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isp\Desktop\appfinal2\"/>
    </mc:Choice>
  </mc:AlternateContent>
  <xr:revisionPtr revIDLastSave="0" documentId="13_ncr:1_{5C86CB06-B024-4963-8F24-2EC6D6C311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ΠΡΟΥΠΟΛΟΓΙΣΜΟΣ_ΕΞΟΔΑ" sheetId="108" r:id="rId1"/>
    <sheet name="ΠΡΟΥΠΟΛΟΓΙΣΜΟΣ_ΕΣΟΔΑ" sheetId="109" r:id="rId2"/>
    <sheet name="2025_ΕΣΟΔΑ" sheetId="99" r:id="rId3"/>
    <sheet name="2025_60-69 ΕΞΟΔΑ+ΟΜ 2" sheetId="70" r:id="rId4"/>
    <sheet name="2024_60-69 ΕΞΟΔΑ+ΟΜ 2" sheetId="105" r:id="rId5"/>
    <sheet name="2025 Ιανουάριος" sheetId="77" r:id="rId6"/>
    <sheet name="2025 Φεβρουάριος" sheetId="78" r:id="rId7"/>
    <sheet name="2025 Μάρτιος" sheetId="79" r:id="rId8"/>
    <sheet name="2025 Απρίλιος" sheetId="80" r:id="rId9"/>
    <sheet name="2025 Μάιος" sheetId="81" r:id="rId10"/>
    <sheet name="2025 Ιούνιος" sheetId="82" r:id="rId11"/>
    <sheet name="2025 Ιούλιος" sheetId="83" r:id="rId12"/>
    <sheet name="2025 Aύγουστος" sheetId="84" r:id="rId13"/>
    <sheet name="2025 Σεπτέμβριος" sheetId="85" r:id="rId14"/>
    <sheet name="2025 Οκτώβριος" sheetId="86" r:id="rId15"/>
    <sheet name="2025 Νοέμβριος" sheetId="87" r:id="rId16"/>
    <sheet name="2025 Δεκέμβριος" sheetId="88" r:id="rId17"/>
    <sheet name="Sheet1" sheetId="107" r:id="rId18"/>
    <sheet name="ΑΝΤΙΣΤΟΙΧΙΣΗ" sheetId="106" r:id="rId19"/>
  </sheets>
  <externalReferences>
    <externalReference r:id="rId20"/>
    <externalReference r:id="rId21"/>
  </externalReferences>
  <definedNames>
    <definedName name="_xlnm.Print_Area" localSheetId="5">'2025 Ιανουάριος'!$A$1:$Q$161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88" l="1"/>
  <c r="H8" i="87"/>
  <c r="H8" i="86"/>
  <c r="H8" i="85"/>
  <c r="H8" i="84"/>
  <c r="H8" i="83"/>
  <c r="H8" i="82"/>
  <c r="H8" i="81"/>
  <c r="H8" i="80"/>
  <c r="H8" i="79"/>
  <c r="H8" i="78"/>
  <c r="H8" i="77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17" i="88"/>
  <c r="H117" i="88"/>
  <c r="H118" i="88"/>
  <c r="H119" i="88"/>
  <c r="H120" i="88"/>
  <c r="H121" i="88"/>
  <c r="H122" i="88"/>
  <c r="H123" i="88"/>
  <c r="H124" i="88"/>
  <c r="H125" i="88"/>
  <c r="H126" i="88"/>
  <c r="H127" i="88"/>
  <c r="H128" i="88"/>
  <c r="H129" i="88"/>
  <c r="H130" i="88"/>
  <c r="H131" i="88"/>
  <c r="H132" i="88"/>
  <c r="H133" i="88"/>
  <c r="H134" i="88"/>
  <c r="H135" i="88"/>
  <c r="H136" i="88"/>
  <c r="H137" i="88"/>
  <c r="H138" i="88"/>
  <c r="H139" i="88"/>
  <c r="H140" i="88"/>
  <c r="H141" i="88"/>
  <c r="H142" i="88"/>
  <c r="H143" i="88"/>
  <c r="H144" i="88"/>
  <c r="H145" i="88"/>
  <c r="H146" i="88"/>
  <c r="H147" i="88"/>
  <c r="H148" i="88"/>
  <c r="H149" i="88"/>
  <c r="H150" i="88"/>
  <c r="H151" i="88"/>
  <c r="H152" i="88"/>
  <c r="H153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81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44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J118" i="87"/>
  <c r="J119" i="87"/>
  <c r="J120" i="87"/>
  <c r="J121" i="87"/>
  <c r="J122" i="87"/>
  <c r="J123" i="87"/>
  <c r="J124" i="87"/>
  <c r="J125" i="87"/>
  <c r="J126" i="87"/>
  <c r="J127" i="87"/>
  <c r="J128" i="87"/>
  <c r="J129" i="87"/>
  <c r="J130" i="87"/>
  <c r="J131" i="87"/>
  <c r="J132" i="87"/>
  <c r="J133" i="87"/>
  <c r="J134" i="87"/>
  <c r="J135" i="87"/>
  <c r="J136" i="87"/>
  <c r="J137" i="87"/>
  <c r="J138" i="87"/>
  <c r="J139" i="87"/>
  <c r="J140" i="87"/>
  <c r="J141" i="87"/>
  <c r="J142" i="87"/>
  <c r="J143" i="87"/>
  <c r="J144" i="87"/>
  <c r="J145" i="87"/>
  <c r="J146" i="87"/>
  <c r="J147" i="87"/>
  <c r="J148" i="87"/>
  <c r="J149" i="87"/>
  <c r="J150" i="87"/>
  <c r="J151" i="87"/>
  <c r="J152" i="87"/>
  <c r="J153" i="87"/>
  <c r="J117" i="87"/>
  <c r="H117" i="87"/>
  <c r="H118" i="87"/>
  <c r="H119" i="87"/>
  <c r="H120" i="87"/>
  <c r="H121" i="87"/>
  <c r="H122" i="87"/>
  <c r="H123" i="87"/>
  <c r="H124" i="87"/>
  <c r="H125" i="87"/>
  <c r="H126" i="87"/>
  <c r="H127" i="87"/>
  <c r="H128" i="87"/>
  <c r="H129" i="87"/>
  <c r="H130" i="87"/>
  <c r="H131" i="87"/>
  <c r="H132" i="87"/>
  <c r="H133" i="87"/>
  <c r="H134" i="87"/>
  <c r="H135" i="87"/>
  <c r="H136" i="87"/>
  <c r="H137" i="87"/>
  <c r="H138" i="87"/>
  <c r="H139" i="87"/>
  <c r="H140" i="87"/>
  <c r="H141" i="87"/>
  <c r="H142" i="87"/>
  <c r="H143" i="87"/>
  <c r="H144" i="87"/>
  <c r="H145" i="87"/>
  <c r="H146" i="87"/>
  <c r="H147" i="87"/>
  <c r="H148" i="87"/>
  <c r="H149" i="87"/>
  <c r="H150" i="87"/>
  <c r="H151" i="87"/>
  <c r="H152" i="87"/>
  <c r="H153" i="87"/>
  <c r="J82" i="87"/>
  <c r="J83" i="87"/>
  <c r="J84" i="87"/>
  <c r="J85" i="87"/>
  <c r="J86" i="87"/>
  <c r="J87" i="87"/>
  <c r="J88" i="87"/>
  <c r="J89" i="87"/>
  <c r="J90" i="87"/>
  <c r="J91" i="87"/>
  <c r="J92" i="87"/>
  <c r="J93" i="87"/>
  <c r="J94" i="87"/>
  <c r="J95" i="87"/>
  <c r="J96" i="87"/>
  <c r="J97" i="87"/>
  <c r="J98" i="87"/>
  <c r="J99" i="87"/>
  <c r="J100" i="87"/>
  <c r="J101" i="87"/>
  <c r="J102" i="87"/>
  <c r="J103" i="87"/>
  <c r="J104" i="87"/>
  <c r="J105" i="87"/>
  <c r="J81" i="87"/>
  <c r="H81" i="87"/>
  <c r="H82" i="87"/>
  <c r="H83" i="87"/>
  <c r="H84" i="87"/>
  <c r="H85" i="87"/>
  <c r="H86" i="87"/>
  <c r="H87" i="87"/>
  <c r="H88" i="87"/>
  <c r="H89" i="87"/>
  <c r="H90" i="87"/>
  <c r="H91" i="87"/>
  <c r="H92" i="87"/>
  <c r="H93" i="87"/>
  <c r="H94" i="87"/>
  <c r="H95" i="87"/>
  <c r="H96" i="87"/>
  <c r="H97" i="87"/>
  <c r="H98" i="87"/>
  <c r="H99" i="87"/>
  <c r="H100" i="87"/>
  <c r="H101" i="87"/>
  <c r="H102" i="87"/>
  <c r="H103" i="87"/>
  <c r="H104" i="87"/>
  <c r="H105" i="87"/>
  <c r="J45" i="87"/>
  <c r="J46" i="87"/>
  <c r="J47" i="87"/>
  <c r="J48" i="87"/>
  <c r="J49" i="87"/>
  <c r="J50" i="87"/>
  <c r="J51" i="87"/>
  <c r="J52" i="87"/>
  <c r="J53" i="87"/>
  <c r="J54" i="87"/>
  <c r="J55" i="87"/>
  <c r="J56" i="87"/>
  <c r="J57" i="87"/>
  <c r="J58" i="87"/>
  <c r="J59" i="87"/>
  <c r="J60" i="87"/>
  <c r="J61" i="87"/>
  <c r="J62" i="87"/>
  <c r="J63" i="87"/>
  <c r="J64" i="87"/>
  <c r="J65" i="87"/>
  <c r="J66" i="87"/>
  <c r="J67" i="87"/>
  <c r="J68" i="87"/>
  <c r="J69" i="87"/>
  <c r="J70" i="87"/>
  <c r="J71" i="87"/>
  <c r="J72" i="87"/>
  <c r="J73" i="87"/>
  <c r="J44" i="87"/>
  <c r="H44" i="87"/>
  <c r="H45" i="87"/>
  <c r="H46" i="87"/>
  <c r="H47" i="87"/>
  <c r="H48" i="87"/>
  <c r="H49" i="87"/>
  <c r="H50" i="87"/>
  <c r="H51" i="87"/>
  <c r="H52" i="87"/>
  <c r="H53" i="87"/>
  <c r="H54" i="87"/>
  <c r="H55" i="87"/>
  <c r="H56" i="87"/>
  <c r="H57" i="87"/>
  <c r="H58" i="87"/>
  <c r="H59" i="87"/>
  <c r="H60" i="87"/>
  <c r="H61" i="87"/>
  <c r="H62" i="87"/>
  <c r="H63" i="87"/>
  <c r="H64" i="87"/>
  <c r="H65" i="87"/>
  <c r="H66" i="87"/>
  <c r="H67" i="87"/>
  <c r="H68" i="87"/>
  <c r="H69" i="87"/>
  <c r="H70" i="87"/>
  <c r="H71" i="87"/>
  <c r="H72" i="87"/>
  <c r="H73" i="87"/>
  <c r="J118" i="86"/>
  <c r="J119" i="86"/>
  <c r="J120" i="86"/>
  <c r="J121" i="86"/>
  <c r="J122" i="86"/>
  <c r="J123" i="86"/>
  <c r="J124" i="86"/>
  <c r="J125" i="86"/>
  <c r="J126" i="86"/>
  <c r="J127" i="86"/>
  <c r="J128" i="86"/>
  <c r="J129" i="86"/>
  <c r="J130" i="86"/>
  <c r="J131" i="86"/>
  <c r="J132" i="86"/>
  <c r="J133" i="86"/>
  <c r="J134" i="86"/>
  <c r="J135" i="86"/>
  <c r="J136" i="86"/>
  <c r="J137" i="86"/>
  <c r="J138" i="86"/>
  <c r="J139" i="86"/>
  <c r="J140" i="86"/>
  <c r="J141" i="86"/>
  <c r="J142" i="86"/>
  <c r="J143" i="86"/>
  <c r="J144" i="86"/>
  <c r="J145" i="86"/>
  <c r="J146" i="86"/>
  <c r="J147" i="86"/>
  <c r="J148" i="86"/>
  <c r="J149" i="86"/>
  <c r="J150" i="86"/>
  <c r="J151" i="86"/>
  <c r="J152" i="86"/>
  <c r="J153" i="86"/>
  <c r="J117" i="86"/>
  <c r="H117" i="86"/>
  <c r="H118" i="86"/>
  <c r="H119" i="86"/>
  <c r="H120" i="86"/>
  <c r="H121" i="86"/>
  <c r="H122" i="86"/>
  <c r="H123" i="86"/>
  <c r="H124" i="86"/>
  <c r="H125" i="86"/>
  <c r="H126" i="86"/>
  <c r="H127" i="86"/>
  <c r="H128" i="86"/>
  <c r="H129" i="86"/>
  <c r="H130" i="86"/>
  <c r="H131" i="86"/>
  <c r="H132" i="86"/>
  <c r="H133" i="86"/>
  <c r="H134" i="86"/>
  <c r="H135" i="86"/>
  <c r="H136" i="86"/>
  <c r="H137" i="86"/>
  <c r="H138" i="86"/>
  <c r="H139" i="86"/>
  <c r="H140" i="86"/>
  <c r="H141" i="86"/>
  <c r="H142" i="86"/>
  <c r="H143" i="86"/>
  <c r="H144" i="86"/>
  <c r="H145" i="86"/>
  <c r="H146" i="86"/>
  <c r="H147" i="86"/>
  <c r="H148" i="86"/>
  <c r="H149" i="86"/>
  <c r="H150" i="86"/>
  <c r="H151" i="86"/>
  <c r="H152" i="86"/>
  <c r="H153" i="86"/>
  <c r="J82" i="86"/>
  <c r="J83" i="86"/>
  <c r="J84" i="86"/>
  <c r="J85" i="86"/>
  <c r="J86" i="86"/>
  <c r="J87" i="86"/>
  <c r="J88" i="86"/>
  <c r="J89" i="86"/>
  <c r="J90" i="86"/>
  <c r="J91" i="86"/>
  <c r="J92" i="86"/>
  <c r="J93" i="86"/>
  <c r="J94" i="86"/>
  <c r="J95" i="86"/>
  <c r="J96" i="86"/>
  <c r="J97" i="86"/>
  <c r="J98" i="86"/>
  <c r="J99" i="86"/>
  <c r="J100" i="86"/>
  <c r="J101" i="86"/>
  <c r="J102" i="86"/>
  <c r="J103" i="86"/>
  <c r="J104" i="86"/>
  <c r="J105" i="86"/>
  <c r="J81" i="86"/>
  <c r="H81" i="86"/>
  <c r="H82" i="86"/>
  <c r="H83" i="86"/>
  <c r="H84" i="86"/>
  <c r="H85" i="86"/>
  <c r="H86" i="86"/>
  <c r="H87" i="86"/>
  <c r="H88" i="86"/>
  <c r="H89" i="86"/>
  <c r="H90" i="86"/>
  <c r="H91" i="86"/>
  <c r="H92" i="86"/>
  <c r="H93" i="86"/>
  <c r="H94" i="86"/>
  <c r="H95" i="86"/>
  <c r="H96" i="86"/>
  <c r="H97" i="86"/>
  <c r="H98" i="86"/>
  <c r="H99" i="86"/>
  <c r="H100" i="86"/>
  <c r="H101" i="86"/>
  <c r="H102" i="86"/>
  <c r="H103" i="86"/>
  <c r="H104" i="86"/>
  <c r="H105" i="86"/>
  <c r="J73" i="86"/>
  <c r="J45" i="86"/>
  <c r="J46" i="86"/>
  <c r="J47" i="86"/>
  <c r="J48" i="86"/>
  <c r="J49" i="86"/>
  <c r="J50" i="86"/>
  <c r="J51" i="86"/>
  <c r="J52" i="86"/>
  <c r="J53" i="86"/>
  <c r="J54" i="86"/>
  <c r="J55" i="86"/>
  <c r="J56" i="86"/>
  <c r="J57" i="86"/>
  <c r="J58" i="86"/>
  <c r="J59" i="86"/>
  <c r="J60" i="86"/>
  <c r="J61" i="86"/>
  <c r="J62" i="86"/>
  <c r="J63" i="86"/>
  <c r="J64" i="86"/>
  <c r="J65" i="86"/>
  <c r="J66" i="86"/>
  <c r="J67" i="86"/>
  <c r="J68" i="86"/>
  <c r="J69" i="86"/>
  <c r="J70" i="86"/>
  <c r="J71" i="86"/>
  <c r="J72" i="86"/>
  <c r="J44" i="86"/>
  <c r="H44" i="86"/>
  <c r="H45" i="86"/>
  <c r="H46" i="86"/>
  <c r="H47" i="86"/>
  <c r="H48" i="86"/>
  <c r="H49" i="86"/>
  <c r="H50" i="86"/>
  <c r="H51" i="86"/>
  <c r="H52" i="86"/>
  <c r="H53" i="86"/>
  <c r="H54" i="86"/>
  <c r="H55" i="86"/>
  <c r="H56" i="86"/>
  <c r="H57" i="86"/>
  <c r="H58" i="86"/>
  <c r="H59" i="86"/>
  <c r="H60" i="86"/>
  <c r="H61" i="86"/>
  <c r="H62" i="86"/>
  <c r="H63" i="86"/>
  <c r="H64" i="86"/>
  <c r="H65" i="86"/>
  <c r="H66" i="86"/>
  <c r="H67" i="86"/>
  <c r="H68" i="86"/>
  <c r="H69" i="86"/>
  <c r="H70" i="86"/>
  <c r="H71" i="86"/>
  <c r="H72" i="86"/>
  <c r="H73" i="86"/>
  <c r="J153" i="85"/>
  <c r="J118" i="85"/>
  <c r="J119" i="85"/>
  <c r="J120" i="85"/>
  <c r="J121" i="85"/>
  <c r="J122" i="85"/>
  <c r="J123" i="85"/>
  <c r="J124" i="85"/>
  <c r="J125" i="85"/>
  <c r="J126" i="85"/>
  <c r="J127" i="85"/>
  <c r="J128" i="85"/>
  <c r="J129" i="85"/>
  <c r="J130" i="85"/>
  <c r="J131" i="85"/>
  <c r="J132" i="85"/>
  <c r="J133" i="85"/>
  <c r="J134" i="85"/>
  <c r="J135" i="85"/>
  <c r="J136" i="85"/>
  <c r="J137" i="85"/>
  <c r="J138" i="85"/>
  <c r="J139" i="85"/>
  <c r="J140" i="85"/>
  <c r="J141" i="85"/>
  <c r="J142" i="85"/>
  <c r="J143" i="85"/>
  <c r="J144" i="85"/>
  <c r="J145" i="85"/>
  <c r="J146" i="85"/>
  <c r="J147" i="85"/>
  <c r="J148" i="85"/>
  <c r="J149" i="85"/>
  <c r="J150" i="85"/>
  <c r="J151" i="85"/>
  <c r="J152" i="85"/>
  <c r="J117" i="85"/>
  <c r="H117" i="85"/>
  <c r="H118" i="85"/>
  <c r="H119" i="85"/>
  <c r="H120" i="85"/>
  <c r="H121" i="85"/>
  <c r="H122" i="85"/>
  <c r="H123" i="85"/>
  <c r="H124" i="85"/>
  <c r="H125" i="85"/>
  <c r="H126" i="85"/>
  <c r="H127" i="85"/>
  <c r="H128" i="85"/>
  <c r="H129" i="85"/>
  <c r="H130" i="85"/>
  <c r="H131" i="85"/>
  <c r="H132" i="85"/>
  <c r="H133" i="85"/>
  <c r="H134" i="85"/>
  <c r="H135" i="85"/>
  <c r="H136" i="85"/>
  <c r="H137" i="85"/>
  <c r="H138" i="85"/>
  <c r="H139" i="85"/>
  <c r="H140" i="85"/>
  <c r="H141" i="85"/>
  <c r="H142" i="85"/>
  <c r="H143" i="85"/>
  <c r="H144" i="85"/>
  <c r="H145" i="85"/>
  <c r="H146" i="85"/>
  <c r="H147" i="85"/>
  <c r="H148" i="85"/>
  <c r="H149" i="85"/>
  <c r="H150" i="85"/>
  <c r="H151" i="85"/>
  <c r="H152" i="85"/>
  <c r="H153" i="85"/>
  <c r="J82" i="85"/>
  <c r="J83" i="85"/>
  <c r="J84" i="85"/>
  <c r="J85" i="85"/>
  <c r="J86" i="85"/>
  <c r="J87" i="85"/>
  <c r="J88" i="85"/>
  <c r="J89" i="85"/>
  <c r="J90" i="85"/>
  <c r="J91" i="85"/>
  <c r="J92" i="85"/>
  <c r="J93" i="85"/>
  <c r="J94" i="85"/>
  <c r="J95" i="85"/>
  <c r="J96" i="85"/>
  <c r="J97" i="85"/>
  <c r="J98" i="85"/>
  <c r="J99" i="85"/>
  <c r="J100" i="85"/>
  <c r="J101" i="85"/>
  <c r="J102" i="85"/>
  <c r="J103" i="85"/>
  <c r="J104" i="85"/>
  <c r="J105" i="85"/>
  <c r="J81" i="85"/>
  <c r="H81" i="85"/>
  <c r="H82" i="85"/>
  <c r="H83" i="85"/>
  <c r="H84" i="85"/>
  <c r="H85" i="85"/>
  <c r="H86" i="85"/>
  <c r="H87" i="85"/>
  <c r="H88" i="85"/>
  <c r="H89" i="85"/>
  <c r="H90" i="85"/>
  <c r="H91" i="85"/>
  <c r="H92" i="85"/>
  <c r="H93" i="85"/>
  <c r="H94" i="85"/>
  <c r="H95" i="85"/>
  <c r="H96" i="85"/>
  <c r="H97" i="85"/>
  <c r="H98" i="85"/>
  <c r="H99" i="85"/>
  <c r="H100" i="85"/>
  <c r="H101" i="85"/>
  <c r="H102" i="85"/>
  <c r="H103" i="85"/>
  <c r="H104" i="85"/>
  <c r="H105" i="85"/>
  <c r="J45" i="85"/>
  <c r="J46" i="85"/>
  <c r="J47" i="85"/>
  <c r="J48" i="85"/>
  <c r="J49" i="85"/>
  <c r="J50" i="85"/>
  <c r="J51" i="85"/>
  <c r="J52" i="85"/>
  <c r="J53" i="85"/>
  <c r="J54" i="85"/>
  <c r="J55" i="85"/>
  <c r="J56" i="85"/>
  <c r="J57" i="85"/>
  <c r="J58" i="85"/>
  <c r="J59" i="85"/>
  <c r="J60" i="85"/>
  <c r="J61" i="85"/>
  <c r="J62" i="85"/>
  <c r="J63" i="85"/>
  <c r="J64" i="85"/>
  <c r="J65" i="85"/>
  <c r="J66" i="85"/>
  <c r="J67" i="85"/>
  <c r="J68" i="85"/>
  <c r="J69" i="85"/>
  <c r="J70" i="85"/>
  <c r="J71" i="85"/>
  <c r="J72" i="85"/>
  <c r="J73" i="85"/>
  <c r="J44" i="85"/>
  <c r="I44" i="85"/>
  <c r="H44" i="85"/>
  <c r="H45" i="85"/>
  <c r="H46" i="85"/>
  <c r="H47" i="85"/>
  <c r="H48" i="85"/>
  <c r="H49" i="85"/>
  <c r="H50" i="85"/>
  <c r="H51" i="85"/>
  <c r="H52" i="85"/>
  <c r="H53" i="85"/>
  <c r="H54" i="85"/>
  <c r="H55" i="85"/>
  <c r="H56" i="85"/>
  <c r="H57" i="85"/>
  <c r="H58" i="85"/>
  <c r="H59" i="85"/>
  <c r="H60" i="85"/>
  <c r="H61" i="85"/>
  <c r="H62" i="85"/>
  <c r="H63" i="85"/>
  <c r="H64" i="85"/>
  <c r="H65" i="85"/>
  <c r="H66" i="85"/>
  <c r="H67" i="85"/>
  <c r="H68" i="85"/>
  <c r="H69" i="85"/>
  <c r="H70" i="85"/>
  <c r="H71" i="85"/>
  <c r="H72" i="85"/>
  <c r="H73" i="85"/>
  <c r="J118" i="84"/>
  <c r="J119" i="84"/>
  <c r="J120" i="84"/>
  <c r="J121" i="84"/>
  <c r="J122" i="84"/>
  <c r="J123" i="84"/>
  <c r="J124" i="84"/>
  <c r="J125" i="84"/>
  <c r="J126" i="84"/>
  <c r="J127" i="84"/>
  <c r="J128" i="84"/>
  <c r="J129" i="84"/>
  <c r="J130" i="84"/>
  <c r="J131" i="84"/>
  <c r="J132" i="84"/>
  <c r="J133" i="84"/>
  <c r="J134" i="84"/>
  <c r="J135" i="84"/>
  <c r="J136" i="84"/>
  <c r="J137" i="84"/>
  <c r="J138" i="84"/>
  <c r="J139" i="84"/>
  <c r="J140" i="84"/>
  <c r="J141" i="84"/>
  <c r="J142" i="84"/>
  <c r="J143" i="84"/>
  <c r="J144" i="84"/>
  <c r="J145" i="84"/>
  <c r="J146" i="84"/>
  <c r="J147" i="84"/>
  <c r="J148" i="84"/>
  <c r="J149" i="84"/>
  <c r="J150" i="84"/>
  <c r="J151" i="84"/>
  <c r="J152" i="84"/>
  <c r="J153" i="84"/>
  <c r="J117" i="84"/>
  <c r="H117" i="84"/>
  <c r="H118" i="84"/>
  <c r="H119" i="84"/>
  <c r="H120" i="84"/>
  <c r="H121" i="84"/>
  <c r="H122" i="84"/>
  <c r="H123" i="84"/>
  <c r="H124" i="84"/>
  <c r="H125" i="84"/>
  <c r="H126" i="84"/>
  <c r="H127" i="84"/>
  <c r="H128" i="84"/>
  <c r="H129" i="84"/>
  <c r="H130" i="84"/>
  <c r="H131" i="84"/>
  <c r="H132" i="84"/>
  <c r="H133" i="84"/>
  <c r="H134" i="84"/>
  <c r="H135" i="84"/>
  <c r="H136" i="84"/>
  <c r="H137" i="84"/>
  <c r="H138" i="84"/>
  <c r="H139" i="84"/>
  <c r="H140" i="84"/>
  <c r="H141" i="84"/>
  <c r="H142" i="84"/>
  <c r="H143" i="84"/>
  <c r="H144" i="84"/>
  <c r="H145" i="84"/>
  <c r="H146" i="84"/>
  <c r="H147" i="84"/>
  <c r="H148" i="84"/>
  <c r="H149" i="84"/>
  <c r="H150" i="84"/>
  <c r="H151" i="84"/>
  <c r="H152" i="84"/>
  <c r="H153" i="84"/>
  <c r="H81" i="84"/>
  <c r="H82" i="84"/>
  <c r="H83" i="84"/>
  <c r="H84" i="84"/>
  <c r="H85" i="84"/>
  <c r="H86" i="84"/>
  <c r="H87" i="84"/>
  <c r="H88" i="84"/>
  <c r="H89" i="84"/>
  <c r="H90" i="84"/>
  <c r="H91" i="84"/>
  <c r="H92" i="84"/>
  <c r="H93" i="84"/>
  <c r="H94" i="84"/>
  <c r="H95" i="84"/>
  <c r="H96" i="84"/>
  <c r="H97" i="84"/>
  <c r="H98" i="84"/>
  <c r="H99" i="84"/>
  <c r="H100" i="84"/>
  <c r="H101" i="84"/>
  <c r="H102" i="84"/>
  <c r="H103" i="84"/>
  <c r="H104" i="84"/>
  <c r="H105" i="84"/>
  <c r="H44" i="84"/>
  <c r="H45" i="84"/>
  <c r="H46" i="84"/>
  <c r="H47" i="84"/>
  <c r="H48" i="84"/>
  <c r="J48" i="84" s="1"/>
  <c r="H49" i="84"/>
  <c r="H50" i="84"/>
  <c r="H51" i="84"/>
  <c r="H52" i="84"/>
  <c r="H53" i="84"/>
  <c r="H54" i="84"/>
  <c r="H55" i="84"/>
  <c r="J55" i="84" s="1"/>
  <c r="H56" i="84"/>
  <c r="H57" i="84"/>
  <c r="H58" i="84"/>
  <c r="H59" i="84"/>
  <c r="H60" i="84"/>
  <c r="H61" i="84"/>
  <c r="H62" i="84"/>
  <c r="H63" i="84"/>
  <c r="H64" i="84"/>
  <c r="J64" i="84" s="1"/>
  <c r="H65" i="84"/>
  <c r="H66" i="84"/>
  <c r="J66" i="84" s="1"/>
  <c r="H67" i="84"/>
  <c r="H68" i="84"/>
  <c r="H69" i="84"/>
  <c r="H70" i="84"/>
  <c r="H71" i="84"/>
  <c r="J71" i="84" s="1"/>
  <c r="H72" i="84"/>
  <c r="H73" i="84"/>
  <c r="H117" i="83"/>
  <c r="J117" i="83" s="1"/>
  <c r="H118" i="83"/>
  <c r="H119" i="83"/>
  <c r="H120" i="83"/>
  <c r="H121" i="83"/>
  <c r="H122" i="83"/>
  <c r="H123" i="83"/>
  <c r="H124" i="83"/>
  <c r="H125" i="83"/>
  <c r="H126" i="83"/>
  <c r="H127" i="83"/>
  <c r="H128" i="83"/>
  <c r="H129" i="83"/>
  <c r="H130" i="83"/>
  <c r="H131" i="83"/>
  <c r="J131" i="83" s="1"/>
  <c r="H132" i="83"/>
  <c r="H133" i="83"/>
  <c r="H134" i="83"/>
  <c r="H135" i="83"/>
  <c r="H136" i="83"/>
  <c r="H137" i="83"/>
  <c r="H138" i="83"/>
  <c r="H139" i="83"/>
  <c r="H140" i="83"/>
  <c r="H141" i="83"/>
  <c r="H142" i="83"/>
  <c r="H143" i="83"/>
  <c r="H144" i="83"/>
  <c r="H145" i="83"/>
  <c r="H146" i="83"/>
  <c r="H147" i="83"/>
  <c r="H148" i="83"/>
  <c r="H149" i="83"/>
  <c r="H150" i="83"/>
  <c r="H151" i="83"/>
  <c r="H152" i="83"/>
  <c r="H153" i="83"/>
  <c r="H81" i="83"/>
  <c r="H82" i="83"/>
  <c r="H83" i="83"/>
  <c r="H84" i="83"/>
  <c r="H85" i="83"/>
  <c r="H86" i="83"/>
  <c r="H87" i="83"/>
  <c r="H88" i="83"/>
  <c r="H89" i="83"/>
  <c r="H90" i="83"/>
  <c r="H91" i="83"/>
  <c r="H92" i="83"/>
  <c r="H93" i="83"/>
  <c r="H94" i="83"/>
  <c r="H95" i="83"/>
  <c r="H96" i="83"/>
  <c r="H97" i="83"/>
  <c r="H98" i="83"/>
  <c r="H99" i="83"/>
  <c r="H100" i="83"/>
  <c r="H101" i="83"/>
  <c r="H102" i="83"/>
  <c r="H103" i="83"/>
  <c r="H104" i="83"/>
  <c r="H105" i="83"/>
  <c r="H44" i="83"/>
  <c r="H45" i="83"/>
  <c r="H46" i="83"/>
  <c r="H47" i="83"/>
  <c r="H48" i="83"/>
  <c r="H49" i="83"/>
  <c r="H50" i="83"/>
  <c r="H51" i="83"/>
  <c r="H52" i="83"/>
  <c r="J52" i="83" s="1"/>
  <c r="J52" i="84" s="1"/>
  <c r="H53" i="83"/>
  <c r="H54" i="83"/>
  <c r="H55" i="83"/>
  <c r="H56" i="83"/>
  <c r="H57" i="83"/>
  <c r="J57" i="83" s="1"/>
  <c r="J57" i="84" s="1"/>
  <c r="H58" i="83"/>
  <c r="J58" i="83" s="1"/>
  <c r="H59" i="83"/>
  <c r="H60" i="83"/>
  <c r="H61" i="83"/>
  <c r="H62" i="83"/>
  <c r="H63" i="83"/>
  <c r="H64" i="83"/>
  <c r="H65" i="83"/>
  <c r="H66" i="83"/>
  <c r="H67" i="83"/>
  <c r="H68" i="83"/>
  <c r="J68" i="83" s="1"/>
  <c r="J68" i="84" s="1"/>
  <c r="H69" i="83"/>
  <c r="H70" i="83"/>
  <c r="H71" i="83"/>
  <c r="H72" i="83"/>
  <c r="H73" i="83"/>
  <c r="J73" i="83" s="1"/>
  <c r="J73" i="84" s="1"/>
  <c r="J82" i="84"/>
  <c r="J83" i="84"/>
  <c r="J84" i="84"/>
  <c r="J90" i="84"/>
  <c r="J91" i="84"/>
  <c r="J98" i="84"/>
  <c r="J99" i="84"/>
  <c r="J100" i="84"/>
  <c r="J81" i="84"/>
  <c r="J47" i="84"/>
  <c r="J49" i="84"/>
  <c r="J50" i="84"/>
  <c r="J51" i="84"/>
  <c r="J53" i="84"/>
  <c r="J54" i="84"/>
  <c r="J63" i="84"/>
  <c r="J65" i="84"/>
  <c r="J67" i="84"/>
  <c r="J69" i="84"/>
  <c r="J70" i="84"/>
  <c r="J118" i="83"/>
  <c r="J119" i="83"/>
  <c r="J120" i="83"/>
  <c r="J121" i="83"/>
  <c r="J122" i="83"/>
  <c r="J123" i="83"/>
  <c r="J124" i="83"/>
  <c r="J125" i="83"/>
  <c r="J126" i="83"/>
  <c r="J127" i="83"/>
  <c r="J128" i="83"/>
  <c r="J129" i="83"/>
  <c r="J130" i="83"/>
  <c r="J132" i="83"/>
  <c r="J133" i="83"/>
  <c r="J134" i="83"/>
  <c r="J135" i="83"/>
  <c r="J136" i="83"/>
  <c r="J137" i="83"/>
  <c r="J138" i="83"/>
  <c r="J139" i="83"/>
  <c r="J140" i="83"/>
  <c r="J141" i="83"/>
  <c r="J142" i="83"/>
  <c r="J143" i="83"/>
  <c r="J144" i="83"/>
  <c r="J145" i="83"/>
  <c r="J146" i="83"/>
  <c r="J147" i="83"/>
  <c r="J148" i="83"/>
  <c r="J149" i="83"/>
  <c r="J150" i="83"/>
  <c r="J151" i="83"/>
  <c r="J152" i="83"/>
  <c r="J153" i="83"/>
  <c r="J82" i="83"/>
  <c r="J83" i="83"/>
  <c r="J84" i="83"/>
  <c r="J85" i="83"/>
  <c r="J85" i="84" s="1"/>
  <c r="J86" i="83"/>
  <c r="J86" i="84" s="1"/>
  <c r="J87" i="83"/>
  <c r="J87" i="84" s="1"/>
  <c r="J88" i="83"/>
  <c r="J88" i="84" s="1"/>
  <c r="J89" i="83"/>
  <c r="J89" i="84" s="1"/>
  <c r="J90" i="83"/>
  <c r="J91" i="83"/>
  <c r="J92" i="83"/>
  <c r="J92" i="84" s="1"/>
  <c r="J93" i="83"/>
  <c r="J93" i="84" s="1"/>
  <c r="J94" i="83"/>
  <c r="J94" i="84" s="1"/>
  <c r="J95" i="83"/>
  <c r="J95" i="84" s="1"/>
  <c r="J96" i="83"/>
  <c r="J96" i="84" s="1"/>
  <c r="J97" i="83"/>
  <c r="J97" i="84" s="1"/>
  <c r="J98" i="83"/>
  <c r="J99" i="83"/>
  <c r="J100" i="83"/>
  <c r="J101" i="83"/>
  <c r="J101" i="84" s="1"/>
  <c r="J102" i="83"/>
  <c r="J102" i="84" s="1"/>
  <c r="J103" i="83"/>
  <c r="J103" i="84" s="1"/>
  <c r="J104" i="83"/>
  <c r="J104" i="84" s="1"/>
  <c r="J105" i="83"/>
  <c r="J105" i="84" s="1"/>
  <c r="J81" i="83"/>
  <c r="J45" i="83"/>
  <c r="J45" i="84" s="1"/>
  <c r="J46" i="83"/>
  <c r="J46" i="84" s="1"/>
  <c r="J47" i="83"/>
  <c r="J48" i="83"/>
  <c r="J49" i="83"/>
  <c r="J50" i="83"/>
  <c r="J51" i="83"/>
  <c r="J53" i="83"/>
  <c r="J54" i="83"/>
  <c r="J55" i="83"/>
  <c r="J56" i="83"/>
  <c r="J56" i="84" s="1"/>
  <c r="J59" i="83"/>
  <c r="J59" i="84" s="1"/>
  <c r="J60" i="83"/>
  <c r="J60" i="84" s="1"/>
  <c r="J61" i="83"/>
  <c r="J62" i="83"/>
  <c r="J62" i="84" s="1"/>
  <c r="J63" i="83"/>
  <c r="J64" i="83"/>
  <c r="J65" i="83"/>
  <c r="J66" i="83"/>
  <c r="J67" i="83"/>
  <c r="J69" i="83"/>
  <c r="J70" i="83"/>
  <c r="J71" i="83"/>
  <c r="J72" i="83"/>
  <c r="J72" i="84" s="1"/>
  <c r="J44" i="83"/>
  <c r="J44" i="84" s="1"/>
  <c r="H117" i="81"/>
  <c r="H118" i="81"/>
  <c r="H119" i="81"/>
  <c r="H120" i="81"/>
  <c r="H121" i="81"/>
  <c r="H122" i="81"/>
  <c r="H123" i="81"/>
  <c r="H124" i="81"/>
  <c r="H125" i="81"/>
  <c r="H126" i="81"/>
  <c r="H127" i="81"/>
  <c r="H128" i="81"/>
  <c r="H129" i="81"/>
  <c r="H130" i="81"/>
  <c r="H131" i="81"/>
  <c r="H132" i="81"/>
  <c r="H133" i="81"/>
  <c r="H134" i="81"/>
  <c r="H135" i="81"/>
  <c r="H136" i="81"/>
  <c r="H137" i="81"/>
  <c r="H138" i="81"/>
  <c r="H139" i="81"/>
  <c r="H140" i="81"/>
  <c r="H141" i="81"/>
  <c r="H142" i="81"/>
  <c r="H143" i="81"/>
  <c r="H144" i="81"/>
  <c r="H145" i="81"/>
  <c r="H146" i="81"/>
  <c r="H147" i="81"/>
  <c r="H148" i="81"/>
  <c r="H149" i="81"/>
  <c r="H150" i="81"/>
  <c r="H151" i="81"/>
  <c r="H152" i="81"/>
  <c r="H153" i="81"/>
  <c r="H81" i="81"/>
  <c r="H82" i="81"/>
  <c r="H83" i="81"/>
  <c r="H84" i="81"/>
  <c r="H85" i="81"/>
  <c r="H86" i="81"/>
  <c r="H87" i="81"/>
  <c r="H88" i="81"/>
  <c r="H89" i="81"/>
  <c r="H90" i="81"/>
  <c r="H91" i="81"/>
  <c r="H92" i="81"/>
  <c r="H93" i="81"/>
  <c r="H94" i="81"/>
  <c r="H95" i="81"/>
  <c r="H96" i="81"/>
  <c r="H97" i="81"/>
  <c r="H98" i="81"/>
  <c r="H99" i="81"/>
  <c r="H100" i="81"/>
  <c r="H101" i="81"/>
  <c r="H102" i="81"/>
  <c r="H103" i="81"/>
  <c r="H104" i="81"/>
  <c r="H105" i="81"/>
  <c r="H44" i="81"/>
  <c r="J44" i="81" s="1"/>
  <c r="J44" i="82" s="1"/>
  <c r="H45" i="81"/>
  <c r="H46" i="81"/>
  <c r="H47" i="81"/>
  <c r="H48" i="81"/>
  <c r="H49" i="81"/>
  <c r="J49" i="81" s="1"/>
  <c r="J49" i="82" s="1"/>
  <c r="H50" i="81"/>
  <c r="H51" i="81"/>
  <c r="H52" i="81"/>
  <c r="H53" i="81"/>
  <c r="H54" i="81"/>
  <c r="H55" i="81"/>
  <c r="H56" i="81"/>
  <c r="H57" i="81"/>
  <c r="J57" i="81" s="1"/>
  <c r="J57" i="82" s="1"/>
  <c r="H58" i="81"/>
  <c r="J58" i="81" s="1"/>
  <c r="J58" i="82" s="1"/>
  <c r="H59" i="81"/>
  <c r="H60" i="81"/>
  <c r="H61" i="81"/>
  <c r="H62" i="81"/>
  <c r="H63" i="81"/>
  <c r="H64" i="81"/>
  <c r="H65" i="81"/>
  <c r="J65" i="81" s="1"/>
  <c r="J65" i="82" s="1"/>
  <c r="H66" i="81"/>
  <c r="H67" i="81"/>
  <c r="H68" i="81"/>
  <c r="H69" i="81"/>
  <c r="H70" i="81"/>
  <c r="H71" i="81"/>
  <c r="H72" i="81"/>
  <c r="H73" i="81"/>
  <c r="J73" i="81" s="1"/>
  <c r="J73" i="82" s="1"/>
  <c r="H117" i="80"/>
  <c r="H118" i="80"/>
  <c r="H119" i="80"/>
  <c r="H120" i="80"/>
  <c r="H121" i="80"/>
  <c r="H122" i="80"/>
  <c r="H123" i="80"/>
  <c r="H124" i="80"/>
  <c r="H125" i="80"/>
  <c r="H126" i="80"/>
  <c r="H127" i="80"/>
  <c r="H128" i="80"/>
  <c r="H129" i="80"/>
  <c r="H130" i="80"/>
  <c r="H131" i="80"/>
  <c r="H132" i="80"/>
  <c r="H133" i="80"/>
  <c r="H134" i="80"/>
  <c r="H135" i="80"/>
  <c r="H136" i="80"/>
  <c r="H137" i="80"/>
  <c r="H138" i="80"/>
  <c r="H139" i="80"/>
  <c r="H140" i="80"/>
  <c r="H141" i="80"/>
  <c r="H142" i="80"/>
  <c r="H143" i="80"/>
  <c r="H144" i="80"/>
  <c r="H145" i="80"/>
  <c r="H146" i="80"/>
  <c r="H147" i="80"/>
  <c r="H148" i="80"/>
  <c r="H149" i="80"/>
  <c r="H150" i="80"/>
  <c r="H151" i="80"/>
  <c r="H152" i="80"/>
  <c r="H153" i="80"/>
  <c r="H81" i="80"/>
  <c r="H82" i="80"/>
  <c r="H83" i="80"/>
  <c r="H84" i="80"/>
  <c r="H85" i="80"/>
  <c r="H86" i="80"/>
  <c r="H87" i="80"/>
  <c r="H88" i="80"/>
  <c r="H89" i="80"/>
  <c r="H90" i="80"/>
  <c r="H91" i="80"/>
  <c r="H92" i="80"/>
  <c r="H93" i="80"/>
  <c r="H94" i="80"/>
  <c r="H95" i="80"/>
  <c r="H96" i="80"/>
  <c r="H97" i="80"/>
  <c r="H98" i="80"/>
  <c r="H99" i="80"/>
  <c r="H100" i="80"/>
  <c r="H101" i="80"/>
  <c r="H102" i="80"/>
  <c r="H103" i="80"/>
  <c r="H104" i="80"/>
  <c r="H105" i="80"/>
  <c r="H44" i="80"/>
  <c r="H45" i="80"/>
  <c r="H46" i="80"/>
  <c r="H47" i="80"/>
  <c r="H48" i="80"/>
  <c r="H49" i="80"/>
  <c r="H50" i="80"/>
  <c r="H51" i="80"/>
  <c r="H52" i="80"/>
  <c r="H53" i="80"/>
  <c r="H54" i="80"/>
  <c r="H55" i="80"/>
  <c r="H56" i="80"/>
  <c r="H57" i="80"/>
  <c r="H58" i="80"/>
  <c r="H59" i="80"/>
  <c r="H60" i="80"/>
  <c r="H61" i="80"/>
  <c r="H62" i="80"/>
  <c r="H63" i="80"/>
  <c r="H64" i="80"/>
  <c r="H65" i="80"/>
  <c r="H66" i="80"/>
  <c r="H67" i="80"/>
  <c r="H68" i="80"/>
  <c r="H69" i="80"/>
  <c r="H70" i="80"/>
  <c r="H71" i="80"/>
  <c r="H72" i="80"/>
  <c r="H73" i="80"/>
  <c r="H117" i="79"/>
  <c r="H118" i="79"/>
  <c r="H119" i="79"/>
  <c r="H120" i="79"/>
  <c r="H121" i="79"/>
  <c r="H122" i="79"/>
  <c r="H123" i="79"/>
  <c r="H124" i="79"/>
  <c r="H125" i="79"/>
  <c r="H126" i="79"/>
  <c r="H127" i="79"/>
  <c r="H128" i="79"/>
  <c r="H129" i="79"/>
  <c r="H130" i="79"/>
  <c r="H131" i="79"/>
  <c r="H132" i="79"/>
  <c r="H133" i="79"/>
  <c r="H134" i="79"/>
  <c r="H135" i="79"/>
  <c r="H136" i="79"/>
  <c r="H137" i="79"/>
  <c r="H138" i="79"/>
  <c r="H139" i="79"/>
  <c r="H140" i="79"/>
  <c r="H141" i="79"/>
  <c r="H142" i="79"/>
  <c r="H143" i="79"/>
  <c r="H144" i="79"/>
  <c r="H145" i="79"/>
  <c r="H146" i="79"/>
  <c r="H147" i="79"/>
  <c r="H148" i="79"/>
  <c r="H149" i="79"/>
  <c r="H150" i="79"/>
  <c r="H151" i="79"/>
  <c r="H152" i="79"/>
  <c r="H153" i="79"/>
  <c r="H81" i="79"/>
  <c r="H111" i="79" s="1"/>
  <c r="H82" i="79"/>
  <c r="H83" i="79"/>
  <c r="H84" i="79"/>
  <c r="H85" i="79"/>
  <c r="H86" i="79"/>
  <c r="H87" i="79"/>
  <c r="H88" i="79"/>
  <c r="H89" i="79"/>
  <c r="H90" i="79"/>
  <c r="H91" i="79"/>
  <c r="H92" i="79"/>
  <c r="H93" i="79"/>
  <c r="H94" i="79"/>
  <c r="H95" i="79"/>
  <c r="H96" i="79"/>
  <c r="H97" i="79"/>
  <c r="H98" i="79"/>
  <c r="H99" i="79"/>
  <c r="H100" i="79"/>
  <c r="H101" i="79"/>
  <c r="H102" i="79"/>
  <c r="H103" i="79"/>
  <c r="H104" i="79"/>
  <c r="H105" i="79"/>
  <c r="H44" i="79"/>
  <c r="H45" i="79"/>
  <c r="H46" i="79"/>
  <c r="H47" i="79"/>
  <c r="H48" i="79"/>
  <c r="H49" i="79"/>
  <c r="H50" i="79"/>
  <c r="H51" i="79"/>
  <c r="H52" i="79"/>
  <c r="H53" i="79"/>
  <c r="H54" i="79"/>
  <c r="H55" i="79"/>
  <c r="H56" i="79"/>
  <c r="H57" i="79"/>
  <c r="H58" i="79"/>
  <c r="H59" i="79"/>
  <c r="H60" i="79"/>
  <c r="H61" i="79"/>
  <c r="H62" i="79"/>
  <c r="H63" i="79"/>
  <c r="H64" i="79"/>
  <c r="H65" i="79"/>
  <c r="H66" i="79"/>
  <c r="H67" i="79"/>
  <c r="H68" i="79"/>
  <c r="H69" i="79"/>
  <c r="H70" i="79"/>
  <c r="H71" i="79"/>
  <c r="H72" i="79"/>
  <c r="H73" i="79"/>
  <c r="H117" i="78"/>
  <c r="H118" i="78"/>
  <c r="H119" i="78"/>
  <c r="H120" i="78"/>
  <c r="H121" i="78"/>
  <c r="H122" i="78"/>
  <c r="H123" i="78"/>
  <c r="H124" i="78"/>
  <c r="H125" i="78"/>
  <c r="H126" i="78"/>
  <c r="H127" i="78"/>
  <c r="H128" i="78"/>
  <c r="H129" i="78"/>
  <c r="H130" i="78"/>
  <c r="H131" i="78"/>
  <c r="H132" i="78"/>
  <c r="H133" i="78"/>
  <c r="H134" i="78"/>
  <c r="H135" i="78"/>
  <c r="H136" i="78"/>
  <c r="H137" i="78"/>
  <c r="H138" i="78"/>
  <c r="H139" i="78"/>
  <c r="H140" i="78"/>
  <c r="H141" i="78"/>
  <c r="H142" i="78"/>
  <c r="H143" i="78"/>
  <c r="H144" i="78"/>
  <c r="H145" i="78"/>
  <c r="H146" i="78"/>
  <c r="H147" i="78"/>
  <c r="H148" i="78"/>
  <c r="H149" i="78"/>
  <c r="H150" i="78"/>
  <c r="H151" i="78"/>
  <c r="H152" i="78"/>
  <c r="H153" i="78"/>
  <c r="H81" i="78"/>
  <c r="H82" i="78"/>
  <c r="H83" i="78"/>
  <c r="H84" i="78"/>
  <c r="H85" i="78"/>
  <c r="H86" i="78"/>
  <c r="H87" i="78"/>
  <c r="H88" i="78"/>
  <c r="H89" i="78"/>
  <c r="H90" i="78"/>
  <c r="H91" i="78"/>
  <c r="H92" i="78"/>
  <c r="H93" i="78"/>
  <c r="H94" i="78"/>
  <c r="H95" i="78"/>
  <c r="H96" i="78"/>
  <c r="H97" i="78"/>
  <c r="H98" i="78"/>
  <c r="H99" i="78"/>
  <c r="H100" i="78"/>
  <c r="H101" i="78"/>
  <c r="H102" i="78"/>
  <c r="H103" i="78"/>
  <c r="H104" i="78"/>
  <c r="H105" i="78"/>
  <c r="H44" i="78"/>
  <c r="H45" i="78"/>
  <c r="H46" i="78"/>
  <c r="H47" i="78"/>
  <c r="H48" i="78"/>
  <c r="H49" i="78"/>
  <c r="H50" i="78"/>
  <c r="H51" i="78"/>
  <c r="H52" i="78"/>
  <c r="H53" i="78"/>
  <c r="H54" i="78"/>
  <c r="H55" i="78"/>
  <c r="H56" i="78"/>
  <c r="H57" i="78"/>
  <c r="H58" i="78"/>
  <c r="H59" i="78"/>
  <c r="H60" i="78"/>
  <c r="H61" i="78"/>
  <c r="H62" i="78"/>
  <c r="H63" i="78"/>
  <c r="H64" i="78"/>
  <c r="H65" i="78"/>
  <c r="H66" i="78"/>
  <c r="H67" i="78"/>
  <c r="H68" i="78"/>
  <c r="H69" i="78"/>
  <c r="H70" i="78"/>
  <c r="H71" i="78"/>
  <c r="H72" i="78"/>
  <c r="H73" i="78"/>
  <c r="H117" i="77"/>
  <c r="H118" i="77"/>
  <c r="H119" i="77"/>
  <c r="H120" i="77"/>
  <c r="J120" i="77" s="1"/>
  <c r="J120" i="78" s="1"/>
  <c r="H121" i="77"/>
  <c r="J121" i="77" s="1"/>
  <c r="H122" i="77"/>
  <c r="J122" i="77" s="1"/>
  <c r="J122" i="78" s="1"/>
  <c r="J123" i="79" s="1"/>
  <c r="J123" i="80" s="1"/>
  <c r="J123" i="81" s="1"/>
  <c r="J123" i="82" s="1"/>
  <c r="H123" i="77"/>
  <c r="H124" i="77"/>
  <c r="H125" i="77"/>
  <c r="H126" i="77"/>
  <c r="H127" i="77"/>
  <c r="J127" i="77" s="1"/>
  <c r="J127" i="78" s="1"/>
  <c r="H128" i="77"/>
  <c r="H129" i="77"/>
  <c r="J129" i="77" s="1"/>
  <c r="H130" i="77"/>
  <c r="H131" i="77"/>
  <c r="H132" i="77"/>
  <c r="J132" i="77" s="1"/>
  <c r="H133" i="77"/>
  <c r="H134" i="77"/>
  <c r="H135" i="77"/>
  <c r="H136" i="77"/>
  <c r="J136" i="77" s="1"/>
  <c r="J136" i="78" s="1"/>
  <c r="H137" i="77"/>
  <c r="J137" i="77" s="1"/>
  <c r="H138" i="77"/>
  <c r="J138" i="77" s="1"/>
  <c r="J138" i="78" s="1"/>
  <c r="J139" i="79" s="1"/>
  <c r="J139" i="80" s="1"/>
  <c r="J139" i="81" s="1"/>
  <c r="J139" i="82" s="1"/>
  <c r="H139" i="77"/>
  <c r="H140" i="77"/>
  <c r="H141" i="77"/>
  <c r="H142" i="77"/>
  <c r="H143" i="77"/>
  <c r="J143" i="77" s="1"/>
  <c r="J143" i="78" s="1"/>
  <c r="H144" i="77"/>
  <c r="H145" i="77"/>
  <c r="J145" i="77" s="1"/>
  <c r="H146" i="77"/>
  <c r="H147" i="77"/>
  <c r="H148" i="77"/>
  <c r="J148" i="77" s="1"/>
  <c r="H149" i="77"/>
  <c r="H150" i="77"/>
  <c r="H151" i="77"/>
  <c r="H152" i="77"/>
  <c r="J152" i="77" s="1"/>
  <c r="J152" i="78" s="1"/>
  <c r="H153" i="77"/>
  <c r="J153" i="77" s="1"/>
  <c r="H81" i="77"/>
  <c r="H82" i="77"/>
  <c r="H83" i="77"/>
  <c r="H84" i="77"/>
  <c r="H85" i="77"/>
  <c r="J85" i="77" s="1"/>
  <c r="J85" i="78" s="1"/>
  <c r="H86" i="77"/>
  <c r="H87" i="77"/>
  <c r="H88" i="77"/>
  <c r="H89" i="77"/>
  <c r="H90" i="77"/>
  <c r="H91" i="77"/>
  <c r="H92" i="77"/>
  <c r="H93" i="77"/>
  <c r="H94" i="77"/>
  <c r="J94" i="77" s="1"/>
  <c r="H95" i="77"/>
  <c r="J95" i="77" s="1"/>
  <c r="H96" i="77"/>
  <c r="H97" i="77"/>
  <c r="J97" i="77" s="1"/>
  <c r="H98" i="77"/>
  <c r="J98" i="77" s="1"/>
  <c r="J98" i="78" s="1"/>
  <c r="H99" i="77"/>
  <c r="H100" i="77"/>
  <c r="H101" i="77"/>
  <c r="H102" i="77"/>
  <c r="J102" i="77" s="1"/>
  <c r="J102" i="78" s="1"/>
  <c r="H103" i="77"/>
  <c r="H104" i="77"/>
  <c r="H105" i="77"/>
  <c r="H44" i="77"/>
  <c r="H45" i="77"/>
  <c r="H46" i="77"/>
  <c r="H47" i="77"/>
  <c r="H48" i="77"/>
  <c r="H49" i="77"/>
  <c r="H50" i="77"/>
  <c r="H51" i="77"/>
  <c r="H52" i="77"/>
  <c r="H53" i="77"/>
  <c r="H54" i="77"/>
  <c r="H55" i="77"/>
  <c r="H56" i="77"/>
  <c r="H57" i="77"/>
  <c r="H58" i="77"/>
  <c r="H59" i="77"/>
  <c r="H60" i="77"/>
  <c r="H61" i="77"/>
  <c r="H62" i="77"/>
  <c r="H63" i="77"/>
  <c r="H64" i="77"/>
  <c r="H65" i="77"/>
  <c r="H66" i="77"/>
  <c r="H67" i="77"/>
  <c r="H68" i="77"/>
  <c r="H69" i="77"/>
  <c r="H70" i="77"/>
  <c r="H71" i="77"/>
  <c r="H72" i="77"/>
  <c r="H73" i="77"/>
  <c r="H117" i="82"/>
  <c r="H118" i="82"/>
  <c r="H119" i="82"/>
  <c r="H120" i="82"/>
  <c r="H121" i="82"/>
  <c r="H122" i="82"/>
  <c r="H123" i="82"/>
  <c r="H124" i="82"/>
  <c r="H125" i="82"/>
  <c r="H126" i="82"/>
  <c r="H127" i="82"/>
  <c r="H128" i="82"/>
  <c r="H129" i="82"/>
  <c r="H130" i="82"/>
  <c r="H131" i="82"/>
  <c r="H132" i="82"/>
  <c r="H133" i="82"/>
  <c r="H134" i="82"/>
  <c r="H135" i="82"/>
  <c r="H136" i="82"/>
  <c r="H137" i="82"/>
  <c r="H138" i="82"/>
  <c r="H139" i="82"/>
  <c r="H140" i="82"/>
  <c r="H141" i="82"/>
  <c r="H142" i="82"/>
  <c r="H143" i="82"/>
  <c r="H144" i="82"/>
  <c r="H145" i="82"/>
  <c r="H146" i="82"/>
  <c r="H147" i="82"/>
  <c r="H148" i="82"/>
  <c r="H149" i="82"/>
  <c r="H150" i="82"/>
  <c r="H151" i="82"/>
  <c r="H152" i="82"/>
  <c r="H153" i="82"/>
  <c r="H81" i="82"/>
  <c r="H82" i="82"/>
  <c r="H83" i="82"/>
  <c r="H84" i="82"/>
  <c r="H85" i="82"/>
  <c r="H86" i="82"/>
  <c r="H87" i="82"/>
  <c r="H88" i="82"/>
  <c r="H89" i="82"/>
  <c r="H90" i="82"/>
  <c r="H91" i="82"/>
  <c r="H92" i="82"/>
  <c r="H93" i="82"/>
  <c r="H94" i="82"/>
  <c r="H95" i="82"/>
  <c r="H96" i="82"/>
  <c r="H97" i="82"/>
  <c r="H98" i="82"/>
  <c r="H99" i="82"/>
  <c r="H100" i="82"/>
  <c r="H101" i="82"/>
  <c r="H102" i="82"/>
  <c r="H103" i="82"/>
  <c r="H104" i="82"/>
  <c r="H105" i="82"/>
  <c r="I45" i="82"/>
  <c r="I46" i="82"/>
  <c r="I47" i="82"/>
  <c r="I48" i="82"/>
  <c r="I49" i="82"/>
  <c r="I50" i="82"/>
  <c r="I51" i="82"/>
  <c r="I52" i="82"/>
  <c r="I53" i="82"/>
  <c r="I54" i="82"/>
  <c r="I55" i="82"/>
  <c r="I56" i="82"/>
  <c r="I57" i="82"/>
  <c r="I58" i="82"/>
  <c r="I59" i="82"/>
  <c r="I60" i="82"/>
  <c r="I61" i="82"/>
  <c r="I62" i="82"/>
  <c r="I63" i="82"/>
  <c r="I64" i="82"/>
  <c r="I65" i="82"/>
  <c r="I66" i="82"/>
  <c r="I67" i="82"/>
  <c r="I68" i="82"/>
  <c r="I69" i="82"/>
  <c r="I70" i="82"/>
  <c r="I71" i="82"/>
  <c r="I72" i="82"/>
  <c r="I73" i="82"/>
  <c r="I44" i="82"/>
  <c r="H7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J45" i="81"/>
  <c r="J46" i="81"/>
  <c r="J46" i="82" s="1"/>
  <c r="J47" i="81"/>
  <c r="J47" i="82" s="1"/>
  <c r="J48" i="81"/>
  <c r="J48" i="82" s="1"/>
  <c r="J50" i="81"/>
  <c r="J50" i="82" s="1"/>
  <c r="J51" i="81"/>
  <c r="J51" i="82" s="1"/>
  <c r="J52" i="81"/>
  <c r="J52" i="82" s="1"/>
  <c r="J53" i="81"/>
  <c r="J53" i="82" s="1"/>
  <c r="J54" i="81"/>
  <c r="J54" i="82" s="1"/>
  <c r="J55" i="81"/>
  <c r="J55" i="82" s="1"/>
  <c r="J56" i="81"/>
  <c r="J56" i="82" s="1"/>
  <c r="J59" i="81"/>
  <c r="J59" i="82" s="1"/>
  <c r="J60" i="81"/>
  <c r="J60" i="82" s="1"/>
  <c r="J61" i="81"/>
  <c r="J61" i="82" s="1"/>
  <c r="J62" i="81"/>
  <c r="J62" i="82" s="1"/>
  <c r="J63" i="81"/>
  <c r="J63" i="82" s="1"/>
  <c r="J64" i="81"/>
  <c r="J64" i="82" s="1"/>
  <c r="J66" i="81"/>
  <c r="J66" i="82" s="1"/>
  <c r="J67" i="81"/>
  <c r="J67" i="82" s="1"/>
  <c r="J68" i="81"/>
  <c r="J68" i="82" s="1"/>
  <c r="J69" i="81"/>
  <c r="J69" i="82" s="1"/>
  <c r="J70" i="81"/>
  <c r="J70" i="82" s="1"/>
  <c r="J71" i="81"/>
  <c r="J71" i="82" s="1"/>
  <c r="J72" i="81"/>
  <c r="J72" i="82" s="1"/>
  <c r="J92" i="79"/>
  <c r="D83" i="79"/>
  <c r="D82" i="79"/>
  <c r="J55" i="79"/>
  <c r="J55" i="80" s="1"/>
  <c r="J130" i="78"/>
  <c r="J131" i="79" s="1"/>
  <c r="J146" i="78"/>
  <c r="J147" i="79" s="1"/>
  <c r="J147" i="80" s="1"/>
  <c r="J117" i="78"/>
  <c r="J118" i="79" s="1"/>
  <c r="J89" i="78"/>
  <c r="J105" i="78"/>
  <c r="J55" i="78"/>
  <c r="J118" i="77"/>
  <c r="J118" i="78" s="1"/>
  <c r="J119" i="79" s="1"/>
  <c r="J119" i="80" s="1"/>
  <c r="J119" i="81" s="1"/>
  <c r="J119" i="82" s="1"/>
  <c r="J119" i="77"/>
  <c r="J119" i="78" s="1"/>
  <c r="J120" i="79" s="1"/>
  <c r="J120" i="80" s="1"/>
  <c r="J120" i="81" s="1"/>
  <c r="J120" i="82" s="1"/>
  <c r="J123" i="77"/>
  <c r="J123" i="78" s="1"/>
  <c r="J124" i="79" s="1"/>
  <c r="J124" i="80" s="1"/>
  <c r="J124" i="81" s="1"/>
  <c r="J124" i="82" s="1"/>
  <c r="J124" i="77"/>
  <c r="J124" i="78" s="1"/>
  <c r="J125" i="79" s="1"/>
  <c r="J125" i="80" s="1"/>
  <c r="J125" i="81" s="1"/>
  <c r="J125" i="82" s="1"/>
  <c r="J125" i="77"/>
  <c r="J125" i="78" s="1"/>
  <c r="J126" i="79" s="1"/>
  <c r="J126" i="77"/>
  <c r="J126" i="78" s="1"/>
  <c r="J127" i="79" s="1"/>
  <c r="J128" i="77"/>
  <c r="J128" i="78" s="1"/>
  <c r="J129" i="79" s="1"/>
  <c r="J129" i="80" s="1"/>
  <c r="J129" i="81" s="1"/>
  <c r="J129" i="82" s="1"/>
  <c r="J130" i="77"/>
  <c r="J131" i="77"/>
  <c r="J131" i="78" s="1"/>
  <c r="J133" i="77"/>
  <c r="J133" i="78" s="1"/>
  <c r="J134" i="79" s="1"/>
  <c r="J134" i="77"/>
  <c r="J134" i="78" s="1"/>
  <c r="J135" i="79" s="1"/>
  <c r="J135" i="80" s="1"/>
  <c r="J135" i="81" s="1"/>
  <c r="J135" i="82" s="1"/>
  <c r="J135" i="77"/>
  <c r="J135" i="78" s="1"/>
  <c r="J136" i="79" s="1"/>
  <c r="J136" i="80" s="1"/>
  <c r="J136" i="81" s="1"/>
  <c r="J136" i="82" s="1"/>
  <c r="J139" i="77"/>
  <c r="J140" i="77"/>
  <c r="J140" i="78" s="1"/>
  <c r="J141" i="79" s="1"/>
  <c r="J141" i="80" s="1"/>
  <c r="J141" i="81" s="1"/>
  <c r="J141" i="82" s="1"/>
  <c r="J141" i="77"/>
  <c r="J141" i="78" s="1"/>
  <c r="J142" i="79" s="1"/>
  <c r="J142" i="80" s="1"/>
  <c r="J142" i="77"/>
  <c r="J142" i="78" s="1"/>
  <c r="J143" i="79" s="1"/>
  <c r="J143" i="80" s="1"/>
  <c r="J143" i="81" s="1"/>
  <c r="J143" i="82" s="1"/>
  <c r="J144" i="77"/>
  <c r="J144" i="78" s="1"/>
  <c r="J145" i="79" s="1"/>
  <c r="J145" i="80" s="1"/>
  <c r="J145" i="81" s="1"/>
  <c r="J145" i="82" s="1"/>
  <c r="J146" i="77"/>
  <c r="J147" i="77"/>
  <c r="J147" i="78" s="1"/>
  <c r="J149" i="77"/>
  <c r="J149" i="78" s="1"/>
  <c r="J150" i="79" s="1"/>
  <c r="J150" i="80" s="1"/>
  <c r="J150" i="81" s="1"/>
  <c r="J150" i="82" s="1"/>
  <c r="J150" i="77"/>
  <c r="J150" i="78" s="1"/>
  <c r="J151" i="79" s="1"/>
  <c r="J151" i="77"/>
  <c r="J117" i="77"/>
  <c r="J82" i="77"/>
  <c r="J82" i="78" s="1"/>
  <c r="J83" i="77"/>
  <c r="J83" i="78" s="1"/>
  <c r="J84" i="77"/>
  <c r="J84" i="78" s="1"/>
  <c r="J86" i="77"/>
  <c r="J86" i="78" s="1"/>
  <c r="J87" i="77"/>
  <c r="J87" i="78" s="1"/>
  <c r="J88" i="77"/>
  <c r="J88" i="78" s="1"/>
  <c r="J89" i="77"/>
  <c r="J90" i="77"/>
  <c r="J90" i="78" s="1"/>
  <c r="J91" i="77"/>
  <c r="J91" i="78" s="1"/>
  <c r="J92" i="77"/>
  <c r="J92" i="78" s="1"/>
  <c r="J93" i="77"/>
  <c r="J93" i="78" s="1"/>
  <c r="J96" i="77"/>
  <c r="J96" i="78" s="1"/>
  <c r="J99" i="77"/>
  <c r="J99" i="78" s="1"/>
  <c r="J100" i="77"/>
  <c r="J101" i="77"/>
  <c r="J101" i="78" s="1"/>
  <c r="J103" i="77"/>
  <c r="J103" i="78" s="1"/>
  <c r="J104" i="77"/>
  <c r="J104" i="78" s="1"/>
  <c r="J105" i="77"/>
  <c r="J81" i="77"/>
  <c r="J81" i="78" s="1"/>
  <c r="D2" i="109"/>
  <c r="T2" i="109"/>
  <c r="C4" i="109"/>
  <c r="D4" i="109"/>
  <c r="S4" i="109"/>
  <c r="T4" i="109"/>
  <c r="C5" i="109"/>
  <c r="D5" i="109"/>
  <c r="O5" i="109"/>
  <c r="S5" i="109"/>
  <c r="T5" i="109"/>
  <c r="U5" i="109"/>
  <c r="E5" i="109" s="1"/>
  <c r="E10" i="109" s="1"/>
  <c r="V5" i="109"/>
  <c r="F5" i="109" s="1"/>
  <c r="F10" i="109" s="1"/>
  <c r="W5" i="109"/>
  <c r="G5" i="109" s="1"/>
  <c r="G10" i="109" s="1"/>
  <c r="X5" i="109"/>
  <c r="H5" i="109" s="1"/>
  <c r="H10" i="109" s="1"/>
  <c r="Y5" i="109"/>
  <c r="I5" i="109" s="1"/>
  <c r="I10" i="109" s="1"/>
  <c r="Z5" i="109"/>
  <c r="J5" i="109" s="1"/>
  <c r="J10" i="109" s="1"/>
  <c r="AA5" i="109"/>
  <c r="K5" i="109" s="1"/>
  <c r="K10" i="109" s="1"/>
  <c r="AB5" i="109"/>
  <c r="L5" i="109" s="1"/>
  <c r="L10" i="109" s="1"/>
  <c r="AC5" i="109"/>
  <c r="M5" i="109" s="1"/>
  <c r="M10" i="109" s="1"/>
  <c r="AD5" i="109"/>
  <c r="N5" i="109" s="1"/>
  <c r="N10" i="109" s="1"/>
  <c r="AE5" i="109"/>
  <c r="AF5" i="109"/>
  <c r="P5" i="109" s="1"/>
  <c r="P10" i="109" s="1"/>
  <c r="C6" i="109"/>
  <c r="D6" i="109"/>
  <c r="E6" i="109"/>
  <c r="F6" i="109"/>
  <c r="G6" i="109"/>
  <c r="H6" i="109"/>
  <c r="I6" i="109"/>
  <c r="J6" i="109"/>
  <c r="K6" i="109"/>
  <c r="L6" i="109"/>
  <c r="M6" i="109"/>
  <c r="N6" i="109"/>
  <c r="O6" i="109"/>
  <c r="P6" i="109"/>
  <c r="S6" i="109"/>
  <c r="T6" i="109"/>
  <c r="C7" i="109"/>
  <c r="D7" i="109"/>
  <c r="S7" i="109"/>
  <c r="T7" i="109"/>
  <c r="C8" i="109"/>
  <c r="D8" i="109"/>
  <c r="S8" i="109"/>
  <c r="T8" i="109"/>
  <c r="C9" i="109"/>
  <c r="D9" i="109"/>
  <c r="E9" i="109"/>
  <c r="F9" i="109"/>
  <c r="G9" i="109"/>
  <c r="H9" i="109"/>
  <c r="I9" i="109"/>
  <c r="J9" i="109"/>
  <c r="K9" i="109"/>
  <c r="L9" i="109"/>
  <c r="M9" i="109"/>
  <c r="N9" i="109"/>
  <c r="O9" i="109"/>
  <c r="P9" i="109"/>
  <c r="S9" i="109"/>
  <c r="T9" i="109"/>
  <c r="C10" i="109"/>
  <c r="D10" i="109"/>
  <c r="O10" i="109"/>
  <c r="S10" i="109"/>
  <c r="T10" i="109"/>
  <c r="C11" i="109"/>
  <c r="D11" i="109"/>
  <c r="S11" i="109"/>
  <c r="T11" i="109"/>
  <c r="D12" i="109"/>
  <c r="T12" i="109"/>
  <c r="C13" i="109"/>
  <c r="D13" i="109"/>
  <c r="S13" i="109"/>
  <c r="T13" i="109"/>
  <c r="C14" i="109"/>
  <c r="D14" i="109"/>
  <c r="I14" i="109"/>
  <c r="J14" i="109"/>
  <c r="J19" i="109" s="1"/>
  <c r="L14" i="109"/>
  <c r="M14" i="109"/>
  <c r="P14" i="109"/>
  <c r="P19" i="109" s="1"/>
  <c r="S14" i="109"/>
  <c r="T14" i="109"/>
  <c r="U14" i="109"/>
  <c r="E14" i="109" s="1"/>
  <c r="E19" i="109" s="1"/>
  <c r="V14" i="109"/>
  <c r="F14" i="109" s="1"/>
  <c r="F19" i="109" s="1"/>
  <c r="W14" i="109"/>
  <c r="G14" i="109" s="1"/>
  <c r="G19" i="109" s="1"/>
  <c r="X14" i="109"/>
  <c r="H14" i="109" s="1"/>
  <c r="H19" i="109" s="1"/>
  <c r="Y14" i="109"/>
  <c r="Z14" i="109"/>
  <c r="AA14" i="109"/>
  <c r="K14" i="109" s="1"/>
  <c r="K19" i="109" s="1"/>
  <c r="AB14" i="109"/>
  <c r="AC14" i="109"/>
  <c r="AD14" i="109"/>
  <c r="N14" i="109" s="1"/>
  <c r="N19" i="109" s="1"/>
  <c r="AE14" i="109"/>
  <c r="O14" i="109" s="1"/>
  <c r="O19" i="109" s="1"/>
  <c r="AF14" i="109"/>
  <c r="C15" i="109"/>
  <c r="D15" i="109"/>
  <c r="E15" i="109"/>
  <c r="F15" i="109"/>
  <c r="G15" i="109"/>
  <c r="H15" i="109"/>
  <c r="I15" i="109"/>
  <c r="J15" i="109"/>
  <c r="K15" i="109"/>
  <c r="L15" i="109"/>
  <c r="M15" i="109"/>
  <c r="N15" i="109"/>
  <c r="O15" i="109"/>
  <c r="P15" i="109"/>
  <c r="S15" i="109"/>
  <c r="T15" i="109"/>
  <c r="C16" i="109"/>
  <c r="D16" i="109"/>
  <c r="S16" i="109"/>
  <c r="T16" i="109"/>
  <c r="C17" i="109"/>
  <c r="D17" i="109"/>
  <c r="S17" i="109"/>
  <c r="T17" i="109"/>
  <c r="C18" i="109"/>
  <c r="D18" i="109"/>
  <c r="E18" i="109"/>
  <c r="F18" i="109"/>
  <c r="G18" i="109"/>
  <c r="H18" i="109"/>
  <c r="I18" i="109"/>
  <c r="J18" i="109"/>
  <c r="K18" i="109"/>
  <c r="L18" i="109"/>
  <c r="M18" i="109"/>
  <c r="N18" i="109"/>
  <c r="O18" i="109"/>
  <c r="P18" i="109"/>
  <c r="S18" i="109"/>
  <c r="T18" i="109"/>
  <c r="C19" i="109"/>
  <c r="D19" i="109"/>
  <c r="I19" i="109"/>
  <c r="L19" i="109"/>
  <c r="M19" i="109"/>
  <c r="S19" i="109"/>
  <c r="T19" i="109"/>
  <c r="C20" i="109"/>
  <c r="D20" i="109"/>
  <c r="S20" i="109"/>
  <c r="T20" i="109"/>
  <c r="D21" i="109"/>
  <c r="T21" i="109"/>
  <c r="C22" i="109"/>
  <c r="D22" i="109"/>
  <c r="S22" i="109"/>
  <c r="T22" i="109"/>
  <c r="C23" i="109"/>
  <c r="D23" i="109"/>
  <c r="G23" i="109"/>
  <c r="G28" i="109" s="1"/>
  <c r="J23" i="109"/>
  <c r="K23" i="109"/>
  <c r="N23" i="109"/>
  <c r="O23" i="109"/>
  <c r="S23" i="109"/>
  <c r="T23" i="109"/>
  <c r="U23" i="109"/>
  <c r="E23" i="109" s="1"/>
  <c r="E28" i="109" s="1"/>
  <c r="V23" i="109"/>
  <c r="F23" i="109" s="1"/>
  <c r="F28" i="109" s="1"/>
  <c r="W23" i="109"/>
  <c r="X23" i="109"/>
  <c r="H23" i="109" s="1"/>
  <c r="H28" i="109" s="1"/>
  <c r="Y23" i="109"/>
  <c r="I23" i="109" s="1"/>
  <c r="I28" i="109" s="1"/>
  <c r="Z23" i="109"/>
  <c r="AA23" i="109"/>
  <c r="AB23" i="109"/>
  <c r="L23" i="109" s="1"/>
  <c r="L28" i="109" s="1"/>
  <c r="AC23" i="109"/>
  <c r="M23" i="109" s="1"/>
  <c r="M28" i="109" s="1"/>
  <c r="AD23" i="109"/>
  <c r="AE23" i="109"/>
  <c r="AF23" i="109"/>
  <c r="P23" i="109" s="1"/>
  <c r="P28" i="109" s="1"/>
  <c r="C24" i="109"/>
  <c r="D24" i="109"/>
  <c r="E24" i="109"/>
  <c r="F24" i="109"/>
  <c r="G24" i="109"/>
  <c r="H24" i="109"/>
  <c r="I24" i="109"/>
  <c r="J24" i="109"/>
  <c r="K24" i="109"/>
  <c r="L24" i="109"/>
  <c r="M24" i="109"/>
  <c r="N24" i="109"/>
  <c r="O24" i="109"/>
  <c r="P24" i="109"/>
  <c r="S24" i="109"/>
  <c r="T24" i="109"/>
  <c r="C25" i="109"/>
  <c r="D25" i="109"/>
  <c r="S25" i="109"/>
  <c r="T25" i="109"/>
  <c r="C26" i="109"/>
  <c r="D26" i="109"/>
  <c r="S26" i="109"/>
  <c r="T26" i="109"/>
  <c r="C27" i="109"/>
  <c r="D27" i="109"/>
  <c r="E27" i="109"/>
  <c r="F27" i="109"/>
  <c r="G27" i="109"/>
  <c r="H27" i="109"/>
  <c r="I27" i="109"/>
  <c r="J27" i="109"/>
  <c r="K27" i="109"/>
  <c r="L27" i="109"/>
  <c r="M27" i="109"/>
  <c r="N27" i="109"/>
  <c r="O27" i="109"/>
  <c r="P27" i="109"/>
  <c r="S27" i="109"/>
  <c r="T27" i="109"/>
  <c r="C28" i="109"/>
  <c r="D28" i="109"/>
  <c r="J28" i="109"/>
  <c r="K28" i="109"/>
  <c r="N28" i="109"/>
  <c r="O28" i="109"/>
  <c r="S28" i="109"/>
  <c r="T28" i="109"/>
  <c r="C29" i="109"/>
  <c r="D29" i="109"/>
  <c r="S29" i="109"/>
  <c r="T29" i="109"/>
  <c r="D30" i="109"/>
  <c r="T30" i="109"/>
  <c r="C31" i="109"/>
  <c r="D31" i="109"/>
  <c r="S31" i="109"/>
  <c r="T31" i="109"/>
  <c r="C32" i="109"/>
  <c r="D32" i="109"/>
  <c r="E32" i="109"/>
  <c r="H32" i="109"/>
  <c r="H37" i="109" s="1"/>
  <c r="I32" i="109"/>
  <c r="I37" i="109" s="1"/>
  <c r="O32" i="109"/>
  <c r="P32" i="109"/>
  <c r="S32" i="109"/>
  <c r="T32" i="109"/>
  <c r="U32" i="109"/>
  <c r="V32" i="109"/>
  <c r="F32" i="109" s="1"/>
  <c r="F37" i="109" s="1"/>
  <c r="W32" i="109"/>
  <c r="G32" i="109" s="1"/>
  <c r="G37" i="109" s="1"/>
  <c r="X32" i="109"/>
  <c r="Y32" i="109"/>
  <c r="Z32" i="109"/>
  <c r="J32" i="109" s="1"/>
  <c r="J37" i="109" s="1"/>
  <c r="AA32" i="109"/>
  <c r="K32" i="109" s="1"/>
  <c r="K37" i="109" s="1"/>
  <c r="AB32" i="109"/>
  <c r="L32" i="109" s="1"/>
  <c r="L37" i="109" s="1"/>
  <c r="AC32" i="109"/>
  <c r="M32" i="109" s="1"/>
  <c r="M37" i="109" s="1"/>
  <c r="AD32" i="109"/>
  <c r="N32" i="109" s="1"/>
  <c r="N37" i="109" s="1"/>
  <c r="AE32" i="109"/>
  <c r="AF32" i="109"/>
  <c r="C33" i="109"/>
  <c r="D33" i="109"/>
  <c r="E33" i="109"/>
  <c r="F33" i="109"/>
  <c r="G33" i="109"/>
  <c r="H33" i="109"/>
  <c r="I33" i="109"/>
  <c r="J33" i="109"/>
  <c r="K33" i="109"/>
  <c r="L33" i="109"/>
  <c r="M33" i="109"/>
  <c r="N33" i="109"/>
  <c r="O33" i="109"/>
  <c r="P33" i="109"/>
  <c r="S33" i="109"/>
  <c r="T33" i="109"/>
  <c r="C34" i="109"/>
  <c r="D34" i="109"/>
  <c r="S34" i="109"/>
  <c r="T34" i="109"/>
  <c r="C35" i="109"/>
  <c r="D35" i="109"/>
  <c r="S35" i="109"/>
  <c r="T35" i="109"/>
  <c r="C36" i="109"/>
  <c r="D36" i="109"/>
  <c r="E36" i="109"/>
  <c r="F36" i="109"/>
  <c r="G36" i="109"/>
  <c r="H36" i="109"/>
  <c r="I36" i="109"/>
  <c r="J36" i="109"/>
  <c r="K36" i="109"/>
  <c r="L36" i="109"/>
  <c r="M36" i="109"/>
  <c r="N36" i="109"/>
  <c r="O36" i="109"/>
  <c r="P36" i="109"/>
  <c r="S36" i="109"/>
  <c r="T36" i="109"/>
  <c r="C37" i="109"/>
  <c r="D37" i="109"/>
  <c r="E37" i="109"/>
  <c r="O37" i="109"/>
  <c r="P37" i="109"/>
  <c r="S37" i="109"/>
  <c r="T37" i="109"/>
  <c r="C38" i="109"/>
  <c r="D38" i="109"/>
  <c r="S38" i="109"/>
  <c r="T38" i="109"/>
  <c r="D39" i="109"/>
  <c r="T39" i="109"/>
  <c r="C40" i="109"/>
  <c r="D40" i="109"/>
  <c r="S40" i="109"/>
  <c r="T40" i="109"/>
  <c r="C41" i="109"/>
  <c r="D41" i="109"/>
  <c r="F41" i="109"/>
  <c r="F46" i="109" s="1"/>
  <c r="G41" i="109"/>
  <c r="G46" i="109" s="1"/>
  <c r="J41" i="109"/>
  <c r="J46" i="109" s="1"/>
  <c r="K41" i="109"/>
  <c r="K46" i="109" s="1"/>
  <c r="O41" i="109"/>
  <c r="P41" i="109"/>
  <c r="S41" i="109"/>
  <c r="T41" i="109"/>
  <c r="U41" i="109"/>
  <c r="E41" i="109" s="1"/>
  <c r="E46" i="109" s="1"/>
  <c r="V41" i="109"/>
  <c r="W41" i="109"/>
  <c r="X41" i="109"/>
  <c r="H41" i="109" s="1"/>
  <c r="H46" i="109" s="1"/>
  <c r="Y41" i="109"/>
  <c r="I41" i="109" s="1"/>
  <c r="I46" i="109" s="1"/>
  <c r="Z41" i="109"/>
  <c r="AA41" i="109"/>
  <c r="AB41" i="109"/>
  <c r="L41" i="109" s="1"/>
  <c r="L46" i="109" s="1"/>
  <c r="AC41" i="109"/>
  <c r="M41" i="109" s="1"/>
  <c r="M46" i="109" s="1"/>
  <c r="AD41" i="109"/>
  <c r="N41" i="109" s="1"/>
  <c r="N46" i="109" s="1"/>
  <c r="AE41" i="109"/>
  <c r="AF41" i="109"/>
  <c r="C42" i="109"/>
  <c r="D42" i="109"/>
  <c r="E42" i="109"/>
  <c r="F42" i="109"/>
  <c r="G42" i="109"/>
  <c r="H42" i="109"/>
  <c r="I42" i="109"/>
  <c r="J42" i="109"/>
  <c r="K42" i="109"/>
  <c r="L42" i="109"/>
  <c r="M42" i="109"/>
  <c r="N42" i="109"/>
  <c r="O42" i="109"/>
  <c r="P42" i="109"/>
  <c r="S42" i="109"/>
  <c r="T42" i="109"/>
  <c r="C43" i="109"/>
  <c r="D43" i="109"/>
  <c r="S43" i="109"/>
  <c r="T43" i="109"/>
  <c r="C44" i="109"/>
  <c r="D44" i="109"/>
  <c r="S44" i="109"/>
  <c r="T44" i="109"/>
  <c r="C45" i="109"/>
  <c r="D45" i="109"/>
  <c r="E45" i="109"/>
  <c r="F45" i="109"/>
  <c r="G45" i="109"/>
  <c r="H45" i="109"/>
  <c r="I45" i="109"/>
  <c r="J45" i="109"/>
  <c r="K45" i="109"/>
  <c r="L45" i="109"/>
  <c r="M45" i="109"/>
  <c r="N45" i="109"/>
  <c r="O45" i="109"/>
  <c r="P45" i="109"/>
  <c r="S45" i="109"/>
  <c r="T45" i="109"/>
  <c r="C46" i="109"/>
  <c r="D46" i="109"/>
  <c r="O46" i="109"/>
  <c r="P46" i="109"/>
  <c r="S46" i="109"/>
  <c r="T46" i="109"/>
  <c r="C47" i="109"/>
  <c r="D47" i="109"/>
  <c r="S47" i="109"/>
  <c r="T47" i="109"/>
  <c r="D48" i="109"/>
  <c r="T48" i="109"/>
  <c r="C49" i="109"/>
  <c r="D49" i="109"/>
  <c r="S49" i="109"/>
  <c r="T49" i="109"/>
  <c r="C50" i="109"/>
  <c r="D50" i="109"/>
  <c r="E50" i="109"/>
  <c r="H50" i="109"/>
  <c r="H55" i="109" s="1"/>
  <c r="I50" i="109"/>
  <c r="I55" i="109" s="1"/>
  <c r="L50" i="109"/>
  <c r="L55" i="109" s="1"/>
  <c r="M50" i="109"/>
  <c r="M55" i="109" s="1"/>
  <c r="S50" i="109"/>
  <c r="T50" i="109"/>
  <c r="U50" i="109"/>
  <c r="V50" i="109"/>
  <c r="F50" i="109" s="1"/>
  <c r="F55" i="109" s="1"/>
  <c r="W50" i="109"/>
  <c r="G50" i="109" s="1"/>
  <c r="G55" i="109" s="1"/>
  <c r="X50" i="109"/>
  <c r="Y50" i="109"/>
  <c r="Z50" i="109"/>
  <c r="J50" i="109" s="1"/>
  <c r="J55" i="109" s="1"/>
  <c r="AA50" i="109"/>
  <c r="K50" i="109" s="1"/>
  <c r="K55" i="109" s="1"/>
  <c r="AB50" i="109"/>
  <c r="AC50" i="109"/>
  <c r="AD50" i="109"/>
  <c r="N50" i="109" s="1"/>
  <c r="N55" i="109" s="1"/>
  <c r="AE50" i="109"/>
  <c r="O50" i="109" s="1"/>
  <c r="O55" i="109" s="1"/>
  <c r="AF50" i="109"/>
  <c r="P50" i="109" s="1"/>
  <c r="P55" i="109" s="1"/>
  <c r="C51" i="109"/>
  <c r="D51" i="109"/>
  <c r="E51" i="109"/>
  <c r="F51" i="109"/>
  <c r="G51" i="109"/>
  <c r="H51" i="109"/>
  <c r="I51" i="109"/>
  <c r="J51" i="109"/>
  <c r="K51" i="109"/>
  <c r="L51" i="109"/>
  <c r="M51" i="109"/>
  <c r="N51" i="109"/>
  <c r="O51" i="109"/>
  <c r="P51" i="109"/>
  <c r="S51" i="109"/>
  <c r="T51" i="109"/>
  <c r="C52" i="109"/>
  <c r="D52" i="109"/>
  <c r="S52" i="109"/>
  <c r="T52" i="109"/>
  <c r="C53" i="109"/>
  <c r="D53" i="109"/>
  <c r="S53" i="109"/>
  <c r="T53" i="109"/>
  <c r="C54" i="109"/>
  <c r="D54" i="109"/>
  <c r="E54" i="109"/>
  <c r="F54" i="109"/>
  <c r="G54" i="109"/>
  <c r="H54" i="109"/>
  <c r="I54" i="109"/>
  <c r="J54" i="109"/>
  <c r="K54" i="109"/>
  <c r="L54" i="109"/>
  <c r="M54" i="109"/>
  <c r="N54" i="109"/>
  <c r="O54" i="109"/>
  <c r="P54" i="109"/>
  <c r="S54" i="109"/>
  <c r="T54" i="109"/>
  <c r="C55" i="109"/>
  <c r="D55" i="109"/>
  <c r="E55" i="109"/>
  <c r="S55" i="109"/>
  <c r="T55" i="109"/>
  <c r="C56" i="109"/>
  <c r="D56" i="109"/>
  <c r="S56" i="109"/>
  <c r="T56" i="109"/>
  <c r="D57" i="109"/>
  <c r="T57" i="109"/>
  <c r="C58" i="109"/>
  <c r="D58" i="109"/>
  <c r="S58" i="109"/>
  <c r="T58" i="109"/>
  <c r="C59" i="109"/>
  <c r="D59" i="109"/>
  <c r="E59" i="109"/>
  <c r="E64" i="109" s="1"/>
  <c r="G59" i="109"/>
  <c r="G64" i="109" s="1"/>
  <c r="H59" i="109"/>
  <c r="J59" i="109"/>
  <c r="J64" i="109" s="1"/>
  <c r="K59" i="109"/>
  <c r="K64" i="109" s="1"/>
  <c r="N59" i="109"/>
  <c r="N64" i="109" s="1"/>
  <c r="O59" i="109"/>
  <c r="O64" i="109" s="1"/>
  <c r="S59" i="109"/>
  <c r="T59" i="109"/>
  <c r="U59" i="109"/>
  <c r="V59" i="109"/>
  <c r="F59" i="109" s="1"/>
  <c r="F64" i="109" s="1"/>
  <c r="W59" i="109"/>
  <c r="X59" i="109"/>
  <c r="Y59" i="109"/>
  <c r="I59" i="109" s="1"/>
  <c r="I64" i="109" s="1"/>
  <c r="Z59" i="109"/>
  <c r="AA59" i="109"/>
  <c r="AB59" i="109"/>
  <c r="L59" i="109" s="1"/>
  <c r="L64" i="109" s="1"/>
  <c r="AC59" i="109"/>
  <c r="M59" i="109" s="1"/>
  <c r="M64" i="109" s="1"/>
  <c r="AD59" i="109"/>
  <c r="AE59" i="109"/>
  <c r="AF59" i="109"/>
  <c r="P59" i="109" s="1"/>
  <c r="P64" i="109" s="1"/>
  <c r="C60" i="109"/>
  <c r="D60" i="109"/>
  <c r="E60" i="109"/>
  <c r="F60" i="109"/>
  <c r="G60" i="109"/>
  <c r="H60" i="109"/>
  <c r="I60" i="109"/>
  <c r="J60" i="109"/>
  <c r="K60" i="109"/>
  <c r="L60" i="109"/>
  <c r="M60" i="109"/>
  <c r="N60" i="109"/>
  <c r="O60" i="109"/>
  <c r="P60" i="109"/>
  <c r="S60" i="109"/>
  <c r="T60" i="109"/>
  <c r="C61" i="109"/>
  <c r="D61" i="109"/>
  <c r="S61" i="109"/>
  <c r="T61" i="109"/>
  <c r="C62" i="109"/>
  <c r="D62" i="109"/>
  <c r="S62" i="109"/>
  <c r="T62" i="109"/>
  <c r="C63" i="109"/>
  <c r="D63" i="109"/>
  <c r="E63" i="109"/>
  <c r="F63" i="109"/>
  <c r="G63" i="109"/>
  <c r="H63" i="109"/>
  <c r="I63" i="109"/>
  <c r="J63" i="109"/>
  <c r="K63" i="109"/>
  <c r="L63" i="109"/>
  <c r="M63" i="109"/>
  <c r="N63" i="109"/>
  <c r="O63" i="109"/>
  <c r="P63" i="109"/>
  <c r="S63" i="109"/>
  <c r="T63" i="109"/>
  <c r="C64" i="109"/>
  <c r="D64" i="109"/>
  <c r="H64" i="109"/>
  <c r="S64" i="109"/>
  <c r="T64" i="109"/>
  <c r="C65" i="109"/>
  <c r="D65" i="109"/>
  <c r="S65" i="109"/>
  <c r="T65" i="109"/>
  <c r="D66" i="109"/>
  <c r="T66" i="109"/>
  <c r="C67" i="109"/>
  <c r="D67" i="109"/>
  <c r="S67" i="109"/>
  <c r="T67" i="109"/>
  <c r="C68" i="109"/>
  <c r="D68" i="109"/>
  <c r="F68" i="109"/>
  <c r="G68" i="109"/>
  <c r="G73" i="109" s="1"/>
  <c r="I68" i="109"/>
  <c r="I73" i="109" s="1"/>
  <c r="J68" i="109"/>
  <c r="J73" i="109" s="1"/>
  <c r="L68" i="109"/>
  <c r="L73" i="109" s="1"/>
  <c r="M68" i="109"/>
  <c r="P68" i="109"/>
  <c r="P73" i="109" s="1"/>
  <c r="S68" i="109"/>
  <c r="T68" i="109"/>
  <c r="U68" i="109"/>
  <c r="E68" i="109" s="1"/>
  <c r="E73" i="109" s="1"/>
  <c r="V68" i="109"/>
  <c r="W68" i="109"/>
  <c r="X68" i="109"/>
  <c r="H68" i="109" s="1"/>
  <c r="H73" i="109" s="1"/>
  <c r="Y68" i="109"/>
  <c r="Z68" i="109"/>
  <c r="AA68" i="109"/>
  <c r="K68" i="109" s="1"/>
  <c r="K73" i="109" s="1"/>
  <c r="AB68" i="109"/>
  <c r="AC68" i="109"/>
  <c r="AD68" i="109"/>
  <c r="N68" i="109" s="1"/>
  <c r="N73" i="109" s="1"/>
  <c r="AE68" i="109"/>
  <c r="O68" i="109" s="1"/>
  <c r="O73" i="109" s="1"/>
  <c r="AF68" i="109"/>
  <c r="C69" i="109"/>
  <c r="D69" i="109"/>
  <c r="E69" i="109"/>
  <c r="F69" i="109"/>
  <c r="G69" i="109"/>
  <c r="H69" i="109"/>
  <c r="I69" i="109"/>
  <c r="J69" i="109"/>
  <c r="K69" i="109"/>
  <c r="L69" i="109"/>
  <c r="M69" i="109"/>
  <c r="N69" i="109"/>
  <c r="O69" i="109"/>
  <c r="P69" i="109"/>
  <c r="S69" i="109"/>
  <c r="T69" i="109"/>
  <c r="C70" i="109"/>
  <c r="D70" i="109"/>
  <c r="S70" i="109"/>
  <c r="T70" i="109"/>
  <c r="C71" i="109"/>
  <c r="D71" i="109"/>
  <c r="S71" i="109"/>
  <c r="T71" i="109"/>
  <c r="C72" i="109"/>
  <c r="D72" i="109"/>
  <c r="E72" i="109"/>
  <c r="F72" i="109"/>
  <c r="G72" i="109"/>
  <c r="H72" i="109"/>
  <c r="I72" i="109"/>
  <c r="J72" i="109"/>
  <c r="K72" i="109"/>
  <c r="L72" i="109"/>
  <c r="M72" i="109"/>
  <c r="N72" i="109"/>
  <c r="O72" i="109"/>
  <c r="P72" i="109"/>
  <c r="S72" i="109"/>
  <c r="T72" i="109"/>
  <c r="C73" i="109"/>
  <c r="D73" i="109"/>
  <c r="F73" i="109"/>
  <c r="M73" i="109"/>
  <c r="S73" i="109"/>
  <c r="T73" i="109"/>
  <c r="C74" i="109"/>
  <c r="D74" i="109"/>
  <c r="S74" i="109"/>
  <c r="T74" i="109"/>
  <c r="D75" i="109"/>
  <c r="T75" i="109"/>
  <c r="C76" i="109"/>
  <c r="D76" i="109"/>
  <c r="S76" i="109"/>
  <c r="T76" i="109"/>
  <c r="C77" i="109"/>
  <c r="D77" i="109"/>
  <c r="G77" i="109"/>
  <c r="H77" i="109"/>
  <c r="I77" i="109"/>
  <c r="I82" i="109" s="1"/>
  <c r="K77" i="109"/>
  <c r="K82" i="109" s="1"/>
  <c r="L77" i="109"/>
  <c r="L82" i="109" s="1"/>
  <c r="N77" i="109"/>
  <c r="N82" i="109" s="1"/>
  <c r="O77" i="109"/>
  <c r="S77" i="109"/>
  <c r="T77" i="109"/>
  <c r="U77" i="109"/>
  <c r="E77" i="109" s="1"/>
  <c r="E82" i="109" s="1"/>
  <c r="V77" i="109"/>
  <c r="F77" i="109" s="1"/>
  <c r="F82" i="109" s="1"/>
  <c r="W77" i="109"/>
  <c r="X77" i="109"/>
  <c r="Y77" i="109"/>
  <c r="Z77" i="109"/>
  <c r="J77" i="109" s="1"/>
  <c r="J82" i="109" s="1"/>
  <c r="AA77" i="109"/>
  <c r="AB77" i="109"/>
  <c r="AC77" i="109"/>
  <c r="M77" i="109" s="1"/>
  <c r="M82" i="109" s="1"/>
  <c r="AD77" i="109"/>
  <c r="AE77" i="109"/>
  <c r="AF77" i="109"/>
  <c r="P77" i="109" s="1"/>
  <c r="P82" i="109" s="1"/>
  <c r="C78" i="109"/>
  <c r="D78" i="109"/>
  <c r="E78" i="109"/>
  <c r="F78" i="109"/>
  <c r="G78" i="109"/>
  <c r="H78" i="109"/>
  <c r="I78" i="109"/>
  <c r="J78" i="109"/>
  <c r="K78" i="109"/>
  <c r="L78" i="109"/>
  <c r="M78" i="109"/>
  <c r="N78" i="109"/>
  <c r="O78" i="109"/>
  <c r="P78" i="109"/>
  <c r="S78" i="109"/>
  <c r="T78" i="109"/>
  <c r="C79" i="109"/>
  <c r="D79" i="109"/>
  <c r="S79" i="109"/>
  <c r="T79" i="109"/>
  <c r="C80" i="109"/>
  <c r="D80" i="109"/>
  <c r="S80" i="109"/>
  <c r="T80" i="109"/>
  <c r="C81" i="109"/>
  <c r="D81" i="109"/>
  <c r="E81" i="109"/>
  <c r="F81" i="109"/>
  <c r="G81" i="109"/>
  <c r="H81" i="109"/>
  <c r="I81" i="109"/>
  <c r="J81" i="109"/>
  <c r="K81" i="109"/>
  <c r="L81" i="109"/>
  <c r="M81" i="109"/>
  <c r="N81" i="109"/>
  <c r="O81" i="109"/>
  <c r="P81" i="109"/>
  <c r="S81" i="109"/>
  <c r="T81" i="109"/>
  <c r="C82" i="109"/>
  <c r="D82" i="109"/>
  <c r="G82" i="109"/>
  <c r="H82" i="109"/>
  <c r="O82" i="109"/>
  <c r="S82" i="109"/>
  <c r="T82" i="109"/>
  <c r="C83" i="109"/>
  <c r="D83" i="109"/>
  <c r="S83" i="109"/>
  <c r="T83" i="109"/>
  <c r="D84" i="109"/>
  <c r="T84" i="109"/>
  <c r="C85" i="109"/>
  <c r="D85" i="109"/>
  <c r="S85" i="109"/>
  <c r="T85" i="109"/>
  <c r="C86" i="109"/>
  <c r="D86" i="109"/>
  <c r="E86" i="109"/>
  <c r="H86" i="109"/>
  <c r="J86" i="109"/>
  <c r="J91" i="109" s="1"/>
  <c r="K86" i="109"/>
  <c r="K91" i="109" s="1"/>
  <c r="M86" i="109"/>
  <c r="N86" i="109"/>
  <c r="P86" i="109"/>
  <c r="P91" i="109" s="1"/>
  <c r="S86" i="109"/>
  <c r="T86" i="109"/>
  <c r="U86" i="109"/>
  <c r="V86" i="109"/>
  <c r="F86" i="109" s="1"/>
  <c r="F91" i="109" s="1"/>
  <c r="W86" i="109"/>
  <c r="G86" i="109" s="1"/>
  <c r="G91" i="109" s="1"/>
  <c r="X86" i="109"/>
  <c r="Y86" i="109"/>
  <c r="I86" i="109" s="1"/>
  <c r="I91" i="109" s="1"/>
  <c r="Z86" i="109"/>
  <c r="AA86" i="109"/>
  <c r="AB86" i="109"/>
  <c r="L86" i="109" s="1"/>
  <c r="L91" i="109" s="1"/>
  <c r="AC86" i="109"/>
  <c r="AD86" i="109"/>
  <c r="AE86" i="109"/>
  <c r="O86" i="109" s="1"/>
  <c r="O91" i="109" s="1"/>
  <c r="AF86" i="109"/>
  <c r="C87" i="109"/>
  <c r="D87" i="109"/>
  <c r="S87" i="109"/>
  <c r="T87" i="109"/>
  <c r="C88" i="109"/>
  <c r="D88" i="109"/>
  <c r="S88" i="109"/>
  <c r="T88" i="109"/>
  <c r="C89" i="109"/>
  <c r="D89" i="109"/>
  <c r="S89" i="109"/>
  <c r="T89" i="109"/>
  <c r="C90" i="109"/>
  <c r="D90" i="109"/>
  <c r="E90" i="109"/>
  <c r="F90" i="109"/>
  <c r="G90" i="109"/>
  <c r="H90" i="109"/>
  <c r="I90" i="109"/>
  <c r="J90" i="109"/>
  <c r="K90" i="109"/>
  <c r="L90" i="109"/>
  <c r="M90" i="109"/>
  <c r="N90" i="109"/>
  <c r="O90" i="109"/>
  <c r="P90" i="109"/>
  <c r="S90" i="109"/>
  <c r="T90" i="109"/>
  <c r="C91" i="109"/>
  <c r="D91" i="109"/>
  <c r="E91" i="109"/>
  <c r="H91" i="109"/>
  <c r="M91" i="109"/>
  <c r="N91" i="109"/>
  <c r="S91" i="109"/>
  <c r="T91" i="109"/>
  <c r="C92" i="109"/>
  <c r="D92" i="109"/>
  <c r="S92" i="109"/>
  <c r="T92" i="109"/>
  <c r="D93" i="109"/>
  <c r="T93" i="109"/>
  <c r="C94" i="109"/>
  <c r="D94" i="109"/>
  <c r="S94" i="109"/>
  <c r="T94" i="109"/>
  <c r="C95" i="109"/>
  <c r="D95" i="109"/>
  <c r="G95" i="109"/>
  <c r="H95" i="109"/>
  <c r="H100" i="109" s="1"/>
  <c r="I95" i="109"/>
  <c r="I100" i="109" s="1"/>
  <c r="K95" i="109"/>
  <c r="K100" i="109" s="1"/>
  <c r="N95" i="109"/>
  <c r="N100" i="109" s="1"/>
  <c r="O95" i="109"/>
  <c r="O100" i="109" s="1"/>
  <c r="S95" i="109"/>
  <c r="T95" i="109"/>
  <c r="U95" i="109"/>
  <c r="E95" i="109" s="1"/>
  <c r="E100" i="109" s="1"/>
  <c r="V95" i="109"/>
  <c r="F95" i="109" s="1"/>
  <c r="F100" i="109" s="1"/>
  <c r="W95" i="109"/>
  <c r="X95" i="109"/>
  <c r="Y95" i="109"/>
  <c r="Z95" i="109"/>
  <c r="J95" i="109" s="1"/>
  <c r="J100" i="109" s="1"/>
  <c r="AA95" i="109"/>
  <c r="AB95" i="109"/>
  <c r="L95" i="109" s="1"/>
  <c r="L100" i="109" s="1"/>
  <c r="AC95" i="109"/>
  <c r="M95" i="109" s="1"/>
  <c r="M100" i="109" s="1"/>
  <c r="AD95" i="109"/>
  <c r="AE95" i="109"/>
  <c r="AF95" i="109"/>
  <c r="P95" i="109" s="1"/>
  <c r="P100" i="109" s="1"/>
  <c r="C96" i="109"/>
  <c r="D96" i="109"/>
  <c r="S96" i="109"/>
  <c r="T96" i="109"/>
  <c r="C97" i="109"/>
  <c r="D97" i="109"/>
  <c r="S97" i="109"/>
  <c r="T97" i="109"/>
  <c r="C98" i="109"/>
  <c r="D98" i="109"/>
  <c r="S98" i="109"/>
  <c r="T98" i="109"/>
  <c r="C99" i="109"/>
  <c r="D99" i="109"/>
  <c r="E99" i="109"/>
  <c r="F99" i="109"/>
  <c r="G99" i="109"/>
  <c r="H99" i="109"/>
  <c r="I99" i="109"/>
  <c r="J99" i="109"/>
  <c r="K99" i="109"/>
  <c r="L99" i="109"/>
  <c r="M99" i="109"/>
  <c r="N99" i="109"/>
  <c r="O99" i="109"/>
  <c r="P99" i="109"/>
  <c r="S99" i="109"/>
  <c r="T99" i="109"/>
  <c r="C100" i="109"/>
  <c r="D100" i="109"/>
  <c r="G100" i="109"/>
  <c r="S100" i="109"/>
  <c r="T100" i="109"/>
  <c r="C101" i="109"/>
  <c r="D101" i="109"/>
  <c r="S101" i="109"/>
  <c r="T101" i="109"/>
  <c r="D102" i="109"/>
  <c r="T102" i="109"/>
  <c r="C103" i="109"/>
  <c r="D103" i="109"/>
  <c r="S103" i="109"/>
  <c r="T103" i="109"/>
  <c r="C104" i="109"/>
  <c r="D104" i="109"/>
  <c r="E104" i="109"/>
  <c r="F104" i="109"/>
  <c r="F109" i="109" s="1"/>
  <c r="G104" i="109"/>
  <c r="G109" i="109" s="1"/>
  <c r="I104" i="109"/>
  <c r="I109" i="109" s="1"/>
  <c r="J104" i="109"/>
  <c r="L104" i="109"/>
  <c r="L109" i="109" s="1"/>
  <c r="M104" i="109"/>
  <c r="M109" i="109" s="1"/>
  <c r="P104" i="109"/>
  <c r="P109" i="109" s="1"/>
  <c r="S104" i="109"/>
  <c r="T104" i="109"/>
  <c r="U104" i="109"/>
  <c r="V104" i="109"/>
  <c r="W104" i="109"/>
  <c r="X104" i="109"/>
  <c r="H104" i="109" s="1"/>
  <c r="H109" i="109" s="1"/>
  <c r="Y104" i="109"/>
  <c r="Z104" i="109"/>
  <c r="AA104" i="109"/>
  <c r="K104" i="109" s="1"/>
  <c r="K109" i="109" s="1"/>
  <c r="AB104" i="109"/>
  <c r="AC104" i="109"/>
  <c r="AD104" i="109"/>
  <c r="N104" i="109" s="1"/>
  <c r="N109" i="109" s="1"/>
  <c r="AE104" i="109"/>
  <c r="O104" i="109" s="1"/>
  <c r="O109" i="109" s="1"/>
  <c r="AF104" i="109"/>
  <c r="C105" i="109"/>
  <c r="D105" i="109"/>
  <c r="S105" i="109"/>
  <c r="T105" i="109"/>
  <c r="C106" i="109"/>
  <c r="D106" i="109"/>
  <c r="S106" i="109"/>
  <c r="T106" i="109"/>
  <c r="C107" i="109"/>
  <c r="D107" i="109"/>
  <c r="S107" i="109"/>
  <c r="T107" i="109"/>
  <c r="C108" i="109"/>
  <c r="D108" i="109"/>
  <c r="E108" i="109"/>
  <c r="F108" i="109"/>
  <c r="G108" i="109"/>
  <c r="H108" i="109"/>
  <c r="I108" i="109"/>
  <c r="J108" i="109"/>
  <c r="K108" i="109"/>
  <c r="L108" i="109"/>
  <c r="M108" i="109"/>
  <c r="N108" i="109"/>
  <c r="O108" i="109"/>
  <c r="P108" i="109"/>
  <c r="S108" i="109"/>
  <c r="T108" i="109"/>
  <c r="C109" i="109"/>
  <c r="D109" i="109"/>
  <c r="E109" i="109"/>
  <c r="J109" i="109"/>
  <c r="S109" i="109"/>
  <c r="T109" i="109"/>
  <c r="C110" i="109"/>
  <c r="D110" i="109"/>
  <c r="S110" i="109"/>
  <c r="T110" i="109"/>
  <c r="D111" i="109"/>
  <c r="T111" i="109"/>
  <c r="C112" i="109"/>
  <c r="D112" i="109"/>
  <c r="S112" i="109"/>
  <c r="T112" i="109"/>
  <c r="C113" i="109"/>
  <c r="D113" i="109"/>
  <c r="E113" i="109"/>
  <c r="E118" i="109" s="1"/>
  <c r="G113" i="109"/>
  <c r="G118" i="109" s="1"/>
  <c r="I113" i="109"/>
  <c r="J113" i="109"/>
  <c r="J118" i="109" s="1"/>
  <c r="K113" i="109"/>
  <c r="K118" i="109" s="1"/>
  <c r="O113" i="109"/>
  <c r="O118" i="109" s="1"/>
  <c r="S113" i="109"/>
  <c r="T113" i="109"/>
  <c r="V113" i="109"/>
  <c r="F113" i="109" s="1"/>
  <c r="F118" i="109" s="1"/>
  <c r="W113" i="109"/>
  <c r="X113" i="109"/>
  <c r="H113" i="109" s="1"/>
  <c r="H118" i="109" s="1"/>
  <c r="Y113" i="109"/>
  <c r="Z113" i="109"/>
  <c r="AA113" i="109"/>
  <c r="AB113" i="109"/>
  <c r="L113" i="109" s="1"/>
  <c r="L118" i="109" s="1"/>
  <c r="AC113" i="109"/>
  <c r="M113" i="109" s="1"/>
  <c r="M118" i="109" s="1"/>
  <c r="AD113" i="109"/>
  <c r="N113" i="109" s="1"/>
  <c r="N118" i="109" s="1"/>
  <c r="AE113" i="109"/>
  <c r="AF113" i="109"/>
  <c r="P113" i="109" s="1"/>
  <c r="P118" i="109" s="1"/>
  <c r="C114" i="109"/>
  <c r="D114" i="109"/>
  <c r="S114" i="109"/>
  <c r="T114" i="109"/>
  <c r="C115" i="109"/>
  <c r="D115" i="109"/>
  <c r="S115" i="109"/>
  <c r="T115" i="109"/>
  <c r="C116" i="109"/>
  <c r="D116" i="109"/>
  <c r="S116" i="109"/>
  <c r="T116" i="109"/>
  <c r="C117" i="109"/>
  <c r="D117" i="109"/>
  <c r="E117" i="109"/>
  <c r="F117" i="109"/>
  <c r="G117" i="109"/>
  <c r="H117" i="109"/>
  <c r="I117" i="109"/>
  <c r="J117" i="109"/>
  <c r="K117" i="109"/>
  <c r="L117" i="109"/>
  <c r="M117" i="109"/>
  <c r="N117" i="109"/>
  <c r="O117" i="109"/>
  <c r="P117" i="109"/>
  <c r="S117" i="109"/>
  <c r="T117" i="109"/>
  <c r="C118" i="109"/>
  <c r="D118" i="109"/>
  <c r="I118" i="109"/>
  <c r="S118" i="109"/>
  <c r="T118" i="109"/>
  <c r="C119" i="109"/>
  <c r="D119" i="109"/>
  <c r="S119" i="109"/>
  <c r="T119" i="109"/>
  <c r="D120" i="109"/>
  <c r="T120" i="109"/>
  <c r="C121" i="109"/>
  <c r="D121" i="109"/>
  <c r="S121" i="109"/>
  <c r="T121" i="109"/>
  <c r="C122" i="109"/>
  <c r="D122" i="109"/>
  <c r="E122" i="109"/>
  <c r="F122" i="109"/>
  <c r="F127" i="109" s="1"/>
  <c r="G122" i="109"/>
  <c r="I122" i="109"/>
  <c r="I127" i="109" s="1"/>
  <c r="O122" i="109"/>
  <c r="O127" i="109" s="1"/>
  <c r="P122" i="109"/>
  <c r="S122" i="109"/>
  <c r="T122" i="109"/>
  <c r="V122" i="109"/>
  <c r="X122" i="109"/>
  <c r="H122" i="109" s="1"/>
  <c r="H127" i="109" s="1"/>
  <c r="Y122" i="109"/>
  <c r="Z122" i="109"/>
  <c r="J122" i="109" s="1"/>
  <c r="J127" i="109" s="1"/>
  <c r="AA122" i="109"/>
  <c r="K122" i="109" s="1"/>
  <c r="K127" i="109" s="1"/>
  <c r="AB122" i="109"/>
  <c r="L122" i="109" s="1"/>
  <c r="L127" i="109" s="1"/>
  <c r="AC122" i="109"/>
  <c r="M122" i="109" s="1"/>
  <c r="M127" i="109" s="1"/>
  <c r="AD122" i="109"/>
  <c r="N122" i="109" s="1"/>
  <c r="N127" i="109" s="1"/>
  <c r="AE122" i="109"/>
  <c r="AF122" i="109"/>
  <c r="C123" i="109"/>
  <c r="D123" i="109"/>
  <c r="S123" i="109"/>
  <c r="T123" i="109"/>
  <c r="C124" i="109"/>
  <c r="D124" i="109"/>
  <c r="S124" i="109"/>
  <c r="T124" i="109"/>
  <c r="C125" i="109"/>
  <c r="D125" i="109"/>
  <c r="S125" i="109"/>
  <c r="T125" i="109"/>
  <c r="C126" i="109"/>
  <c r="D126" i="109"/>
  <c r="E126" i="109"/>
  <c r="F126" i="109"/>
  <c r="G126" i="109"/>
  <c r="H126" i="109"/>
  <c r="I126" i="109"/>
  <c r="J126" i="109"/>
  <c r="K126" i="109"/>
  <c r="L126" i="109"/>
  <c r="M126" i="109"/>
  <c r="N126" i="109"/>
  <c r="O126" i="109"/>
  <c r="P126" i="109"/>
  <c r="S126" i="109"/>
  <c r="T126" i="109"/>
  <c r="C127" i="109"/>
  <c r="D127" i="109"/>
  <c r="E127" i="109"/>
  <c r="G127" i="109"/>
  <c r="P127" i="109"/>
  <c r="S127" i="109"/>
  <c r="T127" i="109"/>
  <c r="C128" i="109"/>
  <c r="D128" i="109"/>
  <c r="S128" i="109"/>
  <c r="T128" i="109"/>
  <c r="D129" i="109"/>
  <c r="T129" i="109"/>
  <c r="C130" i="109"/>
  <c r="D130" i="109"/>
  <c r="S130" i="109"/>
  <c r="T130" i="109"/>
  <c r="C131" i="109"/>
  <c r="D131" i="109"/>
  <c r="F131" i="109"/>
  <c r="F136" i="109" s="1"/>
  <c r="G131" i="109"/>
  <c r="G136" i="109" s="1"/>
  <c r="I131" i="109"/>
  <c r="I136" i="109" s="1"/>
  <c r="J131" i="109"/>
  <c r="J136" i="109" s="1"/>
  <c r="O131" i="109"/>
  <c r="O136" i="109" s="1"/>
  <c r="P131" i="109"/>
  <c r="S131" i="109"/>
  <c r="T131" i="109"/>
  <c r="U131" i="109"/>
  <c r="E131" i="109" s="1"/>
  <c r="E136" i="109" s="1"/>
  <c r="X131" i="109"/>
  <c r="H131" i="109" s="1"/>
  <c r="H136" i="109" s="1"/>
  <c r="Y131" i="109"/>
  <c r="Z131" i="109"/>
  <c r="AA131" i="109"/>
  <c r="K131" i="109" s="1"/>
  <c r="K136" i="109" s="1"/>
  <c r="AB131" i="109"/>
  <c r="L131" i="109" s="1"/>
  <c r="L136" i="109" s="1"/>
  <c r="AC131" i="109"/>
  <c r="M131" i="109" s="1"/>
  <c r="M136" i="109" s="1"/>
  <c r="AD131" i="109"/>
  <c r="N131" i="109" s="1"/>
  <c r="N136" i="109" s="1"/>
  <c r="AE131" i="109"/>
  <c r="AF131" i="109"/>
  <c r="C132" i="109"/>
  <c r="D132" i="109"/>
  <c r="S132" i="109"/>
  <c r="T132" i="109"/>
  <c r="C133" i="109"/>
  <c r="D133" i="109"/>
  <c r="S133" i="109"/>
  <c r="T133" i="109"/>
  <c r="C134" i="109"/>
  <c r="D134" i="109"/>
  <c r="S134" i="109"/>
  <c r="T134" i="109"/>
  <c r="C135" i="109"/>
  <c r="D135" i="109"/>
  <c r="E135" i="109"/>
  <c r="F135" i="109"/>
  <c r="G135" i="109"/>
  <c r="H135" i="109"/>
  <c r="I135" i="109"/>
  <c r="J135" i="109"/>
  <c r="K135" i="109"/>
  <c r="L135" i="109"/>
  <c r="M135" i="109"/>
  <c r="N135" i="109"/>
  <c r="O135" i="109"/>
  <c r="P135" i="109"/>
  <c r="S135" i="109"/>
  <c r="T135" i="109"/>
  <c r="C136" i="109"/>
  <c r="D136" i="109"/>
  <c r="P136" i="109"/>
  <c r="S136" i="109"/>
  <c r="T136" i="109"/>
  <c r="C137" i="109"/>
  <c r="D137" i="109"/>
  <c r="S137" i="109"/>
  <c r="T137" i="109"/>
  <c r="D138" i="109"/>
  <c r="T138" i="109"/>
  <c r="C139" i="109"/>
  <c r="D139" i="109"/>
  <c r="S139" i="109"/>
  <c r="T139" i="109"/>
  <c r="C140" i="109"/>
  <c r="D140" i="109"/>
  <c r="F140" i="109"/>
  <c r="F145" i="109" s="1"/>
  <c r="G140" i="109"/>
  <c r="G145" i="109" s="1"/>
  <c r="I140" i="109"/>
  <c r="I145" i="109" s="1"/>
  <c r="J140" i="109"/>
  <c r="J145" i="109" s="1"/>
  <c r="M140" i="109"/>
  <c r="M145" i="109" s="1"/>
  <c r="N140" i="109"/>
  <c r="S140" i="109"/>
  <c r="T140" i="109"/>
  <c r="U140" i="109"/>
  <c r="E140" i="109" s="1"/>
  <c r="E145" i="109" s="1"/>
  <c r="V140" i="109"/>
  <c r="W140" i="109"/>
  <c r="X140" i="109"/>
  <c r="H140" i="109" s="1"/>
  <c r="H145" i="109" s="1"/>
  <c r="Y140" i="109"/>
  <c r="Z140" i="109"/>
  <c r="AA140" i="109"/>
  <c r="K140" i="109" s="1"/>
  <c r="K145" i="109" s="1"/>
  <c r="AB140" i="109"/>
  <c r="L140" i="109" s="1"/>
  <c r="L145" i="109" s="1"/>
  <c r="AC140" i="109"/>
  <c r="AD140" i="109"/>
  <c r="AE140" i="109"/>
  <c r="O140" i="109" s="1"/>
  <c r="O145" i="109" s="1"/>
  <c r="AF140" i="109"/>
  <c r="P140" i="109" s="1"/>
  <c r="P145" i="109" s="1"/>
  <c r="C141" i="109"/>
  <c r="D141" i="109"/>
  <c r="S141" i="109"/>
  <c r="T141" i="109"/>
  <c r="C142" i="109"/>
  <c r="D142" i="109"/>
  <c r="S142" i="109"/>
  <c r="T142" i="109"/>
  <c r="C143" i="109"/>
  <c r="D143" i="109"/>
  <c r="S143" i="109"/>
  <c r="T143" i="109"/>
  <c r="C144" i="109"/>
  <c r="D144" i="109"/>
  <c r="E144" i="109"/>
  <c r="F144" i="109"/>
  <c r="G144" i="109"/>
  <c r="H144" i="109"/>
  <c r="I144" i="109"/>
  <c r="J144" i="109"/>
  <c r="K144" i="109"/>
  <c r="L144" i="109"/>
  <c r="M144" i="109"/>
  <c r="N144" i="109"/>
  <c r="O144" i="109"/>
  <c r="P144" i="109"/>
  <c r="S144" i="109"/>
  <c r="T144" i="109"/>
  <c r="C145" i="109"/>
  <c r="D145" i="109"/>
  <c r="N145" i="109"/>
  <c r="S145" i="109"/>
  <c r="T145" i="109"/>
  <c r="C146" i="109"/>
  <c r="D146" i="109"/>
  <c r="S146" i="109"/>
  <c r="T146" i="109"/>
  <c r="D147" i="109"/>
  <c r="T147" i="109"/>
  <c r="C148" i="109"/>
  <c r="D148" i="109"/>
  <c r="S148" i="109"/>
  <c r="T148" i="109"/>
  <c r="C149" i="109"/>
  <c r="D149" i="109"/>
  <c r="E149" i="109"/>
  <c r="F149" i="109"/>
  <c r="F154" i="109" s="1"/>
  <c r="G149" i="109"/>
  <c r="G154" i="109" s="1"/>
  <c r="H149" i="109"/>
  <c r="H154" i="109" s="1"/>
  <c r="L149" i="109"/>
  <c r="L154" i="109" s="1"/>
  <c r="M149" i="109"/>
  <c r="O149" i="109"/>
  <c r="P149" i="109"/>
  <c r="S149" i="109"/>
  <c r="T149" i="109"/>
  <c r="U149" i="109"/>
  <c r="W149" i="109"/>
  <c r="X149" i="109"/>
  <c r="Y149" i="109"/>
  <c r="I149" i="109" s="1"/>
  <c r="I154" i="109" s="1"/>
  <c r="Z149" i="109"/>
  <c r="J149" i="109" s="1"/>
  <c r="J154" i="109" s="1"/>
  <c r="AA149" i="109"/>
  <c r="K149" i="109" s="1"/>
  <c r="K154" i="109" s="1"/>
  <c r="AB149" i="109"/>
  <c r="AC149" i="109"/>
  <c r="AD149" i="109"/>
  <c r="N149" i="109" s="1"/>
  <c r="N154" i="109" s="1"/>
  <c r="AE149" i="109"/>
  <c r="AF149" i="109"/>
  <c r="C150" i="109"/>
  <c r="D150" i="109"/>
  <c r="S150" i="109"/>
  <c r="T150" i="109"/>
  <c r="C151" i="109"/>
  <c r="D151" i="109"/>
  <c r="S151" i="109"/>
  <c r="T151" i="109"/>
  <c r="C152" i="109"/>
  <c r="D152" i="109"/>
  <c r="S152" i="109"/>
  <c r="T152" i="109"/>
  <c r="C153" i="109"/>
  <c r="D153" i="109"/>
  <c r="E153" i="109"/>
  <c r="F153" i="109"/>
  <c r="G153" i="109"/>
  <c r="H153" i="109"/>
  <c r="I153" i="109"/>
  <c r="J153" i="109"/>
  <c r="K153" i="109"/>
  <c r="L153" i="109"/>
  <c r="M153" i="109"/>
  <c r="N153" i="109"/>
  <c r="O153" i="109"/>
  <c r="P153" i="109"/>
  <c r="S153" i="109"/>
  <c r="T153" i="109"/>
  <c r="C154" i="109"/>
  <c r="D154" i="109"/>
  <c r="E154" i="109"/>
  <c r="M154" i="109"/>
  <c r="O154" i="109"/>
  <c r="P154" i="109"/>
  <c r="S154" i="109"/>
  <c r="T154" i="109"/>
  <c r="C155" i="109"/>
  <c r="D155" i="109"/>
  <c r="S155" i="109"/>
  <c r="T155" i="109"/>
  <c r="D156" i="109"/>
  <c r="T156" i="109"/>
  <c r="C157" i="109"/>
  <c r="D157" i="109"/>
  <c r="S157" i="109"/>
  <c r="T157" i="109"/>
  <c r="C158" i="109"/>
  <c r="D158" i="109"/>
  <c r="S158" i="109"/>
  <c r="T158" i="109"/>
  <c r="C159" i="109"/>
  <c r="D159" i="109"/>
  <c r="S159" i="109"/>
  <c r="T159" i="109"/>
  <c r="C160" i="109"/>
  <c r="D160" i="109"/>
  <c r="S160" i="109"/>
  <c r="T160" i="109"/>
  <c r="C161" i="109"/>
  <c r="D161" i="109"/>
  <c r="S161" i="109"/>
  <c r="T161" i="109"/>
  <c r="C162" i="109"/>
  <c r="D162" i="109"/>
  <c r="S162" i="109"/>
  <c r="T162" i="109"/>
  <c r="C163" i="109"/>
  <c r="D163" i="109"/>
  <c r="S163" i="109"/>
  <c r="T163" i="109"/>
  <c r="C164" i="109"/>
  <c r="D164" i="109"/>
  <c r="S164" i="109"/>
  <c r="T164" i="109"/>
  <c r="D165" i="109"/>
  <c r="T165" i="109"/>
  <c r="C166" i="109"/>
  <c r="D166" i="109"/>
  <c r="S166" i="109"/>
  <c r="T166" i="109"/>
  <c r="C167" i="109"/>
  <c r="D167" i="109"/>
  <c r="S167" i="109"/>
  <c r="T167" i="109"/>
  <c r="C168" i="109"/>
  <c r="D168" i="109"/>
  <c r="S168" i="109"/>
  <c r="T168" i="109"/>
  <c r="C169" i="109"/>
  <c r="D169" i="109"/>
  <c r="S169" i="109"/>
  <c r="T169" i="109"/>
  <c r="C170" i="109"/>
  <c r="D170" i="109"/>
  <c r="S170" i="109"/>
  <c r="T170" i="109"/>
  <c r="C171" i="109"/>
  <c r="D171" i="109"/>
  <c r="S171" i="109"/>
  <c r="T171" i="109"/>
  <c r="C172" i="109"/>
  <c r="D172" i="109"/>
  <c r="S172" i="109"/>
  <c r="T172" i="109"/>
  <c r="C173" i="109"/>
  <c r="D173" i="109"/>
  <c r="S173" i="109"/>
  <c r="T173" i="109"/>
  <c r="D174" i="109"/>
  <c r="T174" i="109"/>
  <c r="C175" i="109"/>
  <c r="D175" i="109"/>
  <c r="S175" i="109"/>
  <c r="T175" i="109"/>
  <c r="C176" i="109"/>
  <c r="D176" i="109"/>
  <c r="S176" i="109"/>
  <c r="T176" i="109"/>
  <c r="C177" i="109"/>
  <c r="D177" i="109"/>
  <c r="S177" i="109"/>
  <c r="T177" i="109"/>
  <c r="C178" i="109"/>
  <c r="D178" i="109"/>
  <c r="S178" i="109"/>
  <c r="T178" i="109"/>
  <c r="C179" i="109"/>
  <c r="D179" i="109"/>
  <c r="S179" i="109"/>
  <c r="T179" i="109"/>
  <c r="C180" i="109"/>
  <c r="D180" i="109"/>
  <c r="S180" i="109"/>
  <c r="T180" i="109"/>
  <c r="C181" i="109"/>
  <c r="D181" i="109"/>
  <c r="S181" i="109"/>
  <c r="T181" i="109"/>
  <c r="C182" i="109"/>
  <c r="D182" i="109"/>
  <c r="S182" i="109"/>
  <c r="T182" i="109"/>
  <c r="D183" i="109"/>
  <c r="T183" i="109"/>
  <c r="C184" i="109"/>
  <c r="D184" i="109"/>
  <c r="S184" i="109"/>
  <c r="T184" i="109"/>
  <c r="C185" i="109"/>
  <c r="D185" i="109"/>
  <c r="S185" i="109"/>
  <c r="T185" i="109"/>
  <c r="C186" i="109"/>
  <c r="D186" i="109"/>
  <c r="S186" i="109"/>
  <c r="T186" i="109"/>
  <c r="C187" i="109"/>
  <c r="D187" i="109"/>
  <c r="S187" i="109"/>
  <c r="T187" i="109"/>
  <c r="C188" i="109"/>
  <c r="D188" i="109"/>
  <c r="S188" i="109"/>
  <c r="T188" i="109"/>
  <c r="C189" i="109"/>
  <c r="D189" i="109"/>
  <c r="S189" i="109"/>
  <c r="T189" i="109"/>
  <c r="C190" i="109"/>
  <c r="D190" i="109"/>
  <c r="S190" i="109"/>
  <c r="T190" i="109"/>
  <c r="C191" i="109"/>
  <c r="D191" i="109"/>
  <c r="S191" i="109"/>
  <c r="T191" i="109"/>
  <c r="D192" i="109"/>
  <c r="T192" i="109"/>
  <c r="C193" i="109"/>
  <c r="D193" i="109"/>
  <c r="S193" i="109"/>
  <c r="T193" i="109"/>
  <c r="C194" i="109"/>
  <c r="D194" i="109"/>
  <c r="S194" i="109"/>
  <c r="T194" i="109"/>
  <c r="C195" i="109"/>
  <c r="D195" i="109"/>
  <c r="S195" i="109"/>
  <c r="T195" i="109"/>
  <c r="C196" i="109"/>
  <c r="D196" i="109"/>
  <c r="S196" i="109"/>
  <c r="T196" i="109"/>
  <c r="C197" i="109"/>
  <c r="D197" i="109"/>
  <c r="S197" i="109"/>
  <c r="T197" i="109"/>
  <c r="C198" i="109"/>
  <c r="D198" i="109"/>
  <c r="S198" i="109"/>
  <c r="T198" i="109"/>
  <c r="C199" i="109"/>
  <c r="D199" i="109"/>
  <c r="S199" i="109"/>
  <c r="T199" i="109"/>
  <c r="C200" i="109"/>
  <c r="D200" i="109"/>
  <c r="S200" i="109"/>
  <c r="T200" i="109"/>
  <c r="P4" i="108"/>
  <c r="C6" i="108"/>
  <c r="P6" i="108"/>
  <c r="C7" i="108"/>
  <c r="D7" i="108"/>
  <c r="P7" i="108" s="1"/>
  <c r="E7" i="108"/>
  <c r="E9" i="108" s="1"/>
  <c r="F7" i="108"/>
  <c r="G7" i="108"/>
  <c r="H7" i="108"/>
  <c r="H9" i="108" s="1"/>
  <c r="I7" i="108"/>
  <c r="J7" i="108"/>
  <c r="K7" i="108"/>
  <c r="K9" i="108" s="1"/>
  <c r="L7" i="108"/>
  <c r="M7" i="108"/>
  <c r="N7" i="108"/>
  <c r="N9" i="108" s="1"/>
  <c r="O7" i="108"/>
  <c r="C8" i="108"/>
  <c r="D8" i="108"/>
  <c r="D3" i="108" s="1"/>
  <c r="E8" i="108"/>
  <c r="E3" i="108" s="1"/>
  <c r="F8" i="108"/>
  <c r="F3" i="108" s="1"/>
  <c r="G8" i="108"/>
  <c r="G3" i="108" s="1"/>
  <c r="H8" i="108"/>
  <c r="H3" i="108" s="1"/>
  <c r="I8" i="108"/>
  <c r="I3" i="108" s="1"/>
  <c r="J8" i="108"/>
  <c r="J3" i="108" s="1"/>
  <c r="K8" i="108"/>
  <c r="K3" i="108" s="1"/>
  <c r="L8" i="108"/>
  <c r="L3" i="108" s="1"/>
  <c r="M8" i="108"/>
  <c r="M3" i="108" s="1"/>
  <c r="N8" i="108"/>
  <c r="N3" i="108" s="1"/>
  <c r="O8" i="108"/>
  <c r="O3" i="108" s="1"/>
  <c r="C9" i="108"/>
  <c r="F9" i="108"/>
  <c r="G9" i="108"/>
  <c r="I9" i="108"/>
  <c r="J9" i="108"/>
  <c r="L9" i="108"/>
  <c r="M9" i="108"/>
  <c r="O9" i="108"/>
  <c r="C10" i="108"/>
  <c r="P10" i="108"/>
  <c r="C11" i="108"/>
  <c r="D11" i="108"/>
  <c r="E11" i="108"/>
  <c r="P11" i="108" s="1"/>
  <c r="F11" i="108"/>
  <c r="G11" i="108"/>
  <c r="G13" i="108" s="1"/>
  <c r="H11" i="108"/>
  <c r="H13" i="108" s="1"/>
  <c r="I11" i="108"/>
  <c r="J11" i="108"/>
  <c r="K11" i="108"/>
  <c r="L11" i="108"/>
  <c r="L13" i="108" s="1"/>
  <c r="M11" i="108"/>
  <c r="N11" i="108"/>
  <c r="O11" i="108"/>
  <c r="O13" i="108" s="1"/>
  <c r="C12" i="108"/>
  <c r="D12" i="108"/>
  <c r="P12" i="108" s="1"/>
  <c r="E12" i="108"/>
  <c r="F12" i="108"/>
  <c r="G12" i="108"/>
  <c r="H12" i="108"/>
  <c r="I12" i="108"/>
  <c r="J12" i="108"/>
  <c r="K12" i="108"/>
  <c r="L12" i="108"/>
  <c r="M12" i="108"/>
  <c r="N12" i="108"/>
  <c r="O12" i="108"/>
  <c r="C13" i="108"/>
  <c r="D13" i="108"/>
  <c r="F13" i="108"/>
  <c r="I13" i="108"/>
  <c r="J13" i="108"/>
  <c r="K13" i="108"/>
  <c r="M13" i="108"/>
  <c r="N13" i="108"/>
  <c r="C14" i="108"/>
  <c r="P14" i="108"/>
  <c r="C15" i="108"/>
  <c r="D15" i="108"/>
  <c r="E15" i="108"/>
  <c r="F15" i="108"/>
  <c r="P15" i="108" s="1"/>
  <c r="G15" i="108"/>
  <c r="H15" i="108"/>
  <c r="I15" i="108"/>
  <c r="I17" i="108" s="1"/>
  <c r="J15" i="108"/>
  <c r="K15" i="108"/>
  <c r="K17" i="108" s="1"/>
  <c r="L15" i="108"/>
  <c r="L17" i="108" s="1"/>
  <c r="M15" i="108"/>
  <c r="N15" i="108"/>
  <c r="O15" i="108"/>
  <c r="C16" i="108"/>
  <c r="D16" i="108"/>
  <c r="E16" i="108"/>
  <c r="F16" i="108"/>
  <c r="G16" i="108"/>
  <c r="P16" i="108" s="1"/>
  <c r="H16" i="108"/>
  <c r="I16" i="108"/>
  <c r="J16" i="108"/>
  <c r="K16" i="108"/>
  <c r="L16" i="108"/>
  <c r="M16" i="108"/>
  <c r="N16" i="108"/>
  <c r="O16" i="108"/>
  <c r="C17" i="108"/>
  <c r="D17" i="108"/>
  <c r="E17" i="108"/>
  <c r="G17" i="108"/>
  <c r="H17" i="108"/>
  <c r="J17" i="108"/>
  <c r="M17" i="108"/>
  <c r="N17" i="108"/>
  <c r="O17" i="108"/>
  <c r="C18" i="108"/>
  <c r="P18" i="108"/>
  <c r="C19" i="108"/>
  <c r="D19" i="108"/>
  <c r="P19" i="108" s="1"/>
  <c r="E19" i="108"/>
  <c r="F19" i="108"/>
  <c r="G19" i="108"/>
  <c r="G21" i="108" s="1"/>
  <c r="H19" i="108"/>
  <c r="I19" i="108"/>
  <c r="J19" i="108"/>
  <c r="J21" i="108" s="1"/>
  <c r="K19" i="108"/>
  <c r="L19" i="108"/>
  <c r="M19" i="108"/>
  <c r="M21" i="108" s="1"/>
  <c r="N19" i="108"/>
  <c r="O19" i="108"/>
  <c r="O21" i="108" s="1"/>
  <c r="C20" i="108"/>
  <c r="D20" i="108"/>
  <c r="P20" i="108" s="1"/>
  <c r="E20" i="108"/>
  <c r="F20" i="108"/>
  <c r="G20" i="108"/>
  <c r="H20" i="108"/>
  <c r="I20" i="108"/>
  <c r="J20" i="108"/>
  <c r="K20" i="108"/>
  <c r="L20" i="108"/>
  <c r="M20" i="108"/>
  <c r="N20" i="108"/>
  <c r="O20" i="108"/>
  <c r="C21" i="108"/>
  <c r="E21" i="108"/>
  <c r="F21" i="108"/>
  <c r="H21" i="108"/>
  <c r="I21" i="108"/>
  <c r="K21" i="108"/>
  <c r="L21" i="108"/>
  <c r="N21" i="108"/>
  <c r="C22" i="108"/>
  <c r="P22" i="108"/>
  <c r="C23" i="108"/>
  <c r="D23" i="108"/>
  <c r="P23" i="108" s="1"/>
  <c r="E23" i="108"/>
  <c r="F23" i="108"/>
  <c r="G23" i="108"/>
  <c r="H23" i="108"/>
  <c r="H25" i="108" s="1"/>
  <c r="I23" i="108"/>
  <c r="J23" i="108"/>
  <c r="K23" i="108"/>
  <c r="K25" i="108" s="1"/>
  <c r="L23" i="108"/>
  <c r="M23" i="108"/>
  <c r="N23" i="108"/>
  <c r="N25" i="108" s="1"/>
  <c r="O23" i="108"/>
  <c r="C24" i="108"/>
  <c r="D24" i="108"/>
  <c r="E24" i="108"/>
  <c r="F24" i="108"/>
  <c r="G24" i="108"/>
  <c r="P24" i="108" s="1"/>
  <c r="H24" i="108"/>
  <c r="I24" i="108"/>
  <c r="J24" i="108"/>
  <c r="K24" i="108"/>
  <c r="L24" i="108"/>
  <c r="M24" i="108"/>
  <c r="N24" i="108"/>
  <c r="O24" i="108"/>
  <c r="C25" i="108"/>
  <c r="E25" i="108"/>
  <c r="F25" i="108"/>
  <c r="G25" i="108"/>
  <c r="I25" i="108"/>
  <c r="J25" i="108"/>
  <c r="L25" i="108"/>
  <c r="M25" i="108"/>
  <c r="O25" i="108"/>
  <c r="C26" i="108"/>
  <c r="P26" i="108"/>
  <c r="C27" i="108"/>
  <c r="D27" i="108"/>
  <c r="E27" i="108"/>
  <c r="P27" i="108" s="1"/>
  <c r="F27" i="108"/>
  <c r="G27" i="108"/>
  <c r="G29" i="108" s="1"/>
  <c r="H27" i="108"/>
  <c r="H29" i="108" s="1"/>
  <c r="I27" i="108"/>
  <c r="J27" i="108"/>
  <c r="K27" i="108"/>
  <c r="L27" i="108"/>
  <c r="L29" i="108" s="1"/>
  <c r="M27" i="108"/>
  <c r="N27" i="108"/>
  <c r="O27" i="108"/>
  <c r="O29" i="108" s="1"/>
  <c r="C28" i="108"/>
  <c r="D28" i="108"/>
  <c r="P28" i="108" s="1"/>
  <c r="E28" i="108"/>
  <c r="F28" i="108"/>
  <c r="G28" i="108"/>
  <c r="H28" i="108"/>
  <c r="I28" i="108"/>
  <c r="J28" i="108"/>
  <c r="K28" i="108"/>
  <c r="L28" i="108"/>
  <c r="M28" i="108"/>
  <c r="N28" i="108"/>
  <c r="O28" i="108"/>
  <c r="C29" i="108"/>
  <c r="D29" i="108"/>
  <c r="F29" i="108"/>
  <c r="I29" i="108"/>
  <c r="J29" i="108"/>
  <c r="K29" i="108"/>
  <c r="M29" i="108"/>
  <c r="N29" i="108"/>
  <c r="C30" i="108"/>
  <c r="P30" i="108"/>
  <c r="C31" i="108"/>
  <c r="D31" i="108"/>
  <c r="E31" i="108"/>
  <c r="F31" i="108"/>
  <c r="P31" i="108" s="1"/>
  <c r="G31" i="108"/>
  <c r="H31" i="108"/>
  <c r="I31" i="108"/>
  <c r="I33" i="108" s="1"/>
  <c r="J31" i="108"/>
  <c r="K31" i="108"/>
  <c r="K33" i="108" s="1"/>
  <c r="L31" i="108"/>
  <c r="L33" i="108" s="1"/>
  <c r="M31" i="108"/>
  <c r="N31" i="108"/>
  <c r="O31" i="108"/>
  <c r="C32" i="108"/>
  <c r="D32" i="108"/>
  <c r="E32" i="108"/>
  <c r="F32" i="108"/>
  <c r="G32" i="108"/>
  <c r="P32" i="108" s="1"/>
  <c r="H32" i="108"/>
  <c r="I32" i="108"/>
  <c r="J32" i="108"/>
  <c r="K32" i="108"/>
  <c r="L32" i="108"/>
  <c r="M32" i="108"/>
  <c r="N32" i="108"/>
  <c r="O32" i="108"/>
  <c r="C33" i="108"/>
  <c r="D33" i="108"/>
  <c r="E33" i="108"/>
  <c r="G33" i="108"/>
  <c r="H33" i="108"/>
  <c r="J33" i="108"/>
  <c r="M33" i="108"/>
  <c r="N33" i="108"/>
  <c r="O33" i="108"/>
  <c r="C34" i="108"/>
  <c r="P34" i="108"/>
  <c r="C35" i="108"/>
  <c r="P35" i="108"/>
  <c r="C36" i="108"/>
  <c r="D36" i="108"/>
  <c r="E36" i="108"/>
  <c r="F36" i="108"/>
  <c r="G36" i="108"/>
  <c r="P36" i="108" s="1"/>
  <c r="H36" i="108"/>
  <c r="I36" i="108"/>
  <c r="J36" i="108"/>
  <c r="K36" i="108"/>
  <c r="L36" i="108"/>
  <c r="M36" i="108"/>
  <c r="N36" i="108"/>
  <c r="O36" i="108"/>
  <c r="C37" i="108"/>
  <c r="D37" i="108"/>
  <c r="P37" i="108" s="1"/>
  <c r="E37" i="108"/>
  <c r="F37" i="108"/>
  <c r="G37" i="108"/>
  <c r="H37" i="108"/>
  <c r="I37" i="108"/>
  <c r="J37" i="108"/>
  <c r="K37" i="108"/>
  <c r="L37" i="108"/>
  <c r="M37" i="108"/>
  <c r="N37" i="108"/>
  <c r="O37" i="108"/>
  <c r="C38" i="108"/>
  <c r="P38" i="108"/>
  <c r="C39" i="108"/>
  <c r="D39" i="108"/>
  <c r="P39" i="108" s="1"/>
  <c r="E39" i="108"/>
  <c r="F39" i="108"/>
  <c r="G39" i="108"/>
  <c r="G41" i="108" s="1"/>
  <c r="H39" i="108"/>
  <c r="I39" i="108"/>
  <c r="J39" i="108"/>
  <c r="J41" i="108" s="1"/>
  <c r="K39" i="108"/>
  <c r="L39" i="108"/>
  <c r="M39" i="108"/>
  <c r="M41" i="108" s="1"/>
  <c r="N39" i="108"/>
  <c r="O39" i="108"/>
  <c r="O41" i="108" s="1"/>
  <c r="C40" i="108"/>
  <c r="D40" i="108"/>
  <c r="E40" i="108"/>
  <c r="F40" i="108"/>
  <c r="P40" i="108" s="1"/>
  <c r="G40" i="108"/>
  <c r="H40" i="108"/>
  <c r="I40" i="108"/>
  <c r="J40" i="108"/>
  <c r="K40" i="108"/>
  <c r="L40" i="108"/>
  <c r="M40" i="108"/>
  <c r="N40" i="108"/>
  <c r="O40" i="108"/>
  <c r="C41" i="108"/>
  <c r="E41" i="108"/>
  <c r="F41" i="108"/>
  <c r="H41" i="108"/>
  <c r="I41" i="108"/>
  <c r="K41" i="108"/>
  <c r="L41" i="108"/>
  <c r="N41" i="108"/>
  <c r="C42" i="108"/>
  <c r="P42" i="108"/>
  <c r="C43" i="108"/>
  <c r="D43" i="108"/>
  <c r="E43" i="108"/>
  <c r="P43" i="108" s="1"/>
  <c r="F43" i="108"/>
  <c r="G43" i="108"/>
  <c r="H43" i="108"/>
  <c r="H45" i="108" s="1"/>
  <c r="I43" i="108"/>
  <c r="J43" i="108"/>
  <c r="K43" i="108"/>
  <c r="K45" i="108" s="1"/>
  <c r="L43" i="108"/>
  <c r="M43" i="108"/>
  <c r="N43" i="108"/>
  <c r="N45" i="108" s="1"/>
  <c r="O43" i="108"/>
  <c r="C44" i="108"/>
  <c r="D44" i="108"/>
  <c r="E44" i="108"/>
  <c r="F44" i="108"/>
  <c r="G44" i="108"/>
  <c r="P44" i="108" s="1"/>
  <c r="H44" i="108"/>
  <c r="I44" i="108"/>
  <c r="J44" i="108"/>
  <c r="K44" i="108"/>
  <c r="L44" i="108"/>
  <c r="M44" i="108"/>
  <c r="N44" i="108"/>
  <c r="O44" i="108"/>
  <c r="C45" i="108"/>
  <c r="D45" i="108"/>
  <c r="E45" i="108"/>
  <c r="F45" i="108"/>
  <c r="G45" i="108"/>
  <c r="I45" i="108"/>
  <c r="J45" i="108"/>
  <c r="L45" i="108"/>
  <c r="M45" i="108"/>
  <c r="O45" i="108"/>
  <c r="C46" i="108"/>
  <c r="P46" i="108"/>
  <c r="C47" i="108"/>
  <c r="D47" i="108"/>
  <c r="E47" i="108"/>
  <c r="P47" i="108" s="1"/>
  <c r="F47" i="108"/>
  <c r="G47" i="108"/>
  <c r="G49" i="108" s="1"/>
  <c r="H47" i="108"/>
  <c r="I47" i="108"/>
  <c r="J47" i="108"/>
  <c r="K47" i="108"/>
  <c r="L47" i="108"/>
  <c r="L49" i="108" s="1"/>
  <c r="M47" i="108"/>
  <c r="N47" i="108"/>
  <c r="O47" i="108"/>
  <c r="C48" i="108"/>
  <c r="D48" i="108"/>
  <c r="P48" i="108" s="1"/>
  <c r="E48" i="108"/>
  <c r="F48" i="108"/>
  <c r="G48" i="108"/>
  <c r="H48" i="108"/>
  <c r="I48" i="108"/>
  <c r="J48" i="108"/>
  <c r="K48" i="108"/>
  <c r="L48" i="108"/>
  <c r="M48" i="108"/>
  <c r="N48" i="108"/>
  <c r="O48" i="108"/>
  <c r="C49" i="108"/>
  <c r="D49" i="108"/>
  <c r="F49" i="108"/>
  <c r="H49" i="108"/>
  <c r="I49" i="108"/>
  <c r="J49" i="108"/>
  <c r="K49" i="108"/>
  <c r="M49" i="108"/>
  <c r="N49" i="108"/>
  <c r="O49" i="108"/>
  <c r="C50" i="108"/>
  <c r="P50" i="108"/>
  <c r="C51" i="108"/>
  <c r="D51" i="108"/>
  <c r="E51" i="108"/>
  <c r="P51" i="108" s="1"/>
  <c r="F51" i="108"/>
  <c r="F53" i="108" s="1"/>
  <c r="G51" i="108"/>
  <c r="H51" i="108"/>
  <c r="I51" i="108"/>
  <c r="I53" i="108" s="1"/>
  <c r="J51" i="108"/>
  <c r="K51" i="108"/>
  <c r="K53" i="108" s="1"/>
  <c r="L51" i="108"/>
  <c r="M51" i="108"/>
  <c r="N51" i="108"/>
  <c r="O51" i="108"/>
  <c r="C52" i="108"/>
  <c r="D52" i="108"/>
  <c r="E52" i="108"/>
  <c r="P52" i="108" s="1"/>
  <c r="F52" i="108"/>
  <c r="G52" i="108"/>
  <c r="H52" i="108"/>
  <c r="I52" i="108"/>
  <c r="J52" i="108"/>
  <c r="K52" i="108"/>
  <c r="L52" i="108"/>
  <c r="M52" i="108"/>
  <c r="N52" i="108"/>
  <c r="O52" i="108"/>
  <c r="C53" i="108"/>
  <c r="D53" i="108"/>
  <c r="P53" i="108" s="1"/>
  <c r="E53" i="108"/>
  <c r="G53" i="108"/>
  <c r="H53" i="108"/>
  <c r="J53" i="108"/>
  <c r="L53" i="108"/>
  <c r="M53" i="108"/>
  <c r="N53" i="108"/>
  <c r="O53" i="108"/>
  <c r="C54" i="108"/>
  <c r="P54" i="108"/>
  <c r="C55" i="108"/>
  <c r="D55" i="108"/>
  <c r="P55" i="108" s="1"/>
  <c r="E55" i="108"/>
  <c r="F55" i="108"/>
  <c r="G55" i="108"/>
  <c r="H55" i="108"/>
  <c r="I55" i="108"/>
  <c r="J55" i="108"/>
  <c r="J57" i="108" s="1"/>
  <c r="K55" i="108"/>
  <c r="L55" i="108"/>
  <c r="M55" i="108"/>
  <c r="M57" i="108" s="1"/>
  <c r="N55" i="108"/>
  <c r="O55" i="108"/>
  <c r="O57" i="108" s="1"/>
  <c r="C56" i="108"/>
  <c r="D56" i="108"/>
  <c r="E56" i="108"/>
  <c r="F56" i="108"/>
  <c r="G56" i="108"/>
  <c r="P56" i="108" s="1"/>
  <c r="H56" i="108"/>
  <c r="I56" i="108"/>
  <c r="J56" i="108"/>
  <c r="K56" i="108"/>
  <c r="L56" i="108"/>
  <c r="M56" i="108"/>
  <c r="N56" i="108"/>
  <c r="O56" i="108"/>
  <c r="C57" i="108"/>
  <c r="D57" i="108"/>
  <c r="E57" i="108"/>
  <c r="P57" i="108" s="1"/>
  <c r="F57" i="108"/>
  <c r="G57" i="108"/>
  <c r="H57" i="108"/>
  <c r="I57" i="108"/>
  <c r="K57" i="108"/>
  <c r="L57" i="108"/>
  <c r="N57" i="108"/>
  <c r="C58" i="108"/>
  <c r="P58" i="108"/>
  <c r="C59" i="108"/>
  <c r="D59" i="108"/>
  <c r="E59" i="108"/>
  <c r="P59" i="108" s="1"/>
  <c r="F59" i="108"/>
  <c r="G59" i="108"/>
  <c r="H59" i="108"/>
  <c r="I59" i="108"/>
  <c r="J59" i="108"/>
  <c r="K59" i="108"/>
  <c r="L59" i="108"/>
  <c r="M59" i="108"/>
  <c r="N59" i="108"/>
  <c r="N61" i="108" s="1"/>
  <c r="O59" i="108"/>
  <c r="C60" i="108"/>
  <c r="D60" i="108"/>
  <c r="E60" i="108"/>
  <c r="F60" i="108"/>
  <c r="G60" i="108"/>
  <c r="P60" i="108" s="1"/>
  <c r="H60" i="108"/>
  <c r="I60" i="108"/>
  <c r="J60" i="108"/>
  <c r="K60" i="108"/>
  <c r="L60" i="108"/>
  <c r="M60" i="108"/>
  <c r="N60" i="108"/>
  <c r="O60" i="108"/>
  <c r="C61" i="108"/>
  <c r="D61" i="108"/>
  <c r="E61" i="108"/>
  <c r="P61" i="108" s="1"/>
  <c r="F61" i="108"/>
  <c r="G61" i="108"/>
  <c r="H61" i="108"/>
  <c r="I61" i="108"/>
  <c r="J61" i="108"/>
  <c r="K61" i="108"/>
  <c r="L61" i="108"/>
  <c r="M61" i="108"/>
  <c r="O61" i="108"/>
  <c r="C62" i="108"/>
  <c r="P62" i="108"/>
  <c r="C63" i="108"/>
  <c r="D63" i="108"/>
  <c r="E63" i="108"/>
  <c r="P63" i="108" s="1"/>
  <c r="F63" i="108"/>
  <c r="G63" i="108"/>
  <c r="G65" i="108" s="1"/>
  <c r="H63" i="108"/>
  <c r="I63" i="108"/>
  <c r="J63" i="108"/>
  <c r="K63" i="108"/>
  <c r="L63" i="108"/>
  <c r="M63" i="108"/>
  <c r="N63" i="108"/>
  <c r="O63" i="108"/>
  <c r="C64" i="108"/>
  <c r="D64" i="108"/>
  <c r="P64" i="108" s="1"/>
  <c r="E64" i="108"/>
  <c r="F64" i="108"/>
  <c r="G64" i="108"/>
  <c r="H64" i="108"/>
  <c r="I64" i="108"/>
  <c r="J64" i="108"/>
  <c r="K64" i="108"/>
  <c r="L64" i="108"/>
  <c r="M64" i="108"/>
  <c r="N64" i="108"/>
  <c r="O64" i="108"/>
  <c r="C65" i="108"/>
  <c r="D65" i="108"/>
  <c r="F65" i="108"/>
  <c r="H65" i="108"/>
  <c r="I65" i="108"/>
  <c r="J65" i="108"/>
  <c r="K65" i="108"/>
  <c r="L65" i="108"/>
  <c r="M65" i="108"/>
  <c r="N65" i="108"/>
  <c r="O65" i="108"/>
  <c r="C66" i="108"/>
  <c r="P66" i="108"/>
  <c r="C67" i="108"/>
  <c r="D67" i="108"/>
  <c r="E67" i="108"/>
  <c r="P67" i="108" s="1"/>
  <c r="F67" i="108"/>
  <c r="F69" i="108" s="1"/>
  <c r="G67" i="108"/>
  <c r="H67" i="108"/>
  <c r="I67" i="108"/>
  <c r="I69" i="108" s="1"/>
  <c r="J67" i="108"/>
  <c r="K67" i="108"/>
  <c r="K69" i="108" s="1"/>
  <c r="L67" i="108"/>
  <c r="M67" i="108"/>
  <c r="N67" i="108"/>
  <c r="O67" i="108"/>
  <c r="C68" i="108"/>
  <c r="D68" i="108"/>
  <c r="E68" i="108"/>
  <c r="P68" i="108" s="1"/>
  <c r="F68" i="108"/>
  <c r="G68" i="108"/>
  <c r="H68" i="108"/>
  <c r="I68" i="108"/>
  <c r="J68" i="108"/>
  <c r="K68" i="108"/>
  <c r="L68" i="108"/>
  <c r="M68" i="108"/>
  <c r="N68" i="108"/>
  <c r="O68" i="108"/>
  <c r="C69" i="108"/>
  <c r="D69" i="108"/>
  <c r="E69" i="108"/>
  <c r="P69" i="108" s="1"/>
  <c r="G69" i="108"/>
  <c r="H69" i="108"/>
  <c r="J69" i="108"/>
  <c r="L69" i="108"/>
  <c r="M69" i="108"/>
  <c r="N69" i="108"/>
  <c r="O69" i="108"/>
  <c r="C70" i="108"/>
  <c r="D70" i="108"/>
  <c r="D5" i="108" s="1"/>
  <c r="E70" i="108"/>
  <c r="E5" i="108" s="1"/>
  <c r="G70" i="108"/>
  <c r="G5" i="108" s="1"/>
  <c r="H70" i="108"/>
  <c r="H5" i="108" s="1"/>
  <c r="I70" i="108"/>
  <c r="I5" i="108" s="1"/>
  <c r="J70" i="108"/>
  <c r="J5" i="108" s="1"/>
  <c r="K70" i="108"/>
  <c r="K5" i="108" s="1"/>
  <c r="L70" i="108"/>
  <c r="L5" i="108" s="1"/>
  <c r="M70" i="108"/>
  <c r="M73" i="108" s="1"/>
  <c r="N70" i="108"/>
  <c r="N5" i="108" s="1"/>
  <c r="O70" i="108"/>
  <c r="O5" i="108" s="1"/>
  <c r="P70" i="108"/>
  <c r="C71" i="108"/>
  <c r="D71" i="108"/>
  <c r="P71" i="108" s="1"/>
  <c r="E71" i="108"/>
  <c r="F71" i="108"/>
  <c r="G71" i="108"/>
  <c r="H71" i="108"/>
  <c r="I71" i="108"/>
  <c r="J71" i="108"/>
  <c r="K71" i="108"/>
  <c r="L71" i="108"/>
  <c r="M71" i="108"/>
  <c r="N71" i="108"/>
  <c r="O71" i="108"/>
  <c r="O73" i="108" s="1"/>
  <c r="C72" i="108"/>
  <c r="D72" i="108"/>
  <c r="P72" i="108" s="1"/>
  <c r="E72" i="108"/>
  <c r="F72" i="108"/>
  <c r="G72" i="108"/>
  <c r="H72" i="108"/>
  <c r="I72" i="108"/>
  <c r="J72" i="108"/>
  <c r="K72" i="108"/>
  <c r="L72" i="108"/>
  <c r="M72" i="108"/>
  <c r="N72" i="108"/>
  <c r="O72" i="108"/>
  <c r="C73" i="108"/>
  <c r="D73" i="108"/>
  <c r="P73" i="108" s="1"/>
  <c r="E73" i="108"/>
  <c r="F73" i="108"/>
  <c r="G73" i="108"/>
  <c r="H73" i="108"/>
  <c r="I73" i="108"/>
  <c r="J73" i="108"/>
  <c r="K73" i="108"/>
  <c r="L73" i="108"/>
  <c r="N73" i="108"/>
  <c r="C74" i="108"/>
  <c r="P74" i="108"/>
  <c r="C75" i="108"/>
  <c r="D75" i="108"/>
  <c r="E75" i="108"/>
  <c r="F75" i="108"/>
  <c r="P75" i="108" s="1"/>
  <c r="G75" i="108"/>
  <c r="H75" i="108"/>
  <c r="I75" i="108"/>
  <c r="J75" i="108"/>
  <c r="K75" i="108"/>
  <c r="L75" i="108"/>
  <c r="M75" i="108"/>
  <c r="N75" i="108"/>
  <c r="O75" i="108"/>
  <c r="C76" i="108"/>
  <c r="D76" i="108"/>
  <c r="P76" i="108" s="1"/>
  <c r="E76" i="108"/>
  <c r="F76" i="108"/>
  <c r="G76" i="108"/>
  <c r="H76" i="108"/>
  <c r="I76" i="108"/>
  <c r="J76" i="108"/>
  <c r="K76" i="108"/>
  <c r="L76" i="108"/>
  <c r="M76" i="108"/>
  <c r="N76" i="108"/>
  <c r="O76" i="108"/>
  <c r="C77" i="108"/>
  <c r="D77" i="108"/>
  <c r="E77" i="108"/>
  <c r="G77" i="108"/>
  <c r="H77" i="108"/>
  <c r="I77" i="108"/>
  <c r="J77" i="108"/>
  <c r="K77" i="108"/>
  <c r="L77" i="108"/>
  <c r="M77" i="108"/>
  <c r="N77" i="108"/>
  <c r="O77" i="108"/>
  <c r="C78" i="108"/>
  <c r="P78" i="108"/>
  <c r="C79" i="108"/>
  <c r="D79" i="108"/>
  <c r="P79" i="108" s="1"/>
  <c r="E79" i="108"/>
  <c r="F79" i="108"/>
  <c r="G79" i="108"/>
  <c r="G81" i="108" s="1"/>
  <c r="H79" i="108"/>
  <c r="I79" i="108"/>
  <c r="J79" i="108"/>
  <c r="J81" i="108" s="1"/>
  <c r="K79" i="108"/>
  <c r="L79" i="108"/>
  <c r="M79" i="108"/>
  <c r="N79" i="108"/>
  <c r="O79" i="108"/>
  <c r="C80" i="108"/>
  <c r="D80" i="108"/>
  <c r="E80" i="108"/>
  <c r="F80" i="108"/>
  <c r="G80" i="108"/>
  <c r="H80" i="108"/>
  <c r="I80" i="108"/>
  <c r="J80" i="108"/>
  <c r="K80" i="108"/>
  <c r="L80" i="108"/>
  <c r="P80" i="108" s="1"/>
  <c r="M80" i="108"/>
  <c r="N80" i="108"/>
  <c r="O80" i="108"/>
  <c r="C81" i="108"/>
  <c r="E81" i="108"/>
  <c r="F81" i="108"/>
  <c r="H81" i="108"/>
  <c r="I81" i="108"/>
  <c r="K81" i="108"/>
  <c r="L81" i="108"/>
  <c r="M81" i="108"/>
  <c r="N81" i="108"/>
  <c r="O81" i="108"/>
  <c r="C82" i="108"/>
  <c r="P82" i="108"/>
  <c r="C83" i="108"/>
  <c r="D83" i="108"/>
  <c r="E83" i="108"/>
  <c r="F83" i="108"/>
  <c r="G83" i="108"/>
  <c r="H83" i="108"/>
  <c r="I83" i="108"/>
  <c r="I85" i="108" s="1"/>
  <c r="J83" i="108"/>
  <c r="K83" i="108"/>
  <c r="K85" i="108" s="1"/>
  <c r="L83" i="108"/>
  <c r="M83" i="108"/>
  <c r="N83" i="108"/>
  <c r="N85" i="108" s="1"/>
  <c r="O83" i="108"/>
  <c r="C84" i="108"/>
  <c r="D84" i="108"/>
  <c r="E84" i="108"/>
  <c r="F84" i="108"/>
  <c r="G84" i="108"/>
  <c r="H84" i="108"/>
  <c r="I84" i="108"/>
  <c r="J84" i="108"/>
  <c r="K84" i="108"/>
  <c r="L84" i="108"/>
  <c r="M84" i="108"/>
  <c r="N84" i="108"/>
  <c r="O84" i="108"/>
  <c r="P84" i="108"/>
  <c r="C85" i="108"/>
  <c r="D85" i="108"/>
  <c r="E85" i="108"/>
  <c r="F85" i="108"/>
  <c r="G85" i="108"/>
  <c r="H85" i="108"/>
  <c r="J85" i="108"/>
  <c r="L85" i="108"/>
  <c r="M85" i="108"/>
  <c r="O85" i="108"/>
  <c r="C86" i="108"/>
  <c r="P86" i="108"/>
  <c r="C87" i="108"/>
  <c r="D87" i="108"/>
  <c r="E87" i="108"/>
  <c r="F87" i="108"/>
  <c r="P87" i="108" s="1"/>
  <c r="G87" i="108"/>
  <c r="H87" i="108"/>
  <c r="I87" i="108"/>
  <c r="J87" i="108"/>
  <c r="K87" i="108"/>
  <c r="L87" i="108"/>
  <c r="M87" i="108"/>
  <c r="N87" i="108"/>
  <c r="O87" i="108"/>
  <c r="O89" i="108" s="1"/>
  <c r="C88" i="108"/>
  <c r="D88" i="108"/>
  <c r="P88" i="108" s="1"/>
  <c r="E88" i="108"/>
  <c r="F88" i="108"/>
  <c r="G88" i="108"/>
  <c r="H88" i="108"/>
  <c r="I88" i="108"/>
  <c r="J88" i="108"/>
  <c r="K88" i="108"/>
  <c r="L88" i="108"/>
  <c r="M88" i="108"/>
  <c r="N88" i="108"/>
  <c r="O88" i="108"/>
  <c r="C89" i="108"/>
  <c r="D89" i="108"/>
  <c r="E89" i="108"/>
  <c r="F89" i="108"/>
  <c r="G89" i="108"/>
  <c r="H89" i="108"/>
  <c r="I89" i="108"/>
  <c r="J89" i="108"/>
  <c r="K89" i="108"/>
  <c r="L89" i="108"/>
  <c r="M89" i="108"/>
  <c r="N89" i="108"/>
  <c r="C90" i="108"/>
  <c r="P90" i="108"/>
  <c r="C91" i="108"/>
  <c r="D91" i="108"/>
  <c r="P91" i="108" s="1"/>
  <c r="E91" i="108"/>
  <c r="F91" i="108"/>
  <c r="F93" i="108" s="1"/>
  <c r="G91" i="108"/>
  <c r="H91" i="108"/>
  <c r="I91" i="108"/>
  <c r="J91" i="108"/>
  <c r="K91" i="108"/>
  <c r="L91" i="108"/>
  <c r="M91" i="108"/>
  <c r="N91" i="108"/>
  <c r="O91" i="108"/>
  <c r="C92" i="108"/>
  <c r="D92" i="108"/>
  <c r="E92" i="108"/>
  <c r="P92" i="108" s="1"/>
  <c r="F92" i="108"/>
  <c r="G92" i="108"/>
  <c r="H92" i="108"/>
  <c r="I92" i="108"/>
  <c r="J92" i="108"/>
  <c r="K92" i="108"/>
  <c r="L92" i="108"/>
  <c r="M92" i="108"/>
  <c r="N92" i="108"/>
  <c r="O92" i="108"/>
  <c r="C93" i="108"/>
  <c r="D93" i="108"/>
  <c r="E93" i="108"/>
  <c r="G93" i="108"/>
  <c r="H93" i="108"/>
  <c r="I93" i="108"/>
  <c r="J93" i="108"/>
  <c r="K93" i="108"/>
  <c r="L93" i="108"/>
  <c r="M93" i="108"/>
  <c r="N93" i="108"/>
  <c r="O93" i="108"/>
  <c r="C94" i="108"/>
  <c r="P94" i="108"/>
  <c r="C95" i="108"/>
  <c r="D95" i="108"/>
  <c r="E95" i="108"/>
  <c r="E97" i="108" s="1"/>
  <c r="P97" i="108" s="1"/>
  <c r="F95" i="108"/>
  <c r="G95" i="108"/>
  <c r="G97" i="108" s="1"/>
  <c r="H95" i="108"/>
  <c r="I95" i="108"/>
  <c r="J95" i="108"/>
  <c r="J97" i="108" s="1"/>
  <c r="K95" i="108"/>
  <c r="L95" i="108"/>
  <c r="M95" i="108"/>
  <c r="N95" i="108"/>
  <c r="O95" i="108"/>
  <c r="C96" i="108"/>
  <c r="D96" i="108"/>
  <c r="E96" i="108"/>
  <c r="F96" i="108"/>
  <c r="G96" i="108"/>
  <c r="H96" i="108"/>
  <c r="I96" i="108"/>
  <c r="J96" i="108"/>
  <c r="K96" i="108"/>
  <c r="L96" i="108"/>
  <c r="P96" i="108" s="1"/>
  <c r="M96" i="108"/>
  <c r="N96" i="108"/>
  <c r="O96" i="108"/>
  <c r="C97" i="108"/>
  <c r="D97" i="108"/>
  <c r="F97" i="108"/>
  <c r="H97" i="108"/>
  <c r="I97" i="108"/>
  <c r="K97" i="108"/>
  <c r="L97" i="108"/>
  <c r="M97" i="108"/>
  <c r="N97" i="108"/>
  <c r="O97" i="108"/>
  <c r="C98" i="108"/>
  <c r="D98" i="108"/>
  <c r="D101" i="108" s="1"/>
  <c r="E98" i="108"/>
  <c r="F98" i="108"/>
  <c r="F5" i="108" s="1"/>
  <c r="G98" i="108"/>
  <c r="H98" i="108"/>
  <c r="I98" i="108"/>
  <c r="J98" i="108"/>
  <c r="K98" i="108"/>
  <c r="K101" i="108" s="1"/>
  <c r="L98" i="108"/>
  <c r="M98" i="108"/>
  <c r="N98" i="108"/>
  <c r="O98" i="108"/>
  <c r="P98" i="108"/>
  <c r="C99" i="108"/>
  <c r="D99" i="108"/>
  <c r="E99" i="108"/>
  <c r="P99" i="108" s="1"/>
  <c r="F99" i="108"/>
  <c r="G99" i="108"/>
  <c r="H99" i="108"/>
  <c r="I99" i="108"/>
  <c r="J99" i="108"/>
  <c r="K99" i="108"/>
  <c r="L99" i="108"/>
  <c r="M99" i="108"/>
  <c r="M101" i="108" s="1"/>
  <c r="N99" i="108"/>
  <c r="O99" i="108"/>
  <c r="O101" i="108" s="1"/>
  <c r="C100" i="108"/>
  <c r="D100" i="108"/>
  <c r="P100" i="108" s="1"/>
  <c r="E100" i="108"/>
  <c r="F100" i="108"/>
  <c r="G100" i="108"/>
  <c r="H100" i="108"/>
  <c r="I100" i="108"/>
  <c r="J100" i="108"/>
  <c r="K100" i="108"/>
  <c r="L100" i="108"/>
  <c r="M100" i="108"/>
  <c r="N100" i="108"/>
  <c r="O100" i="108"/>
  <c r="C101" i="108"/>
  <c r="E101" i="108"/>
  <c r="F101" i="108"/>
  <c r="G101" i="108"/>
  <c r="H101" i="108"/>
  <c r="I101" i="108"/>
  <c r="J101" i="108"/>
  <c r="L101" i="108"/>
  <c r="N101" i="108"/>
  <c r="C102" i="108"/>
  <c r="P102" i="108"/>
  <c r="C103" i="108"/>
  <c r="D103" i="108"/>
  <c r="E103" i="108"/>
  <c r="P103" i="108" s="1"/>
  <c r="F103" i="108"/>
  <c r="F105" i="108" s="1"/>
  <c r="G103" i="108"/>
  <c r="H103" i="108"/>
  <c r="I103" i="108"/>
  <c r="J103" i="108"/>
  <c r="K103" i="108"/>
  <c r="L103" i="108"/>
  <c r="M103" i="108"/>
  <c r="N103" i="108"/>
  <c r="O103" i="108"/>
  <c r="C104" i="108"/>
  <c r="D104" i="108"/>
  <c r="E104" i="108"/>
  <c r="P104" i="108" s="1"/>
  <c r="F104" i="108"/>
  <c r="G104" i="108"/>
  <c r="H104" i="108"/>
  <c r="I104" i="108"/>
  <c r="J104" i="108"/>
  <c r="K104" i="108"/>
  <c r="L104" i="108"/>
  <c r="M104" i="108"/>
  <c r="N104" i="108"/>
  <c r="O104" i="108"/>
  <c r="C105" i="108"/>
  <c r="D105" i="108"/>
  <c r="E105" i="108"/>
  <c r="P105" i="108" s="1"/>
  <c r="G105" i="108"/>
  <c r="H105" i="108"/>
  <c r="I105" i="108"/>
  <c r="J105" i="108"/>
  <c r="K105" i="108"/>
  <c r="L105" i="108"/>
  <c r="M105" i="108"/>
  <c r="N105" i="108"/>
  <c r="O105" i="108"/>
  <c r="C106" i="108"/>
  <c r="C107" i="108"/>
  <c r="D107" i="108"/>
  <c r="P107" i="108" s="1"/>
  <c r="E107" i="108"/>
  <c r="F107" i="108"/>
  <c r="F109" i="108" s="1"/>
  <c r="P109" i="108" s="1"/>
  <c r="G107" i="108"/>
  <c r="H107" i="108"/>
  <c r="H109" i="108" s="1"/>
  <c r="I107" i="108"/>
  <c r="J107" i="108"/>
  <c r="K107" i="108"/>
  <c r="K109" i="108" s="1"/>
  <c r="L107" i="108"/>
  <c r="M107" i="108"/>
  <c r="N107" i="108"/>
  <c r="O107" i="108"/>
  <c r="C108" i="108"/>
  <c r="D108" i="108"/>
  <c r="E108" i="108"/>
  <c r="P108" i="108" s="1"/>
  <c r="F108" i="108"/>
  <c r="G108" i="108"/>
  <c r="H108" i="108"/>
  <c r="I108" i="108"/>
  <c r="J108" i="108"/>
  <c r="K108" i="108"/>
  <c r="L108" i="108"/>
  <c r="M108" i="108"/>
  <c r="N108" i="108"/>
  <c r="O108" i="108"/>
  <c r="C109" i="108"/>
  <c r="D109" i="108"/>
  <c r="E109" i="108"/>
  <c r="G109" i="108"/>
  <c r="I109" i="108"/>
  <c r="J109" i="108"/>
  <c r="L109" i="108"/>
  <c r="M109" i="108"/>
  <c r="N109" i="108"/>
  <c r="O109" i="108"/>
  <c r="C110" i="108"/>
  <c r="P110" i="108"/>
  <c r="C111" i="108"/>
  <c r="P111" i="108"/>
  <c r="C112" i="108"/>
  <c r="D112" i="108"/>
  <c r="E112" i="108"/>
  <c r="P112" i="108" s="1"/>
  <c r="F112" i="108"/>
  <c r="G112" i="108"/>
  <c r="H112" i="108"/>
  <c r="I112" i="108"/>
  <c r="J112" i="108"/>
  <c r="K112" i="108"/>
  <c r="L112" i="108"/>
  <c r="M112" i="108"/>
  <c r="N112" i="108"/>
  <c r="O112" i="108"/>
  <c r="C113" i="108"/>
  <c r="D113" i="108"/>
  <c r="E113" i="108"/>
  <c r="P113" i="108" s="1"/>
  <c r="F113" i="108"/>
  <c r="G113" i="108"/>
  <c r="H113" i="108"/>
  <c r="I113" i="108"/>
  <c r="J113" i="108"/>
  <c r="K113" i="108"/>
  <c r="L113" i="108"/>
  <c r="M113" i="108"/>
  <c r="N113" i="108"/>
  <c r="O113" i="108"/>
  <c r="C114" i="108"/>
  <c r="D114" i="108"/>
  <c r="E114" i="108"/>
  <c r="E117" i="108" s="1"/>
  <c r="F114" i="108"/>
  <c r="G114" i="108"/>
  <c r="H114" i="108"/>
  <c r="I114" i="108"/>
  <c r="J114" i="108"/>
  <c r="K114" i="108"/>
  <c r="L114" i="108"/>
  <c r="M114" i="108"/>
  <c r="N114" i="108"/>
  <c r="O114" i="108"/>
  <c r="C115" i="108"/>
  <c r="D115" i="108"/>
  <c r="E115" i="108"/>
  <c r="F115" i="108"/>
  <c r="G115" i="108"/>
  <c r="P115" i="108" s="1"/>
  <c r="H115" i="108"/>
  <c r="I115" i="108"/>
  <c r="J115" i="108"/>
  <c r="K115" i="108"/>
  <c r="L115" i="108"/>
  <c r="M115" i="108"/>
  <c r="N115" i="108"/>
  <c r="N117" i="108" s="1"/>
  <c r="O115" i="108"/>
  <c r="C116" i="108"/>
  <c r="D116" i="108"/>
  <c r="E116" i="108"/>
  <c r="P116" i="108" s="1"/>
  <c r="F116" i="108"/>
  <c r="G116" i="108"/>
  <c r="H116" i="108"/>
  <c r="I116" i="108"/>
  <c r="J116" i="108"/>
  <c r="K116" i="108"/>
  <c r="L116" i="108"/>
  <c r="M116" i="108"/>
  <c r="N116" i="108"/>
  <c r="O116" i="108"/>
  <c r="C117" i="108"/>
  <c r="D117" i="108"/>
  <c r="F117" i="108"/>
  <c r="G117" i="108"/>
  <c r="H117" i="108"/>
  <c r="I117" i="108"/>
  <c r="J117" i="108"/>
  <c r="K117" i="108"/>
  <c r="L117" i="108"/>
  <c r="M117" i="108"/>
  <c r="O117" i="108"/>
  <c r="C118" i="108"/>
  <c r="D118" i="108"/>
  <c r="P118" i="108" s="1"/>
  <c r="E118" i="108"/>
  <c r="F118" i="108"/>
  <c r="G118" i="108"/>
  <c r="H118" i="108"/>
  <c r="I118" i="108"/>
  <c r="I121" i="108" s="1"/>
  <c r="J118" i="108"/>
  <c r="K118" i="108"/>
  <c r="L118" i="108"/>
  <c r="M118" i="108"/>
  <c r="M121" i="108" s="1"/>
  <c r="N118" i="108"/>
  <c r="O118" i="108"/>
  <c r="C119" i="108"/>
  <c r="D119" i="108"/>
  <c r="E119" i="108"/>
  <c r="P119" i="108" s="1"/>
  <c r="F119" i="108"/>
  <c r="F121" i="108" s="1"/>
  <c r="G119" i="108"/>
  <c r="H119" i="108"/>
  <c r="H121" i="108" s="1"/>
  <c r="I119" i="108"/>
  <c r="J119" i="108"/>
  <c r="K119" i="108"/>
  <c r="K121" i="108" s="1"/>
  <c r="L119" i="108"/>
  <c r="M119" i="108"/>
  <c r="N119" i="108"/>
  <c r="O119" i="108"/>
  <c r="C120" i="108"/>
  <c r="D120" i="108"/>
  <c r="E120" i="108"/>
  <c r="P120" i="108" s="1"/>
  <c r="F120" i="108"/>
  <c r="G120" i="108"/>
  <c r="H120" i="108"/>
  <c r="I120" i="108"/>
  <c r="J120" i="108"/>
  <c r="K120" i="108"/>
  <c r="L120" i="108"/>
  <c r="M120" i="108"/>
  <c r="N120" i="108"/>
  <c r="O120" i="108"/>
  <c r="C121" i="108"/>
  <c r="D121" i="108"/>
  <c r="E121" i="108"/>
  <c r="G121" i="108"/>
  <c r="J121" i="108"/>
  <c r="L121" i="108"/>
  <c r="N121" i="108"/>
  <c r="O121" i="108"/>
  <c r="C122" i="108"/>
  <c r="P122" i="108"/>
  <c r="C123" i="108"/>
  <c r="P123" i="108"/>
  <c r="C124" i="108"/>
  <c r="D124" i="108"/>
  <c r="E124" i="108"/>
  <c r="P124" i="108" s="1"/>
  <c r="F124" i="108"/>
  <c r="G124" i="108"/>
  <c r="H124" i="108"/>
  <c r="I124" i="108"/>
  <c r="J124" i="108"/>
  <c r="K124" i="108"/>
  <c r="L124" i="108"/>
  <c r="M124" i="108"/>
  <c r="N124" i="108"/>
  <c r="O124" i="108"/>
  <c r="C125" i="108"/>
  <c r="D125" i="108"/>
  <c r="E125" i="108"/>
  <c r="P125" i="108" s="1"/>
  <c r="F125" i="108"/>
  <c r="G125" i="108"/>
  <c r="H125" i="108"/>
  <c r="I125" i="108"/>
  <c r="J125" i="108"/>
  <c r="K125" i="108"/>
  <c r="L125" i="108"/>
  <c r="M125" i="108"/>
  <c r="N125" i="108"/>
  <c r="O125" i="108"/>
  <c r="D128" i="108"/>
  <c r="P128" i="108" s="1"/>
  <c r="E128" i="108"/>
  <c r="F128" i="108"/>
  <c r="G128" i="108"/>
  <c r="H128" i="108"/>
  <c r="I128" i="108"/>
  <c r="J128" i="108"/>
  <c r="K128" i="108"/>
  <c r="L128" i="108"/>
  <c r="M128" i="108"/>
  <c r="N128" i="108"/>
  <c r="O128" i="108"/>
  <c r="P129" i="108"/>
  <c r="D130" i="108"/>
  <c r="E130" i="108"/>
  <c r="F130" i="108"/>
  <c r="G130" i="108"/>
  <c r="H130" i="108"/>
  <c r="I130" i="108"/>
  <c r="J130" i="108"/>
  <c r="K130" i="108"/>
  <c r="L130" i="108"/>
  <c r="M130" i="108"/>
  <c r="N130" i="108"/>
  <c r="O130" i="108"/>
  <c r="C131" i="108"/>
  <c r="P131" i="108"/>
  <c r="C132" i="108"/>
  <c r="P132" i="108"/>
  <c r="C133" i="108"/>
  <c r="P133" i="108"/>
  <c r="C134" i="108"/>
  <c r="D134" i="108"/>
  <c r="E134" i="108"/>
  <c r="F134" i="108"/>
  <c r="G134" i="108"/>
  <c r="H134" i="108"/>
  <c r="I134" i="108"/>
  <c r="J134" i="108"/>
  <c r="K134" i="108"/>
  <c r="L134" i="108"/>
  <c r="M134" i="108"/>
  <c r="N134" i="108"/>
  <c r="O134" i="108"/>
  <c r="P134" i="108"/>
  <c r="C135" i="108"/>
  <c r="P135" i="108"/>
  <c r="P130" i="108" s="1"/>
  <c r="C136" i="108"/>
  <c r="P136" i="108"/>
  <c r="C137" i="108"/>
  <c r="P137" i="108"/>
  <c r="C138" i="108"/>
  <c r="D138" i="108"/>
  <c r="E138" i="108"/>
  <c r="P138" i="108" s="1"/>
  <c r="F138" i="108"/>
  <c r="G138" i="108"/>
  <c r="H138" i="108"/>
  <c r="I138" i="108"/>
  <c r="J138" i="108"/>
  <c r="K138" i="108"/>
  <c r="L138" i="108"/>
  <c r="M138" i="108"/>
  <c r="N138" i="108"/>
  <c r="O138" i="108"/>
  <c r="C139" i="108"/>
  <c r="P139" i="108"/>
  <c r="C140" i="108"/>
  <c r="P140" i="108"/>
  <c r="C141" i="108"/>
  <c r="P141" i="108"/>
  <c r="C142" i="108"/>
  <c r="D142" i="108"/>
  <c r="E142" i="108"/>
  <c r="P142" i="108" s="1"/>
  <c r="F142" i="108"/>
  <c r="G142" i="108"/>
  <c r="H142" i="108"/>
  <c r="I142" i="108"/>
  <c r="J142" i="108"/>
  <c r="K142" i="108"/>
  <c r="L142" i="108"/>
  <c r="M142" i="108"/>
  <c r="N142" i="108"/>
  <c r="O142" i="108"/>
  <c r="C143" i="108"/>
  <c r="P143" i="108"/>
  <c r="C144" i="108"/>
  <c r="P144" i="108"/>
  <c r="C145" i="108"/>
  <c r="P145" i="108"/>
  <c r="C146" i="108"/>
  <c r="D146" i="108"/>
  <c r="P146" i="108" s="1"/>
  <c r="E146" i="108"/>
  <c r="F146" i="108"/>
  <c r="G146" i="108"/>
  <c r="H146" i="108"/>
  <c r="I146" i="108"/>
  <c r="J146" i="108"/>
  <c r="K146" i="108"/>
  <c r="L146" i="108"/>
  <c r="M146" i="108"/>
  <c r="N146" i="108"/>
  <c r="O146" i="108"/>
  <c r="C147" i="108"/>
  <c r="P147" i="108"/>
  <c r="C148" i="108"/>
  <c r="P148" i="108"/>
  <c r="C149" i="108"/>
  <c r="P149" i="108"/>
  <c r="C150" i="108"/>
  <c r="D150" i="108"/>
  <c r="E150" i="108"/>
  <c r="F150" i="108"/>
  <c r="G150" i="108"/>
  <c r="H150" i="108"/>
  <c r="I150" i="108"/>
  <c r="J150" i="108"/>
  <c r="K150" i="108"/>
  <c r="L150" i="108"/>
  <c r="M150" i="108"/>
  <c r="N150" i="108"/>
  <c r="O150" i="108"/>
  <c r="P150" i="108"/>
  <c r="C151" i="108"/>
  <c r="P151" i="108"/>
  <c r="C152" i="108"/>
  <c r="P152" i="108"/>
  <c r="C153" i="108"/>
  <c r="P153" i="108"/>
  <c r="C154" i="108"/>
  <c r="D154" i="108"/>
  <c r="E154" i="108"/>
  <c r="P154" i="108" s="1"/>
  <c r="F154" i="108"/>
  <c r="G154" i="108"/>
  <c r="H154" i="108"/>
  <c r="I154" i="108"/>
  <c r="J154" i="108"/>
  <c r="K154" i="108"/>
  <c r="L154" i="108"/>
  <c r="M154" i="108"/>
  <c r="N154" i="108"/>
  <c r="O154" i="108"/>
  <c r="C155" i="108"/>
  <c r="P155" i="108"/>
  <c r="C156" i="108"/>
  <c r="P156" i="108"/>
  <c r="C157" i="108"/>
  <c r="P157" i="108"/>
  <c r="C158" i="108"/>
  <c r="D158" i="108"/>
  <c r="E158" i="108"/>
  <c r="P158" i="108" s="1"/>
  <c r="F158" i="108"/>
  <c r="G158" i="108"/>
  <c r="H158" i="108"/>
  <c r="I158" i="108"/>
  <c r="J158" i="108"/>
  <c r="K158" i="108"/>
  <c r="L158" i="108"/>
  <c r="M158" i="108"/>
  <c r="N158" i="108"/>
  <c r="O158" i="108"/>
  <c r="C159" i="108"/>
  <c r="P159" i="108"/>
  <c r="C160" i="108"/>
  <c r="P160" i="108"/>
  <c r="C161" i="108"/>
  <c r="P161" i="108"/>
  <c r="C162" i="108"/>
  <c r="D162" i="108"/>
  <c r="P162" i="108" s="1"/>
  <c r="E162" i="108"/>
  <c r="F162" i="108"/>
  <c r="G162" i="108"/>
  <c r="H162" i="108"/>
  <c r="I162" i="108"/>
  <c r="J162" i="108"/>
  <c r="K162" i="108"/>
  <c r="L162" i="108"/>
  <c r="M162" i="108"/>
  <c r="N162" i="108"/>
  <c r="O162" i="108"/>
  <c r="C163" i="108"/>
  <c r="P163" i="108"/>
  <c r="C164" i="108"/>
  <c r="P164" i="108"/>
  <c r="C165" i="108"/>
  <c r="P165" i="108"/>
  <c r="C166" i="108"/>
  <c r="D166" i="108"/>
  <c r="E166" i="108"/>
  <c r="F166" i="108"/>
  <c r="G166" i="108"/>
  <c r="H166" i="108"/>
  <c r="I166" i="108"/>
  <c r="J166" i="108"/>
  <c r="K166" i="108"/>
  <c r="L166" i="108"/>
  <c r="M166" i="108"/>
  <c r="N166" i="108"/>
  <c r="O166" i="108"/>
  <c r="P166" i="108"/>
  <c r="C167" i="108"/>
  <c r="P167" i="108"/>
  <c r="C168" i="108"/>
  <c r="P168" i="108"/>
  <c r="C169" i="108"/>
  <c r="P169" i="108"/>
  <c r="C170" i="108"/>
  <c r="D170" i="108"/>
  <c r="E170" i="108"/>
  <c r="P170" i="108" s="1"/>
  <c r="F170" i="108"/>
  <c r="G170" i="108"/>
  <c r="H170" i="108"/>
  <c r="I170" i="108"/>
  <c r="J170" i="108"/>
  <c r="K170" i="108"/>
  <c r="L170" i="108"/>
  <c r="M170" i="108"/>
  <c r="N170" i="108"/>
  <c r="O170" i="108"/>
  <c r="C171" i="108"/>
  <c r="P171" i="108"/>
  <c r="C172" i="108"/>
  <c r="P172" i="108"/>
  <c r="C173" i="108"/>
  <c r="P173" i="108"/>
  <c r="C174" i="108"/>
  <c r="D174" i="108"/>
  <c r="E174" i="108"/>
  <c r="P174" i="108" s="1"/>
  <c r="F174" i="108"/>
  <c r="G174" i="108"/>
  <c r="H174" i="108"/>
  <c r="I174" i="108"/>
  <c r="J174" i="108"/>
  <c r="K174" i="108"/>
  <c r="L174" i="108"/>
  <c r="M174" i="108"/>
  <c r="N174" i="108"/>
  <c r="O174" i="108"/>
  <c r="C175" i="108"/>
  <c r="P175" i="108"/>
  <c r="C176" i="108"/>
  <c r="P176" i="108"/>
  <c r="C177" i="108"/>
  <c r="P177" i="108"/>
  <c r="C178" i="108"/>
  <c r="D178" i="108"/>
  <c r="P178" i="108" s="1"/>
  <c r="E178" i="108"/>
  <c r="F178" i="108"/>
  <c r="G178" i="108"/>
  <c r="H178" i="108"/>
  <c r="I178" i="108"/>
  <c r="J178" i="108"/>
  <c r="K178" i="108"/>
  <c r="L178" i="108"/>
  <c r="M178" i="108"/>
  <c r="N178" i="108"/>
  <c r="O178" i="108"/>
  <c r="C179" i="108"/>
  <c r="P179" i="108"/>
  <c r="C180" i="108"/>
  <c r="P180" i="108"/>
  <c r="C181" i="108"/>
  <c r="P181" i="108"/>
  <c r="C182" i="108"/>
  <c r="D182" i="108"/>
  <c r="E182" i="108"/>
  <c r="F182" i="108"/>
  <c r="G182" i="108"/>
  <c r="H182" i="108"/>
  <c r="I182" i="108"/>
  <c r="J182" i="108"/>
  <c r="K182" i="108"/>
  <c r="L182" i="108"/>
  <c r="M182" i="108"/>
  <c r="N182" i="108"/>
  <c r="O182" i="108"/>
  <c r="P182" i="108"/>
  <c r="C183" i="108"/>
  <c r="P183" i="108"/>
  <c r="C184" i="108"/>
  <c r="P184" i="108"/>
  <c r="C185" i="108"/>
  <c r="P185" i="108"/>
  <c r="C186" i="108"/>
  <c r="D186" i="108"/>
  <c r="E186" i="108"/>
  <c r="P186" i="108" s="1"/>
  <c r="F186" i="108"/>
  <c r="G186" i="108"/>
  <c r="H186" i="108"/>
  <c r="I186" i="108"/>
  <c r="J186" i="108"/>
  <c r="K186" i="108"/>
  <c r="L186" i="108"/>
  <c r="M186" i="108"/>
  <c r="N186" i="108"/>
  <c r="O186" i="108"/>
  <c r="C187" i="108"/>
  <c r="P187" i="108"/>
  <c r="C188" i="108"/>
  <c r="P188" i="108"/>
  <c r="C189" i="108"/>
  <c r="P189" i="108"/>
  <c r="C190" i="108"/>
  <c r="D190" i="108"/>
  <c r="E190" i="108"/>
  <c r="P190" i="108" s="1"/>
  <c r="F190" i="108"/>
  <c r="G190" i="108"/>
  <c r="H190" i="108"/>
  <c r="I190" i="108"/>
  <c r="J190" i="108"/>
  <c r="K190" i="108"/>
  <c r="L190" i="108"/>
  <c r="M190" i="108"/>
  <c r="N190" i="108"/>
  <c r="O190" i="108"/>
  <c r="C191" i="108"/>
  <c r="P191" i="108"/>
  <c r="C192" i="108"/>
  <c r="P192" i="108"/>
  <c r="C193" i="108"/>
  <c r="P193" i="108"/>
  <c r="C194" i="108"/>
  <c r="D194" i="108"/>
  <c r="P194" i="108" s="1"/>
  <c r="E194" i="108"/>
  <c r="F194" i="108"/>
  <c r="G194" i="108"/>
  <c r="H194" i="108"/>
  <c r="I194" i="108"/>
  <c r="J194" i="108"/>
  <c r="K194" i="108"/>
  <c r="L194" i="108"/>
  <c r="M194" i="108"/>
  <c r="N194" i="108"/>
  <c r="O194" i="108"/>
  <c r="C195" i="108"/>
  <c r="P195" i="108"/>
  <c r="C196" i="108"/>
  <c r="P196" i="108"/>
  <c r="C197" i="108"/>
  <c r="P197" i="108"/>
  <c r="C198" i="108"/>
  <c r="D198" i="108"/>
  <c r="E198" i="108"/>
  <c r="F198" i="108"/>
  <c r="G198" i="108"/>
  <c r="H198" i="108"/>
  <c r="I198" i="108"/>
  <c r="J198" i="108"/>
  <c r="K198" i="108"/>
  <c r="L198" i="108"/>
  <c r="M198" i="108"/>
  <c r="N198" i="108"/>
  <c r="O198" i="108"/>
  <c r="P198" i="108"/>
  <c r="C199" i="108"/>
  <c r="P199" i="108"/>
  <c r="C200" i="108"/>
  <c r="P200" i="108"/>
  <c r="C201" i="108"/>
  <c r="P201" i="108"/>
  <c r="C202" i="108"/>
  <c r="D202" i="108"/>
  <c r="E202" i="108"/>
  <c r="P202" i="108" s="1"/>
  <c r="F202" i="108"/>
  <c r="G202" i="108"/>
  <c r="H202" i="108"/>
  <c r="I202" i="108"/>
  <c r="J202" i="108"/>
  <c r="K202" i="108"/>
  <c r="L202" i="108"/>
  <c r="M202" i="108"/>
  <c r="N202" i="108"/>
  <c r="O202" i="108"/>
  <c r="C203" i="108"/>
  <c r="P203" i="108"/>
  <c r="C204" i="108"/>
  <c r="P204" i="108"/>
  <c r="C205" i="108"/>
  <c r="P205" i="108"/>
  <c r="C206" i="108"/>
  <c r="D206" i="108"/>
  <c r="E206" i="108"/>
  <c r="P206" i="108" s="1"/>
  <c r="F206" i="108"/>
  <c r="G206" i="108"/>
  <c r="H206" i="108"/>
  <c r="I206" i="108"/>
  <c r="J206" i="108"/>
  <c r="K206" i="108"/>
  <c r="L206" i="108"/>
  <c r="M206" i="108"/>
  <c r="N206" i="108"/>
  <c r="O206" i="108"/>
  <c r="C207" i="108"/>
  <c r="P207" i="108"/>
  <c r="C208" i="108"/>
  <c r="P208" i="108"/>
  <c r="C209" i="108"/>
  <c r="P209" i="108"/>
  <c r="C210" i="108"/>
  <c r="D210" i="108"/>
  <c r="P210" i="108" s="1"/>
  <c r="E210" i="108"/>
  <c r="F210" i="108"/>
  <c r="G210" i="108"/>
  <c r="H210" i="108"/>
  <c r="I210" i="108"/>
  <c r="J210" i="108"/>
  <c r="K210" i="108"/>
  <c r="L210" i="108"/>
  <c r="M210" i="108"/>
  <c r="N210" i="108"/>
  <c r="O210" i="108"/>
  <c r="C211" i="108"/>
  <c r="P211" i="108"/>
  <c r="C212" i="108"/>
  <c r="P212" i="108"/>
  <c r="C213" i="108"/>
  <c r="P213" i="108"/>
  <c r="C214" i="108"/>
  <c r="D214" i="108"/>
  <c r="E214" i="108"/>
  <c r="F214" i="108"/>
  <c r="G214" i="108"/>
  <c r="H214" i="108"/>
  <c r="I214" i="108"/>
  <c r="J214" i="108"/>
  <c r="K214" i="108"/>
  <c r="L214" i="108"/>
  <c r="M214" i="108"/>
  <c r="N214" i="108"/>
  <c r="O214" i="108"/>
  <c r="P214" i="108"/>
  <c r="C215" i="108"/>
  <c r="P215" i="108"/>
  <c r="C216" i="108"/>
  <c r="P216" i="108"/>
  <c r="C217" i="108"/>
  <c r="P217" i="108"/>
  <c r="C218" i="108"/>
  <c r="D218" i="108"/>
  <c r="E218" i="108"/>
  <c r="P218" i="108" s="1"/>
  <c r="F218" i="108"/>
  <c r="G218" i="108"/>
  <c r="H218" i="108"/>
  <c r="I218" i="108"/>
  <c r="J218" i="108"/>
  <c r="K218" i="108"/>
  <c r="L218" i="108"/>
  <c r="M218" i="108"/>
  <c r="N218" i="108"/>
  <c r="O218" i="108"/>
  <c r="C219" i="108"/>
  <c r="P219" i="108"/>
  <c r="C220" i="108"/>
  <c r="P220" i="108"/>
  <c r="C221" i="108"/>
  <c r="P221" i="108"/>
  <c r="C222" i="108"/>
  <c r="D222" i="108"/>
  <c r="E222" i="108"/>
  <c r="P222" i="108" s="1"/>
  <c r="F222" i="108"/>
  <c r="G222" i="108"/>
  <c r="H222" i="108"/>
  <c r="I222" i="108"/>
  <c r="J222" i="108"/>
  <c r="K222" i="108"/>
  <c r="L222" i="108"/>
  <c r="M222" i="108"/>
  <c r="N222" i="108"/>
  <c r="O222" i="108"/>
  <c r="C223" i="108"/>
  <c r="P223" i="108"/>
  <c r="C224" i="108"/>
  <c r="P224" i="108"/>
  <c r="C225" i="108"/>
  <c r="P225" i="108"/>
  <c r="C226" i="108"/>
  <c r="D226" i="108"/>
  <c r="P226" i="108" s="1"/>
  <c r="E226" i="108"/>
  <c r="F226" i="108"/>
  <c r="G226" i="108"/>
  <c r="H226" i="108"/>
  <c r="I226" i="108"/>
  <c r="J226" i="108"/>
  <c r="K226" i="108"/>
  <c r="L226" i="108"/>
  <c r="M226" i="108"/>
  <c r="N226" i="108"/>
  <c r="O226" i="108"/>
  <c r="C227" i="108"/>
  <c r="P227" i="108"/>
  <c r="C228" i="108"/>
  <c r="P228" i="108"/>
  <c r="C229" i="108"/>
  <c r="P229" i="108"/>
  <c r="C230" i="108"/>
  <c r="D230" i="108"/>
  <c r="E230" i="108"/>
  <c r="F230" i="108"/>
  <c r="G230" i="108"/>
  <c r="H230" i="108"/>
  <c r="I230" i="108"/>
  <c r="J230" i="108"/>
  <c r="K230" i="108"/>
  <c r="L230" i="108"/>
  <c r="M230" i="108"/>
  <c r="N230" i="108"/>
  <c r="O230" i="108"/>
  <c r="P230" i="108"/>
  <c r="D233" i="108"/>
  <c r="E233" i="108"/>
  <c r="F233" i="108"/>
  <c r="G233" i="108"/>
  <c r="H233" i="108"/>
  <c r="I233" i="108"/>
  <c r="J233" i="108"/>
  <c r="K233" i="108"/>
  <c r="L233" i="108"/>
  <c r="P233" i="108" s="1"/>
  <c r="M233" i="108"/>
  <c r="N233" i="108"/>
  <c r="O233" i="108"/>
  <c r="P234" i="108"/>
  <c r="D235" i="108"/>
  <c r="E235" i="108"/>
  <c r="F235" i="108"/>
  <c r="G235" i="108"/>
  <c r="H235" i="108"/>
  <c r="I235" i="108"/>
  <c r="J235" i="108"/>
  <c r="K235" i="108"/>
  <c r="L235" i="108"/>
  <c r="M235" i="108"/>
  <c r="N235" i="108"/>
  <c r="O235" i="108"/>
  <c r="C236" i="108"/>
  <c r="P236" i="108"/>
  <c r="P235" i="108" s="1"/>
  <c r="C237" i="108"/>
  <c r="P237" i="108"/>
  <c r="C238" i="108"/>
  <c r="P238" i="108"/>
  <c r="C239" i="108"/>
  <c r="D239" i="108"/>
  <c r="P239" i="108" s="1"/>
  <c r="E239" i="108"/>
  <c r="F239" i="108"/>
  <c r="G239" i="108"/>
  <c r="H239" i="108"/>
  <c r="I239" i="108"/>
  <c r="J239" i="108"/>
  <c r="K239" i="108"/>
  <c r="L239" i="108"/>
  <c r="M239" i="108"/>
  <c r="N239" i="108"/>
  <c r="O239" i="108"/>
  <c r="C240" i="108"/>
  <c r="P240" i="108"/>
  <c r="C241" i="108"/>
  <c r="P241" i="108"/>
  <c r="C242" i="108"/>
  <c r="P242" i="108"/>
  <c r="C243" i="108"/>
  <c r="D243" i="108"/>
  <c r="E243" i="108"/>
  <c r="F243" i="108"/>
  <c r="P243" i="108" s="1"/>
  <c r="G243" i="108"/>
  <c r="H243" i="108"/>
  <c r="I243" i="108"/>
  <c r="J243" i="108"/>
  <c r="K243" i="108"/>
  <c r="L243" i="108"/>
  <c r="M243" i="108"/>
  <c r="N243" i="108"/>
  <c r="O243" i="108"/>
  <c r="C244" i="108"/>
  <c r="P244" i="108"/>
  <c r="C245" i="108"/>
  <c r="P245" i="108"/>
  <c r="C246" i="108"/>
  <c r="P246" i="108"/>
  <c r="C247" i="108"/>
  <c r="D247" i="108"/>
  <c r="E247" i="108"/>
  <c r="F247" i="108"/>
  <c r="P247" i="108" s="1"/>
  <c r="G247" i="108"/>
  <c r="H247" i="108"/>
  <c r="I247" i="108"/>
  <c r="J247" i="108"/>
  <c r="K247" i="108"/>
  <c r="L247" i="108"/>
  <c r="M247" i="108"/>
  <c r="N247" i="108"/>
  <c r="O247" i="108"/>
  <c r="C248" i="108"/>
  <c r="P248" i="108"/>
  <c r="C249" i="108"/>
  <c r="P249" i="108"/>
  <c r="C250" i="108"/>
  <c r="P250" i="108"/>
  <c r="C251" i="108"/>
  <c r="D251" i="108"/>
  <c r="E251" i="108"/>
  <c r="P251" i="108" s="1"/>
  <c r="F251" i="108"/>
  <c r="G251" i="108"/>
  <c r="H251" i="108"/>
  <c r="I251" i="108"/>
  <c r="J251" i="108"/>
  <c r="K251" i="108"/>
  <c r="L251" i="108"/>
  <c r="M251" i="108"/>
  <c r="N251" i="108"/>
  <c r="O251" i="108"/>
  <c r="C252" i="108"/>
  <c r="P252" i="108"/>
  <c r="C253" i="108"/>
  <c r="P253" i="108"/>
  <c r="C254" i="108"/>
  <c r="P254" i="108"/>
  <c r="C255" i="108"/>
  <c r="D255" i="108"/>
  <c r="P255" i="108" s="1"/>
  <c r="E255" i="108"/>
  <c r="F255" i="108"/>
  <c r="G255" i="108"/>
  <c r="H255" i="108"/>
  <c r="I255" i="108"/>
  <c r="J255" i="108"/>
  <c r="K255" i="108"/>
  <c r="L255" i="108"/>
  <c r="M255" i="108"/>
  <c r="N255" i="108"/>
  <c r="O255" i="108"/>
  <c r="C256" i="108"/>
  <c r="P256" i="108"/>
  <c r="C257" i="108"/>
  <c r="P257" i="108"/>
  <c r="C258" i="108"/>
  <c r="P258" i="108"/>
  <c r="C259" i="108"/>
  <c r="D259" i="108"/>
  <c r="E259" i="108"/>
  <c r="F259" i="108"/>
  <c r="P259" i="108" s="1"/>
  <c r="G259" i="108"/>
  <c r="H259" i="108"/>
  <c r="I259" i="108"/>
  <c r="J259" i="108"/>
  <c r="K259" i="108"/>
  <c r="L259" i="108"/>
  <c r="M259" i="108"/>
  <c r="N259" i="108"/>
  <c r="O259" i="108"/>
  <c r="C260" i="108"/>
  <c r="P260" i="108"/>
  <c r="C261" i="108"/>
  <c r="P261" i="108"/>
  <c r="C262" i="108"/>
  <c r="P262" i="108"/>
  <c r="C263" i="108"/>
  <c r="D263" i="108"/>
  <c r="E263" i="108"/>
  <c r="F263" i="108"/>
  <c r="P263" i="108" s="1"/>
  <c r="G263" i="108"/>
  <c r="H263" i="108"/>
  <c r="I263" i="108"/>
  <c r="J263" i="108"/>
  <c r="K263" i="108"/>
  <c r="L263" i="108"/>
  <c r="M263" i="108"/>
  <c r="N263" i="108"/>
  <c r="O263" i="108"/>
  <c r="C264" i="108"/>
  <c r="P264" i="108"/>
  <c r="C265" i="108"/>
  <c r="P265" i="108"/>
  <c r="C266" i="108"/>
  <c r="P266" i="108"/>
  <c r="C267" i="108"/>
  <c r="D267" i="108"/>
  <c r="E267" i="108"/>
  <c r="P267" i="108" s="1"/>
  <c r="F267" i="108"/>
  <c r="G267" i="108"/>
  <c r="H267" i="108"/>
  <c r="I267" i="108"/>
  <c r="J267" i="108"/>
  <c r="K267" i="108"/>
  <c r="L267" i="108"/>
  <c r="M267" i="108"/>
  <c r="N267" i="108"/>
  <c r="O267" i="108"/>
  <c r="C268" i="108"/>
  <c r="P268" i="108"/>
  <c r="C269" i="108"/>
  <c r="P269" i="108"/>
  <c r="C270" i="108"/>
  <c r="P270" i="108"/>
  <c r="C271" i="108"/>
  <c r="D271" i="108"/>
  <c r="P271" i="108" s="1"/>
  <c r="E271" i="108"/>
  <c r="F271" i="108"/>
  <c r="G271" i="108"/>
  <c r="H271" i="108"/>
  <c r="I271" i="108"/>
  <c r="J271" i="108"/>
  <c r="K271" i="108"/>
  <c r="L271" i="108"/>
  <c r="M271" i="108"/>
  <c r="N271" i="108"/>
  <c r="O271" i="108"/>
  <c r="C272" i="108"/>
  <c r="P272" i="108"/>
  <c r="C273" i="108"/>
  <c r="P273" i="108"/>
  <c r="C274" i="108"/>
  <c r="P274" i="108"/>
  <c r="C275" i="108"/>
  <c r="D275" i="108"/>
  <c r="E275" i="108"/>
  <c r="F275" i="108"/>
  <c r="P275" i="108" s="1"/>
  <c r="G275" i="108"/>
  <c r="H275" i="108"/>
  <c r="I275" i="108"/>
  <c r="J275" i="108"/>
  <c r="K275" i="108"/>
  <c r="L275" i="108"/>
  <c r="M275" i="108"/>
  <c r="N275" i="108"/>
  <c r="O275" i="108"/>
  <c r="C276" i="108"/>
  <c r="P276" i="108"/>
  <c r="C277" i="108"/>
  <c r="P277" i="108"/>
  <c r="C278" i="108"/>
  <c r="P278" i="108"/>
  <c r="C279" i="108"/>
  <c r="D279" i="108"/>
  <c r="E279" i="108"/>
  <c r="F279" i="108"/>
  <c r="P279" i="108" s="1"/>
  <c r="G279" i="108"/>
  <c r="H279" i="108"/>
  <c r="I279" i="108"/>
  <c r="J279" i="108"/>
  <c r="K279" i="108"/>
  <c r="L279" i="108"/>
  <c r="M279" i="108"/>
  <c r="N279" i="108"/>
  <c r="O279" i="108"/>
  <c r="C280" i="108"/>
  <c r="P280" i="108"/>
  <c r="C281" i="108"/>
  <c r="P281" i="108"/>
  <c r="C282" i="108"/>
  <c r="P282" i="108"/>
  <c r="C283" i="108"/>
  <c r="D283" i="108"/>
  <c r="E283" i="108"/>
  <c r="P283" i="108" s="1"/>
  <c r="F283" i="108"/>
  <c r="G283" i="108"/>
  <c r="H283" i="108"/>
  <c r="I283" i="108"/>
  <c r="J283" i="108"/>
  <c r="K283" i="108"/>
  <c r="L283" i="108"/>
  <c r="M283" i="108"/>
  <c r="N283" i="108"/>
  <c r="O283" i="108"/>
  <c r="C284" i="108"/>
  <c r="P284" i="108"/>
  <c r="C285" i="108"/>
  <c r="P285" i="108"/>
  <c r="C286" i="108"/>
  <c r="P286" i="108"/>
  <c r="C287" i="108"/>
  <c r="D287" i="108"/>
  <c r="P287" i="108" s="1"/>
  <c r="E287" i="108"/>
  <c r="F287" i="108"/>
  <c r="G287" i="108"/>
  <c r="H287" i="108"/>
  <c r="I287" i="108"/>
  <c r="J287" i="108"/>
  <c r="K287" i="108"/>
  <c r="L287" i="108"/>
  <c r="M287" i="108"/>
  <c r="N287" i="108"/>
  <c r="O287" i="108"/>
  <c r="C288" i="108"/>
  <c r="P288" i="108"/>
  <c r="C289" i="108"/>
  <c r="P289" i="108"/>
  <c r="C290" i="108"/>
  <c r="P290" i="108"/>
  <c r="C291" i="108"/>
  <c r="D291" i="108"/>
  <c r="E291" i="108"/>
  <c r="P291" i="108" s="1"/>
  <c r="F291" i="108"/>
  <c r="G291" i="108"/>
  <c r="H291" i="108"/>
  <c r="I291" i="108"/>
  <c r="J291" i="108"/>
  <c r="K291" i="108"/>
  <c r="L291" i="108"/>
  <c r="M291" i="108"/>
  <c r="N291" i="108"/>
  <c r="O291" i="108"/>
  <c r="C292" i="108"/>
  <c r="P292" i="108"/>
  <c r="C293" i="108"/>
  <c r="P293" i="108"/>
  <c r="C294" i="108"/>
  <c r="P294" i="108"/>
  <c r="C295" i="108"/>
  <c r="D295" i="108"/>
  <c r="E295" i="108"/>
  <c r="F295" i="108"/>
  <c r="P295" i="108" s="1"/>
  <c r="G295" i="108"/>
  <c r="H295" i="108"/>
  <c r="I295" i="108"/>
  <c r="J295" i="108"/>
  <c r="K295" i="108"/>
  <c r="L295" i="108"/>
  <c r="M295" i="108"/>
  <c r="N295" i="108"/>
  <c r="O295" i="108"/>
  <c r="C296" i="108"/>
  <c r="P296" i="108"/>
  <c r="C297" i="108"/>
  <c r="P297" i="108"/>
  <c r="C298" i="108"/>
  <c r="P298" i="108"/>
  <c r="C299" i="108"/>
  <c r="D299" i="108"/>
  <c r="E299" i="108"/>
  <c r="P299" i="108" s="1"/>
  <c r="F299" i="108"/>
  <c r="G299" i="108"/>
  <c r="H299" i="108"/>
  <c r="I299" i="108"/>
  <c r="J299" i="108"/>
  <c r="K299" i="108"/>
  <c r="L299" i="108"/>
  <c r="M299" i="108"/>
  <c r="N299" i="108"/>
  <c r="O299" i="108"/>
  <c r="C300" i="108"/>
  <c r="P300" i="108"/>
  <c r="C301" i="108"/>
  <c r="P301" i="108"/>
  <c r="C302" i="108"/>
  <c r="P302" i="108"/>
  <c r="C303" i="108"/>
  <c r="D303" i="108"/>
  <c r="P303" i="108" s="1"/>
  <c r="E303" i="108"/>
  <c r="F303" i="108"/>
  <c r="G303" i="108"/>
  <c r="H303" i="108"/>
  <c r="I303" i="108"/>
  <c r="J303" i="108"/>
  <c r="K303" i="108"/>
  <c r="L303" i="108"/>
  <c r="M303" i="108"/>
  <c r="N303" i="108"/>
  <c r="O303" i="108"/>
  <c r="C304" i="108"/>
  <c r="P304" i="108"/>
  <c r="C305" i="108"/>
  <c r="P305" i="108"/>
  <c r="C306" i="108"/>
  <c r="P306" i="108"/>
  <c r="C307" i="108"/>
  <c r="D307" i="108"/>
  <c r="E307" i="108"/>
  <c r="P307" i="108" s="1"/>
  <c r="F307" i="108"/>
  <c r="G307" i="108"/>
  <c r="H307" i="108"/>
  <c r="I307" i="108"/>
  <c r="J307" i="108"/>
  <c r="K307" i="108"/>
  <c r="L307" i="108"/>
  <c r="M307" i="108"/>
  <c r="N307" i="108"/>
  <c r="O307" i="108"/>
  <c r="C308" i="108"/>
  <c r="P308" i="108"/>
  <c r="C309" i="108"/>
  <c r="P309" i="108"/>
  <c r="C310" i="108"/>
  <c r="P310" i="108"/>
  <c r="C311" i="108"/>
  <c r="D311" i="108"/>
  <c r="E311" i="108"/>
  <c r="F311" i="108"/>
  <c r="P311" i="108" s="1"/>
  <c r="G311" i="108"/>
  <c r="H311" i="108"/>
  <c r="I311" i="108"/>
  <c r="J311" i="108"/>
  <c r="K311" i="108"/>
  <c r="L311" i="108"/>
  <c r="M311" i="108"/>
  <c r="N311" i="108"/>
  <c r="O311" i="108"/>
  <c r="C312" i="108"/>
  <c r="P312" i="108"/>
  <c r="C313" i="108"/>
  <c r="P313" i="108"/>
  <c r="C314" i="108"/>
  <c r="P314" i="108"/>
  <c r="C315" i="108"/>
  <c r="D315" i="108"/>
  <c r="E315" i="108"/>
  <c r="P315" i="108" s="1"/>
  <c r="F315" i="108"/>
  <c r="G315" i="108"/>
  <c r="H315" i="108"/>
  <c r="I315" i="108"/>
  <c r="J315" i="108"/>
  <c r="K315" i="108"/>
  <c r="L315" i="108"/>
  <c r="M315" i="108"/>
  <c r="N315" i="108"/>
  <c r="O315" i="108"/>
  <c r="C316" i="108"/>
  <c r="P316" i="108"/>
  <c r="C317" i="108"/>
  <c r="P317" i="108"/>
  <c r="C318" i="108"/>
  <c r="P318" i="108"/>
  <c r="C319" i="108"/>
  <c r="D319" i="108"/>
  <c r="P319" i="108" s="1"/>
  <c r="E319" i="108"/>
  <c r="F319" i="108"/>
  <c r="G319" i="108"/>
  <c r="H319" i="108"/>
  <c r="I319" i="108"/>
  <c r="J319" i="108"/>
  <c r="K319" i="108"/>
  <c r="L319" i="108"/>
  <c r="M319" i="108"/>
  <c r="N319" i="108"/>
  <c r="O319" i="108"/>
  <c r="C320" i="108"/>
  <c r="P320" i="108"/>
  <c r="C321" i="108"/>
  <c r="P321" i="108"/>
  <c r="C322" i="108"/>
  <c r="P322" i="108"/>
  <c r="C323" i="108"/>
  <c r="D323" i="108"/>
  <c r="E323" i="108"/>
  <c r="P323" i="108" s="1"/>
  <c r="F323" i="108"/>
  <c r="G323" i="108"/>
  <c r="H323" i="108"/>
  <c r="I323" i="108"/>
  <c r="J323" i="108"/>
  <c r="K323" i="108"/>
  <c r="L323" i="108"/>
  <c r="M323" i="108"/>
  <c r="N323" i="108"/>
  <c r="O323" i="108"/>
  <c r="C324" i="108"/>
  <c r="P324" i="108"/>
  <c r="C325" i="108"/>
  <c r="P325" i="108"/>
  <c r="C326" i="108"/>
  <c r="P326" i="108"/>
  <c r="C327" i="108"/>
  <c r="D327" i="108"/>
  <c r="E327" i="108"/>
  <c r="F327" i="108"/>
  <c r="P327" i="108" s="1"/>
  <c r="G327" i="108"/>
  <c r="H327" i="108"/>
  <c r="I327" i="108"/>
  <c r="J327" i="108"/>
  <c r="K327" i="108"/>
  <c r="L327" i="108"/>
  <c r="M327" i="108"/>
  <c r="N327" i="108"/>
  <c r="O327" i="108"/>
  <c r="C328" i="108"/>
  <c r="P328" i="108"/>
  <c r="C329" i="108"/>
  <c r="P329" i="108"/>
  <c r="C330" i="108"/>
  <c r="P330" i="108"/>
  <c r="C331" i="108"/>
  <c r="P331" i="108"/>
  <c r="C332" i="108"/>
  <c r="P332" i="108"/>
  <c r="C333" i="108"/>
  <c r="P333" i="108"/>
  <c r="C334" i="108"/>
  <c r="P334" i="108"/>
  <c r="C335" i="108"/>
  <c r="D335" i="108"/>
  <c r="E335" i="108"/>
  <c r="P335" i="108" s="1"/>
  <c r="F335" i="108"/>
  <c r="G335" i="108"/>
  <c r="H335" i="108"/>
  <c r="I335" i="108"/>
  <c r="J335" i="108"/>
  <c r="K335" i="108"/>
  <c r="L335" i="108"/>
  <c r="M335" i="108"/>
  <c r="N335" i="108"/>
  <c r="O335" i="108"/>
  <c r="C336" i="108"/>
  <c r="P336" i="108"/>
  <c r="C337" i="108"/>
  <c r="P337" i="108"/>
  <c r="C338" i="108"/>
  <c r="P338" i="108"/>
  <c r="C339" i="108"/>
  <c r="D339" i="108"/>
  <c r="E339" i="108"/>
  <c r="F339" i="108"/>
  <c r="P339" i="108" s="1"/>
  <c r="G339" i="108"/>
  <c r="H339" i="108"/>
  <c r="I339" i="108"/>
  <c r="J339" i="108"/>
  <c r="K339" i="108"/>
  <c r="L339" i="108"/>
  <c r="M339" i="108"/>
  <c r="N339" i="108"/>
  <c r="O339" i="108"/>
  <c r="C340" i="108"/>
  <c r="P340" i="108"/>
  <c r="C341" i="108"/>
  <c r="P341" i="108"/>
  <c r="C342" i="108"/>
  <c r="P342" i="108"/>
  <c r="C343" i="108"/>
  <c r="D343" i="108"/>
  <c r="E343" i="108"/>
  <c r="P343" i="108" s="1"/>
  <c r="F343" i="108"/>
  <c r="G343" i="108"/>
  <c r="H343" i="108"/>
  <c r="I343" i="108"/>
  <c r="J343" i="108"/>
  <c r="K343" i="108"/>
  <c r="L343" i="108"/>
  <c r="M343" i="108"/>
  <c r="N343" i="108"/>
  <c r="O343" i="108"/>
  <c r="C344" i="108"/>
  <c r="P344" i="108"/>
  <c r="C345" i="108"/>
  <c r="P345" i="108"/>
  <c r="C346" i="108"/>
  <c r="P346" i="108"/>
  <c r="C347" i="108"/>
  <c r="D347" i="108"/>
  <c r="P347" i="108" s="1"/>
  <c r="E347" i="108"/>
  <c r="F347" i="108"/>
  <c r="G347" i="108"/>
  <c r="H347" i="108"/>
  <c r="I347" i="108"/>
  <c r="J347" i="108"/>
  <c r="K347" i="108"/>
  <c r="L347" i="108"/>
  <c r="M347" i="108"/>
  <c r="N347" i="108"/>
  <c r="O347" i="108"/>
  <c r="C348" i="108"/>
  <c r="P348" i="108"/>
  <c r="C349" i="108"/>
  <c r="P349" i="108"/>
  <c r="C350" i="108"/>
  <c r="P350" i="108"/>
  <c r="C351" i="108"/>
  <c r="D351" i="108"/>
  <c r="E351" i="108"/>
  <c r="P351" i="108" s="1"/>
  <c r="F351" i="108"/>
  <c r="G351" i="108"/>
  <c r="H351" i="108"/>
  <c r="I351" i="108"/>
  <c r="J351" i="108"/>
  <c r="K351" i="108"/>
  <c r="L351" i="108"/>
  <c r="M351" i="108"/>
  <c r="N351" i="108"/>
  <c r="O351" i="108"/>
  <c r="C352" i="108"/>
  <c r="P352" i="108"/>
  <c r="C353" i="108"/>
  <c r="P353" i="108"/>
  <c r="C354" i="108"/>
  <c r="P354" i="108"/>
  <c r="C355" i="108"/>
  <c r="D355" i="108"/>
  <c r="E355" i="108"/>
  <c r="P355" i="108" s="1"/>
  <c r="F355" i="108"/>
  <c r="G355" i="108"/>
  <c r="H355" i="108"/>
  <c r="I355" i="108"/>
  <c r="J355" i="108"/>
  <c r="K355" i="108"/>
  <c r="L355" i="108"/>
  <c r="M355" i="108"/>
  <c r="N355" i="108"/>
  <c r="O355" i="108"/>
  <c r="C356" i="108"/>
  <c r="P356" i="108"/>
  <c r="C357" i="108"/>
  <c r="P357" i="108"/>
  <c r="C358" i="108"/>
  <c r="P358" i="108"/>
  <c r="C359" i="108"/>
  <c r="D359" i="108"/>
  <c r="E359" i="108"/>
  <c r="P359" i="108" s="1"/>
  <c r="F359" i="108"/>
  <c r="G359" i="108"/>
  <c r="H359" i="108"/>
  <c r="I359" i="108"/>
  <c r="J359" i="108"/>
  <c r="K359" i="108"/>
  <c r="L359" i="108"/>
  <c r="M359" i="108"/>
  <c r="N359" i="108"/>
  <c r="O359" i="108"/>
  <c r="C360" i="108"/>
  <c r="P360" i="108"/>
  <c r="C361" i="108"/>
  <c r="P361" i="108"/>
  <c r="C362" i="108"/>
  <c r="P362" i="108"/>
  <c r="C363" i="108"/>
  <c r="D363" i="108"/>
  <c r="P363" i="108" s="1"/>
  <c r="E363" i="108"/>
  <c r="F363" i="108"/>
  <c r="G363" i="108"/>
  <c r="H363" i="108"/>
  <c r="I363" i="108"/>
  <c r="J363" i="108"/>
  <c r="K363" i="108"/>
  <c r="L363" i="108"/>
  <c r="M363" i="108"/>
  <c r="N363" i="108"/>
  <c r="O363" i="108"/>
  <c r="C364" i="108"/>
  <c r="P364" i="108"/>
  <c r="C365" i="108"/>
  <c r="P365" i="108"/>
  <c r="C366" i="108"/>
  <c r="P366" i="108"/>
  <c r="C367" i="108"/>
  <c r="D367" i="108"/>
  <c r="E367" i="108"/>
  <c r="P367" i="108" s="1"/>
  <c r="F367" i="108"/>
  <c r="G367" i="108"/>
  <c r="H367" i="108"/>
  <c r="I367" i="108"/>
  <c r="J367" i="108"/>
  <c r="K367" i="108"/>
  <c r="L367" i="108"/>
  <c r="M367" i="108"/>
  <c r="N367" i="108"/>
  <c r="O367" i="108"/>
  <c r="C368" i="108"/>
  <c r="P368" i="108"/>
  <c r="C369" i="108"/>
  <c r="P369" i="108"/>
  <c r="C370" i="108"/>
  <c r="P370" i="108"/>
  <c r="C371" i="108"/>
  <c r="D371" i="108"/>
  <c r="E371" i="108"/>
  <c r="P371" i="108" s="1"/>
  <c r="F371" i="108"/>
  <c r="G371" i="108"/>
  <c r="H371" i="108"/>
  <c r="I371" i="108"/>
  <c r="J371" i="108"/>
  <c r="K371" i="108"/>
  <c r="L371" i="108"/>
  <c r="M371" i="108"/>
  <c r="N371" i="108"/>
  <c r="O371" i="108"/>
  <c r="C372" i="108"/>
  <c r="P372" i="108"/>
  <c r="C373" i="108"/>
  <c r="P373" i="108"/>
  <c r="C374" i="108"/>
  <c r="P374" i="108"/>
  <c r="C375" i="108"/>
  <c r="D375" i="108"/>
  <c r="E375" i="108"/>
  <c r="P375" i="108" s="1"/>
  <c r="F375" i="108"/>
  <c r="G375" i="108"/>
  <c r="H375" i="108"/>
  <c r="I375" i="108"/>
  <c r="J375" i="108"/>
  <c r="K375" i="108"/>
  <c r="L375" i="108"/>
  <c r="M375" i="108"/>
  <c r="N375" i="108"/>
  <c r="O375" i="108"/>
  <c r="C376" i="108"/>
  <c r="P376" i="108"/>
  <c r="C377" i="108"/>
  <c r="P377" i="108"/>
  <c r="C378" i="108"/>
  <c r="P378" i="108"/>
  <c r="C379" i="108"/>
  <c r="D379" i="108"/>
  <c r="P379" i="108" s="1"/>
  <c r="E379" i="108"/>
  <c r="F379" i="108"/>
  <c r="G379" i="108"/>
  <c r="H379" i="108"/>
  <c r="I379" i="108"/>
  <c r="J379" i="108"/>
  <c r="K379" i="108"/>
  <c r="L379" i="108"/>
  <c r="M379" i="108"/>
  <c r="N379" i="108"/>
  <c r="O379" i="108"/>
  <c r="C380" i="108"/>
  <c r="P380" i="108"/>
  <c r="C381" i="108"/>
  <c r="P381" i="108"/>
  <c r="C382" i="108"/>
  <c r="P382" i="108"/>
  <c r="C383" i="108"/>
  <c r="D383" i="108"/>
  <c r="E383" i="108"/>
  <c r="P383" i="108" s="1"/>
  <c r="F383" i="108"/>
  <c r="G383" i="108"/>
  <c r="H383" i="108"/>
  <c r="I383" i="108"/>
  <c r="J383" i="108"/>
  <c r="K383" i="108"/>
  <c r="L383" i="108"/>
  <c r="M383" i="108"/>
  <c r="N383" i="108"/>
  <c r="O383" i="108"/>
  <c r="D119" i="77"/>
  <c r="D120" i="77"/>
  <c r="D121" i="77"/>
  <c r="D122" i="77"/>
  <c r="D123" i="77"/>
  <c r="D124" i="77"/>
  <c r="D125" i="77"/>
  <c r="D126" i="77"/>
  <c r="D127" i="77"/>
  <c r="D128" i="77"/>
  <c r="D129" i="77"/>
  <c r="D130" i="77"/>
  <c r="D131" i="77"/>
  <c r="D132" i="77"/>
  <c r="D133" i="77"/>
  <c r="D134" i="77"/>
  <c r="D135" i="77"/>
  <c r="D136" i="77"/>
  <c r="D137" i="77"/>
  <c r="D138" i="77"/>
  <c r="D139" i="77"/>
  <c r="D140" i="77"/>
  <c r="D141" i="77"/>
  <c r="D142" i="77"/>
  <c r="D143" i="77"/>
  <c r="D144" i="77"/>
  <c r="D145" i="77"/>
  <c r="D146" i="77"/>
  <c r="D147" i="77"/>
  <c r="D148" i="77"/>
  <c r="D149" i="77"/>
  <c r="D150" i="77"/>
  <c r="D151" i="77"/>
  <c r="D152" i="77"/>
  <c r="D153" i="77"/>
  <c r="D118" i="77"/>
  <c r="D117" i="77"/>
  <c r="D8" i="88"/>
  <c r="D9" i="88"/>
  <c r="D10" i="88"/>
  <c r="D11" i="88"/>
  <c r="C156" i="88"/>
  <c r="C155" i="88"/>
  <c r="C154" i="88"/>
  <c r="C153" i="88"/>
  <c r="C152" i="88"/>
  <c r="C151" i="88"/>
  <c r="C150" i="88"/>
  <c r="C149" i="88"/>
  <c r="C148" i="88"/>
  <c r="C147" i="88"/>
  <c r="C146" i="88"/>
  <c r="C145" i="88"/>
  <c r="C144" i="88"/>
  <c r="C143" i="88"/>
  <c r="C142" i="88"/>
  <c r="C141" i="88"/>
  <c r="C140" i="88"/>
  <c r="C139" i="88"/>
  <c r="C138" i="88"/>
  <c r="C137" i="88"/>
  <c r="C136" i="88"/>
  <c r="C135" i="88"/>
  <c r="C134" i="88"/>
  <c r="C133" i="88"/>
  <c r="C132" i="88"/>
  <c r="C131" i="88"/>
  <c r="C130" i="88"/>
  <c r="C129" i="88"/>
  <c r="C128" i="88"/>
  <c r="C127" i="88"/>
  <c r="C126" i="88"/>
  <c r="C125" i="88"/>
  <c r="C124" i="88"/>
  <c r="C123" i="88"/>
  <c r="C122" i="88"/>
  <c r="C121" i="88"/>
  <c r="C120" i="88"/>
  <c r="C119" i="88"/>
  <c r="C118" i="88"/>
  <c r="C117" i="88"/>
  <c r="C110" i="88"/>
  <c r="C109" i="88"/>
  <c r="C108" i="88"/>
  <c r="C107" i="88"/>
  <c r="C106" i="88"/>
  <c r="C105" i="88"/>
  <c r="C104" i="88"/>
  <c r="C103" i="88"/>
  <c r="C102" i="88"/>
  <c r="C101" i="88"/>
  <c r="C100" i="88"/>
  <c r="C99" i="88"/>
  <c r="C98" i="88"/>
  <c r="C97" i="88"/>
  <c r="C96" i="88"/>
  <c r="C95" i="88"/>
  <c r="C94" i="88"/>
  <c r="C93" i="88"/>
  <c r="C92" i="88"/>
  <c r="C91" i="88"/>
  <c r="C90" i="88"/>
  <c r="C89" i="88"/>
  <c r="C88" i="88"/>
  <c r="C87" i="88"/>
  <c r="C86" i="88"/>
  <c r="C85" i="88"/>
  <c r="C84" i="88"/>
  <c r="C83" i="88"/>
  <c r="C82" i="88"/>
  <c r="C81" i="88"/>
  <c r="C73" i="88"/>
  <c r="C72" i="88"/>
  <c r="C71" i="88"/>
  <c r="C70" i="88"/>
  <c r="C69" i="88"/>
  <c r="C68" i="88"/>
  <c r="C67" i="88"/>
  <c r="C66" i="88"/>
  <c r="C65" i="88"/>
  <c r="C64" i="88"/>
  <c r="C63" i="88"/>
  <c r="C62" i="88"/>
  <c r="C61" i="88"/>
  <c r="C60" i="88"/>
  <c r="C59" i="88"/>
  <c r="C58" i="88"/>
  <c r="C57" i="88"/>
  <c r="C56" i="88"/>
  <c r="C55" i="88"/>
  <c r="C54" i="88"/>
  <c r="C53" i="88"/>
  <c r="C52" i="88"/>
  <c r="C51" i="88"/>
  <c r="C50" i="88"/>
  <c r="C49" i="88"/>
  <c r="C48" i="88"/>
  <c r="C47" i="88"/>
  <c r="C46" i="88"/>
  <c r="C45" i="88"/>
  <c r="C44" i="88"/>
  <c r="C37" i="88"/>
  <c r="C36" i="88"/>
  <c r="C35" i="88"/>
  <c r="C34" i="88"/>
  <c r="C33" i="88"/>
  <c r="C32" i="88"/>
  <c r="C31" i="88"/>
  <c r="C30" i="88"/>
  <c r="C29" i="88"/>
  <c r="C28" i="88"/>
  <c r="C27" i="88"/>
  <c r="C26" i="88"/>
  <c r="C25" i="88"/>
  <c r="C24" i="88"/>
  <c r="C23" i="88"/>
  <c r="C22" i="88"/>
  <c r="C21" i="88"/>
  <c r="C20" i="88"/>
  <c r="C19" i="88"/>
  <c r="C18" i="88"/>
  <c r="C17" i="88"/>
  <c r="C16" i="88"/>
  <c r="C15" i="88"/>
  <c r="C14" i="88"/>
  <c r="C13" i="88"/>
  <c r="C12" i="88"/>
  <c r="C11" i="88"/>
  <c r="C10" i="88"/>
  <c r="C9" i="88"/>
  <c r="C8" i="88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C8" i="87"/>
  <c r="C156" i="86"/>
  <c r="C155" i="86"/>
  <c r="C154" i="86"/>
  <c r="C153" i="86"/>
  <c r="C152" i="86"/>
  <c r="C151" i="86"/>
  <c r="C150" i="86"/>
  <c r="C149" i="86"/>
  <c r="C148" i="86"/>
  <c r="C147" i="86"/>
  <c r="C146" i="86"/>
  <c r="C145" i="86"/>
  <c r="C144" i="86"/>
  <c r="C143" i="86"/>
  <c r="C142" i="86"/>
  <c r="C141" i="86"/>
  <c r="C140" i="86"/>
  <c r="C139" i="86"/>
  <c r="C138" i="86"/>
  <c r="C137" i="86"/>
  <c r="C136" i="86"/>
  <c r="C135" i="86"/>
  <c r="C134" i="86"/>
  <c r="C133" i="86"/>
  <c r="C132" i="86"/>
  <c r="C131" i="86"/>
  <c r="C130" i="86"/>
  <c r="C129" i="86"/>
  <c r="C128" i="86"/>
  <c r="C127" i="86"/>
  <c r="C126" i="86"/>
  <c r="C125" i="86"/>
  <c r="C124" i="86"/>
  <c r="C123" i="86"/>
  <c r="C122" i="86"/>
  <c r="C121" i="86"/>
  <c r="C120" i="86"/>
  <c r="C119" i="86"/>
  <c r="C118" i="86"/>
  <c r="C117" i="86"/>
  <c r="C110" i="86"/>
  <c r="C109" i="86"/>
  <c r="C108" i="86"/>
  <c r="C107" i="86"/>
  <c r="C106" i="86"/>
  <c r="C105" i="86"/>
  <c r="C104" i="86"/>
  <c r="C103" i="86"/>
  <c r="C102" i="86"/>
  <c r="C101" i="86"/>
  <c r="C100" i="86"/>
  <c r="C99" i="86"/>
  <c r="C98" i="86"/>
  <c r="C97" i="86"/>
  <c r="C96" i="86"/>
  <c r="C95" i="86"/>
  <c r="C94" i="86"/>
  <c r="C93" i="86"/>
  <c r="C92" i="86"/>
  <c r="C91" i="86"/>
  <c r="C90" i="86"/>
  <c r="C89" i="86"/>
  <c r="C88" i="86"/>
  <c r="C87" i="86"/>
  <c r="C86" i="86"/>
  <c r="C85" i="86"/>
  <c r="C84" i="86"/>
  <c r="C83" i="86"/>
  <c r="C82" i="86"/>
  <c r="C81" i="86"/>
  <c r="C73" i="86"/>
  <c r="C72" i="86"/>
  <c r="C71" i="86"/>
  <c r="C70" i="86"/>
  <c r="C69" i="86"/>
  <c r="C68" i="86"/>
  <c r="C67" i="86"/>
  <c r="C66" i="86"/>
  <c r="C65" i="86"/>
  <c r="C64" i="86"/>
  <c r="C63" i="86"/>
  <c r="C62" i="86"/>
  <c r="C61" i="86"/>
  <c r="C60" i="86"/>
  <c r="C59" i="86"/>
  <c r="C58" i="86"/>
  <c r="C57" i="86"/>
  <c r="C56" i="86"/>
  <c r="C55" i="86"/>
  <c r="C54" i="86"/>
  <c r="C53" i="86"/>
  <c r="C52" i="86"/>
  <c r="C51" i="86"/>
  <c r="C50" i="86"/>
  <c r="C49" i="86"/>
  <c r="C48" i="86"/>
  <c r="C47" i="86"/>
  <c r="C46" i="86"/>
  <c r="C45" i="86"/>
  <c r="C44" i="86"/>
  <c r="C37" i="86"/>
  <c r="C36" i="86"/>
  <c r="C35" i="86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7" i="86"/>
  <c r="C16" i="86"/>
  <c r="C15" i="86"/>
  <c r="C14" i="86"/>
  <c r="C13" i="86"/>
  <c r="C12" i="86"/>
  <c r="C11" i="86"/>
  <c r="C10" i="86"/>
  <c r="C9" i="86"/>
  <c r="C8" i="86"/>
  <c r="C156" i="85"/>
  <c r="C155" i="85"/>
  <c r="C154" i="85"/>
  <c r="C153" i="85"/>
  <c r="C152" i="85"/>
  <c r="C151" i="85"/>
  <c r="C150" i="85"/>
  <c r="C149" i="85"/>
  <c r="C148" i="85"/>
  <c r="C147" i="85"/>
  <c r="C146" i="85"/>
  <c r="C145" i="85"/>
  <c r="C144" i="85"/>
  <c r="C143" i="85"/>
  <c r="C142" i="85"/>
  <c r="C141" i="85"/>
  <c r="C140" i="85"/>
  <c r="C139" i="85"/>
  <c r="C138" i="85"/>
  <c r="C137" i="85"/>
  <c r="C136" i="85"/>
  <c r="C135" i="85"/>
  <c r="C134" i="85"/>
  <c r="C133" i="85"/>
  <c r="C132" i="85"/>
  <c r="C131" i="85"/>
  <c r="C130" i="85"/>
  <c r="C129" i="85"/>
  <c r="C128" i="85"/>
  <c r="C127" i="85"/>
  <c r="C126" i="85"/>
  <c r="C125" i="85"/>
  <c r="C124" i="85"/>
  <c r="C123" i="85"/>
  <c r="C122" i="85"/>
  <c r="C121" i="85"/>
  <c r="C120" i="85"/>
  <c r="C119" i="85"/>
  <c r="C118" i="85"/>
  <c r="C117" i="85"/>
  <c r="C110" i="85"/>
  <c r="C109" i="85"/>
  <c r="C108" i="85"/>
  <c r="C107" i="85"/>
  <c r="C106" i="85"/>
  <c r="C105" i="85"/>
  <c r="C104" i="85"/>
  <c r="C103" i="85"/>
  <c r="C102" i="85"/>
  <c r="C101" i="85"/>
  <c r="C100" i="85"/>
  <c r="C99" i="85"/>
  <c r="C98" i="85"/>
  <c r="C97" i="85"/>
  <c r="C96" i="85"/>
  <c r="C95" i="85"/>
  <c r="C94" i="85"/>
  <c r="C93" i="85"/>
  <c r="C92" i="85"/>
  <c r="C91" i="85"/>
  <c r="C90" i="85"/>
  <c r="C89" i="85"/>
  <c r="C88" i="85"/>
  <c r="C87" i="85"/>
  <c r="C86" i="85"/>
  <c r="C85" i="85"/>
  <c r="C84" i="85"/>
  <c r="C83" i="85"/>
  <c r="C82" i="85"/>
  <c r="C81" i="85"/>
  <c r="C73" i="85"/>
  <c r="C72" i="85"/>
  <c r="C71" i="85"/>
  <c r="C70" i="85"/>
  <c r="C69" i="85"/>
  <c r="C68" i="85"/>
  <c r="C67" i="85"/>
  <c r="C66" i="85"/>
  <c r="C65" i="85"/>
  <c r="C64" i="85"/>
  <c r="C63" i="85"/>
  <c r="C62" i="85"/>
  <c r="C61" i="85"/>
  <c r="C60" i="85"/>
  <c r="C59" i="85"/>
  <c r="C58" i="85"/>
  <c r="C57" i="85"/>
  <c r="C56" i="85"/>
  <c r="C55" i="85"/>
  <c r="C54" i="85"/>
  <c r="C53" i="85"/>
  <c r="C52" i="85"/>
  <c r="C51" i="85"/>
  <c r="C50" i="85"/>
  <c r="C49" i="85"/>
  <c r="C48" i="85"/>
  <c r="C47" i="85"/>
  <c r="C46" i="85"/>
  <c r="C45" i="85"/>
  <c r="C44" i="85"/>
  <c r="C37" i="85"/>
  <c r="C36" i="85"/>
  <c r="C35" i="85"/>
  <c r="C34" i="85"/>
  <c r="C33" i="85"/>
  <c r="C32" i="85"/>
  <c r="C31" i="85"/>
  <c r="C30" i="85"/>
  <c r="C29" i="85"/>
  <c r="C28" i="85"/>
  <c r="C27" i="85"/>
  <c r="C26" i="85"/>
  <c r="C25" i="85"/>
  <c r="C24" i="85"/>
  <c r="C23" i="85"/>
  <c r="C22" i="85"/>
  <c r="C21" i="85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156" i="82"/>
  <c r="C155" i="82"/>
  <c r="C154" i="82"/>
  <c r="C153" i="82"/>
  <c r="C152" i="82"/>
  <c r="C151" i="82"/>
  <c r="C150" i="82"/>
  <c r="C149" i="82"/>
  <c r="C148" i="82"/>
  <c r="C147" i="82"/>
  <c r="C146" i="82"/>
  <c r="C145" i="82"/>
  <c r="C144" i="82"/>
  <c r="C143" i="82"/>
  <c r="C142" i="82"/>
  <c r="C141" i="82"/>
  <c r="C140" i="82"/>
  <c r="C139" i="82"/>
  <c r="C138" i="82"/>
  <c r="C137" i="82"/>
  <c r="C136" i="82"/>
  <c r="C135" i="82"/>
  <c r="C134" i="82"/>
  <c r="C133" i="82"/>
  <c r="C132" i="82"/>
  <c r="C131" i="82"/>
  <c r="C130" i="82"/>
  <c r="C129" i="82"/>
  <c r="C128" i="82"/>
  <c r="C127" i="82"/>
  <c r="C126" i="82"/>
  <c r="C125" i="82"/>
  <c r="C124" i="82"/>
  <c r="C123" i="82"/>
  <c r="C122" i="82"/>
  <c r="C121" i="82"/>
  <c r="C120" i="82"/>
  <c r="C119" i="82"/>
  <c r="C118" i="82"/>
  <c r="C117" i="82"/>
  <c r="C110" i="82"/>
  <c r="C109" i="82"/>
  <c r="C108" i="82"/>
  <c r="C107" i="82"/>
  <c r="C106" i="82"/>
  <c r="C105" i="82"/>
  <c r="C104" i="82"/>
  <c r="C103" i="82"/>
  <c r="C102" i="82"/>
  <c r="C101" i="82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156" i="81"/>
  <c r="C155" i="81"/>
  <c r="C154" i="81"/>
  <c r="C153" i="81"/>
  <c r="C152" i="81"/>
  <c r="C151" i="81"/>
  <c r="C150" i="81"/>
  <c r="C149" i="81"/>
  <c r="C148" i="81"/>
  <c r="C147" i="81"/>
  <c r="C146" i="81"/>
  <c r="C145" i="81"/>
  <c r="C144" i="81"/>
  <c r="C143" i="81"/>
  <c r="C142" i="81"/>
  <c r="C141" i="81"/>
  <c r="C140" i="81"/>
  <c r="C139" i="81"/>
  <c r="C138" i="81"/>
  <c r="C137" i="81"/>
  <c r="C136" i="81"/>
  <c r="C135" i="81"/>
  <c r="C134" i="81"/>
  <c r="C133" i="81"/>
  <c r="C132" i="81"/>
  <c r="C131" i="81"/>
  <c r="C130" i="81"/>
  <c r="C129" i="81"/>
  <c r="C128" i="81"/>
  <c r="C127" i="81"/>
  <c r="C126" i="81"/>
  <c r="C125" i="81"/>
  <c r="C124" i="81"/>
  <c r="C123" i="81"/>
  <c r="C122" i="81"/>
  <c r="C121" i="81"/>
  <c r="C120" i="81"/>
  <c r="C119" i="81"/>
  <c r="C118" i="81"/>
  <c r="C117" i="81"/>
  <c r="C110" i="81"/>
  <c r="C109" i="81"/>
  <c r="C108" i="81"/>
  <c r="C107" i="81"/>
  <c r="C106" i="81"/>
  <c r="C105" i="81"/>
  <c r="C104" i="81"/>
  <c r="C103" i="81"/>
  <c r="C102" i="81"/>
  <c r="C101" i="81"/>
  <c r="C100" i="81"/>
  <c r="C99" i="81"/>
  <c r="C98" i="81"/>
  <c r="C97" i="81"/>
  <c r="C96" i="81"/>
  <c r="C95" i="81"/>
  <c r="C94" i="81"/>
  <c r="C93" i="81"/>
  <c r="C92" i="81"/>
  <c r="C91" i="81"/>
  <c r="C90" i="81"/>
  <c r="C89" i="81"/>
  <c r="C88" i="81"/>
  <c r="C87" i="81"/>
  <c r="C86" i="81"/>
  <c r="C85" i="81"/>
  <c r="C84" i="81"/>
  <c r="C83" i="81"/>
  <c r="C82" i="81"/>
  <c r="C81" i="81"/>
  <c r="C73" i="81"/>
  <c r="C72" i="81"/>
  <c r="C71" i="81"/>
  <c r="C70" i="81"/>
  <c r="C69" i="81"/>
  <c r="C68" i="81"/>
  <c r="C67" i="81"/>
  <c r="C66" i="81"/>
  <c r="C65" i="81"/>
  <c r="C64" i="81"/>
  <c r="C63" i="81"/>
  <c r="C62" i="81"/>
  <c r="C61" i="81"/>
  <c r="C60" i="81"/>
  <c r="C59" i="81"/>
  <c r="C58" i="81"/>
  <c r="C57" i="81"/>
  <c r="C56" i="81"/>
  <c r="C55" i="81"/>
  <c r="C54" i="81"/>
  <c r="C53" i="81"/>
  <c r="C52" i="81"/>
  <c r="C51" i="81"/>
  <c r="C50" i="81"/>
  <c r="C49" i="81"/>
  <c r="C48" i="81"/>
  <c r="C47" i="81"/>
  <c r="C46" i="81"/>
  <c r="C45" i="81"/>
  <c r="C44" i="81"/>
  <c r="C37" i="81"/>
  <c r="C36" i="81"/>
  <c r="C35" i="81"/>
  <c r="C34" i="81"/>
  <c r="C33" i="81"/>
  <c r="C32" i="81"/>
  <c r="C31" i="81"/>
  <c r="C30" i="81"/>
  <c r="C29" i="81"/>
  <c r="C28" i="81"/>
  <c r="C27" i="81"/>
  <c r="C26" i="81"/>
  <c r="C25" i="81"/>
  <c r="C24" i="81"/>
  <c r="C23" i="81"/>
  <c r="C22" i="81"/>
  <c r="C21" i="81"/>
  <c r="C20" i="81"/>
  <c r="C19" i="81"/>
  <c r="C18" i="81"/>
  <c r="C17" i="81"/>
  <c r="C16" i="81"/>
  <c r="C15" i="81"/>
  <c r="C14" i="81"/>
  <c r="C13" i="81"/>
  <c r="C12" i="81"/>
  <c r="C11" i="81"/>
  <c r="C10" i="81"/>
  <c r="C9" i="81"/>
  <c r="C8" i="81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156" i="79"/>
  <c r="C155" i="79"/>
  <c r="C154" i="79"/>
  <c r="C153" i="79"/>
  <c r="C152" i="79"/>
  <c r="C151" i="79"/>
  <c r="C150" i="79"/>
  <c r="C149" i="79"/>
  <c r="C148" i="79"/>
  <c r="C147" i="79"/>
  <c r="C146" i="79"/>
  <c r="C145" i="79"/>
  <c r="C144" i="79"/>
  <c r="C143" i="79"/>
  <c r="C142" i="79"/>
  <c r="C141" i="79"/>
  <c r="C140" i="79"/>
  <c r="C139" i="79"/>
  <c r="C138" i="79"/>
  <c r="C137" i="79"/>
  <c r="C136" i="79"/>
  <c r="C135" i="79"/>
  <c r="C134" i="79"/>
  <c r="C133" i="79"/>
  <c r="C132" i="79"/>
  <c r="C131" i="79"/>
  <c r="C130" i="79"/>
  <c r="C129" i="79"/>
  <c r="C128" i="79"/>
  <c r="C127" i="79"/>
  <c r="C126" i="79"/>
  <c r="C125" i="79"/>
  <c r="C124" i="79"/>
  <c r="C123" i="79"/>
  <c r="C122" i="79"/>
  <c r="C121" i="79"/>
  <c r="C120" i="79"/>
  <c r="C119" i="79"/>
  <c r="C118" i="79"/>
  <c r="C117" i="79"/>
  <c r="C110" i="79"/>
  <c r="C109" i="79"/>
  <c r="C108" i="79"/>
  <c r="C107" i="79"/>
  <c r="C106" i="79"/>
  <c r="C105" i="79"/>
  <c r="C104" i="79"/>
  <c r="C103" i="79"/>
  <c r="C102" i="79"/>
  <c r="C101" i="79"/>
  <c r="C100" i="79"/>
  <c r="C99" i="79"/>
  <c r="C98" i="79"/>
  <c r="C97" i="79"/>
  <c r="C96" i="79"/>
  <c r="C95" i="79"/>
  <c r="C94" i="79"/>
  <c r="C93" i="79"/>
  <c r="C92" i="79"/>
  <c r="C91" i="79"/>
  <c r="C90" i="79"/>
  <c r="C89" i="79"/>
  <c r="C88" i="79"/>
  <c r="C87" i="79"/>
  <c r="C86" i="79"/>
  <c r="C85" i="79"/>
  <c r="C84" i="79"/>
  <c r="C83" i="79"/>
  <c r="C82" i="79"/>
  <c r="C81" i="79"/>
  <c r="C7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C11" i="79"/>
  <c r="C10" i="79"/>
  <c r="C9" i="79"/>
  <c r="C8" i="79"/>
  <c r="C156" i="78"/>
  <c r="C155" i="78"/>
  <c r="C154" i="78"/>
  <c r="C153" i="78"/>
  <c r="C152" i="78"/>
  <c r="C151" i="78"/>
  <c r="C150" i="78"/>
  <c r="C149" i="78"/>
  <c r="C148" i="78"/>
  <c r="C147" i="78"/>
  <c r="C146" i="78"/>
  <c r="C145" i="78"/>
  <c r="C144" i="78"/>
  <c r="C143" i="78"/>
  <c r="C142" i="78"/>
  <c r="C141" i="78"/>
  <c r="C140" i="78"/>
  <c r="C139" i="78"/>
  <c r="C138" i="78"/>
  <c r="C137" i="78"/>
  <c r="C136" i="78"/>
  <c r="C135" i="78"/>
  <c r="C134" i="78"/>
  <c r="C133" i="78"/>
  <c r="C132" i="78"/>
  <c r="C131" i="78"/>
  <c r="C130" i="78"/>
  <c r="C129" i="78"/>
  <c r="C128" i="78"/>
  <c r="C127" i="78"/>
  <c r="C126" i="78"/>
  <c r="C125" i="78"/>
  <c r="C124" i="78"/>
  <c r="C123" i="78"/>
  <c r="C122" i="78"/>
  <c r="C121" i="78"/>
  <c r="C120" i="78"/>
  <c r="C119" i="78"/>
  <c r="C118" i="78"/>
  <c r="C117" i="78"/>
  <c r="C110" i="78"/>
  <c r="C109" i="78"/>
  <c r="C108" i="78"/>
  <c r="C107" i="78"/>
  <c r="C106" i="78"/>
  <c r="C105" i="78"/>
  <c r="C104" i="78"/>
  <c r="C103" i="78"/>
  <c r="C102" i="78"/>
  <c r="C101" i="78"/>
  <c r="C100" i="78"/>
  <c r="C99" i="78"/>
  <c r="C98" i="78"/>
  <c r="C97" i="78"/>
  <c r="C96" i="78"/>
  <c r="C95" i="78"/>
  <c r="C94" i="78"/>
  <c r="C93" i="78"/>
  <c r="C92" i="78"/>
  <c r="C91" i="78"/>
  <c r="C90" i="78"/>
  <c r="C89" i="78"/>
  <c r="C88" i="78"/>
  <c r="C87" i="78"/>
  <c r="C86" i="78"/>
  <c r="C85" i="78"/>
  <c r="C84" i="78"/>
  <c r="C83" i="78"/>
  <c r="C82" i="78"/>
  <c r="C81" i="78"/>
  <c r="C73" i="78"/>
  <c r="C72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11" i="78"/>
  <c r="C10" i="78"/>
  <c r="C9" i="78"/>
  <c r="C8" i="78"/>
  <c r="C156" i="77"/>
  <c r="C155" i="77"/>
  <c r="C154" i="77"/>
  <c r="C153" i="77"/>
  <c r="C152" i="77"/>
  <c r="C151" i="77"/>
  <c r="C150" i="77"/>
  <c r="C149" i="77"/>
  <c r="C148" i="77"/>
  <c r="C147" i="77"/>
  <c r="C146" i="77"/>
  <c r="C145" i="77"/>
  <c r="C144" i="77"/>
  <c r="C143" i="77"/>
  <c r="C142" i="77"/>
  <c r="C141" i="77"/>
  <c r="C140" i="77"/>
  <c r="C139" i="77"/>
  <c r="C138" i="77"/>
  <c r="C137" i="77"/>
  <c r="C136" i="77"/>
  <c r="C135" i="77"/>
  <c r="C134" i="77"/>
  <c r="C133" i="77"/>
  <c r="C132" i="77"/>
  <c r="C131" i="77"/>
  <c r="C130" i="77"/>
  <c r="C129" i="77"/>
  <c r="C128" i="77"/>
  <c r="C127" i="77"/>
  <c r="C126" i="77"/>
  <c r="C125" i="77"/>
  <c r="C124" i="77"/>
  <c r="C123" i="77"/>
  <c r="C122" i="77"/>
  <c r="C121" i="77"/>
  <c r="C120" i="77"/>
  <c r="C119" i="77"/>
  <c r="C118" i="77"/>
  <c r="C117" i="77"/>
  <c r="C110" i="77"/>
  <c r="C109" i="77"/>
  <c r="C108" i="77"/>
  <c r="C107" i="77"/>
  <c r="C106" i="77"/>
  <c r="C105" i="77"/>
  <c r="C104" i="77"/>
  <c r="C103" i="77"/>
  <c r="C102" i="77"/>
  <c r="C101" i="77"/>
  <c r="C100" i="77"/>
  <c r="C99" i="77"/>
  <c r="C98" i="77"/>
  <c r="C97" i="77"/>
  <c r="C96" i="77"/>
  <c r="C95" i="77"/>
  <c r="C94" i="77"/>
  <c r="C93" i="77"/>
  <c r="C92" i="77"/>
  <c r="C91" i="77"/>
  <c r="C90" i="77"/>
  <c r="C89" i="77"/>
  <c r="C88" i="77"/>
  <c r="C87" i="77"/>
  <c r="C86" i="77"/>
  <c r="C85" i="77"/>
  <c r="C84" i="77"/>
  <c r="C83" i="77"/>
  <c r="C82" i="77"/>
  <c r="C81" i="77"/>
  <c r="C73" i="77"/>
  <c r="C72" i="77"/>
  <c r="C71" i="77"/>
  <c r="C70" i="77"/>
  <c r="C69" i="77"/>
  <c r="C68" i="77"/>
  <c r="C67" i="77"/>
  <c r="C66" i="77"/>
  <c r="C65" i="77"/>
  <c r="C64" i="77"/>
  <c r="C63" i="77"/>
  <c r="C62" i="77"/>
  <c r="C61" i="77"/>
  <c r="C60" i="77"/>
  <c r="C59" i="77"/>
  <c r="C58" i="77"/>
  <c r="C57" i="77"/>
  <c r="C56" i="77"/>
  <c r="C55" i="77"/>
  <c r="C54" i="77"/>
  <c r="C53" i="77"/>
  <c r="C52" i="77"/>
  <c r="C51" i="77"/>
  <c r="C50" i="77"/>
  <c r="C49" i="77"/>
  <c r="C48" i="77"/>
  <c r="C47" i="77"/>
  <c r="C46" i="77"/>
  <c r="C45" i="77"/>
  <c r="C44" i="77"/>
  <c r="C37" i="77"/>
  <c r="C36" i="77"/>
  <c r="C35" i="77"/>
  <c r="C34" i="77"/>
  <c r="C33" i="77"/>
  <c r="C32" i="77"/>
  <c r="C31" i="77"/>
  <c r="C30" i="77"/>
  <c r="C29" i="77"/>
  <c r="C28" i="77"/>
  <c r="C27" i="77"/>
  <c r="C26" i="77"/>
  <c r="C25" i="77"/>
  <c r="C24" i="77"/>
  <c r="C23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119" i="83"/>
  <c r="C120" i="83"/>
  <c r="C121" i="83"/>
  <c r="C122" i="83"/>
  <c r="C123" i="83"/>
  <c r="C124" i="83"/>
  <c r="C125" i="83"/>
  <c r="C126" i="83"/>
  <c r="C127" i="83"/>
  <c r="C128" i="83"/>
  <c r="C129" i="83"/>
  <c r="C130" i="83"/>
  <c r="C131" i="83"/>
  <c r="C132" i="83"/>
  <c r="C133" i="83"/>
  <c r="C134" i="83"/>
  <c r="C135" i="83"/>
  <c r="C136" i="83"/>
  <c r="C137" i="83"/>
  <c r="C138" i="83"/>
  <c r="C139" i="83"/>
  <c r="C140" i="83"/>
  <c r="C141" i="83"/>
  <c r="C142" i="83"/>
  <c r="C143" i="83"/>
  <c r="C144" i="83"/>
  <c r="C145" i="83"/>
  <c r="C146" i="83"/>
  <c r="C147" i="83"/>
  <c r="C148" i="83"/>
  <c r="C149" i="83"/>
  <c r="C150" i="83"/>
  <c r="C151" i="83"/>
  <c r="C152" i="83"/>
  <c r="C153" i="83"/>
  <c r="C154" i="83"/>
  <c r="C155" i="83"/>
  <c r="C156" i="83"/>
  <c r="C118" i="83"/>
  <c r="C117" i="83"/>
  <c r="C82" i="83"/>
  <c r="C83" i="83"/>
  <c r="C84" i="83"/>
  <c r="C85" i="83"/>
  <c r="C86" i="83"/>
  <c r="C87" i="83"/>
  <c r="C88" i="83"/>
  <c r="C89" i="83"/>
  <c r="C90" i="83"/>
  <c r="C91" i="83"/>
  <c r="C92" i="83"/>
  <c r="C93" i="83"/>
  <c r="C94" i="83"/>
  <c r="C95" i="83"/>
  <c r="C96" i="83"/>
  <c r="C97" i="83"/>
  <c r="C98" i="83"/>
  <c r="C99" i="83"/>
  <c r="C100" i="83"/>
  <c r="C101" i="83"/>
  <c r="C102" i="83"/>
  <c r="C103" i="83"/>
  <c r="C104" i="83"/>
  <c r="C105" i="83"/>
  <c r="C106" i="83"/>
  <c r="C107" i="83"/>
  <c r="C108" i="83"/>
  <c r="C109" i="83"/>
  <c r="C110" i="83"/>
  <c r="C81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44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8" i="83"/>
  <c r="P40" i="78"/>
  <c r="Q40" i="78"/>
  <c r="P77" i="78"/>
  <c r="Q77" i="78"/>
  <c r="P80" i="78"/>
  <c r="P112" i="78" s="1"/>
  <c r="P111" i="78"/>
  <c r="P113" i="78"/>
  <c r="Q113" i="78"/>
  <c r="P116" i="78"/>
  <c r="J61" i="84" l="1"/>
  <c r="J58" i="84"/>
  <c r="J142" i="81"/>
  <c r="J142" i="82" s="1"/>
  <c r="J147" i="81"/>
  <c r="J147" i="82" s="1"/>
  <c r="J118" i="80"/>
  <c r="J118" i="81" s="1"/>
  <c r="J118" i="82" s="1"/>
  <c r="J134" i="80"/>
  <c r="J134" i="81" s="1"/>
  <c r="J134" i="82" s="1"/>
  <c r="J127" i="80"/>
  <c r="J127" i="81" s="1"/>
  <c r="J127" i="82" s="1"/>
  <c r="J151" i="80"/>
  <c r="J151" i="81" s="1"/>
  <c r="J151" i="82" s="1"/>
  <c r="J126" i="80"/>
  <c r="J126" i="81" s="1"/>
  <c r="J126" i="82" s="1"/>
  <c r="J131" i="80"/>
  <c r="J131" i="81" s="1"/>
  <c r="J131" i="82" s="1"/>
  <c r="J92" i="80"/>
  <c r="J92" i="81" s="1"/>
  <c r="J92" i="82" s="1"/>
  <c r="J45" i="82"/>
  <c r="J148" i="79"/>
  <c r="J148" i="80" s="1"/>
  <c r="J148" i="81" s="1"/>
  <c r="J148" i="82" s="1"/>
  <c r="J153" i="79"/>
  <c r="J153" i="80" s="1"/>
  <c r="J153" i="81" s="1"/>
  <c r="J153" i="82" s="1"/>
  <c r="J137" i="79"/>
  <c r="J137" i="80" s="1"/>
  <c r="J137" i="81" s="1"/>
  <c r="J137" i="82" s="1"/>
  <c r="J121" i="79"/>
  <c r="J121" i="80" s="1"/>
  <c r="J121" i="81" s="1"/>
  <c r="J121" i="82" s="1"/>
  <c r="J132" i="79"/>
  <c r="J132" i="80" s="1"/>
  <c r="J132" i="81" s="1"/>
  <c r="J132" i="82" s="1"/>
  <c r="J144" i="79"/>
  <c r="J144" i="80" s="1"/>
  <c r="J144" i="81" s="1"/>
  <c r="J144" i="82" s="1"/>
  <c r="J128" i="79"/>
  <c r="J128" i="80" s="1"/>
  <c r="J128" i="81" s="1"/>
  <c r="J128" i="82" s="1"/>
  <c r="J148" i="78"/>
  <c r="J149" i="79" s="1"/>
  <c r="J149" i="80" s="1"/>
  <c r="J149" i="81" s="1"/>
  <c r="J149" i="82" s="1"/>
  <c r="J132" i="78"/>
  <c r="J133" i="79" s="1"/>
  <c r="J133" i="80" s="1"/>
  <c r="J133" i="81" s="1"/>
  <c r="J133" i="82" s="1"/>
  <c r="J145" i="78"/>
  <c r="J146" i="79" s="1"/>
  <c r="J146" i="80" s="1"/>
  <c r="J146" i="81" s="1"/>
  <c r="J146" i="82" s="1"/>
  <c r="J129" i="78"/>
  <c r="J130" i="79" s="1"/>
  <c r="J130" i="80" s="1"/>
  <c r="J130" i="81" s="1"/>
  <c r="J130" i="82" s="1"/>
  <c r="J139" i="78"/>
  <c r="J140" i="79" s="1"/>
  <c r="J140" i="80" s="1"/>
  <c r="J140" i="81" s="1"/>
  <c r="J140" i="82" s="1"/>
  <c r="J151" i="78"/>
  <c r="J152" i="79" s="1"/>
  <c r="J152" i="80" s="1"/>
  <c r="J152" i="81" s="1"/>
  <c r="J152" i="82" s="1"/>
  <c r="J153" i="78"/>
  <c r="J137" i="78"/>
  <c r="J138" i="79" s="1"/>
  <c r="J138" i="80" s="1"/>
  <c r="J138" i="81" s="1"/>
  <c r="J138" i="82" s="1"/>
  <c r="J121" i="78"/>
  <c r="J122" i="79" s="1"/>
  <c r="J122" i="80" s="1"/>
  <c r="J122" i="81" s="1"/>
  <c r="J122" i="82" s="1"/>
  <c r="J100" i="78"/>
  <c r="J97" i="78"/>
  <c r="J95" i="78"/>
  <c r="J94" i="78"/>
  <c r="I1" i="109"/>
  <c r="G1" i="109"/>
  <c r="F1" i="109"/>
  <c r="E1" i="109"/>
  <c r="H1" i="109"/>
  <c r="P121" i="108"/>
  <c r="P89" i="108"/>
  <c r="P5" i="108"/>
  <c r="P1" i="109"/>
  <c r="P3" i="108"/>
  <c r="P117" i="108"/>
  <c r="P45" i="108"/>
  <c r="N1" i="109"/>
  <c r="P65" i="108"/>
  <c r="M1" i="109"/>
  <c r="L1" i="109"/>
  <c r="P101" i="108"/>
  <c r="P85" i="108"/>
  <c r="O1" i="109"/>
  <c r="K1" i="109"/>
  <c r="P93" i="108"/>
  <c r="J1" i="109"/>
  <c r="P95" i="108"/>
  <c r="D81" i="108"/>
  <c r="P81" i="108" s="1"/>
  <c r="D41" i="108"/>
  <c r="P41" i="108" s="1"/>
  <c r="D21" i="108"/>
  <c r="P21" i="108" s="1"/>
  <c r="P83" i="108"/>
  <c r="P114" i="108"/>
  <c r="D25" i="108"/>
  <c r="P25" i="108" s="1"/>
  <c r="D9" i="108"/>
  <c r="P9" i="108" s="1"/>
  <c r="P8" i="108"/>
  <c r="F77" i="108"/>
  <c r="P77" i="108" s="1"/>
  <c r="E65" i="108"/>
  <c r="E49" i="108"/>
  <c r="P49" i="108" s="1"/>
  <c r="E29" i="108"/>
  <c r="P29" i="108" s="1"/>
  <c r="E13" i="108"/>
  <c r="P13" i="108" s="1"/>
  <c r="M5" i="108"/>
  <c r="F33" i="108"/>
  <c r="P33" i="108" s="1"/>
  <c r="F17" i="108"/>
  <c r="P17" i="108" s="1"/>
  <c r="D74" i="82"/>
  <c r="L118" i="88" l="1"/>
  <c r="L119" i="88"/>
  <c r="L120" i="88"/>
  <c r="L121" i="88"/>
  <c r="L122" i="88"/>
  <c r="L123" i="88"/>
  <c r="L124" i="88"/>
  <c r="L125" i="88"/>
  <c r="L126" i="88"/>
  <c r="L127" i="88"/>
  <c r="L128" i="88"/>
  <c r="L129" i="88"/>
  <c r="L130" i="88"/>
  <c r="L131" i="88"/>
  <c r="L132" i="88"/>
  <c r="L133" i="88"/>
  <c r="L134" i="88"/>
  <c r="L135" i="88"/>
  <c r="L136" i="88"/>
  <c r="L137" i="88"/>
  <c r="L138" i="88"/>
  <c r="L139" i="88"/>
  <c r="L140" i="88"/>
  <c r="L141" i="88"/>
  <c r="L142" i="88"/>
  <c r="L143" i="88"/>
  <c r="L144" i="88"/>
  <c r="L145" i="88"/>
  <c r="L146" i="88"/>
  <c r="L147" i="88"/>
  <c r="L148" i="88"/>
  <c r="L149" i="88"/>
  <c r="L150" i="88"/>
  <c r="L151" i="88"/>
  <c r="L152" i="88"/>
  <c r="L153" i="88"/>
  <c r="L117" i="88"/>
  <c r="L118" i="87"/>
  <c r="L119" i="87"/>
  <c r="L120" i="87"/>
  <c r="L121" i="87"/>
  <c r="L122" i="87"/>
  <c r="L123" i="87"/>
  <c r="L124" i="87"/>
  <c r="L125" i="87"/>
  <c r="L126" i="87"/>
  <c r="L127" i="87"/>
  <c r="L128" i="87"/>
  <c r="L129" i="87"/>
  <c r="L130" i="87"/>
  <c r="L131" i="87"/>
  <c r="L132" i="87"/>
  <c r="L133" i="87"/>
  <c r="L134" i="87"/>
  <c r="L135" i="87"/>
  <c r="L136" i="87"/>
  <c r="L137" i="87"/>
  <c r="L138" i="87"/>
  <c r="L139" i="87"/>
  <c r="L140" i="87"/>
  <c r="L141" i="87"/>
  <c r="L142" i="87"/>
  <c r="L143" i="87"/>
  <c r="L144" i="87"/>
  <c r="L145" i="87"/>
  <c r="L146" i="87"/>
  <c r="L147" i="87"/>
  <c r="L148" i="87"/>
  <c r="L149" i="87"/>
  <c r="L150" i="87"/>
  <c r="L151" i="87"/>
  <c r="L152" i="87"/>
  <c r="L153" i="87"/>
  <c r="L117" i="87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17" i="86"/>
  <c r="L118" i="85"/>
  <c r="L119" i="85"/>
  <c r="L120" i="85"/>
  <c r="L121" i="85"/>
  <c r="L122" i="85"/>
  <c r="L123" i="85"/>
  <c r="L124" i="85"/>
  <c r="L125" i="85"/>
  <c r="L126" i="85"/>
  <c r="L127" i="85"/>
  <c r="L128" i="85"/>
  <c r="L129" i="85"/>
  <c r="L130" i="85"/>
  <c r="L131" i="85"/>
  <c r="L132" i="85"/>
  <c r="L133" i="85"/>
  <c r="L134" i="85"/>
  <c r="L135" i="85"/>
  <c r="L136" i="85"/>
  <c r="L137" i="85"/>
  <c r="L138" i="85"/>
  <c r="L139" i="85"/>
  <c r="L140" i="85"/>
  <c r="L141" i="85"/>
  <c r="L142" i="85"/>
  <c r="L143" i="85"/>
  <c r="L144" i="85"/>
  <c r="L145" i="85"/>
  <c r="L146" i="85"/>
  <c r="L147" i="85"/>
  <c r="L148" i="85"/>
  <c r="L149" i="85"/>
  <c r="L150" i="85"/>
  <c r="L151" i="85"/>
  <c r="L152" i="85"/>
  <c r="L153" i="85"/>
  <c r="L117" i="85"/>
  <c r="L118" i="84"/>
  <c r="L119" i="84"/>
  <c r="L120" i="84"/>
  <c r="L121" i="84"/>
  <c r="L122" i="84"/>
  <c r="L123" i="84"/>
  <c r="L124" i="84"/>
  <c r="L125" i="84"/>
  <c r="L126" i="84"/>
  <c r="L127" i="84"/>
  <c r="L128" i="84"/>
  <c r="L129" i="84"/>
  <c r="L130" i="84"/>
  <c r="L131" i="84"/>
  <c r="L132" i="84"/>
  <c r="L133" i="84"/>
  <c r="L134" i="84"/>
  <c r="L135" i="84"/>
  <c r="L136" i="84"/>
  <c r="L137" i="84"/>
  <c r="L138" i="84"/>
  <c r="L139" i="84"/>
  <c r="L140" i="84"/>
  <c r="L141" i="84"/>
  <c r="L142" i="84"/>
  <c r="L143" i="84"/>
  <c r="L144" i="84"/>
  <c r="L145" i="84"/>
  <c r="L146" i="84"/>
  <c r="L147" i="84"/>
  <c r="L148" i="84"/>
  <c r="L149" i="84"/>
  <c r="L150" i="84"/>
  <c r="L151" i="84"/>
  <c r="L152" i="84"/>
  <c r="L153" i="84"/>
  <c r="L117" i="84"/>
  <c r="L118" i="83"/>
  <c r="L119" i="83"/>
  <c r="L120" i="83"/>
  <c r="L121" i="83"/>
  <c r="L122" i="83"/>
  <c r="L123" i="83"/>
  <c r="L124" i="83"/>
  <c r="L125" i="83"/>
  <c r="L126" i="83"/>
  <c r="L127" i="83"/>
  <c r="L128" i="83"/>
  <c r="L129" i="83"/>
  <c r="L130" i="83"/>
  <c r="L131" i="83"/>
  <c r="L132" i="83"/>
  <c r="L133" i="83"/>
  <c r="L134" i="83"/>
  <c r="L135" i="83"/>
  <c r="L136" i="83"/>
  <c r="L137" i="83"/>
  <c r="L138" i="83"/>
  <c r="L139" i="83"/>
  <c r="L140" i="83"/>
  <c r="L141" i="83"/>
  <c r="L142" i="83"/>
  <c r="L143" i="83"/>
  <c r="L144" i="83"/>
  <c r="L145" i="83"/>
  <c r="L146" i="83"/>
  <c r="L147" i="83"/>
  <c r="L148" i="83"/>
  <c r="L149" i="83"/>
  <c r="L150" i="83"/>
  <c r="L151" i="83"/>
  <c r="L152" i="83"/>
  <c r="L153" i="83"/>
  <c r="L117" i="83"/>
  <c r="L118" i="82"/>
  <c r="L119" i="82"/>
  <c r="L120" i="82"/>
  <c r="L121" i="82"/>
  <c r="L122" i="82"/>
  <c r="L123" i="82"/>
  <c r="L124" i="82"/>
  <c r="L125" i="82"/>
  <c r="L126" i="82"/>
  <c r="L127" i="82"/>
  <c r="L128" i="82"/>
  <c r="L129" i="82"/>
  <c r="L130" i="82"/>
  <c r="L131" i="82"/>
  <c r="L132" i="82"/>
  <c r="L133" i="82"/>
  <c r="L134" i="82"/>
  <c r="L135" i="82"/>
  <c r="L136" i="82"/>
  <c r="L137" i="82"/>
  <c r="L138" i="82"/>
  <c r="L139" i="82"/>
  <c r="L140" i="82"/>
  <c r="L141" i="82"/>
  <c r="L142" i="82"/>
  <c r="L143" i="82"/>
  <c r="L144" i="82"/>
  <c r="L145" i="82"/>
  <c r="L146" i="82"/>
  <c r="L147" i="82"/>
  <c r="L148" i="82"/>
  <c r="L149" i="82"/>
  <c r="L150" i="82"/>
  <c r="L151" i="82"/>
  <c r="L152" i="82"/>
  <c r="L153" i="82"/>
  <c r="L117" i="82"/>
  <c r="L118" i="81"/>
  <c r="L119" i="81"/>
  <c r="L120" i="81"/>
  <c r="L121" i="81"/>
  <c r="L122" i="81"/>
  <c r="L123" i="81"/>
  <c r="L124" i="81"/>
  <c r="L125" i="81"/>
  <c r="L126" i="81"/>
  <c r="L127" i="81"/>
  <c r="L128" i="81"/>
  <c r="L129" i="81"/>
  <c r="L130" i="81"/>
  <c r="L131" i="81"/>
  <c r="L132" i="81"/>
  <c r="L133" i="81"/>
  <c r="L134" i="81"/>
  <c r="L135" i="81"/>
  <c r="L136" i="81"/>
  <c r="L137" i="81"/>
  <c r="L138" i="81"/>
  <c r="L139" i="81"/>
  <c r="L140" i="81"/>
  <c r="L141" i="81"/>
  <c r="L142" i="81"/>
  <c r="L143" i="81"/>
  <c r="L144" i="81"/>
  <c r="L145" i="81"/>
  <c r="L146" i="81"/>
  <c r="L147" i="81"/>
  <c r="L148" i="81"/>
  <c r="L149" i="81"/>
  <c r="L150" i="81"/>
  <c r="L151" i="81"/>
  <c r="L152" i="81"/>
  <c r="L153" i="81"/>
  <c r="L117" i="81"/>
  <c r="L118" i="80"/>
  <c r="L119" i="80"/>
  <c r="L120" i="80"/>
  <c r="L121" i="80"/>
  <c r="L122" i="80"/>
  <c r="L123" i="80"/>
  <c r="L124" i="80"/>
  <c r="L125" i="80"/>
  <c r="L126" i="80"/>
  <c r="L127" i="80"/>
  <c r="L128" i="80"/>
  <c r="L129" i="80"/>
  <c r="L130" i="80"/>
  <c r="L131" i="80"/>
  <c r="L132" i="80"/>
  <c r="L133" i="80"/>
  <c r="L134" i="80"/>
  <c r="L135" i="80"/>
  <c r="L136" i="80"/>
  <c r="L137" i="80"/>
  <c r="L138" i="80"/>
  <c r="L139" i="80"/>
  <c r="L140" i="80"/>
  <c r="L141" i="80"/>
  <c r="L142" i="80"/>
  <c r="L143" i="80"/>
  <c r="L144" i="80"/>
  <c r="L145" i="80"/>
  <c r="L146" i="80"/>
  <c r="L147" i="80"/>
  <c r="L148" i="80"/>
  <c r="L149" i="80"/>
  <c r="L150" i="80"/>
  <c r="L151" i="80"/>
  <c r="L152" i="80"/>
  <c r="L153" i="80"/>
  <c r="L117" i="80"/>
  <c r="L118" i="79"/>
  <c r="L119" i="79"/>
  <c r="L120" i="79"/>
  <c r="L121" i="79"/>
  <c r="L122" i="79"/>
  <c r="L123" i="79"/>
  <c r="L124" i="79"/>
  <c r="L125" i="79"/>
  <c r="L126" i="79"/>
  <c r="L127" i="79"/>
  <c r="L128" i="79"/>
  <c r="L129" i="79"/>
  <c r="L130" i="79"/>
  <c r="L131" i="79"/>
  <c r="L132" i="79"/>
  <c r="L133" i="79"/>
  <c r="L134" i="79"/>
  <c r="L135" i="79"/>
  <c r="L136" i="79"/>
  <c r="L137" i="79"/>
  <c r="L138" i="79"/>
  <c r="L139" i="79"/>
  <c r="L140" i="79"/>
  <c r="L141" i="79"/>
  <c r="L142" i="79"/>
  <c r="L143" i="79"/>
  <c r="L144" i="79"/>
  <c r="L145" i="79"/>
  <c r="L146" i="79"/>
  <c r="L147" i="79"/>
  <c r="L148" i="79"/>
  <c r="L149" i="79"/>
  <c r="L150" i="79"/>
  <c r="L151" i="79"/>
  <c r="L152" i="79"/>
  <c r="L153" i="79"/>
  <c r="L117" i="79"/>
  <c r="L118" i="78"/>
  <c r="L119" i="78"/>
  <c r="L120" i="78"/>
  <c r="L121" i="78"/>
  <c r="L122" i="78"/>
  <c r="L123" i="78"/>
  <c r="L124" i="78"/>
  <c r="L125" i="78"/>
  <c r="L126" i="78"/>
  <c r="L127" i="78"/>
  <c r="L128" i="78"/>
  <c r="L129" i="78"/>
  <c r="L130" i="78"/>
  <c r="L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45" i="78"/>
  <c r="L146" i="78"/>
  <c r="L147" i="78"/>
  <c r="L148" i="78"/>
  <c r="L149" i="78"/>
  <c r="L150" i="78"/>
  <c r="L151" i="78"/>
  <c r="L152" i="78"/>
  <c r="L153" i="78"/>
  <c r="L117" i="78"/>
  <c r="L118" i="77"/>
  <c r="L119" i="77"/>
  <c r="L120" i="77"/>
  <c r="L121" i="77"/>
  <c r="L122" i="77"/>
  <c r="L123" i="77"/>
  <c r="L124" i="77"/>
  <c r="L125" i="77"/>
  <c r="L126" i="77"/>
  <c r="L127" i="77"/>
  <c r="L128" i="77"/>
  <c r="L129" i="77"/>
  <c r="L130" i="77"/>
  <c r="L131" i="77"/>
  <c r="L132" i="77"/>
  <c r="L133" i="77"/>
  <c r="L134" i="77"/>
  <c r="L135" i="77"/>
  <c r="L136" i="77"/>
  <c r="L137" i="77"/>
  <c r="L138" i="77"/>
  <c r="L139" i="77"/>
  <c r="L140" i="77"/>
  <c r="L141" i="77"/>
  <c r="L142" i="77"/>
  <c r="L143" i="77"/>
  <c r="L144" i="77"/>
  <c r="L145" i="77"/>
  <c r="L146" i="77"/>
  <c r="L147" i="77"/>
  <c r="L148" i="77"/>
  <c r="L149" i="77"/>
  <c r="L150" i="77"/>
  <c r="L151" i="77"/>
  <c r="L152" i="77"/>
  <c r="L153" i="77"/>
  <c r="L117" i="77"/>
  <c r="P69" i="105"/>
  <c r="D111" i="81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81" i="88"/>
  <c r="L82" i="87"/>
  <c r="L83" i="87"/>
  <c r="L84" i="87"/>
  <c r="L85" i="87"/>
  <c r="L86" i="87"/>
  <c r="L87" i="87"/>
  <c r="L88" i="87"/>
  <c r="L89" i="87"/>
  <c r="L90" i="87"/>
  <c r="L91" i="87"/>
  <c r="L92" i="87"/>
  <c r="L93" i="87"/>
  <c r="L94" i="87"/>
  <c r="L95" i="87"/>
  <c r="L96" i="87"/>
  <c r="L97" i="87"/>
  <c r="L98" i="87"/>
  <c r="L99" i="87"/>
  <c r="L100" i="87"/>
  <c r="L101" i="87"/>
  <c r="L102" i="87"/>
  <c r="L103" i="87"/>
  <c r="L104" i="87"/>
  <c r="L105" i="87"/>
  <c r="L81" i="87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81" i="86"/>
  <c r="L82" i="85"/>
  <c r="L83" i="85"/>
  <c r="L84" i="85"/>
  <c r="L85" i="85"/>
  <c r="L86" i="85"/>
  <c r="L87" i="85"/>
  <c r="L88" i="85"/>
  <c r="L89" i="85"/>
  <c r="L90" i="85"/>
  <c r="L91" i="85"/>
  <c r="L92" i="85"/>
  <c r="L93" i="85"/>
  <c r="L94" i="85"/>
  <c r="L95" i="85"/>
  <c r="L96" i="85"/>
  <c r="L97" i="85"/>
  <c r="L98" i="85"/>
  <c r="L99" i="85"/>
  <c r="L100" i="85"/>
  <c r="L101" i="85"/>
  <c r="L102" i="85"/>
  <c r="L103" i="85"/>
  <c r="L104" i="85"/>
  <c r="L105" i="85"/>
  <c r="L81" i="85"/>
  <c r="L82" i="84"/>
  <c r="L83" i="84"/>
  <c r="L84" i="84"/>
  <c r="L85" i="84"/>
  <c r="L86" i="84"/>
  <c r="L87" i="84"/>
  <c r="L88" i="84"/>
  <c r="L89" i="84"/>
  <c r="L90" i="84"/>
  <c r="L91" i="84"/>
  <c r="L92" i="84"/>
  <c r="L93" i="84"/>
  <c r="L94" i="84"/>
  <c r="L95" i="84"/>
  <c r="L96" i="84"/>
  <c r="L97" i="84"/>
  <c r="L98" i="84"/>
  <c r="L99" i="84"/>
  <c r="L100" i="84"/>
  <c r="L101" i="84"/>
  <c r="L102" i="84"/>
  <c r="L103" i="84"/>
  <c r="L104" i="84"/>
  <c r="L105" i="84"/>
  <c r="L81" i="84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105" i="83"/>
  <c r="L81" i="83"/>
  <c r="L82" i="82"/>
  <c r="L83" i="82"/>
  <c r="L84" i="82"/>
  <c r="L85" i="82"/>
  <c r="L86" i="82"/>
  <c r="L87" i="82"/>
  <c r="L88" i="82"/>
  <c r="L89" i="82"/>
  <c r="L90" i="82"/>
  <c r="L91" i="82"/>
  <c r="L92" i="82"/>
  <c r="L93" i="82"/>
  <c r="L94" i="82"/>
  <c r="L95" i="82"/>
  <c r="L96" i="82"/>
  <c r="L97" i="82"/>
  <c r="L98" i="82"/>
  <c r="L99" i="82"/>
  <c r="L100" i="82"/>
  <c r="L101" i="82"/>
  <c r="L102" i="82"/>
  <c r="L103" i="82"/>
  <c r="L104" i="82"/>
  <c r="L105" i="82"/>
  <c r="L81" i="82"/>
  <c r="L82" i="81"/>
  <c r="L83" i="81"/>
  <c r="L84" i="81"/>
  <c r="L85" i="81"/>
  <c r="L86" i="81"/>
  <c r="L87" i="81"/>
  <c r="L88" i="81"/>
  <c r="L89" i="81"/>
  <c r="L90" i="81"/>
  <c r="L91" i="81"/>
  <c r="L92" i="81"/>
  <c r="L93" i="81"/>
  <c r="L94" i="81"/>
  <c r="L95" i="81"/>
  <c r="L96" i="81"/>
  <c r="L97" i="81"/>
  <c r="L98" i="81"/>
  <c r="L99" i="81"/>
  <c r="L100" i="81"/>
  <c r="L101" i="81"/>
  <c r="L102" i="81"/>
  <c r="L103" i="81"/>
  <c r="L104" i="81"/>
  <c r="L105" i="81"/>
  <c r="L106" i="81"/>
  <c r="L107" i="81"/>
  <c r="L81" i="81"/>
  <c r="L81" i="80"/>
  <c r="L82" i="79"/>
  <c r="L83" i="79"/>
  <c r="L84" i="79"/>
  <c r="L85" i="79"/>
  <c r="L86" i="79"/>
  <c r="L87" i="79"/>
  <c r="L88" i="79"/>
  <c r="L89" i="79"/>
  <c r="L90" i="79"/>
  <c r="L91" i="79"/>
  <c r="L92" i="79"/>
  <c r="L93" i="79"/>
  <c r="L94" i="79"/>
  <c r="L95" i="79"/>
  <c r="L96" i="79"/>
  <c r="L97" i="79"/>
  <c r="L98" i="79"/>
  <c r="L99" i="79"/>
  <c r="L100" i="79"/>
  <c r="L101" i="79"/>
  <c r="L102" i="79"/>
  <c r="L103" i="79"/>
  <c r="L104" i="79"/>
  <c r="L105" i="79"/>
  <c r="L81" i="79"/>
  <c r="L82" i="78"/>
  <c r="L83" i="78"/>
  <c r="L84" i="78"/>
  <c r="L85" i="78"/>
  <c r="L86" i="78"/>
  <c r="L87" i="78"/>
  <c r="L88" i="78"/>
  <c r="L89" i="78"/>
  <c r="L90" i="78"/>
  <c r="L91" i="78"/>
  <c r="L92" i="78"/>
  <c r="L93" i="78"/>
  <c r="L94" i="78"/>
  <c r="L95" i="78"/>
  <c r="L96" i="78"/>
  <c r="L97" i="78"/>
  <c r="L98" i="78"/>
  <c r="L99" i="78"/>
  <c r="L100" i="78"/>
  <c r="L101" i="78"/>
  <c r="L102" i="78"/>
  <c r="L103" i="78"/>
  <c r="L104" i="78"/>
  <c r="L105" i="78"/>
  <c r="L81" i="78"/>
  <c r="L82" i="77"/>
  <c r="L83" i="77"/>
  <c r="L84" i="77"/>
  <c r="L85" i="77"/>
  <c r="L86" i="77"/>
  <c r="L87" i="77"/>
  <c r="L88" i="77"/>
  <c r="L89" i="77"/>
  <c r="L90" i="77"/>
  <c r="L91" i="77"/>
  <c r="L92" i="77"/>
  <c r="L93" i="77"/>
  <c r="L94" i="77"/>
  <c r="L95" i="77"/>
  <c r="L96" i="77"/>
  <c r="L97" i="77"/>
  <c r="L98" i="77"/>
  <c r="L99" i="77"/>
  <c r="L100" i="77"/>
  <c r="L101" i="77"/>
  <c r="L102" i="77"/>
  <c r="L103" i="77"/>
  <c r="L104" i="77"/>
  <c r="L105" i="77"/>
  <c r="L81" i="77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E34" i="105"/>
  <c r="F34" i="105"/>
  <c r="G34" i="105"/>
  <c r="H34" i="105"/>
  <c r="I34" i="105"/>
  <c r="J34" i="105"/>
  <c r="K34" i="105"/>
  <c r="L34" i="105"/>
  <c r="M34" i="105"/>
  <c r="N34" i="105"/>
  <c r="O34" i="105"/>
  <c r="D34" i="105"/>
  <c r="P35" i="105"/>
  <c r="D72" i="88"/>
  <c r="L72" i="88"/>
  <c r="D73" i="88"/>
  <c r="L73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44" i="88"/>
  <c r="D72" i="87"/>
  <c r="L72" i="87"/>
  <c r="D73" i="87"/>
  <c r="L73" i="87"/>
  <c r="L45" i="87"/>
  <c r="L46" i="87"/>
  <c r="L47" i="87"/>
  <c r="L48" i="87"/>
  <c r="L49" i="87"/>
  <c r="L50" i="87"/>
  <c r="L51" i="87"/>
  <c r="L52" i="87"/>
  <c r="L53" i="87"/>
  <c r="L54" i="87"/>
  <c r="L55" i="87"/>
  <c r="L56" i="87"/>
  <c r="L57" i="87"/>
  <c r="L58" i="87"/>
  <c r="L60" i="87"/>
  <c r="L61" i="87"/>
  <c r="L62" i="87"/>
  <c r="L63" i="87"/>
  <c r="L64" i="87"/>
  <c r="L65" i="87"/>
  <c r="L66" i="87"/>
  <c r="L67" i="87"/>
  <c r="L68" i="87"/>
  <c r="L69" i="87"/>
  <c r="L70" i="87"/>
  <c r="L71" i="87"/>
  <c r="L44" i="87"/>
  <c r="D72" i="86"/>
  <c r="L72" i="86"/>
  <c r="D73" i="86"/>
  <c r="L73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44" i="86"/>
  <c r="L45" i="85"/>
  <c r="L46" i="85"/>
  <c r="L47" i="85"/>
  <c r="L48" i="85"/>
  <c r="L49" i="85"/>
  <c r="L50" i="85"/>
  <c r="L51" i="85"/>
  <c r="L52" i="85"/>
  <c r="L53" i="85"/>
  <c r="L54" i="85"/>
  <c r="L55" i="85"/>
  <c r="L56" i="85"/>
  <c r="L57" i="85"/>
  <c r="L58" i="85"/>
  <c r="L59" i="85"/>
  <c r="L60" i="85"/>
  <c r="L61" i="85"/>
  <c r="L62" i="85"/>
  <c r="L63" i="85"/>
  <c r="L64" i="85"/>
  <c r="L65" i="85"/>
  <c r="L66" i="85"/>
  <c r="L67" i="85"/>
  <c r="L68" i="85"/>
  <c r="L69" i="85"/>
  <c r="L70" i="85"/>
  <c r="L71" i="85"/>
  <c r="L72" i="85"/>
  <c r="L73" i="85"/>
  <c r="L44" i="85"/>
  <c r="L45" i="84"/>
  <c r="L46" i="84"/>
  <c r="L47" i="84"/>
  <c r="L48" i="84"/>
  <c r="L49" i="84"/>
  <c r="L50" i="84"/>
  <c r="L51" i="84"/>
  <c r="L52" i="84"/>
  <c r="L53" i="84"/>
  <c r="L54" i="84"/>
  <c r="L55" i="84"/>
  <c r="L56" i="84"/>
  <c r="L57" i="84"/>
  <c r="L58" i="84"/>
  <c r="L60" i="84"/>
  <c r="L61" i="84"/>
  <c r="L62" i="84"/>
  <c r="L63" i="84"/>
  <c r="L64" i="84"/>
  <c r="L65" i="84"/>
  <c r="L66" i="84"/>
  <c r="L67" i="84"/>
  <c r="L68" i="84"/>
  <c r="L69" i="84"/>
  <c r="L70" i="84"/>
  <c r="L71" i="84"/>
  <c r="L72" i="84"/>
  <c r="L73" i="84"/>
  <c r="L44" i="84"/>
  <c r="D72" i="83"/>
  <c r="L72" i="83"/>
  <c r="D73" i="83"/>
  <c r="L73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44" i="83"/>
  <c r="D72" i="82"/>
  <c r="L72" i="82"/>
  <c r="D73" i="82"/>
  <c r="L73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44" i="82"/>
  <c r="D72" i="81"/>
  <c r="L72" i="81"/>
  <c r="D73" i="81"/>
  <c r="L73" i="81"/>
  <c r="L45" i="81"/>
  <c r="L46" i="81"/>
  <c r="L47" i="81"/>
  <c r="L48" i="81"/>
  <c r="L49" i="81"/>
  <c r="L50" i="81"/>
  <c r="L51" i="81"/>
  <c r="L52" i="81"/>
  <c r="L53" i="81"/>
  <c r="L54" i="81"/>
  <c r="L55" i="81"/>
  <c r="L56" i="81"/>
  <c r="L57" i="81"/>
  <c r="L58" i="81"/>
  <c r="L60" i="81"/>
  <c r="L61" i="81"/>
  <c r="L62" i="81"/>
  <c r="L63" i="81"/>
  <c r="L64" i="81"/>
  <c r="L65" i="81"/>
  <c r="L66" i="81"/>
  <c r="L67" i="81"/>
  <c r="L68" i="81"/>
  <c r="L69" i="81"/>
  <c r="L70" i="81"/>
  <c r="L71" i="81"/>
  <c r="L44" i="81"/>
  <c r="D72" i="80"/>
  <c r="L72" i="80"/>
  <c r="D73" i="80"/>
  <c r="L73" i="80"/>
  <c r="L45" i="80"/>
  <c r="L46" i="80"/>
  <c r="L47" i="80"/>
  <c r="L48" i="80"/>
  <c r="L49" i="80"/>
  <c r="L50" i="80"/>
  <c r="L51" i="80"/>
  <c r="L52" i="80"/>
  <c r="L53" i="80"/>
  <c r="L54" i="80"/>
  <c r="L55" i="80"/>
  <c r="L56" i="80"/>
  <c r="L57" i="80"/>
  <c r="L58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44" i="80"/>
  <c r="L45" i="79"/>
  <c r="L46" i="79"/>
  <c r="L47" i="79"/>
  <c r="L48" i="79"/>
  <c r="L49" i="79"/>
  <c r="L50" i="79"/>
  <c r="L51" i="79"/>
  <c r="L52" i="79"/>
  <c r="L53" i="79"/>
  <c r="L54" i="79"/>
  <c r="L55" i="79"/>
  <c r="L56" i="79"/>
  <c r="L57" i="79"/>
  <c r="L58" i="79"/>
  <c r="L60" i="79"/>
  <c r="L61" i="79"/>
  <c r="L62" i="79"/>
  <c r="L63" i="79"/>
  <c r="L64" i="79"/>
  <c r="L65" i="79"/>
  <c r="L66" i="79"/>
  <c r="L67" i="79"/>
  <c r="L68" i="79"/>
  <c r="L69" i="79"/>
  <c r="L70" i="79"/>
  <c r="L71" i="79"/>
  <c r="L72" i="79"/>
  <c r="L73" i="79"/>
  <c r="L44" i="79"/>
  <c r="L3" i="105"/>
  <c r="E3" i="105"/>
  <c r="P33" i="105"/>
  <c r="O19" i="105"/>
  <c r="O3" i="105" s="1"/>
  <c r="N19" i="105"/>
  <c r="N3" i="105" s="1"/>
  <c r="M19" i="105"/>
  <c r="L59" i="86" s="1"/>
  <c r="K19" i="105"/>
  <c r="K3" i="105" s="1"/>
  <c r="J19" i="105"/>
  <c r="J3" i="105" s="1"/>
  <c r="P32" i="105"/>
  <c r="I19" i="105"/>
  <c r="L59" i="82" s="1"/>
  <c r="H19" i="105"/>
  <c r="L59" i="81" s="1"/>
  <c r="G19" i="105"/>
  <c r="G3" i="105" s="1"/>
  <c r="F19" i="105"/>
  <c r="F3" i="105" s="1"/>
  <c r="D19" i="105"/>
  <c r="L59" i="77" s="1"/>
  <c r="D72" i="78"/>
  <c r="L72" i="78"/>
  <c r="D73" i="78"/>
  <c r="L73" i="78"/>
  <c r="L45" i="78"/>
  <c r="L46" i="78"/>
  <c r="L47" i="78"/>
  <c r="L48" i="78"/>
  <c r="L49" i="78"/>
  <c r="L50" i="78"/>
  <c r="L51" i="78"/>
  <c r="L52" i="78"/>
  <c r="L53" i="78"/>
  <c r="L54" i="78"/>
  <c r="L55" i="78"/>
  <c r="L56" i="78"/>
  <c r="L57" i="78"/>
  <c r="L58" i="78"/>
  <c r="L59" i="78"/>
  <c r="L60" i="78"/>
  <c r="L61" i="78"/>
  <c r="L62" i="78"/>
  <c r="L63" i="78"/>
  <c r="L64" i="78"/>
  <c r="L65" i="78"/>
  <c r="L66" i="78"/>
  <c r="L67" i="78"/>
  <c r="L68" i="78"/>
  <c r="L69" i="78"/>
  <c r="L70" i="78"/>
  <c r="L71" i="78"/>
  <c r="L44" i="78"/>
  <c r="L45" i="77"/>
  <c r="L46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3" i="77"/>
  <c r="N73" i="78" s="1"/>
  <c r="L44" i="77"/>
  <c r="H3" i="105" l="1"/>
  <c r="L59" i="79"/>
  <c r="L59" i="80"/>
  <c r="L59" i="87"/>
  <c r="L59" i="88"/>
  <c r="L59" i="83"/>
  <c r="L59" i="84"/>
  <c r="D3" i="105"/>
  <c r="I3" i="105"/>
  <c r="M3" i="105"/>
  <c r="N72" i="78"/>
  <c r="C114" i="105" l="1"/>
  <c r="N114" i="105" l="1"/>
  <c r="M114" i="105"/>
  <c r="L114" i="105"/>
  <c r="K114" i="105"/>
  <c r="J114" i="105"/>
  <c r="I114" i="105"/>
  <c r="H114" i="105"/>
  <c r="G114" i="105"/>
  <c r="F114" i="105"/>
  <c r="E114" i="105"/>
  <c r="D114" i="105"/>
  <c r="D31" i="87" l="1"/>
  <c r="L31" i="87"/>
  <c r="D32" i="87"/>
  <c r="L32" i="87"/>
  <c r="D33" i="87"/>
  <c r="L33" i="87"/>
  <c r="D34" i="87"/>
  <c r="L34" i="87"/>
  <c r="D35" i="87"/>
  <c r="L35" i="87"/>
  <c r="D36" i="87"/>
  <c r="L36" i="87"/>
  <c r="D37" i="87"/>
  <c r="L37" i="87"/>
  <c r="D31" i="84"/>
  <c r="L31" i="84"/>
  <c r="D32" i="84"/>
  <c r="L32" i="84"/>
  <c r="D33" i="84"/>
  <c r="L33" i="84"/>
  <c r="D34" i="84"/>
  <c r="L34" i="84"/>
  <c r="D35" i="84"/>
  <c r="L35" i="84"/>
  <c r="D36" i="84"/>
  <c r="L36" i="84"/>
  <c r="D37" i="84"/>
  <c r="L37" i="84"/>
  <c r="D31" i="83"/>
  <c r="L31" i="83"/>
  <c r="D32" i="83"/>
  <c r="L32" i="83"/>
  <c r="D33" i="83"/>
  <c r="L33" i="83"/>
  <c r="D34" i="83"/>
  <c r="L34" i="83"/>
  <c r="D35" i="83"/>
  <c r="L35" i="83"/>
  <c r="D36" i="83"/>
  <c r="L36" i="83"/>
  <c r="D37" i="83"/>
  <c r="L37" i="83"/>
  <c r="D32" i="82"/>
  <c r="L32" i="82"/>
  <c r="D33" i="82"/>
  <c r="L33" i="82"/>
  <c r="D34" i="82"/>
  <c r="L34" i="82"/>
  <c r="D35" i="82"/>
  <c r="L35" i="82"/>
  <c r="D36" i="82"/>
  <c r="L36" i="82"/>
  <c r="D37" i="82"/>
  <c r="L37" i="82"/>
  <c r="D32" i="81"/>
  <c r="L32" i="81"/>
  <c r="D33" i="81"/>
  <c r="L33" i="81"/>
  <c r="D34" i="81"/>
  <c r="L34" i="81"/>
  <c r="D35" i="81"/>
  <c r="L35" i="81"/>
  <c r="D36" i="81"/>
  <c r="L36" i="81"/>
  <c r="D37" i="81"/>
  <c r="L37" i="81"/>
  <c r="D31" i="80"/>
  <c r="L31" i="80"/>
  <c r="D32" i="80"/>
  <c r="L32" i="80"/>
  <c r="D33" i="80"/>
  <c r="L33" i="80"/>
  <c r="D34" i="80"/>
  <c r="L34" i="80"/>
  <c r="D35" i="80"/>
  <c r="L35" i="80"/>
  <c r="D36" i="80"/>
  <c r="L36" i="80"/>
  <c r="D37" i="80"/>
  <c r="L37" i="80"/>
  <c r="D31" i="79"/>
  <c r="L31" i="79"/>
  <c r="D32" i="79"/>
  <c r="L32" i="79"/>
  <c r="D33" i="79"/>
  <c r="L33" i="79"/>
  <c r="D34" i="79"/>
  <c r="L34" i="79"/>
  <c r="D35" i="79"/>
  <c r="L35" i="79"/>
  <c r="D36" i="79"/>
  <c r="L36" i="79"/>
  <c r="D37" i="79"/>
  <c r="L37" i="79"/>
  <c r="D32" i="78"/>
  <c r="L32" i="78"/>
  <c r="D33" i="78"/>
  <c r="L33" i="78"/>
  <c r="D34" i="78"/>
  <c r="L34" i="78"/>
  <c r="D35" i="78"/>
  <c r="L35" i="78"/>
  <c r="D36" i="78"/>
  <c r="L36" i="78"/>
  <c r="D37" i="78"/>
  <c r="L37" i="78"/>
  <c r="D32" i="77"/>
  <c r="F32" i="77" s="1"/>
  <c r="J32" i="77"/>
  <c r="L32" i="77"/>
  <c r="D33" i="77"/>
  <c r="F33" i="77"/>
  <c r="J33" i="77"/>
  <c r="J33" i="78" s="1"/>
  <c r="J33" i="79" s="1"/>
  <c r="J33" i="80" s="1"/>
  <c r="J33" i="81" s="1"/>
  <c r="J33" i="82" s="1"/>
  <c r="J33" i="83" s="1"/>
  <c r="J33" i="84" s="1"/>
  <c r="L33" i="77"/>
  <c r="N33" i="77" s="1"/>
  <c r="D34" i="77"/>
  <c r="F34" i="77"/>
  <c r="F34" i="78" s="1"/>
  <c r="J34" i="77"/>
  <c r="J34" i="78" s="1"/>
  <c r="L34" i="77"/>
  <c r="N34" i="77" s="1"/>
  <c r="D35" i="77"/>
  <c r="J35" i="77"/>
  <c r="J35" i="78" s="1"/>
  <c r="L35" i="77"/>
  <c r="N35" i="77" s="1"/>
  <c r="D36" i="77"/>
  <c r="F36" i="77" s="1"/>
  <c r="J36" i="77"/>
  <c r="L36" i="77"/>
  <c r="D37" i="77"/>
  <c r="F37" i="77"/>
  <c r="J37" i="77"/>
  <c r="J37" i="78" s="1"/>
  <c r="J37" i="79" s="1"/>
  <c r="J37" i="80" s="1"/>
  <c r="J37" i="81" s="1"/>
  <c r="J37" i="82" s="1"/>
  <c r="J37" i="83" s="1"/>
  <c r="J37" i="84" s="1"/>
  <c r="L37" i="77"/>
  <c r="N37" i="77" s="1"/>
  <c r="L9" i="88"/>
  <c r="L10" i="88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8" i="88"/>
  <c r="L9" i="87"/>
  <c r="L10" i="87"/>
  <c r="L11" i="87"/>
  <c r="L12" i="87"/>
  <c r="L13" i="87"/>
  <c r="L14" i="87"/>
  <c r="L15" i="87"/>
  <c r="L16" i="87"/>
  <c r="L17" i="87"/>
  <c r="L18" i="87"/>
  <c r="L19" i="87"/>
  <c r="L20" i="87"/>
  <c r="L21" i="87"/>
  <c r="L22" i="87"/>
  <c r="L23" i="87"/>
  <c r="L24" i="87"/>
  <c r="L25" i="87"/>
  <c r="L26" i="87"/>
  <c r="L28" i="87"/>
  <c r="L29" i="87"/>
  <c r="L30" i="87"/>
  <c r="L8" i="87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8" i="86"/>
  <c r="L29" i="86"/>
  <c r="L30" i="86"/>
  <c r="L31" i="86"/>
  <c r="L32" i="86"/>
  <c r="L33" i="86"/>
  <c r="L34" i="86"/>
  <c r="L35" i="86"/>
  <c r="L36" i="86"/>
  <c r="L37" i="86"/>
  <c r="L8" i="86"/>
  <c r="L9" i="85"/>
  <c r="L10" i="85"/>
  <c r="L11" i="85"/>
  <c r="L12" i="85"/>
  <c r="L13" i="85"/>
  <c r="L14" i="85"/>
  <c r="L15" i="85"/>
  <c r="L16" i="85"/>
  <c r="L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30" i="85"/>
  <c r="L31" i="85"/>
  <c r="L32" i="85"/>
  <c r="L33" i="85"/>
  <c r="L34" i="85"/>
  <c r="L35" i="85"/>
  <c r="L36" i="85"/>
  <c r="L37" i="85"/>
  <c r="L8" i="85"/>
  <c r="L9" i="84"/>
  <c r="L10" i="84"/>
  <c r="L11" i="84"/>
  <c r="L12" i="84"/>
  <c r="L13" i="84"/>
  <c r="L14" i="84"/>
  <c r="L15" i="84"/>
  <c r="L16" i="84"/>
  <c r="L17" i="84"/>
  <c r="L18" i="84"/>
  <c r="L19" i="84"/>
  <c r="L20" i="84"/>
  <c r="L21" i="84"/>
  <c r="L22" i="84"/>
  <c r="L23" i="84"/>
  <c r="L24" i="84"/>
  <c r="L25" i="84"/>
  <c r="L26" i="84"/>
  <c r="L27" i="84"/>
  <c r="L28" i="84"/>
  <c r="L29" i="84"/>
  <c r="L30" i="84"/>
  <c r="L8" i="84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8" i="83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8" i="82"/>
  <c r="L9" i="81"/>
  <c r="L10" i="81"/>
  <c r="L11" i="81"/>
  <c r="L12" i="81"/>
  <c r="L13" i="81"/>
  <c r="L14" i="81"/>
  <c r="L15" i="81"/>
  <c r="L16" i="81"/>
  <c r="L17" i="81"/>
  <c r="L18" i="81"/>
  <c r="L19" i="81"/>
  <c r="L20" i="81"/>
  <c r="L21" i="81"/>
  <c r="L22" i="81"/>
  <c r="L23" i="81"/>
  <c r="L24" i="81"/>
  <c r="L25" i="81"/>
  <c r="L26" i="81"/>
  <c r="L27" i="81"/>
  <c r="L28" i="81"/>
  <c r="L29" i="81"/>
  <c r="L30" i="81"/>
  <c r="L31" i="81"/>
  <c r="L8" i="81"/>
  <c r="L9" i="80"/>
  <c r="L10" i="80"/>
  <c r="L11" i="80"/>
  <c r="L12" i="80"/>
  <c r="L13" i="80"/>
  <c r="L14" i="80"/>
  <c r="L15" i="80"/>
  <c r="L16" i="80"/>
  <c r="L17" i="80"/>
  <c r="L18" i="80"/>
  <c r="L19" i="80"/>
  <c r="L20" i="80"/>
  <c r="L21" i="80"/>
  <c r="L22" i="80"/>
  <c r="L23" i="80"/>
  <c r="L24" i="80"/>
  <c r="L25" i="80"/>
  <c r="L26" i="80"/>
  <c r="L27" i="80"/>
  <c r="L28" i="80"/>
  <c r="L29" i="80"/>
  <c r="L30" i="80"/>
  <c r="L8" i="80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8" i="79"/>
  <c r="L9" i="78"/>
  <c r="L10" i="78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8" i="78"/>
  <c r="L9" i="77"/>
  <c r="L10" i="77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L31" i="77"/>
  <c r="L8" i="77"/>
  <c r="O131" i="105"/>
  <c r="O115" i="105"/>
  <c r="O116" i="105"/>
  <c r="O117" i="105"/>
  <c r="O118" i="105"/>
  <c r="O119" i="105"/>
  <c r="O120" i="105"/>
  <c r="O121" i="105"/>
  <c r="O122" i="105"/>
  <c r="O123" i="105"/>
  <c r="O124" i="105"/>
  <c r="O125" i="105"/>
  <c r="O126" i="105"/>
  <c r="O127" i="105"/>
  <c r="O128" i="105"/>
  <c r="O129" i="105"/>
  <c r="O130" i="105"/>
  <c r="O132" i="105"/>
  <c r="O134" i="105"/>
  <c r="O135" i="105"/>
  <c r="O137" i="105"/>
  <c r="O114" i="105"/>
  <c r="M133" i="105"/>
  <c r="L133" i="105"/>
  <c r="L27" i="86" s="1"/>
  <c r="F36" i="78" l="1"/>
  <c r="F36" i="79" s="1"/>
  <c r="F36" i="80" s="1"/>
  <c r="F36" i="81" s="1"/>
  <c r="F36" i="82" s="1"/>
  <c r="F36" i="83" s="1"/>
  <c r="F36" i="84" s="1"/>
  <c r="F33" i="78"/>
  <c r="F33" i="79" s="1"/>
  <c r="F33" i="80" s="1"/>
  <c r="F33" i="81" s="1"/>
  <c r="F33" i="82" s="1"/>
  <c r="F33" i="83" s="1"/>
  <c r="F33" i="84" s="1"/>
  <c r="F37" i="78"/>
  <c r="J32" i="78"/>
  <c r="J32" i="79" s="1"/>
  <c r="J32" i="80" s="1"/>
  <c r="J32" i="81" s="1"/>
  <c r="J32" i="82" s="1"/>
  <c r="J32" i="83" s="1"/>
  <c r="J32" i="84" s="1"/>
  <c r="F32" i="78"/>
  <c r="F32" i="79" s="1"/>
  <c r="F32" i="80" s="1"/>
  <c r="F32" i="81" s="1"/>
  <c r="F32" i="82" s="1"/>
  <c r="F32" i="83" s="1"/>
  <c r="F32" i="84" s="1"/>
  <c r="J36" i="78"/>
  <c r="J36" i="79" s="1"/>
  <c r="J36" i="80" s="1"/>
  <c r="J36" i="81" s="1"/>
  <c r="J36" i="82" s="1"/>
  <c r="J36" i="83" s="1"/>
  <c r="J36" i="84" s="1"/>
  <c r="J35" i="79"/>
  <c r="J35" i="80" s="1"/>
  <c r="J35" i="81" s="1"/>
  <c r="J35" i="82" s="1"/>
  <c r="J35" i="83" s="1"/>
  <c r="J35" i="84" s="1"/>
  <c r="J34" i="79"/>
  <c r="J34" i="80" s="1"/>
  <c r="J34" i="81" s="1"/>
  <c r="J34" i="82" s="1"/>
  <c r="J34" i="83" s="1"/>
  <c r="J34" i="84" s="1"/>
  <c r="N35" i="78"/>
  <c r="O133" i="105"/>
  <c r="N34" i="78"/>
  <c r="N37" i="78"/>
  <c r="N33" i="78"/>
  <c r="L27" i="87"/>
  <c r="N35" i="79"/>
  <c r="N35" i="80" s="1"/>
  <c r="N35" i="81" s="1"/>
  <c r="N35" i="82" s="1"/>
  <c r="N35" i="83" s="1"/>
  <c r="F34" i="79"/>
  <c r="F34" i="80" s="1"/>
  <c r="F34" i="81" s="1"/>
  <c r="F34" i="82" s="1"/>
  <c r="F34" i="83" s="1"/>
  <c r="F34" i="84" s="1"/>
  <c r="N36" i="77"/>
  <c r="N36" i="78" s="1"/>
  <c r="F35" i="77"/>
  <c r="F35" i="78" s="1"/>
  <c r="P34" i="77"/>
  <c r="Q34" i="77" s="1"/>
  <c r="N32" i="77"/>
  <c r="N32" i="78" s="1"/>
  <c r="P37" i="77"/>
  <c r="Q37" i="77" s="1"/>
  <c r="P33" i="77"/>
  <c r="Q33" i="77" s="1"/>
  <c r="P37" i="78" l="1"/>
  <c r="P32" i="78"/>
  <c r="F37" i="79"/>
  <c r="F37" i="80" s="1"/>
  <c r="F37" i="81" s="1"/>
  <c r="F37" i="82" s="1"/>
  <c r="F37" i="83" s="1"/>
  <c r="F37" i="84" s="1"/>
  <c r="N36" i="79"/>
  <c r="Q36" i="79" s="1"/>
  <c r="Q36" i="78"/>
  <c r="P35" i="78"/>
  <c r="F35" i="79"/>
  <c r="F35" i="80" s="1"/>
  <c r="F35" i="81" s="1"/>
  <c r="F35" i="82" s="1"/>
  <c r="F35" i="83" s="1"/>
  <c r="F35" i="84" s="1"/>
  <c r="N37" i="79"/>
  <c r="P37" i="79" s="1"/>
  <c r="Q37" i="78"/>
  <c r="N32" i="79"/>
  <c r="N32" i="80" s="1"/>
  <c r="Q32" i="80" s="1"/>
  <c r="Q32" i="78"/>
  <c r="N33" i="79"/>
  <c r="N33" i="80" s="1"/>
  <c r="Q33" i="78"/>
  <c r="N34" i="79"/>
  <c r="N34" i="80" s="1"/>
  <c r="N34" i="81" s="1"/>
  <c r="N34" i="82" s="1"/>
  <c r="P34" i="82" s="1"/>
  <c r="Q34" i="78"/>
  <c r="P34" i="78"/>
  <c r="P36" i="78"/>
  <c r="P33" i="78"/>
  <c r="Q35" i="78"/>
  <c r="N35" i="84"/>
  <c r="P32" i="77"/>
  <c r="Q32" i="77" s="1"/>
  <c r="P35" i="77"/>
  <c r="Q35" i="77" s="1"/>
  <c r="P36" i="77"/>
  <c r="Q36" i="77" s="1"/>
  <c r="Q35" i="80" l="1"/>
  <c r="P35" i="79"/>
  <c r="N37" i="80"/>
  <c r="P35" i="81"/>
  <c r="Q35" i="81"/>
  <c r="Q37" i="79"/>
  <c r="N36" i="80"/>
  <c r="Q36" i="80" s="1"/>
  <c r="P36" i="79"/>
  <c r="P33" i="79"/>
  <c r="Q33" i="79"/>
  <c r="Q35" i="79"/>
  <c r="P34" i="79"/>
  <c r="Q34" i="82"/>
  <c r="P34" i="80"/>
  <c r="P35" i="80"/>
  <c r="N34" i="83"/>
  <c r="N34" i="84" s="1"/>
  <c r="P32" i="79"/>
  <c r="P35" i="84"/>
  <c r="P35" i="82"/>
  <c r="Q34" i="81"/>
  <c r="Q35" i="82"/>
  <c r="Q32" i="79"/>
  <c r="P34" i="81"/>
  <c r="Q34" i="80"/>
  <c r="Q35" i="83"/>
  <c r="P35" i="83"/>
  <c r="Q34" i="79"/>
  <c r="Q35" i="84"/>
  <c r="N37" i="81"/>
  <c r="Q37" i="80"/>
  <c r="P37" i="80"/>
  <c r="Q33" i="80"/>
  <c r="N33" i="81"/>
  <c r="P33" i="80"/>
  <c r="P32" i="80"/>
  <c r="N32" i="81"/>
  <c r="P36" i="80" l="1"/>
  <c r="N36" i="81"/>
  <c r="Q34" i="83"/>
  <c r="P34" i="83"/>
  <c r="N37" i="82"/>
  <c r="Q37" i="81"/>
  <c r="P37" i="81"/>
  <c r="N33" i="82"/>
  <c r="P33" i="81"/>
  <c r="Q33" i="81"/>
  <c r="P34" i="84"/>
  <c r="Q34" i="84"/>
  <c r="N36" i="82"/>
  <c r="P36" i="81"/>
  <c r="Q36" i="81"/>
  <c r="P32" i="81"/>
  <c r="N32" i="82"/>
  <c r="Q32" i="81"/>
  <c r="Q33" i="82" l="1"/>
  <c r="P33" i="82"/>
  <c r="N33" i="83"/>
  <c r="N32" i="83"/>
  <c r="Q32" i="82"/>
  <c r="P32" i="82"/>
  <c r="N36" i="83"/>
  <c r="Q36" i="82"/>
  <c r="P36" i="82"/>
  <c r="Q37" i="82"/>
  <c r="N37" i="83"/>
  <c r="P37" i="82"/>
  <c r="N32" i="84" l="1"/>
  <c r="P32" i="83"/>
  <c r="Q32" i="83"/>
  <c r="N37" i="84"/>
  <c r="P37" i="83"/>
  <c r="Q37" i="83"/>
  <c r="N36" i="84"/>
  <c r="P36" i="83"/>
  <c r="Q36" i="83"/>
  <c r="P33" i="83"/>
  <c r="N33" i="84"/>
  <c r="Q33" i="83"/>
  <c r="P37" i="84" l="1"/>
  <c r="Q37" i="84"/>
  <c r="Q33" i="84"/>
  <c r="P33" i="84"/>
  <c r="P36" i="84"/>
  <c r="Q36" i="84"/>
  <c r="Q32" i="84"/>
  <c r="P32" i="84"/>
  <c r="Q2" i="84" l="1"/>
  <c r="P2" i="84"/>
  <c r="O2" i="84"/>
  <c r="L2" i="84"/>
  <c r="K2" i="84"/>
  <c r="H2" i="84"/>
  <c r="G2" i="84"/>
  <c r="D2" i="84"/>
  <c r="N72" i="77"/>
  <c r="N73" i="77"/>
  <c r="J72" i="77"/>
  <c r="J72" i="78" s="1"/>
  <c r="J73" i="77"/>
  <c r="J73" i="78" s="1"/>
  <c r="M82" i="88"/>
  <c r="K88" i="88"/>
  <c r="L114" i="88"/>
  <c r="H114" i="88"/>
  <c r="D114" i="88"/>
  <c r="P80" i="88"/>
  <c r="L80" i="88"/>
  <c r="M83" i="88" s="1"/>
  <c r="J80" i="88"/>
  <c r="K85" i="88" s="1"/>
  <c r="H80" i="88"/>
  <c r="I84" i="88" s="1"/>
  <c r="L41" i="88"/>
  <c r="H41" i="88"/>
  <c r="D41" i="88"/>
  <c r="L7" i="88"/>
  <c r="M35" i="88" s="1"/>
  <c r="H7" i="88"/>
  <c r="I32" i="88" s="1"/>
  <c r="O114" i="88"/>
  <c r="K114" i="88"/>
  <c r="G114" i="88"/>
  <c r="Q113" i="88"/>
  <c r="P113" i="88"/>
  <c r="O113" i="88"/>
  <c r="L113" i="88"/>
  <c r="H113" i="88"/>
  <c r="D113" i="88"/>
  <c r="L78" i="88"/>
  <c r="H78" i="88"/>
  <c r="D78" i="88"/>
  <c r="O78" i="88"/>
  <c r="K78" i="88"/>
  <c r="G78" i="88"/>
  <c r="Q77" i="88"/>
  <c r="P77" i="88"/>
  <c r="O77" i="88"/>
  <c r="L77" i="88"/>
  <c r="H77" i="88"/>
  <c r="D77" i="88"/>
  <c r="O41" i="88"/>
  <c r="K41" i="88"/>
  <c r="G41" i="88"/>
  <c r="Q40" i="88"/>
  <c r="P40" i="88"/>
  <c r="O40" i="88"/>
  <c r="L40" i="88"/>
  <c r="H40" i="88"/>
  <c r="D40" i="88"/>
  <c r="D31" i="88"/>
  <c r="D32" i="88"/>
  <c r="D33" i="88"/>
  <c r="D34" i="88"/>
  <c r="D35" i="88"/>
  <c r="D36" i="88"/>
  <c r="D37" i="88"/>
  <c r="O114" i="87"/>
  <c r="L114" i="87"/>
  <c r="K114" i="87"/>
  <c r="H114" i="87"/>
  <c r="G114" i="87"/>
  <c r="D114" i="87"/>
  <c r="Q113" i="87"/>
  <c r="P113" i="87"/>
  <c r="O113" i="87"/>
  <c r="L113" i="87"/>
  <c r="H113" i="87"/>
  <c r="D113" i="87"/>
  <c r="L78" i="87"/>
  <c r="H78" i="87"/>
  <c r="D78" i="87"/>
  <c r="O78" i="87"/>
  <c r="K78" i="87"/>
  <c r="G78" i="87"/>
  <c r="Q77" i="87"/>
  <c r="P77" i="87"/>
  <c r="O77" i="87"/>
  <c r="L77" i="87"/>
  <c r="H77" i="87"/>
  <c r="D77" i="87"/>
  <c r="L41" i="87"/>
  <c r="H41" i="87"/>
  <c r="D41" i="87"/>
  <c r="O41" i="87"/>
  <c r="K41" i="87"/>
  <c r="G41" i="87"/>
  <c r="Q40" i="87"/>
  <c r="P40" i="87"/>
  <c r="O40" i="87"/>
  <c r="L40" i="87"/>
  <c r="H40" i="87"/>
  <c r="D40" i="87"/>
  <c r="O114" i="86"/>
  <c r="L114" i="86"/>
  <c r="K114" i="86"/>
  <c r="H114" i="86"/>
  <c r="G114" i="86"/>
  <c r="D114" i="86"/>
  <c r="Q113" i="86"/>
  <c r="P113" i="86"/>
  <c r="O113" i="86"/>
  <c r="L113" i="86"/>
  <c r="H113" i="86"/>
  <c r="D113" i="86"/>
  <c r="O78" i="86"/>
  <c r="L78" i="86"/>
  <c r="K78" i="86"/>
  <c r="H78" i="86"/>
  <c r="G78" i="86"/>
  <c r="D78" i="86"/>
  <c r="O41" i="86"/>
  <c r="L41" i="86"/>
  <c r="K41" i="86"/>
  <c r="H41" i="86"/>
  <c r="G41" i="86"/>
  <c r="D41" i="86"/>
  <c r="Q77" i="86"/>
  <c r="P77" i="86"/>
  <c r="O77" i="86"/>
  <c r="L77" i="86"/>
  <c r="H77" i="86"/>
  <c r="D77" i="86"/>
  <c r="Q40" i="86"/>
  <c r="P40" i="86"/>
  <c r="O40" i="86"/>
  <c r="L40" i="86"/>
  <c r="H40" i="86"/>
  <c r="D40" i="86"/>
  <c r="H7" i="86"/>
  <c r="P116" i="85"/>
  <c r="L116" i="85"/>
  <c r="J116" i="85"/>
  <c r="H116" i="85"/>
  <c r="O114" i="85"/>
  <c r="L114" i="85"/>
  <c r="K114" i="85"/>
  <c r="H114" i="85"/>
  <c r="G114" i="85"/>
  <c r="D114" i="85"/>
  <c r="Q113" i="85"/>
  <c r="P113" i="85"/>
  <c r="O113" i="85"/>
  <c r="L113" i="85"/>
  <c r="H113" i="85"/>
  <c r="D113" i="85"/>
  <c r="O78" i="85"/>
  <c r="L78" i="85"/>
  <c r="K78" i="85"/>
  <c r="H78" i="85"/>
  <c r="G78" i="85"/>
  <c r="D78" i="85"/>
  <c r="Q77" i="85"/>
  <c r="P77" i="85"/>
  <c r="O77" i="85"/>
  <c r="L77" i="85"/>
  <c r="H77" i="85"/>
  <c r="D77" i="85"/>
  <c r="P116" i="84"/>
  <c r="L116" i="84"/>
  <c r="J116" i="84"/>
  <c r="H116" i="84"/>
  <c r="O114" i="84"/>
  <c r="L114" i="84"/>
  <c r="K114" i="84"/>
  <c r="H114" i="84"/>
  <c r="G114" i="84"/>
  <c r="D114" i="84"/>
  <c r="Q113" i="84"/>
  <c r="P113" i="84"/>
  <c r="O113" i="84"/>
  <c r="L113" i="84"/>
  <c r="H113" i="84"/>
  <c r="D113" i="84"/>
  <c r="O78" i="84"/>
  <c r="L78" i="84"/>
  <c r="K78" i="84"/>
  <c r="H78" i="84"/>
  <c r="G78" i="84"/>
  <c r="D78" i="84"/>
  <c r="Q77" i="84"/>
  <c r="P77" i="84"/>
  <c r="O77" i="84"/>
  <c r="L77" i="84"/>
  <c r="H77" i="84"/>
  <c r="D77" i="84"/>
  <c r="D29" i="86"/>
  <c r="D30" i="86"/>
  <c r="D31" i="86"/>
  <c r="D32" i="86"/>
  <c r="D33" i="86"/>
  <c r="D34" i="86"/>
  <c r="D35" i="86"/>
  <c r="D36" i="86"/>
  <c r="D37" i="86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1" i="78"/>
  <c r="P74" i="85"/>
  <c r="L74" i="85"/>
  <c r="D72" i="85"/>
  <c r="D73" i="85"/>
  <c r="O41" i="85"/>
  <c r="L41" i="85"/>
  <c r="K41" i="85"/>
  <c r="H41" i="85"/>
  <c r="G41" i="85"/>
  <c r="D41" i="85"/>
  <c r="Q40" i="85"/>
  <c r="P40" i="85"/>
  <c r="O40" i="85"/>
  <c r="L40" i="85"/>
  <c r="H40" i="85"/>
  <c r="D40" i="85"/>
  <c r="H38" i="85"/>
  <c r="J32" i="85"/>
  <c r="J32" i="86" s="1"/>
  <c r="J32" i="87" s="1"/>
  <c r="J32" i="88" s="1"/>
  <c r="N32" i="85"/>
  <c r="N32" i="86" s="1"/>
  <c r="N32" i="87" s="1"/>
  <c r="J33" i="85"/>
  <c r="J33" i="86" s="1"/>
  <c r="J33" i="87" s="1"/>
  <c r="J33" i="88" s="1"/>
  <c r="N33" i="85"/>
  <c r="N33" i="86" s="1"/>
  <c r="N33" i="87" s="1"/>
  <c r="J34" i="85"/>
  <c r="J34" i="86" s="1"/>
  <c r="J34" i="87" s="1"/>
  <c r="J34" i="88" s="1"/>
  <c r="N34" i="85"/>
  <c r="N34" i="86" s="1"/>
  <c r="N34" i="87" s="1"/>
  <c r="N34" i="88" s="1"/>
  <c r="J35" i="85"/>
  <c r="J35" i="86" s="1"/>
  <c r="J35" i="87" s="1"/>
  <c r="J35" i="88" s="1"/>
  <c r="N35" i="85"/>
  <c r="N35" i="86" s="1"/>
  <c r="N35" i="87" s="1"/>
  <c r="J36" i="85"/>
  <c r="J36" i="86" s="1"/>
  <c r="J36" i="87" s="1"/>
  <c r="J36" i="88" s="1"/>
  <c r="N36" i="85"/>
  <c r="N36" i="86" s="1"/>
  <c r="N36" i="87" s="1"/>
  <c r="J37" i="85"/>
  <c r="J37" i="86" s="1"/>
  <c r="J37" i="87" s="1"/>
  <c r="J37" i="88" s="1"/>
  <c r="N37" i="85"/>
  <c r="N37" i="86" s="1"/>
  <c r="N37" i="87" s="1"/>
  <c r="D29" i="85"/>
  <c r="D30" i="85"/>
  <c r="D31" i="85"/>
  <c r="D32" i="85"/>
  <c r="D33" i="85"/>
  <c r="D34" i="85"/>
  <c r="D35" i="85"/>
  <c r="D36" i="85"/>
  <c r="D37" i="85"/>
  <c r="P74" i="84"/>
  <c r="L74" i="84"/>
  <c r="H74" i="84"/>
  <c r="P74" i="83"/>
  <c r="L74" i="83"/>
  <c r="H74" i="83"/>
  <c r="P74" i="82"/>
  <c r="L74" i="82"/>
  <c r="H74" i="82"/>
  <c r="D61" i="82"/>
  <c r="P74" i="81"/>
  <c r="L74" i="81"/>
  <c r="J74" i="81"/>
  <c r="H74" i="81"/>
  <c r="P74" i="80"/>
  <c r="L74" i="80"/>
  <c r="H74" i="80"/>
  <c r="L74" i="79"/>
  <c r="N72" i="79"/>
  <c r="N72" i="80" s="1"/>
  <c r="N73" i="79"/>
  <c r="N73" i="80" s="1"/>
  <c r="H74" i="79"/>
  <c r="L74" i="78"/>
  <c r="H74" i="78"/>
  <c r="L74" i="77"/>
  <c r="H74" i="77"/>
  <c r="P43" i="88"/>
  <c r="L43" i="88"/>
  <c r="H43" i="88"/>
  <c r="P43" i="87"/>
  <c r="L43" i="87"/>
  <c r="H43" i="87"/>
  <c r="P43" i="86"/>
  <c r="L43" i="86"/>
  <c r="H43" i="86"/>
  <c r="P43" i="85"/>
  <c r="L43" i="85"/>
  <c r="M72" i="85" s="1"/>
  <c r="H43" i="85"/>
  <c r="I72" i="85" s="1"/>
  <c r="P43" i="84"/>
  <c r="L43" i="84"/>
  <c r="M72" i="84" s="1"/>
  <c r="H43" i="84"/>
  <c r="I70" i="84" s="1"/>
  <c r="P43" i="83"/>
  <c r="L43" i="83"/>
  <c r="H43" i="83"/>
  <c r="P43" i="82"/>
  <c r="L43" i="82"/>
  <c r="H43" i="82"/>
  <c r="P43" i="81"/>
  <c r="L43" i="81"/>
  <c r="J43" i="81"/>
  <c r="H43" i="81"/>
  <c r="P43" i="80"/>
  <c r="L43" i="80"/>
  <c r="H43" i="80"/>
  <c r="L43" i="79"/>
  <c r="M72" i="79" s="1"/>
  <c r="H43" i="79"/>
  <c r="I72" i="79" s="1"/>
  <c r="L43" i="78"/>
  <c r="H43" i="78"/>
  <c r="H43" i="77"/>
  <c r="I72" i="77" s="1"/>
  <c r="L43" i="77"/>
  <c r="D72" i="79"/>
  <c r="D72" i="84"/>
  <c r="D72" i="77"/>
  <c r="F72" i="77" s="1"/>
  <c r="F72" i="78" s="1"/>
  <c r="I72" i="84"/>
  <c r="D73" i="84"/>
  <c r="O41" i="84"/>
  <c r="L41" i="84"/>
  <c r="K41" i="84"/>
  <c r="H41" i="84"/>
  <c r="G41" i="84"/>
  <c r="D41" i="84"/>
  <c r="Q40" i="84"/>
  <c r="P40" i="84"/>
  <c r="O40" i="84"/>
  <c r="L40" i="84"/>
  <c r="H40" i="84"/>
  <c r="D40" i="84"/>
  <c r="D26" i="84"/>
  <c r="D27" i="84"/>
  <c r="D28" i="84"/>
  <c r="D29" i="84"/>
  <c r="D30" i="84"/>
  <c r="L7" i="84"/>
  <c r="H7" i="84"/>
  <c r="P2" i="77"/>
  <c r="L7" i="83"/>
  <c r="H7" i="83"/>
  <c r="O114" i="83"/>
  <c r="L114" i="83"/>
  <c r="K114" i="83"/>
  <c r="H114" i="83"/>
  <c r="G114" i="83"/>
  <c r="D114" i="83"/>
  <c r="Q113" i="83"/>
  <c r="P113" i="83"/>
  <c r="O113" i="83"/>
  <c r="L113" i="83"/>
  <c r="H113" i="83"/>
  <c r="D113" i="83"/>
  <c r="O78" i="83"/>
  <c r="L78" i="83"/>
  <c r="K78" i="83"/>
  <c r="H78" i="83"/>
  <c r="G78" i="83"/>
  <c r="D78" i="83"/>
  <c r="Q77" i="83"/>
  <c r="P77" i="83"/>
  <c r="O77" i="83"/>
  <c r="L77" i="83"/>
  <c r="H77" i="83"/>
  <c r="D77" i="83"/>
  <c r="D105" i="83"/>
  <c r="O41" i="83"/>
  <c r="L41" i="83"/>
  <c r="K41" i="83"/>
  <c r="H41" i="83"/>
  <c r="G41" i="83"/>
  <c r="D41" i="83"/>
  <c r="Q40" i="83"/>
  <c r="P40" i="83"/>
  <c r="O40" i="83"/>
  <c r="L40" i="83"/>
  <c r="H40" i="83"/>
  <c r="D40" i="83"/>
  <c r="D30" i="83"/>
  <c r="Q2" i="83"/>
  <c r="P2" i="83"/>
  <c r="O2" i="83"/>
  <c r="L2" i="83"/>
  <c r="K2" i="83"/>
  <c r="H2" i="83"/>
  <c r="G2" i="83"/>
  <c r="D2" i="83"/>
  <c r="O114" i="82"/>
  <c r="L114" i="82"/>
  <c r="K114" i="82"/>
  <c r="H114" i="82"/>
  <c r="G114" i="82"/>
  <c r="D114" i="82"/>
  <c r="Q113" i="82"/>
  <c r="P113" i="82"/>
  <c r="O113" i="82"/>
  <c r="L113" i="82"/>
  <c r="H113" i="82"/>
  <c r="D113" i="82"/>
  <c r="D89" i="82"/>
  <c r="D90" i="82"/>
  <c r="D91" i="82"/>
  <c r="D92" i="82"/>
  <c r="D93" i="82"/>
  <c r="D94" i="82"/>
  <c r="D95" i="82"/>
  <c r="D97" i="82"/>
  <c r="D98" i="82"/>
  <c r="D101" i="82"/>
  <c r="D104" i="82"/>
  <c r="D105" i="82"/>
  <c r="O78" i="82"/>
  <c r="L78" i="82"/>
  <c r="K78" i="82"/>
  <c r="H78" i="82"/>
  <c r="G78" i="82"/>
  <c r="D78" i="82"/>
  <c r="Q77" i="82"/>
  <c r="P77" i="82"/>
  <c r="O77" i="82"/>
  <c r="L77" i="82"/>
  <c r="H77" i="82"/>
  <c r="D77" i="82"/>
  <c r="D59" i="82"/>
  <c r="D51" i="82"/>
  <c r="O41" i="82"/>
  <c r="L41" i="82"/>
  <c r="K41" i="82"/>
  <c r="H41" i="82"/>
  <c r="G41" i="82"/>
  <c r="D41" i="82"/>
  <c r="Q40" i="82"/>
  <c r="P40" i="82"/>
  <c r="O40" i="82"/>
  <c r="L40" i="82"/>
  <c r="H40" i="82"/>
  <c r="D40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149" i="81"/>
  <c r="O114" i="81"/>
  <c r="L114" i="81"/>
  <c r="K114" i="81"/>
  <c r="H114" i="81"/>
  <c r="G114" i="81"/>
  <c r="D114" i="81"/>
  <c r="Q113" i="81"/>
  <c r="P113" i="81"/>
  <c r="O113" i="81"/>
  <c r="L113" i="81"/>
  <c r="H113" i="81"/>
  <c r="D113" i="81"/>
  <c r="D89" i="81"/>
  <c r="D90" i="81"/>
  <c r="D91" i="81"/>
  <c r="D92" i="81"/>
  <c r="D93" i="81"/>
  <c r="D94" i="81"/>
  <c r="D95" i="81"/>
  <c r="D97" i="81"/>
  <c r="D98" i="81"/>
  <c r="D101" i="81"/>
  <c r="D104" i="81"/>
  <c r="D105" i="81"/>
  <c r="O78" i="81"/>
  <c r="L78" i="81"/>
  <c r="K78" i="81"/>
  <c r="H78" i="81"/>
  <c r="G78" i="81"/>
  <c r="D78" i="81"/>
  <c r="O41" i="81"/>
  <c r="L41" i="81"/>
  <c r="K41" i="81"/>
  <c r="H41" i="81"/>
  <c r="G41" i="81"/>
  <c r="D41" i="81"/>
  <c r="Q77" i="81"/>
  <c r="P77" i="81"/>
  <c r="O77" i="81"/>
  <c r="L77" i="81"/>
  <c r="H77" i="81"/>
  <c r="D77" i="81"/>
  <c r="D51" i="81"/>
  <c r="Q40" i="81"/>
  <c r="P40" i="81"/>
  <c r="O40" i="81"/>
  <c r="L40" i="81"/>
  <c r="H40" i="81"/>
  <c r="D40" i="81"/>
  <c r="D30" i="81"/>
  <c r="D31" i="81"/>
  <c r="D120" i="79"/>
  <c r="D125" i="79"/>
  <c r="D129" i="79"/>
  <c r="D138" i="79"/>
  <c r="D139" i="79"/>
  <c r="D140" i="79"/>
  <c r="D147" i="79"/>
  <c r="D149" i="79"/>
  <c r="D89" i="79"/>
  <c r="D90" i="79"/>
  <c r="D91" i="79"/>
  <c r="D92" i="79"/>
  <c r="D93" i="79"/>
  <c r="D94" i="79"/>
  <c r="D95" i="79"/>
  <c r="D97" i="79"/>
  <c r="D98" i="79"/>
  <c r="D101" i="79"/>
  <c r="D104" i="79"/>
  <c r="D105" i="79"/>
  <c r="D73" i="79"/>
  <c r="D61" i="79"/>
  <c r="D120" i="78"/>
  <c r="D125" i="78"/>
  <c r="D129" i="78"/>
  <c r="D138" i="78"/>
  <c r="D139" i="78"/>
  <c r="D140" i="78"/>
  <c r="D147" i="78"/>
  <c r="D149" i="78"/>
  <c r="D61" i="78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0" i="79"/>
  <c r="P2" i="99"/>
  <c r="D32" i="99"/>
  <c r="E32" i="99"/>
  <c r="F32" i="99"/>
  <c r="D38" i="80" s="1"/>
  <c r="G32" i="99"/>
  <c r="H32" i="99"/>
  <c r="I32" i="99"/>
  <c r="J32" i="99"/>
  <c r="K32" i="99"/>
  <c r="L32" i="99"/>
  <c r="M32" i="99"/>
  <c r="N32" i="99"/>
  <c r="O32" i="99"/>
  <c r="D120" i="80"/>
  <c r="D125" i="80"/>
  <c r="D129" i="80"/>
  <c r="D138" i="80"/>
  <c r="D139" i="80"/>
  <c r="D140" i="80"/>
  <c r="D147" i="80"/>
  <c r="D149" i="80"/>
  <c r="O114" i="80"/>
  <c r="L114" i="80"/>
  <c r="K114" i="80"/>
  <c r="H114" i="80"/>
  <c r="G114" i="80"/>
  <c r="D114" i="80"/>
  <c r="Q113" i="80"/>
  <c r="P113" i="80"/>
  <c r="O113" i="80"/>
  <c r="L113" i="80"/>
  <c r="H113" i="80"/>
  <c r="D113" i="80"/>
  <c r="D89" i="80"/>
  <c r="D90" i="80"/>
  <c r="D91" i="80"/>
  <c r="D92" i="80"/>
  <c r="D93" i="80"/>
  <c r="D94" i="80"/>
  <c r="D95" i="80"/>
  <c r="D97" i="80"/>
  <c r="D98" i="80"/>
  <c r="D101" i="80"/>
  <c r="D104" i="80"/>
  <c r="D105" i="80"/>
  <c r="O78" i="80"/>
  <c r="L78" i="80"/>
  <c r="K78" i="80"/>
  <c r="H78" i="80"/>
  <c r="G78" i="80"/>
  <c r="D78" i="80"/>
  <c r="Q77" i="80"/>
  <c r="P77" i="80"/>
  <c r="O77" i="80"/>
  <c r="L77" i="80"/>
  <c r="H77" i="80"/>
  <c r="D77" i="80"/>
  <c r="D89" i="77"/>
  <c r="F89" i="77"/>
  <c r="D90" i="77"/>
  <c r="F90" i="77" s="1"/>
  <c r="D91" i="77"/>
  <c r="F91" i="77" s="1"/>
  <c r="D92" i="77"/>
  <c r="F92" i="77" s="1"/>
  <c r="D93" i="77"/>
  <c r="F93" i="77" s="1"/>
  <c r="D94" i="77"/>
  <c r="F94" i="77"/>
  <c r="D95" i="77"/>
  <c r="F95" i="77" s="1"/>
  <c r="D97" i="77"/>
  <c r="F97" i="77" s="1"/>
  <c r="D98" i="77"/>
  <c r="F98" i="77" s="1"/>
  <c r="D101" i="77"/>
  <c r="F101" i="77" s="1"/>
  <c r="D104" i="77"/>
  <c r="F104" i="77" s="1"/>
  <c r="D105" i="77"/>
  <c r="F105" i="77" s="1"/>
  <c r="D51" i="77"/>
  <c r="F51" i="77" s="1"/>
  <c r="D73" i="77"/>
  <c r="F73" i="77" s="1"/>
  <c r="F73" i="78" s="1"/>
  <c r="D31" i="77"/>
  <c r="F31" i="77"/>
  <c r="C32" i="99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O41" i="80"/>
  <c r="L41" i="80"/>
  <c r="K41" i="80"/>
  <c r="H41" i="80"/>
  <c r="G41" i="80"/>
  <c r="D41" i="80"/>
  <c r="Q40" i="80"/>
  <c r="P40" i="80"/>
  <c r="O40" i="80"/>
  <c r="L40" i="80"/>
  <c r="H40" i="80"/>
  <c r="D40" i="80"/>
  <c r="O114" i="79"/>
  <c r="L114" i="79"/>
  <c r="K114" i="79"/>
  <c r="H114" i="79"/>
  <c r="G114" i="79"/>
  <c r="D114" i="79"/>
  <c r="O78" i="79"/>
  <c r="L78" i="79"/>
  <c r="K78" i="79"/>
  <c r="H78" i="79"/>
  <c r="G78" i="79"/>
  <c r="D78" i="79"/>
  <c r="Q113" i="79"/>
  <c r="P113" i="79"/>
  <c r="O113" i="79"/>
  <c r="L113" i="79"/>
  <c r="H113" i="79"/>
  <c r="D113" i="79"/>
  <c r="O41" i="79"/>
  <c r="L41" i="79"/>
  <c r="K41" i="79"/>
  <c r="H41" i="79"/>
  <c r="G41" i="79"/>
  <c r="D41" i="79"/>
  <c r="Q77" i="79"/>
  <c r="P77" i="79"/>
  <c r="O77" i="79"/>
  <c r="L77" i="79"/>
  <c r="H77" i="79"/>
  <c r="D77" i="79"/>
  <c r="Q40" i="79"/>
  <c r="P40" i="79"/>
  <c r="O40" i="79"/>
  <c r="L40" i="79"/>
  <c r="H40" i="79"/>
  <c r="D40" i="79"/>
  <c r="Q2" i="99"/>
  <c r="R2" i="99" s="1"/>
  <c r="S2" i="99" s="1"/>
  <c r="T2" i="99" s="1"/>
  <c r="O114" i="78"/>
  <c r="L114" i="78"/>
  <c r="K114" i="78"/>
  <c r="H114" i="78"/>
  <c r="G114" i="78"/>
  <c r="D114" i="78"/>
  <c r="O78" i="78"/>
  <c r="L78" i="78"/>
  <c r="K78" i="78"/>
  <c r="H78" i="78"/>
  <c r="G78" i="78"/>
  <c r="D78" i="78"/>
  <c r="O41" i="78"/>
  <c r="L41" i="78"/>
  <c r="K41" i="78"/>
  <c r="H41" i="78"/>
  <c r="G41" i="78"/>
  <c r="D41" i="78"/>
  <c r="O114" i="77"/>
  <c r="L114" i="77"/>
  <c r="K114" i="77"/>
  <c r="H114" i="77"/>
  <c r="G114" i="77"/>
  <c r="D114" i="77"/>
  <c r="O78" i="77"/>
  <c r="L78" i="77"/>
  <c r="K78" i="77"/>
  <c r="H78" i="77"/>
  <c r="G78" i="77"/>
  <c r="D78" i="77"/>
  <c r="O41" i="77"/>
  <c r="L41" i="77"/>
  <c r="K41" i="77"/>
  <c r="H41" i="77"/>
  <c r="G41" i="77"/>
  <c r="D41" i="77"/>
  <c r="O113" i="78"/>
  <c r="L113" i="78"/>
  <c r="H113" i="78"/>
  <c r="D113" i="78"/>
  <c r="O77" i="78"/>
  <c r="L77" i="78"/>
  <c r="H77" i="78"/>
  <c r="D77" i="78"/>
  <c r="O40" i="78"/>
  <c r="L40" i="78"/>
  <c r="H40" i="78"/>
  <c r="D40" i="78"/>
  <c r="K84" i="88" l="1"/>
  <c r="K56" i="81"/>
  <c r="K72" i="81"/>
  <c r="K57" i="81"/>
  <c r="K73" i="81"/>
  <c r="K61" i="81"/>
  <c r="K44" i="81"/>
  <c r="K59" i="81"/>
  <c r="K49" i="81"/>
  <c r="K65" i="81"/>
  <c r="K52" i="81"/>
  <c r="K68" i="81"/>
  <c r="K45" i="81"/>
  <c r="K71" i="81"/>
  <c r="K54" i="81"/>
  <c r="K50" i="81"/>
  <c r="K63" i="81"/>
  <c r="K69" i="81"/>
  <c r="K55" i="81"/>
  <c r="K64" i="81"/>
  <c r="K53" i="81"/>
  <c r="K70" i="81"/>
  <c r="K48" i="81"/>
  <c r="K47" i="81"/>
  <c r="K62" i="81"/>
  <c r="K67" i="81"/>
  <c r="K46" i="81"/>
  <c r="K51" i="81"/>
  <c r="K60" i="81"/>
  <c r="K66" i="81"/>
  <c r="K58" i="81"/>
  <c r="J73" i="79"/>
  <c r="J72" i="79"/>
  <c r="I73" i="79"/>
  <c r="K92" i="88"/>
  <c r="K104" i="88"/>
  <c r="K100" i="88"/>
  <c r="K96" i="88"/>
  <c r="I73" i="77"/>
  <c r="P72" i="78"/>
  <c r="Q72" i="78"/>
  <c r="P73" i="78"/>
  <c r="Q73" i="78"/>
  <c r="P73" i="77"/>
  <c r="Q72" i="77"/>
  <c r="I99" i="88"/>
  <c r="I83" i="88"/>
  <c r="I81" i="88"/>
  <c r="I102" i="88"/>
  <c r="I98" i="88"/>
  <c r="I94" i="88"/>
  <c r="I90" i="88"/>
  <c r="I86" i="88"/>
  <c r="I82" i="88"/>
  <c r="K103" i="88"/>
  <c r="K99" i="88"/>
  <c r="K95" i="88"/>
  <c r="K91" i="88"/>
  <c r="K87" i="88"/>
  <c r="K83" i="88"/>
  <c r="I103" i="88"/>
  <c r="I91" i="88"/>
  <c r="I87" i="88"/>
  <c r="I105" i="88"/>
  <c r="I101" i="88"/>
  <c r="I97" i="88"/>
  <c r="I93" i="88"/>
  <c r="I89" i="88"/>
  <c r="I85" i="88"/>
  <c r="K81" i="88"/>
  <c r="K102" i="88"/>
  <c r="K98" i="88"/>
  <c r="K94" i="88"/>
  <c r="K90" i="88"/>
  <c r="K86" i="88"/>
  <c r="K82" i="88"/>
  <c r="I95" i="88"/>
  <c r="I104" i="88"/>
  <c r="I100" i="88"/>
  <c r="I96" i="88"/>
  <c r="I92" i="88"/>
  <c r="I88" i="88"/>
  <c r="K105" i="88"/>
  <c r="K101" i="88"/>
  <c r="K97" i="88"/>
  <c r="K93" i="88"/>
  <c r="K89" i="88"/>
  <c r="M98" i="88"/>
  <c r="M94" i="88"/>
  <c r="M90" i="88"/>
  <c r="M102" i="88"/>
  <c r="M86" i="88"/>
  <c r="M105" i="88"/>
  <c r="M101" i="88"/>
  <c r="M97" i="88"/>
  <c r="M93" i="88"/>
  <c r="M89" i="88"/>
  <c r="M85" i="88"/>
  <c r="M104" i="88"/>
  <c r="M100" i="88"/>
  <c r="M96" i="88"/>
  <c r="M92" i="88"/>
  <c r="M88" i="88"/>
  <c r="M84" i="88"/>
  <c r="M81" i="88"/>
  <c r="M103" i="88"/>
  <c r="M99" i="88"/>
  <c r="M95" i="88"/>
  <c r="M91" i="88"/>
  <c r="M87" i="88"/>
  <c r="N37" i="88"/>
  <c r="N33" i="88"/>
  <c r="N72" i="81"/>
  <c r="N36" i="88"/>
  <c r="N32" i="88"/>
  <c r="N73" i="81"/>
  <c r="N35" i="88"/>
  <c r="I72" i="88"/>
  <c r="I73" i="88"/>
  <c r="M73" i="88"/>
  <c r="M72" i="88"/>
  <c r="I72" i="87"/>
  <c r="I73" i="87"/>
  <c r="M72" i="87"/>
  <c r="M73" i="87"/>
  <c r="I72" i="86"/>
  <c r="I73" i="86"/>
  <c r="M72" i="86"/>
  <c r="M73" i="86"/>
  <c r="I73" i="83"/>
  <c r="I72" i="83"/>
  <c r="M72" i="83"/>
  <c r="M73" i="83"/>
  <c r="M72" i="82"/>
  <c r="M73" i="82"/>
  <c r="M73" i="81"/>
  <c r="M72" i="81"/>
  <c r="I72" i="81"/>
  <c r="I73" i="81"/>
  <c r="M72" i="80"/>
  <c r="M73" i="80"/>
  <c r="I72" i="80"/>
  <c r="I73" i="80"/>
  <c r="M73" i="78"/>
  <c r="M72" i="78"/>
  <c r="I72" i="78"/>
  <c r="I73" i="78"/>
  <c r="Q73" i="77"/>
  <c r="P72" i="77"/>
  <c r="I31" i="84"/>
  <c r="I35" i="84"/>
  <c r="I32" i="84"/>
  <c r="I36" i="84"/>
  <c r="I34" i="84"/>
  <c r="I33" i="84"/>
  <c r="I37" i="84"/>
  <c r="M34" i="84"/>
  <c r="M32" i="84"/>
  <c r="M36" i="84"/>
  <c r="M35" i="84"/>
  <c r="M31" i="84"/>
  <c r="M37" i="84"/>
  <c r="M33" i="84"/>
  <c r="M32" i="83"/>
  <c r="M36" i="83"/>
  <c r="M34" i="83"/>
  <c r="M37" i="83"/>
  <c r="M31" i="83"/>
  <c r="M35" i="83"/>
  <c r="M33" i="83"/>
  <c r="I31" i="83"/>
  <c r="I35" i="83"/>
  <c r="I32" i="83"/>
  <c r="I36" i="83"/>
  <c r="I33" i="83"/>
  <c r="I37" i="83"/>
  <c r="I34" i="83"/>
  <c r="F35" i="85"/>
  <c r="P35" i="85" s="1"/>
  <c r="F36" i="85"/>
  <c r="F34" i="85"/>
  <c r="F31" i="78"/>
  <c r="I71" i="84"/>
  <c r="I69" i="84"/>
  <c r="I73" i="84"/>
  <c r="M73" i="79"/>
  <c r="F32" i="85"/>
  <c r="M32" i="88"/>
  <c r="I36" i="88"/>
  <c r="I33" i="88"/>
  <c r="I37" i="88"/>
  <c r="M36" i="88"/>
  <c r="I35" i="88"/>
  <c r="M33" i="88"/>
  <c r="I34" i="88"/>
  <c r="M37" i="88"/>
  <c r="M34" i="88"/>
  <c r="F72" i="79"/>
  <c r="I73" i="85"/>
  <c r="M73" i="85"/>
  <c r="M73" i="84"/>
  <c r="F37" i="85"/>
  <c r="P37" i="85" s="1"/>
  <c r="F33" i="85"/>
  <c r="U2" i="99"/>
  <c r="V2" i="99" s="1"/>
  <c r="W2" i="99" s="1"/>
  <c r="X2" i="99" s="1"/>
  <c r="Y2" i="99" s="1"/>
  <c r="Z2" i="99" s="1"/>
  <c r="AA2" i="99" s="1"/>
  <c r="AB2" i="99" s="1"/>
  <c r="J72" i="80" l="1"/>
  <c r="J73" i="80"/>
  <c r="F31" i="79"/>
  <c r="F31" i="80" s="1"/>
  <c r="Q72" i="79"/>
  <c r="F72" i="80"/>
  <c r="N73" i="82"/>
  <c r="N72" i="82"/>
  <c r="F31" i="81"/>
  <c r="F31" i="82" s="1"/>
  <c r="F33" i="86"/>
  <c r="P33" i="85"/>
  <c r="Q33" i="85"/>
  <c r="Q34" i="85"/>
  <c r="F34" i="86"/>
  <c r="P34" i="85"/>
  <c r="P32" i="85"/>
  <c r="Q32" i="85"/>
  <c r="F32" i="86"/>
  <c r="F32" i="87" s="1"/>
  <c r="P36" i="85"/>
  <c r="Q36" i="85"/>
  <c r="F36" i="86"/>
  <c r="F73" i="79"/>
  <c r="Q37" i="85"/>
  <c r="F37" i="86"/>
  <c r="F37" i="87" s="1"/>
  <c r="Q35" i="85"/>
  <c r="F35" i="86"/>
  <c r="F35" i="87" s="1"/>
  <c r="P35" i="87" l="1"/>
  <c r="Q35" i="87"/>
  <c r="Q34" i="86"/>
  <c r="F34" i="87"/>
  <c r="F33" i="87"/>
  <c r="P37" i="87"/>
  <c r="Q37" i="87"/>
  <c r="F36" i="87"/>
  <c r="Q73" i="79"/>
  <c r="F73" i="80"/>
  <c r="F72" i="81"/>
  <c r="Q72" i="80"/>
  <c r="F31" i="83"/>
  <c r="F31" i="84" s="1"/>
  <c r="F31" i="85" s="1"/>
  <c r="F31" i="86" s="1"/>
  <c r="Q32" i="87"/>
  <c r="P32" i="87"/>
  <c r="N72" i="83"/>
  <c r="N73" i="83"/>
  <c r="Q37" i="86"/>
  <c r="F37" i="88"/>
  <c r="P35" i="86"/>
  <c r="F35" i="88"/>
  <c r="Q32" i="86"/>
  <c r="F32" i="88"/>
  <c r="P34" i="86"/>
  <c r="F34" i="88"/>
  <c r="P32" i="86"/>
  <c r="P37" i="86"/>
  <c r="P36" i="86"/>
  <c r="Q36" i="86"/>
  <c r="P33" i="86"/>
  <c r="Q33" i="86"/>
  <c r="Q35" i="86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66" i="105"/>
  <c r="P67" i="105"/>
  <c r="P68" i="105"/>
  <c r="P70" i="105"/>
  <c r="P71" i="105"/>
  <c r="P72" i="105"/>
  <c r="P73" i="105"/>
  <c r="P74" i="105"/>
  <c r="P75" i="105"/>
  <c r="P76" i="105"/>
  <c r="P77" i="105"/>
  <c r="P78" i="105"/>
  <c r="P79" i="105"/>
  <c r="P80" i="105"/>
  <c r="P81" i="105"/>
  <c r="P82" i="105"/>
  <c r="P83" i="105"/>
  <c r="P84" i="105"/>
  <c r="P85" i="105"/>
  <c r="P86" i="105"/>
  <c r="P87" i="105"/>
  <c r="P88" i="105"/>
  <c r="P89" i="105"/>
  <c r="P90" i="105"/>
  <c r="P91" i="105"/>
  <c r="P92" i="105"/>
  <c r="P93" i="105"/>
  <c r="P94" i="105"/>
  <c r="P95" i="105"/>
  <c r="P96" i="105"/>
  <c r="P97" i="105"/>
  <c r="P98" i="105"/>
  <c r="P99" i="105"/>
  <c r="P100" i="105"/>
  <c r="P101" i="105"/>
  <c r="P102" i="105"/>
  <c r="P4" i="105"/>
  <c r="E65" i="105"/>
  <c r="F65" i="105"/>
  <c r="G65" i="105"/>
  <c r="H65" i="105"/>
  <c r="I65" i="105"/>
  <c r="J65" i="105"/>
  <c r="K65" i="105"/>
  <c r="L65" i="105"/>
  <c r="M65" i="105"/>
  <c r="N65" i="105"/>
  <c r="O65" i="105"/>
  <c r="D65" i="105"/>
  <c r="E106" i="105"/>
  <c r="K106" i="105"/>
  <c r="Q33" i="87" l="1"/>
  <c r="P33" i="87"/>
  <c r="P36" i="87"/>
  <c r="Q36" i="87"/>
  <c r="F33" i="88"/>
  <c r="Q34" i="87"/>
  <c r="P34" i="87"/>
  <c r="F36" i="88"/>
  <c r="F72" i="82"/>
  <c r="Q72" i="81"/>
  <c r="F73" i="81"/>
  <c r="Q73" i="80"/>
  <c r="F31" i="87"/>
  <c r="F31" i="88" s="1"/>
  <c r="P3" i="105"/>
  <c r="H106" i="105"/>
  <c r="N73" i="84"/>
  <c r="N73" i="85" s="1"/>
  <c r="N73" i="86" s="1"/>
  <c r="N72" i="84"/>
  <c r="P65" i="105"/>
  <c r="P34" i="105"/>
  <c r="P35" i="88"/>
  <c r="Q35" i="88"/>
  <c r="Q34" i="88"/>
  <c r="P34" i="88"/>
  <c r="Q37" i="88"/>
  <c r="P37" i="88"/>
  <c r="P32" i="88"/>
  <c r="Q32" i="88"/>
  <c r="D106" i="105"/>
  <c r="O106" i="105"/>
  <c r="N106" i="105"/>
  <c r="M106" i="105"/>
  <c r="L106" i="105"/>
  <c r="J106" i="105"/>
  <c r="I106" i="105"/>
  <c r="G106" i="105"/>
  <c r="F106" i="105"/>
  <c r="Q113" i="77"/>
  <c r="P113" i="77"/>
  <c r="O113" i="77"/>
  <c r="L113" i="77"/>
  <c r="H113" i="77"/>
  <c r="D113" i="77"/>
  <c r="Q77" i="77"/>
  <c r="P77" i="77"/>
  <c r="O77" i="77"/>
  <c r="L77" i="77"/>
  <c r="H77" i="77"/>
  <c r="D77" i="77"/>
  <c r="Q40" i="77"/>
  <c r="P40" i="77"/>
  <c r="O40" i="77"/>
  <c r="L40" i="77"/>
  <c r="H40" i="77"/>
  <c r="D40" i="77"/>
  <c r="L3" i="88"/>
  <c r="H3" i="88"/>
  <c r="D3" i="88"/>
  <c r="L3" i="87"/>
  <c r="H3" i="87"/>
  <c r="D3" i="87"/>
  <c r="L3" i="86"/>
  <c r="H3" i="86"/>
  <c r="D3" i="86"/>
  <c r="L3" i="85"/>
  <c r="H3" i="85"/>
  <c r="D3" i="85"/>
  <c r="L3" i="84"/>
  <c r="H3" i="84"/>
  <c r="D3" i="84"/>
  <c r="L3" i="83"/>
  <c r="H3" i="83"/>
  <c r="D3" i="83"/>
  <c r="L3" i="82"/>
  <c r="H3" i="82"/>
  <c r="D3" i="82"/>
  <c r="L3" i="81"/>
  <c r="H3" i="81"/>
  <c r="D3" i="81"/>
  <c r="L3" i="80"/>
  <c r="H3" i="80"/>
  <c r="D3" i="80"/>
  <c r="L3" i="79"/>
  <c r="H3" i="79"/>
  <c r="D3" i="79"/>
  <c r="L3" i="78"/>
  <c r="H3" i="78"/>
  <c r="D3" i="78"/>
  <c r="O3" i="88"/>
  <c r="K3" i="88"/>
  <c r="G3" i="88"/>
  <c r="O3" i="87"/>
  <c r="K3" i="87"/>
  <c r="G3" i="87"/>
  <c r="O3" i="86"/>
  <c r="K3" i="86"/>
  <c r="G3" i="86"/>
  <c r="O3" i="85"/>
  <c r="K3" i="85"/>
  <c r="G3" i="85"/>
  <c r="O3" i="84"/>
  <c r="K3" i="84"/>
  <c r="G3" i="84"/>
  <c r="O3" i="83"/>
  <c r="K3" i="83"/>
  <c r="G3" i="83"/>
  <c r="O3" i="82"/>
  <c r="K3" i="82"/>
  <c r="G3" i="82"/>
  <c r="O3" i="81"/>
  <c r="K3" i="81"/>
  <c r="G3" i="81"/>
  <c r="O3" i="80"/>
  <c r="K3" i="80"/>
  <c r="G3" i="80"/>
  <c r="O3" i="79"/>
  <c r="K3" i="79"/>
  <c r="G3" i="79"/>
  <c r="O3" i="78"/>
  <c r="K3" i="78"/>
  <c r="G3" i="78"/>
  <c r="O3" i="77"/>
  <c r="G3" i="77"/>
  <c r="Q2" i="88"/>
  <c r="P2" i="88"/>
  <c r="O2" i="88"/>
  <c r="L2" i="88"/>
  <c r="K2" i="88"/>
  <c r="H2" i="88"/>
  <c r="G2" i="88"/>
  <c r="D2" i="88"/>
  <c r="Q2" i="87"/>
  <c r="P2" i="87"/>
  <c r="O2" i="87"/>
  <c r="L2" i="87"/>
  <c r="K2" i="87"/>
  <c r="H2" i="87"/>
  <c r="G2" i="87"/>
  <c r="D2" i="87"/>
  <c r="Q2" i="86"/>
  <c r="P2" i="86"/>
  <c r="O2" i="86"/>
  <c r="L2" i="86"/>
  <c r="K2" i="86"/>
  <c r="H2" i="86"/>
  <c r="G2" i="86"/>
  <c r="D2" i="86"/>
  <c r="Q2" i="85"/>
  <c r="P2" i="85"/>
  <c r="O2" i="85"/>
  <c r="L2" i="85"/>
  <c r="K2" i="85"/>
  <c r="H2" i="85"/>
  <c r="G2" i="85"/>
  <c r="D2" i="85"/>
  <c r="Q2" i="82"/>
  <c r="P2" i="82"/>
  <c r="O2" i="82"/>
  <c r="L2" i="82"/>
  <c r="K2" i="82"/>
  <c r="H2" i="82"/>
  <c r="G2" i="82"/>
  <c r="D2" i="82"/>
  <c r="Q2" i="81"/>
  <c r="P2" i="81"/>
  <c r="O2" i="81"/>
  <c r="L2" i="81"/>
  <c r="K2" i="81"/>
  <c r="H2" i="81"/>
  <c r="G2" i="81"/>
  <c r="D2" i="81"/>
  <c r="Q2" i="80"/>
  <c r="P2" i="80"/>
  <c r="O2" i="80"/>
  <c r="L2" i="80"/>
  <c r="K2" i="80"/>
  <c r="H2" i="80"/>
  <c r="G2" i="80"/>
  <c r="D2" i="80"/>
  <c r="Q2" i="79"/>
  <c r="P2" i="79"/>
  <c r="O2" i="79"/>
  <c r="L2" i="79"/>
  <c r="K2" i="79"/>
  <c r="H2" i="79"/>
  <c r="G2" i="79"/>
  <c r="D2" i="79"/>
  <c r="Q2" i="78"/>
  <c r="P2" i="78"/>
  <c r="O2" i="78"/>
  <c r="L2" i="78"/>
  <c r="K2" i="78"/>
  <c r="H2" i="78"/>
  <c r="G2" i="78"/>
  <c r="D2" i="78"/>
  <c r="L3" i="77"/>
  <c r="H3" i="77"/>
  <c r="D3" i="77"/>
  <c r="O2" i="77"/>
  <c r="K3" i="77"/>
  <c r="Q2" i="77"/>
  <c r="L2" i="77"/>
  <c r="H2" i="77"/>
  <c r="P36" i="88" l="1"/>
  <c r="Q36" i="88"/>
  <c r="Q33" i="88"/>
  <c r="P33" i="88"/>
  <c r="F73" i="82"/>
  <c r="Q73" i="81"/>
  <c r="F72" i="83"/>
  <c r="Q72" i="82"/>
  <c r="N72" i="85"/>
  <c r="N72" i="86" s="1"/>
  <c r="N73" i="87"/>
  <c r="P106" i="105"/>
  <c r="D2" i="77"/>
  <c r="F72" i="84" l="1"/>
  <c r="Q72" i="83"/>
  <c r="F73" i="83"/>
  <c r="Q73" i="82"/>
  <c r="N72" i="87"/>
  <c r="N73" i="88"/>
  <c r="D38" i="88"/>
  <c r="D38" i="87"/>
  <c r="D38" i="86"/>
  <c r="D38" i="85"/>
  <c r="D38" i="84"/>
  <c r="D38" i="83"/>
  <c r="D38" i="82"/>
  <c r="L116" i="88"/>
  <c r="L116" i="87"/>
  <c r="L116" i="86"/>
  <c r="L116" i="83"/>
  <c r="L116" i="81"/>
  <c r="L116" i="80"/>
  <c r="L116" i="79"/>
  <c r="L116" i="78"/>
  <c r="L116" i="77"/>
  <c r="L80" i="87"/>
  <c r="L80" i="86"/>
  <c r="L80" i="85"/>
  <c r="L80" i="84"/>
  <c r="L80" i="83"/>
  <c r="L80" i="81"/>
  <c r="L80" i="80"/>
  <c r="L80" i="79"/>
  <c r="L80" i="78"/>
  <c r="L80" i="77"/>
  <c r="F73" i="84" l="1"/>
  <c r="Q73" i="83"/>
  <c r="F72" i="85"/>
  <c r="F72" i="86" s="1"/>
  <c r="Q72" i="84"/>
  <c r="N72" i="88"/>
  <c r="M153" i="88"/>
  <c r="D152" i="79"/>
  <c r="D71" i="87"/>
  <c r="D71" i="83"/>
  <c r="D71" i="79"/>
  <c r="D152" i="81"/>
  <c r="D152" i="80"/>
  <c r="D152" i="78"/>
  <c r="D71" i="85"/>
  <c r="D71" i="81"/>
  <c r="D71" i="77"/>
  <c r="F71" i="77" s="1"/>
  <c r="D71" i="84"/>
  <c r="D71" i="80"/>
  <c r="D71" i="82"/>
  <c r="D71" i="78"/>
  <c r="D38" i="78"/>
  <c r="D38" i="79"/>
  <c r="F72" i="87" l="1"/>
  <c r="Q72" i="86"/>
  <c r="F73" i="85"/>
  <c r="F73" i="86" s="1"/>
  <c r="Q73" i="84"/>
  <c r="F71" i="78"/>
  <c r="D71" i="88"/>
  <c r="D71" i="86"/>
  <c r="D38" i="77"/>
  <c r="C34" i="99"/>
  <c r="D38" i="81"/>
  <c r="F73" i="87" l="1"/>
  <c r="Q73" i="86"/>
  <c r="F72" i="88"/>
  <c r="Q72" i="88" s="1"/>
  <c r="Q72" i="87"/>
  <c r="F71" i="79"/>
  <c r="F71" i="80" s="1"/>
  <c r="F71" i="81" s="1"/>
  <c r="F71" i="82" s="1"/>
  <c r="F38" i="77"/>
  <c r="D34" i="99"/>
  <c r="E34" i="99" s="1"/>
  <c r="F34" i="99" s="1"/>
  <c r="F38" i="80" s="1"/>
  <c r="J31" i="77"/>
  <c r="J31" i="78" s="1"/>
  <c r="J31" i="79" s="1"/>
  <c r="J31" i="80" s="1"/>
  <c r="J31" i="81" s="1"/>
  <c r="J31" i="82" s="1"/>
  <c r="J31" i="83" s="1"/>
  <c r="J31" i="84" s="1"/>
  <c r="J31" i="85" s="1"/>
  <c r="J31" i="86" s="1"/>
  <c r="J31" i="87" s="1"/>
  <c r="J31" i="88" s="1"/>
  <c r="N31" i="77"/>
  <c r="N31" i="78" s="1"/>
  <c r="L7" i="86"/>
  <c r="N8" i="77"/>
  <c r="N8" i="78" s="1"/>
  <c r="I31" i="88"/>
  <c r="L7" i="87"/>
  <c r="H7" i="87"/>
  <c r="L7" i="85"/>
  <c r="H7" i="85"/>
  <c r="H7" i="82"/>
  <c r="L7" i="82"/>
  <c r="L7" i="81"/>
  <c r="H7" i="81"/>
  <c r="L7" i="80"/>
  <c r="H7" i="80"/>
  <c r="L7" i="79"/>
  <c r="H7" i="79"/>
  <c r="L7" i="78"/>
  <c r="H7" i="78"/>
  <c r="L7" i="77"/>
  <c r="H7" i="77"/>
  <c r="F30" i="77"/>
  <c r="J30" i="77"/>
  <c r="J30" i="78" s="1"/>
  <c r="N30" i="77"/>
  <c r="N30" i="78" s="1"/>
  <c r="P116" i="88"/>
  <c r="H116" i="88"/>
  <c r="J116" i="88"/>
  <c r="P116" i="87"/>
  <c r="J116" i="87"/>
  <c r="H116" i="87"/>
  <c r="L6" i="77"/>
  <c r="L116" i="82"/>
  <c r="L80" i="82"/>
  <c r="I37" i="77" l="1"/>
  <c r="I34" i="77"/>
  <c r="I32" i="77"/>
  <c r="I35" i="77"/>
  <c r="I33" i="77"/>
  <c r="I36" i="77"/>
  <c r="I35" i="78"/>
  <c r="I32" i="78"/>
  <c r="I34" i="78"/>
  <c r="I36" i="78"/>
  <c r="I33" i="78"/>
  <c r="I37" i="78"/>
  <c r="N31" i="79"/>
  <c r="N31" i="80" s="1"/>
  <c r="Q31" i="78"/>
  <c r="P31" i="78"/>
  <c r="Q30" i="78"/>
  <c r="I30" i="81"/>
  <c r="I34" i="81"/>
  <c r="I32" i="81"/>
  <c r="I35" i="81"/>
  <c r="I33" i="81"/>
  <c r="I36" i="81"/>
  <c r="I37" i="81"/>
  <c r="I31" i="82"/>
  <c r="I34" i="82"/>
  <c r="I37" i="82"/>
  <c r="I32" i="82"/>
  <c r="I35" i="82"/>
  <c r="I36" i="82"/>
  <c r="I33" i="82"/>
  <c r="F73" i="88"/>
  <c r="Q73" i="88" s="1"/>
  <c r="Q73" i="87"/>
  <c r="M31" i="82"/>
  <c r="M34" i="82"/>
  <c r="M35" i="82"/>
  <c r="M32" i="82"/>
  <c r="M36" i="82"/>
  <c r="M33" i="82"/>
  <c r="M37" i="82"/>
  <c r="M31" i="81"/>
  <c r="M37" i="81"/>
  <c r="M33" i="81"/>
  <c r="M35" i="81"/>
  <c r="M32" i="81"/>
  <c r="M36" i="81"/>
  <c r="M34" i="81"/>
  <c r="M33" i="78"/>
  <c r="M35" i="78"/>
  <c r="M37" i="78"/>
  <c r="M36" i="78"/>
  <c r="M34" i="78"/>
  <c r="M32" i="78"/>
  <c r="N7" i="77"/>
  <c r="N7" i="78" s="1"/>
  <c r="M33" i="77"/>
  <c r="M37" i="77"/>
  <c r="M35" i="77"/>
  <c r="M34" i="77"/>
  <c r="M36" i="77"/>
  <c r="M32" i="77"/>
  <c r="I31" i="87"/>
  <c r="I35" i="87"/>
  <c r="I32" i="87"/>
  <c r="I36" i="87"/>
  <c r="I34" i="87"/>
  <c r="I33" i="87"/>
  <c r="I37" i="87"/>
  <c r="M32" i="87"/>
  <c r="M36" i="87"/>
  <c r="M34" i="87"/>
  <c r="M31" i="87"/>
  <c r="M37" i="87"/>
  <c r="M33" i="87"/>
  <c r="M35" i="87"/>
  <c r="I31" i="80"/>
  <c r="I35" i="80"/>
  <c r="I34" i="80"/>
  <c r="I32" i="80"/>
  <c r="I36" i="80"/>
  <c r="I33" i="80"/>
  <c r="I37" i="80"/>
  <c r="M30" i="80"/>
  <c r="M34" i="80"/>
  <c r="M36" i="80"/>
  <c r="M31" i="80"/>
  <c r="M32" i="80"/>
  <c r="M35" i="80"/>
  <c r="M37" i="80"/>
  <c r="M33" i="80"/>
  <c r="M33" i="79"/>
  <c r="M37" i="79"/>
  <c r="M34" i="79"/>
  <c r="M36" i="79"/>
  <c r="M32" i="79"/>
  <c r="M35" i="79"/>
  <c r="M31" i="79"/>
  <c r="I31" i="79"/>
  <c r="I35" i="79"/>
  <c r="I37" i="79"/>
  <c r="I32" i="79"/>
  <c r="I36" i="79"/>
  <c r="I33" i="79"/>
  <c r="I34" i="79"/>
  <c r="F30" i="78"/>
  <c r="P30" i="78" s="1"/>
  <c r="I153" i="88"/>
  <c r="K153" i="88"/>
  <c r="I8" i="78"/>
  <c r="I9" i="78"/>
  <c r="I10" i="78"/>
  <c r="I11" i="78"/>
  <c r="I12" i="78"/>
  <c r="I13" i="78"/>
  <c r="I14" i="78"/>
  <c r="I15" i="78"/>
  <c r="I16" i="78"/>
  <c r="I17" i="78"/>
  <c r="I18" i="78"/>
  <c r="I19" i="78"/>
  <c r="I20" i="78"/>
  <c r="I21" i="78"/>
  <c r="I22" i="78"/>
  <c r="I23" i="78"/>
  <c r="I24" i="78"/>
  <c r="I25" i="78"/>
  <c r="I26" i="78"/>
  <c r="I27" i="78"/>
  <c r="I28" i="78"/>
  <c r="I29" i="78"/>
  <c r="I30" i="78"/>
  <c r="I31" i="78"/>
  <c r="M8" i="78"/>
  <c r="M9" i="78"/>
  <c r="M10" i="78"/>
  <c r="M11" i="78"/>
  <c r="M12" i="78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I31" i="86"/>
  <c r="I32" i="86"/>
  <c r="I35" i="86"/>
  <c r="I36" i="86"/>
  <c r="I34" i="86"/>
  <c r="I37" i="86"/>
  <c r="I33" i="86"/>
  <c r="M31" i="86"/>
  <c r="M32" i="86"/>
  <c r="M33" i="86"/>
  <c r="M34" i="86"/>
  <c r="M35" i="86"/>
  <c r="M36" i="86"/>
  <c r="M37" i="86"/>
  <c r="L38" i="85"/>
  <c r="M31" i="85"/>
  <c r="M32" i="85"/>
  <c r="M33" i="85"/>
  <c r="M34" i="85"/>
  <c r="M35" i="85"/>
  <c r="M36" i="85"/>
  <c r="M37" i="85"/>
  <c r="G34" i="99"/>
  <c r="F38" i="78"/>
  <c r="I31" i="81"/>
  <c r="I30" i="80"/>
  <c r="L5" i="77"/>
  <c r="I31" i="77"/>
  <c r="M31" i="77"/>
  <c r="P31" i="77"/>
  <c r="Q31" i="77" s="1"/>
  <c r="P30" i="77"/>
  <c r="Q30" i="77" s="1"/>
  <c r="M30" i="81"/>
  <c r="D30" i="88"/>
  <c r="M30" i="88"/>
  <c r="D30" i="87"/>
  <c r="N30" i="79"/>
  <c r="N30" i="80" s="1"/>
  <c r="N30" i="81" s="1"/>
  <c r="N30" i="82" s="1"/>
  <c r="N30" i="83" s="1"/>
  <c r="N30" i="84" s="1"/>
  <c r="N30" i="85" s="1"/>
  <c r="N9" i="77"/>
  <c r="N10" i="77"/>
  <c r="N11" i="77"/>
  <c r="N12" i="77"/>
  <c r="N13" i="77"/>
  <c r="N14" i="77"/>
  <c r="N15" i="77"/>
  <c r="N16" i="77"/>
  <c r="N17" i="77"/>
  <c r="N18" i="77"/>
  <c r="N19" i="77"/>
  <c r="N20" i="77"/>
  <c r="N21" i="77"/>
  <c r="N22" i="77"/>
  <c r="N23" i="77"/>
  <c r="N24" i="77"/>
  <c r="N25" i="77"/>
  <c r="N26" i="77"/>
  <c r="N27" i="77"/>
  <c r="N28" i="77"/>
  <c r="N29" i="77"/>
  <c r="P31" i="79" l="1"/>
  <c r="Q31" i="79"/>
  <c r="O31" i="77"/>
  <c r="Q31" i="80"/>
  <c r="P31" i="80"/>
  <c r="N31" i="81"/>
  <c r="O35" i="78"/>
  <c r="O33" i="78"/>
  <c r="O34" i="78"/>
  <c r="O37" i="78"/>
  <c r="O32" i="78"/>
  <c r="O36" i="78"/>
  <c r="O35" i="77"/>
  <c r="O34" i="77"/>
  <c r="O37" i="77"/>
  <c r="O33" i="77"/>
  <c r="O32" i="77"/>
  <c r="O36" i="77"/>
  <c r="N23" i="78"/>
  <c r="N11" i="78"/>
  <c r="N26" i="78"/>
  <c r="N22" i="78"/>
  <c r="N18" i="78"/>
  <c r="N14" i="78"/>
  <c r="N10" i="78"/>
  <c r="N27" i="78"/>
  <c r="N19" i="78"/>
  <c r="N15" i="78"/>
  <c r="N29" i="78"/>
  <c r="N25" i="78"/>
  <c r="N21" i="78"/>
  <c r="N17" i="78"/>
  <c r="N13" i="78"/>
  <c r="N9" i="78"/>
  <c r="N28" i="78"/>
  <c r="N24" i="78"/>
  <c r="N20" i="78"/>
  <c r="N16" i="78"/>
  <c r="N12" i="78"/>
  <c r="F30" i="79"/>
  <c r="F30" i="80" s="1"/>
  <c r="F30" i="81" s="1"/>
  <c r="F30" i="82" s="1"/>
  <c r="F30" i="83" s="1"/>
  <c r="F30" i="84" s="1"/>
  <c r="F30" i="85" s="1"/>
  <c r="F30" i="86" s="1"/>
  <c r="N7" i="79"/>
  <c r="O8" i="78"/>
  <c r="O30" i="78"/>
  <c r="O31" i="78"/>
  <c r="H34" i="99"/>
  <c r="I34" i="99" s="1"/>
  <c r="F38" i="79"/>
  <c r="N38" i="77"/>
  <c r="N30" i="86"/>
  <c r="N25" i="79" l="1"/>
  <c r="N25" i="80" s="1"/>
  <c r="N25" i="81" s="1"/>
  <c r="N25" i="82" s="1"/>
  <c r="N25" i="83" s="1"/>
  <c r="N17" i="79"/>
  <c r="N17" i="80" s="1"/>
  <c r="N17" i="81" s="1"/>
  <c r="N17" i="82" s="1"/>
  <c r="N17" i="83" s="1"/>
  <c r="N15" i="79"/>
  <c r="N15" i="80" s="1"/>
  <c r="N15" i="81" s="1"/>
  <c r="N15" i="82" s="1"/>
  <c r="N15" i="83" s="1"/>
  <c r="N13" i="79"/>
  <c r="N13" i="80" s="1"/>
  <c r="N13" i="81" s="1"/>
  <c r="N13" i="82" s="1"/>
  <c r="N13" i="83" s="1"/>
  <c r="N10" i="79"/>
  <c r="N10" i="80" s="1"/>
  <c r="N10" i="81" s="1"/>
  <c r="N10" i="82" s="1"/>
  <c r="N10" i="83" s="1"/>
  <c r="N12" i="79"/>
  <c r="N12" i="80" s="1"/>
  <c r="N12" i="81" s="1"/>
  <c r="N12" i="82" s="1"/>
  <c r="N12" i="83" s="1"/>
  <c r="N21" i="79"/>
  <c r="N21" i="80" s="1"/>
  <c r="N21" i="81" s="1"/>
  <c r="N21" i="82" s="1"/>
  <c r="N21" i="83" s="1"/>
  <c r="N9" i="79"/>
  <c r="N9" i="80" s="1"/>
  <c r="N9" i="81" s="1"/>
  <c r="N9" i="82" s="1"/>
  <c r="N9" i="83" s="1"/>
  <c r="N27" i="79"/>
  <c r="N27" i="80" s="1"/>
  <c r="N27" i="81" s="1"/>
  <c r="N27" i="82" s="1"/>
  <c r="N27" i="83" s="1"/>
  <c r="N29" i="79"/>
  <c r="N29" i="80" s="1"/>
  <c r="N29" i="81" s="1"/>
  <c r="N29" i="82" s="1"/>
  <c r="N29" i="83" s="1"/>
  <c r="N19" i="79"/>
  <c r="N19" i="80" s="1"/>
  <c r="N19" i="81" s="1"/>
  <c r="N19" i="82" s="1"/>
  <c r="N19" i="83" s="1"/>
  <c r="O14" i="78"/>
  <c r="N18" i="79"/>
  <c r="N18" i="80" s="1"/>
  <c r="N18" i="81" s="1"/>
  <c r="N18" i="82" s="1"/>
  <c r="N18" i="83" s="1"/>
  <c r="N16" i="79"/>
  <c r="N16" i="80" s="1"/>
  <c r="N16" i="81" s="1"/>
  <c r="N16" i="82" s="1"/>
  <c r="N16" i="83" s="1"/>
  <c r="N22" i="79"/>
  <c r="N22" i="80" s="1"/>
  <c r="N22" i="81" s="1"/>
  <c r="N22" i="82" s="1"/>
  <c r="N22" i="83" s="1"/>
  <c r="N20" i="79"/>
  <c r="N20" i="80" s="1"/>
  <c r="N20" i="81" s="1"/>
  <c r="N20" i="82" s="1"/>
  <c r="N20" i="83" s="1"/>
  <c r="N26" i="79"/>
  <c r="N26" i="80" s="1"/>
  <c r="N26" i="81" s="1"/>
  <c r="N26" i="82" s="1"/>
  <c r="N26" i="83" s="1"/>
  <c r="N24" i="79"/>
  <c r="N24" i="80" s="1"/>
  <c r="N24" i="81" s="1"/>
  <c r="N24" i="82" s="1"/>
  <c r="N24" i="83" s="1"/>
  <c r="N11" i="79"/>
  <c r="N11" i="80" s="1"/>
  <c r="N11" i="81" s="1"/>
  <c r="N11" i="82" s="1"/>
  <c r="N11" i="83" s="1"/>
  <c r="N28" i="79"/>
  <c r="N28" i="80" s="1"/>
  <c r="N28" i="81" s="1"/>
  <c r="N28" i="82" s="1"/>
  <c r="N28" i="83" s="1"/>
  <c r="N23" i="79"/>
  <c r="N23" i="80" s="1"/>
  <c r="N23" i="81" s="1"/>
  <c r="N23" i="82" s="1"/>
  <c r="N23" i="83" s="1"/>
  <c r="O18" i="78"/>
  <c r="N31" i="82"/>
  <c r="Q31" i="81"/>
  <c r="P31" i="81"/>
  <c r="N7" i="80"/>
  <c r="N7" i="81" s="1"/>
  <c r="O32" i="79"/>
  <c r="O36" i="79"/>
  <c r="O37" i="79"/>
  <c r="O34" i="79"/>
  <c r="O33" i="79"/>
  <c r="O35" i="79"/>
  <c r="O31" i="79"/>
  <c r="O17" i="78"/>
  <c r="O26" i="78"/>
  <c r="O16" i="78"/>
  <c r="O24" i="78"/>
  <c r="O27" i="78"/>
  <c r="O25" i="78"/>
  <c r="O19" i="78"/>
  <c r="O11" i="78"/>
  <c r="O9" i="78"/>
  <c r="O10" i="78"/>
  <c r="O15" i="78"/>
  <c r="O22" i="78"/>
  <c r="O29" i="78"/>
  <c r="O13" i="78"/>
  <c r="O20" i="78"/>
  <c r="N14" i="79"/>
  <c r="N14" i="80" s="1"/>
  <c r="N14" i="81" s="1"/>
  <c r="N14" i="82" s="1"/>
  <c r="N14" i="83" s="1"/>
  <c r="O23" i="78"/>
  <c r="O21" i="78"/>
  <c r="O28" i="78"/>
  <c r="O12" i="78"/>
  <c r="J34" i="99"/>
  <c r="K34" i="99" s="1"/>
  <c r="F38" i="83"/>
  <c r="N30" i="87"/>
  <c r="N30" i="88" s="1"/>
  <c r="N31" i="83" l="1"/>
  <c r="P31" i="82"/>
  <c r="Q31" i="82"/>
  <c r="O31" i="81"/>
  <c r="O35" i="81"/>
  <c r="O34" i="81"/>
  <c r="O33" i="81"/>
  <c r="O37" i="81"/>
  <c r="O36" i="81"/>
  <c r="O32" i="81"/>
  <c r="O30" i="80"/>
  <c r="O34" i="80"/>
  <c r="O33" i="80"/>
  <c r="O37" i="80"/>
  <c r="O35" i="80"/>
  <c r="O31" i="80"/>
  <c r="O36" i="80"/>
  <c r="O32" i="80"/>
  <c r="O30" i="81"/>
  <c r="N7" i="82"/>
  <c r="L34" i="99"/>
  <c r="M34" i="99" s="1"/>
  <c r="N34" i="99" s="1"/>
  <c r="O34" i="99" s="1"/>
  <c r="F38" i="85"/>
  <c r="F38" i="81"/>
  <c r="J30" i="79"/>
  <c r="J30" i="80" s="1"/>
  <c r="J30" i="81" s="1"/>
  <c r="J30" i="82" s="1"/>
  <c r="J30" i="83" s="1"/>
  <c r="J30" i="84" s="1"/>
  <c r="J30" i="85" s="1"/>
  <c r="J30" i="86" s="1"/>
  <c r="J30" i="87" s="1"/>
  <c r="J30" i="88" s="1"/>
  <c r="N31" i="84" l="1"/>
  <c r="Q31" i="83"/>
  <c r="P31" i="83"/>
  <c r="O31" i="82"/>
  <c r="O37" i="82"/>
  <c r="O33" i="82"/>
  <c r="O35" i="82"/>
  <c r="O34" i="82"/>
  <c r="O36" i="82"/>
  <c r="O32" i="82"/>
  <c r="F38" i="82"/>
  <c r="Q30" i="79"/>
  <c r="P30" i="79"/>
  <c r="P31" i="84" l="1"/>
  <c r="Q31" i="84"/>
  <c r="N31" i="85"/>
  <c r="D143" i="78"/>
  <c r="D103" i="79"/>
  <c r="D103" i="81"/>
  <c r="D103" i="82"/>
  <c r="D103" i="77"/>
  <c r="F103" i="77" s="1"/>
  <c r="D102" i="79"/>
  <c r="D102" i="80"/>
  <c r="D102" i="81"/>
  <c r="D102" i="82"/>
  <c r="D102" i="77"/>
  <c r="F102" i="77" s="1"/>
  <c r="D69" i="79"/>
  <c r="D69" i="81"/>
  <c r="D69" i="82"/>
  <c r="D69" i="84"/>
  <c r="D69" i="77"/>
  <c r="F69" i="77" s="1"/>
  <c r="D69" i="78"/>
  <c r="D141" i="78"/>
  <c r="D142" i="78"/>
  <c r="D141" i="79"/>
  <c r="D141" i="80"/>
  <c r="P31" i="85" l="1"/>
  <c r="N31" i="86"/>
  <c r="Q31" i="85"/>
  <c r="F69" i="78"/>
  <c r="F38" i="84"/>
  <c r="F69" i="79" l="1"/>
  <c r="N31" i="87"/>
  <c r="P31" i="86"/>
  <c r="Q31" i="86"/>
  <c r="Q31" i="87" l="1"/>
  <c r="P31" i="87"/>
  <c r="N31" i="88"/>
  <c r="F38" i="86"/>
  <c r="P30" i="80"/>
  <c r="Q30" i="80"/>
  <c r="D70" i="82"/>
  <c r="D70" i="84"/>
  <c r="D70" i="88"/>
  <c r="P31" i="88" l="1"/>
  <c r="Q31" i="88"/>
  <c r="F70" i="77"/>
  <c r="F70" i="78" s="1"/>
  <c r="F38" i="87"/>
  <c r="P30" i="81"/>
  <c r="Q30" i="81"/>
  <c r="F70" i="79" l="1"/>
  <c r="F70" i="80" s="1"/>
  <c r="F70" i="81" s="1"/>
  <c r="F70" i="82" s="1"/>
  <c r="F38" i="88"/>
  <c r="P30" i="82"/>
  <c r="Q30" i="82"/>
  <c r="P30" i="83" l="1"/>
  <c r="Q30" i="83"/>
  <c r="P30" i="84" l="1"/>
  <c r="Q30" i="84"/>
  <c r="N106" i="81"/>
  <c r="N118" i="78"/>
  <c r="N118" i="79" s="1"/>
  <c r="N118" i="80" s="1"/>
  <c r="N118" i="81" s="1"/>
  <c r="N118" i="82" s="1"/>
  <c r="N118" i="83" s="1"/>
  <c r="N118" i="84" s="1"/>
  <c r="N118" i="85" s="1"/>
  <c r="N118" i="86" s="1"/>
  <c r="N118" i="87" s="1"/>
  <c r="N118" i="88" s="1"/>
  <c r="N119" i="78"/>
  <c r="N119" i="79" s="1"/>
  <c r="N119" i="80" s="1"/>
  <c r="N119" i="81" s="1"/>
  <c r="N119" i="82" s="1"/>
  <c r="N119" i="83" s="1"/>
  <c r="N119" i="84" s="1"/>
  <c r="N119" i="85" s="1"/>
  <c r="N119" i="86" s="1"/>
  <c r="N119" i="87" s="1"/>
  <c r="N119" i="88" s="1"/>
  <c r="N120" i="78"/>
  <c r="N120" i="79" s="1"/>
  <c r="N120" i="80" s="1"/>
  <c r="N120" i="81" s="1"/>
  <c r="N120" i="82" s="1"/>
  <c r="N120" i="83" s="1"/>
  <c r="N120" i="84" s="1"/>
  <c r="N120" i="85" s="1"/>
  <c r="N120" i="86" s="1"/>
  <c r="N120" i="87" s="1"/>
  <c r="N120" i="88" s="1"/>
  <c r="N121" i="78"/>
  <c r="N121" i="79" s="1"/>
  <c r="N121" i="80" s="1"/>
  <c r="N121" i="81" s="1"/>
  <c r="N121" i="82" s="1"/>
  <c r="N121" i="83" s="1"/>
  <c r="N121" i="84" s="1"/>
  <c r="N121" i="85" s="1"/>
  <c r="N121" i="86" s="1"/>
  <c r="N121" i="87" s="1"/>
  <c r="N121" i="88" s="1"/>
  <c r="N122" i="78"/>
  <c r="N122" i="79" s="1"/>
  <c r="N122" i="80" s="1"/>
  <c r="N122" i="81" s="1"/>
  <c r="N122" i="82" s="1"/>
  <c r="N122" i="83" s="1"/>
  <c r="N122" i="84" s="1"/>
  <c r="N122" i="85" s="1"/>
  <c r="N122" i="86" s="1"/>
  <c r="N122" i="87" s="1"/>
  <c r="N122" i="88" s="1"/>
  <c r="N123" i="78"/>
  <c r="N123" i="79" s="1"/>
  <c r="N123" i="80" s="1"/>
  <c r="N123" i="81" s="1"/>
  <c r="N123" i="82" s="1"/>
  <c r="N123" i="83" s="1"/>
  <c r="N123" i="84" s="1"/>
  <c r="N123" i="85" s="1"/>
  <c r="N123" i="86" s="1"/>
  <c r="N123" i="87" s="1"/>
  <c r="N123" i="88" s="1"/>
  <c r="N124" i="78"/>
  <c r="N124" i="79" s="1"/>
  <c r="N124" i="80" s="1"/>
  <c r="N124" i="81" s="1"/>
  <c r="N124" i="82" s="1"/>
  <c r="N124" i="83" s="1"/>
  <c r="N124" i="84" s="1"/>
  <c r="N124" i="85" s="1"/>
  <c r="N124" i="86" s="1"/>
  <c r="N124" i="87" s="1"/>
  <c r="N125" i="78"/>
  <c r="N125" i="79" s="1"/>
  <c r="N125" i="80" s="1"/>
  <c r="N125" i="81" s="1"/>
  <c r="N125" i="82" s="1"/>
  <c r="N125" i="83" s="1"/>
  <c r="N125" i="84" s="1"/>
  <c r="N125" i="85" s="1"/>
  <c r="N125" i="86" s="1"/>
  <c r="N125" i="87" s="1"/>
  <c r="N125" i="88" s="1"/>
  <c r="N126" i="78"/>
  <c r="N126" i="79" s="1"/>
  <c r="N126" i="80" s="1"/>
  <c r="N126" i="81" s="1"/>
  <c r="N126" i="82" s="1"/>
  <c r="N126" i="83" s="1"/>
  <c r="N126" i="84" s="1"/>
  <c r="N126" i="85" s="1"/>
  <c r="N126" i="86" s="1"/>
  <c r="N126" i="87" s="1"/>
  <c r="N126" i="88" s="1"/>
  <c r="N127" i="78"/>
  <c r="N127" i="79" s="1"/>
  <c r="N127" i="80" s="1"/>
  <c r="N127" i="81" s="1"/>
  <c r="N127" i="82" s="1"/>
  <c r="N127" i="83" s="1"/>
  <c r="N127" i="84" s="1"/>
  <c r="N127" i="85" s="1"/>
  <c r="N127" i="86" s="1"/>
  <c r="N127" i="87" s="1"/>
  <c r="N127" i="88" s="1"/>
  <c r="N128" i="78"/>
  <c r="N128" i="79" s="1"/>
  <c r="N128" i="80" s="1"/>
  <c r="N128" i="81" s="1"/>
  <c r="N128" i="82" s="1"/>
  <c r="N128" i="83" s="1"/>
  <c r="N128" i="84" s="1"/>
  <c r="N128" i="85" s="1"/>
  <c r="N128" i="86" s="1"/>
  <c r="N128" i="87" s="1"/>
  <c r="N128" i="88" s="1"/>
  <c r="N129" i="78"/>
  <c r="N129" i="79" s="1"/>
  <c r="N129" i="80" s="1"/>
  <c r="N129" i="81" s="1"/>
  <c r="N129" i="82" s="1"/>
  <c r="N129" i="83" s="1"/>
  <c r="N129" i="84" s="1"/>
  <c r="N129" i="85" s="1"/>
  <c r="N129" i="86" s="1"/>
  <c r="N129" i="87" s="1"/>
  <c r="N129" i="88" s="1"/>
  <c r="N130" i="78"/>
  <c r="N130" i="79" s="1"/>
  <c r="N130" i="80" s="1"/>
  <c r="N130" i="81" s="1"/>
  <c r="N130" i="82" s="1"/>
  <c r="N130" i="83" s="1"/>
  <c r="N130" i="84" s="1"/>
  <c r="N130" i="85" s="1"/>
  <c r="N130" i="86" s="1"/>
  <c r="N130" i="87" s="1"/>
  <c r="N130" i="88" s="1"/>
  <c r="N131" i="78"/>
  <c r="N131" i="79" s="1"/>
  <c r="N131" i="80" s="1"/>
  <c r="N131" i="81" s="1"/>
  <c r="N131" i="82" s="1"/>
  <c r="N132" i="78"/>
  <c r="N132" i="79" s="1"/>
  <c r="N132" i="80" s="1"/>
  <c r="N132" i="81" s="1"/>
  <c r="N132" i="82" s="1"/>
  <c r="N133" i="78"/>
  <c r="N133" i="79" s="1"/>
  <c r="N133" i="80" s="1"/>
  <c r="N133" i="81" s="1"/>
  <c r="N133" i="82" s="1"/>
  <c r="N134" i="78"/>
  <c r="N134" i="79" s="1"/>
  <c r="N134" i="80" s="1"/>
  <c r="N134" i="81" s="1"/>
  <c r="N134" i="82" s="1"/>
  <c r="N135" i="78"/>
  <c r="N135" i="79" s="1"/>
  <c r="N135" i="80" s="1"/>
  <c r="N135" i="81" s="1"/>
  <c r="N135" i="82" s="1"/>
  <c r="N136" i="78"/>
  <c r="N136" i="79" s="1"/>
  <c r="N136" i="80" s="1"/>
  <c r="N136" i="81" s="1"/>
  <c r="N136" i="82" s="1"/>
  <c r="N137" i="78"/>
  <c r="N137" i="79" s="1"/>
  <c r="N137" i="80" s="1"/>
  <c r="N137" i="81" s="1"/>
  <c r="N137" i="82" s="1"/>
  <c r="N138" i="78"/>
  <c r="N138" i="79" s="1"/>
  <c r="N138" i="80" s="1"/>
  <c r="N138" i="81" s="1"/>
  <c r="N138" i="82" s="1"/>
  <c r="N139" i="78"/>
  <c r="N139" i="79" s="1"/>
  <c r="N139" i="80" s="1"/>
  <c r="N139" i="81" s="1"/>
  <c r="N139" i="82" s="1"/>
  <c r="N140" i="78"/>
  <c r="N140" i="79" s="1"/>
  <c r="N140" i="80" s="1"/>
  <c r="N140" i="81" s="1"/>
  <c r="N140" i="82" s="1"/>
  <c r="N141" i="78"/>
  <c r="N141" i="79" s="1"/>
  <c r="N141" i="80" s="1"/>
  <c r="N141" i="81" s="1"/>
  <c r="N141" i="82" s="1"/>
  <c r="N142" i="78"/>
  <c r="N142" i="79" s="1"/>
  <c r="N142" i="80" s="1"/>
  <c r="N142" i="81" s="1"/>
  <c r="N142" i="82" s="1"/>
  <c r="N142" i="83" s="1"/>
  <c r="N142" i="84" s="1"/>
  <c r="N142" i="85" s="1"/>
  <c r="N142" i="86" s="1"/>
  <c r="N142" i="87" s="1"/>
  <c r="N142" i="88" s="1"/>
  <c r="N143" i="78"/>
  <c r="N143" i="79" s="1"/>
  <c r="N143" i="80" s="1"/>
  <c r="N143" i="81" s="1"/>
  <c r="N143" i="82" s="1"/>
  <c r="N144" i="78"/>
  <c r="N144" i="79" s="1"/>
  <c r="N144" i="80" s="1"/>
  <c r="N144" i="81" s="1"/>
  <c r="N144" i="82" s="1"/>
  <c r="N145" i="78"/>
  <c r="N145" i="79" s="1"/>
  <c r="N145" i="80" s="1"/>
  <c r="N145" i="81" s="1"/>
  <c r="N145" i="82" s="1"/>
  <c r="N146" i="78"/>
  <c r="N146" i="79" s="1"/>
  <c r="N146" i="80" s="1"/>
  <c r="N146" i="81" s="1"/>
  <c r="N146" i="82" s="1"/>
  <c r="N146" i="83" s="1"/>
  <c r="N146" i="84" s="1"/>
  <c r="N146" i="85" s="1"/>
  <c r="N146" i="86" s="1"/>
  <c r="N146" i="87" s="1"/>
  <c r="N146" i="88" s="1"/>
  <c r="N147" i="78"/>
  <c r="N147" i="79" s="1"/>
  <c r="N147" i="80" s="1"/>
  <c r="N147" i="81" s="1"/>
  <c r="N147" i="82" s="1"/>
  <c r="N148" i="78"/>
  <c r="N148" i="79" s="1"/>
  <c r="N148" i="80" s="1"/>
  <c r="N148" i="81" s="1"/>
  <c r="N148" i="82" s="1"/>
  <c r="N149" i="78"/>
  <c r="N149" i="79" s="1"/>
  <c r="N149" i="80" s="1"/>
  <c r="N149" i="81" s="1"/>
  <c r="N149" i="82" s="1"/>
  <c r="N150" i="78"/>
  <c r="N150" i="79" s="1"/>
  <c r="N150" i="80" s="1"/>
  <c r="N150" i="81" s="1"/>
  <c r="N150" i="82" s="1"/>
  <c r="N151" i="78"/>
  <c r="N151" i="79" s="1"/>
  <c r="N151" i="80" s="1"/>
  <c r="N151" i="81" s="1"/>
  <c r="N151" i="82" s="1"/>
  <c r="N152" i="78"/>
  <c r="N153" i="78"/>
  <c r="N153" i="79" s="1"/>
  <c r="N153" i="80" s="1"/>
  <c r="N153" i="81" s="1"/>
  <c r="N45" i="78"/>
  <c r="N46" i="78"/>
  <c r="N47" i="78"/>
  <c r="N48" i="78"/>
  <c r="N49" i="78"/>
  <c r="N50" i="78"/>
  <c r="N51" i="78"/>
  <c r="N52" i="78"/>
  <c r="N53" i="78"/>
  <c r="N54" i="78"/>
  <c r="N55" i="78"/>
  <c r="N55" i="79" s="1"/>
  <c r="N55" i="80" s="1"/>
  <c r="N55" i="81" s="1"/>
  <c r="N55" i="82" s="1"/>
  <c r="N55" i="83" s="1"/>
  <c r="N55" i="84" s="1"/>
  <c r="N55" i="85" s="1"/>
  <c r="N55" i="86" s="1"/>
  <c r="N55" i="87" s="1"/>
  <c r="N55" i="88" s="1"/>
  <c r="N56" i="78"/>
  <c r="N57" i="78"/>
  <c r="N58" i="78"/>
  <c r="N59" i="78"/>
  <c r="N60" i="78"/>
  <c r="N61" i="78"/>
  <c r="N62" i="78"/>
  <c r="N63" i="78"/>
  <c r="N64" i="78"/>
  <c r="N65" i="78"/>
  <c r="N66" i="78"/>
  <c r="N67" i="78"/>
  <c r="N68" i="78"/>
  <c r="N69" i="78"/>
  <c r="N70" i="78"/>
  <c r="N71" i="78"/>
  <c r="N44" i="78"/>
  <c r="N117" i="78"/>
  <c r="N117" i="79" s="1"/>
  <c r="N117" i="80" s="1"/>
  <c r="N117" i="81" s="1"/>
  <c r="N117" i="82" s="1"/>
  <c r="N117" i="83" s="1"/>
  <c r="N117" i="84" s="1"/>
  <c r="N82" i="78"/>
  <c r="N82" i="79" s="1"/>
  <c r="N82" i="80" s="1"/>
  <c r="N82" i="81" s="1"/>
  <c r="N82" i="82" s="1"/>
  <c r="N82" i="83" s="1"/>
  <c r="N82" i="84" s="1"/>
  <c r="N82" i="85" s="1"/>
  <c r="N82" i="86" s="1"/>
  <c r="N82" i="87" s="1"/>
  <c r="N82" i="88" s="1"/>
  <c r="N83" i="78"/>
  <c r="N83" i="79" s="1"/>
  <c r="N83" i="80" s="1"/>
  <c r="N83" i="81" s="1"/>
  <c r="N83" i="82" s="1"/>
  <c r="N83" i="83" s="1"/>
  <c r="N83" i="84" s="1"/>
  <c r="N83" i="85" s="1"/>
  <c r="N83" i="86" s="1"/>
  <c r="N83" i="87" s="1"/>
  <c r="N83" i="88" s="1"/>
  <c r="N84" i="78"/>
  <c r="N84" i="79" s="1"/>
  <c r="N84" i="80" s="1"/>
  <c r="N84" i="81" s="1"/>
  <c r="N84" i="82" s="1"/>
  <c r="N84" i="83" s="1"/>
  <c r="N84" i="84" s="1"/>
  <c r="N84" i="85" s="1"/>
  <c r="N84" i="86" s="1"/>
  <c r="N84" i="87" s="1"/>
  <c r="N84" i="88" s="1"/>
  <c r="N85" i="78"/>
  <c r="N85" i="79" s="1"/>
  <c r="N85" i="80" s="1"/>
  <c r="N85" i="81" s="1"/>
  <c r="N85" i="82" s="1"/>
  <c r="N85" i="83" s="1"/>
  <c r="N85" i="84" s="1"/>
  <c r="N85" i="85" s="1"/>
  <c r="N85" i="86" s="1"/>
  <c r="N85" i="87" s="1"/>
  <c r="N85" i="88" s="1"/>
  <c r="N86" i="78"/>
  <c r="N86" i="79" s="1"/>
  <c r="N86" i="80" s="1"/>
  <c r="N86" i="81" s="1"/>
  <c r="N86" i="82" s="1"/>
  <c r="N86" i="83" s="1"/>
  <c r="N86" i="84" s="1"/>
  <c r="N86" i="85" s="1"/>
  <c r="N86" i="86" s="1"/>
  <c r="N86" i="87" s="1"/>
  <c r="N86" i="88" s="1"/>
  <c r="N87" i="78"/>
  <c r="N87" i="79" s="1"/>
  <c r="N87" i="80" s="1"/>
  <c r="N87" i="81" s="1"/>
  <c r="N87" i="82" s="1"/>
  <c r="N87" i="83" s="1"/>
  <c r="N87" i="84" s="1"/>
  <c r="N87" i="85" s="1"/>
  <c r="N87" i="86" s="1"/>
  <c r="N87" i="87" s="1"/>
  <c r="N87" i="88" s="1"/>
  <c r="N88" i="78"/>
  <c r="N88" i="79" s="1"/>
  <c r="N88" i="80" s="1"/>
  <c r="N88" i="81" s="1"/>
  <c r="N88" i="82" s="1"/>
  <c r="N88" i="83" s="1"/>
  <c r="N88" i="84" s="1"/>
  <c r="N88" i="85" s="1"/>
  <c r="N88" i="86" s="1"/>
  <c r="N88" i="87" s="1"/>
  <c r="N88" i="88" s="1"/>
  <c r="N89" i="78"/>
  <c r="N89" i="79" s="1"/>
  <c r="N89" i="80" s="1"/>
  <c r="N89" i="81" s="1"/>
  <c r="N89" i="82" s="1"/>
  <c r="N89" i="83" s="1"/>
  <c r="N89" i="84" s="1"/>
  <c r="N89" i="85" s="1"/>
  <c r="N89" i="86" s="1"/>
  <c r="N89" i="87" s="1"/>
  <c r="N89" i="88" s="1"/>
  <c r="N90" i="78"/>
  <c r="N90" i="79" s="1"/>
  <c r="N90" i="80" s="1"/>
  <c r="N90" i="81" s="1"/>
  <c r="N90" i="82" s="1"/>
  <c r="N90" i="83" s="1"/>
  <c r="N90" i="84" s="1"/>
  <c r="N90" i="85" s="1"/>
  <c r="N90" i="86" s="1"/>
  <c r="N90" i="87" s="1"/>
  <c r="N90" i="88" s="1"/>
  <c r="N91" i="78"/>
  <c r="N91" i="79" s="1"/>
  <c r="N91" i="80" s="1"/>
  <c r="N91" i="81" s="1"/>
  <c r="N91" i="82" s="1"/>
  <c r="N91" i="83" s="1"/>
  <c r="N91" i="84" s="1"/>
  <c r="N91" i="85" s="1"/>
  <c r="N91" i="86" s="1"/>
  <c r="N91" i="87" s="1"/>
  <c r="N91" i="88" s="1"/>
  <c r="N92" i="78"/>
  <c r="N92" i="79" s="1"/>
  <c r="N92" i="80" s="1"/>
  <c r="N92" i="81" s="1"/>
  <c r="N92" i="82" s="1"/>
  <c r="N92" i="83" s="1"/>
  <c r="N92" i="84" s="1"/>
  <c r="N92" i="85" s="1"/>
  <c r="N92" i="86" s="1"/>
  <c r="N92" i="87" s="1"/>
  <c r="N92" i="88" s="1"/>
  <c r="N93" i="78"/>
  <c r="N93" i="79" s="1"/>
  <c r="N93" i="80" s="1"/>
  <c r="N93" i="81" s="1"/>
  <c r="N93" i="82" s="1"/>
  <c r="N93" i="83" s="1"/>
  <c r="N93" i="84" s="1"/>
  <c r="N93" i="85" s="1"/>
  <c r="N93" i="86" s="1"/>
  <c r="N93" i="87" s="1"/>
  <c r="N93" i="88" s="1"/>
  <c r="N94" i="78"/>
  <c r="N94" i="79" s="1"/>
  <c r="N94" i="80" s="1"/>
  <c r="N94" i="81" s="1"/>
  <c r="N94" i="82" s="1"/>
  <c r="N94" i="83" s="1"/>
  <c r="N94" i="84" s="1"/>
  <c r="N94" i="85" s="1"/>
  <c r="N94" i="86" s="1"/>
  <c r="N94" i="87" s="1"/>
  <c r="N94" i="88" s="1"/>
  <c r="N95" i="78"/>
  <c r="N95" i="79" s="1"/>
  <c r="N95" i="80" s="1"/>
  <c r="N95" i="81" s="1"/>
  <c r="N95" i="82" s="1"/>
  <c r="N95" i="83" s="1"/>
  <c r="N95" i="84" s="1"/>
  <c r="N95" i="85" s="1"/>
  <c r="N95" i="86" s="1"/>
  <c r="N95" i="87" s="1"/>
  <c r="N95" i="88" s="1"/>
  <c r="N96" i="78"/>
  <c r="N96" i="79" s="1"/>
  <c r="N96" i="80" s="1"/>
  <c r="N96" i="81" s="1"/>
  <c r="N96" i="82" s="1"/>
  <c r="N96" i="83" s="1"/>
  <c r="N96" i="84" s="1"/>
  <c r="N96" i="85" s="1"/>
  <c r="N96" i="86" s="1"/>
  <c r="N96" i="87" s="1"/>
  <c r="N96" i="88" s="1"/>
  <c r="N97" i="78"/>
  <c r="N97" i="79" s="1"/>
  <c r="N97" i="80" s="1"/>
  <c r="N97" i="81" s="1"/>
  <c r="N97" i="82" s="1"/>
  <c r="N97" i="83" s="1"/>
  <c r="N97" i="84" s="1"/>
  <c r="N97" i="85" s="1"/>
  <c r="N97" i="86" s="1"/>
  <c r="N97" i="87" s="1"/>
  <c r="N97" i="88" s="1"/>
  <c r="N98" i="78"/>
  <c r="N98" i="79" s="1"/>
  <c r="N98" i="80" s="1"/>
  <c r="N98" i="81" s="1"/>
  <c r="N98" i="82" s="1"/>
  <c r="N98" i="83" s="1"/>
  <c r="N98" i="84" s="1"/>
  <c r="N98" i="85" s="1"/>
  <c r="N98" i="86" s="1"/>
  <c r="N98" i="87" s="1"/>
  <c r="N98" i="88" s="1"/>
  <c r="N99" i="78"/>
  <c r="N99" i="79" s="1"/>
  <c r="N99" i="80" s="1"/>
  <c r="N99" i="81" s="1"/>
  <c r="N99" i="82" s="1"/>
  <c r="N99" i="83" s="1"/>
  <c r="N99" i="84" s="1"/>
  <c r="N99" i="85" s="1"/>
  <c r="N99" i="86" s="1"/>
  <c r="N99" i="87" s="1"/>
  <c r="N99" i="88" s="1"/>
  <c r="N100" i="78"/>
  <c r="N100" i="79" s="1"/>
  <c r="N100" i="80" s="1"/>
  <c r="N100" i="81" s="1"/>
  <c r="N100" i="82" s="1"/>
  <c r="N100" i="83" s="1"/>
  <c r="N100" i="84" s="1"/>
  <c r="N100" i="85" s="1"/>
  <c r="N100" i="86" s="1"/>
  <c r="N100" i="87" s="1"/>
  <c r="N100" i="88" s="1"/>
  <c r="N101" i="78"/>
  <c r="N101" i="79" s="1"/>
  <c r="N101" i="80" s="1"/>
  <c r="N101" i="81" s="1"/>
  <c r="N101" i="82" s="1"/>
  <c r="N101" i="83" s="1"/>
  <c r="N101" i="84" s="1"/>
  <c r="N101" i="85" s="1"/>
  <c r="N101" i="86" s="1"/>
  <c r="N101" i="87" s="1"/>
  <c r="N101" i="88" s="1"/>
  <c r="N102" i="78"/>
  <c r="N102" i="79" s="1"/>
  <c r="N102" i="80" s="1"/>
  <c r="N102" i="81" s="1"/>
  <c r="N102" i="82" s="1"/>
  <c r="N102" i="83" s="1"/>
  <c r="N102" i="84" s="1"/>
  <c r="N102" i="85" s="1"/>
  <c r="N102" i="86" s="1"/>
  <c r="N102" i="87" s="1"/>
  <c r="N102" i="88" s="1"/>
  <c r="N103" i="78"/>
  <c r="N103" i="79" s="1"/>
  <c r="N103" i="80" s="1"/>
  <c r="N103" i="81" s="1"/>
  <c r="N103" i="82" s="1"/>
  <c r="N103" i="83" s="1"/>
  <c r="N103" i="84" s="1"/>
  <c r="N103" i="85" s="1"/>
  <c r="N103" i="86" s="1"/>
  <c r="N103" i="87" s="1"/>
  <c r="N103" i="88" s="1"/>
  <c r="N104" i="78"/>
  <c r="N104" i="79" s="1"/>
  <c r="N104" i="80" s="1"/>
  <c r="N104" i="81" s="1"/>
  <c r="N104" i="82" s="1"/>
  <c r="N104" i="83" s="1"/>
  <c r="N104" i="84" s="1"/>
  <c r="N104" i="85" s="1"/>
  <c r="N104" i="86" s="1"/>
  <c r="N104" i="87" s="1"/>
  <c r="N104" i="88" s="1"/>
  <c r="N105" i="78"/>
  <c r="N105" i="79" s="1"/>
  <c r="N105" i="80" s="1"/>
  <c r="N105" i="81" s="1"/>
  <c r="N105" i="82" s="1"/>
  <c r="N105" i="83" s="1"/>
  <c r="N105" i="84" s="1"/>
  <c r="N105" i="85" s="1"/>
  <c r="N105" i="86" s="1"/>
  <c r="N105" i="87" s="1"/>
  <c r="N105" i="88" s="1"/>
  <c r="N81" i="78"/>
  <c r="N118" i="77"/>
  <c r="N119" i="77"/>
  <c r="N120" i="77"/>
  <c r="N121" i="77"/>
  <c r="N122" i="77"/>
  <c r="N123" i="77"/>
  <c r="N124" i="77"/>
  <c r="N125" i="77"/>
  <c r="N126" i="77"/>
  <c r="N127" i="77"/>
  <c r="N128" i="77"/>
  <c r="N129" i="77"/>
  <c r="N130" i="77"/>
  <c r="N131" i="77"/>
  <c r="N132" i="77"/>
  <c r="N133" i="77"/>
  <c r="N134" i="77"/>
  <c r="N135" i="77"/>
  <c r="N136" i="77"/>
  <c r="N137" i="77"/>
  <c r="N138" i="77"/>
  <c r="N139" i="77"/>
  <c r="N140" i="77"/>
  <c r="N141" i="77"/>
  <c r="N142" i="77"/>
  <c r="N143" i="77"/>
  <c r="N144" i="77"/>
  <c r="N145" i="77"/>
  <c r="N146" i="77"/>
  <c r="N147" i="77"/>
  <c r="N148" i="77"/>
  <c r="N149" i="77"/>
  <c r="N150" i="77"/>
  <c r="N151" i="77"/>
  <c r="N152" i="77"/>
  <c r="N153" i="77"/>
  <c r="N117" i="77"/>
  <c r="N82" i="77"/>
  <c r="N83" i="77"/>
  <c r="N84" i="77"/>
  <c r="N85" i="77"/>
  <c r="N86" i="77"/>
  <c r="N87" i="77"/>
  <c r="N88" i="77"/>
  <c r="N89" i="77"/>
  <c r="N90" i="77"/>
  <c r="N91" i="77"/>
  <c r="N92" i="77"/>
  <c r="N93" i="77"/>
  <c r="N94" i="77"/>
  <c r="N95" i="77"/>
  <c r="N96" i="77"/>
  <c r="N97" i="77"/>
  <c r="N98" i="77"/>
  <c r="N99" i="77"/>
  <c r="N100" i="77"/>
  <c r="N101" i="77"/>
  <c r="N102" i="77"/>
  <c r="N103" i="77"/>
  <c r="N104" i="77"/>
  <c r="N105" i="77"/>
  <c r="N81" i="77"/>
  <c r="N66" i="79" l="1"/>
  <c r="N66" i="80" s="1"/>
  <c r="N66" i="81" s="1"/>
  <c r="N66" i="82" s="1"/>
  <c r="N66" i="83" s="1"/>
  <c r="N66" i="84" s="1"/>
  <c r="N66" i="85" s="1"/>
  <c r="N66" i="86" s="1"/>
  <c r="N66" i="87" s="1"/>
  <c r="N66" i="88" s="1"/>
  <c r="N50" i="79"/>
  <c r="N50" i="80" s="1"/>
  <c r="N50" i="81" s="1"/>
  <c r="N50" i="82" s="1"/>
  <c r="N50" i="83" s="1"/>
  <c r="N50" i="84" s="1"/>
  <c r="N50" i="85" s="1"/>
  <c r="N50" i="86" s="1"/>
  <c r="N50" i="87" s="1"/>
  <c r="N50" i="88" s="1"/>
  <c r="N65" i="79"/>
  <c r="N65" i="80" s="1"/>
  <c r="N65" i="81" s="1"/>
  <c r="N65" i="82" s="1"/>
  <c r="N65" i="83" s="1"/>
  <c r="N65" i="84" s="1"/>
  <c r="N65" i="85" s="1"/>
  <c r="N65" i="86" s="1"/>
  <c r="N65" i="87" s="1"/>
  <c r="N65" i="88" s="1"/>
  <c r="N49" i="79"/>
  <c r="N49" i="80" s="1"/>
  <c r="N49" i="81" s="1"/>
  <c r="N49" i="82" s="1"/>
  <c r="N49" i="83" s="1"/>
  <c r="N49" i="84" s="1"/>
  <c r="N49" i="85" s="1"/>
  <c r="N49" i="86" s="1"/>
  <c r="N49" i="87" s="1"/>
  <c r="N49" i="88" s="1"/>
  <c r="N64" i="79"/>
  <c r="N64" i="80" s="1"/>
  <c r="N64" i="81" s="1"/>
  <c r="N64" i="82" s="1"/>
  <c r="N64" i="83" s="1"/>
  <c r="N64" i="84" s="1"/>
  <c r="N64" i="85" s="1"/>
  <c r="N64" i="86" s="1"/>
  <c r="N64" i="87" s="1"/>
  <c r="N64" i="88" s="1"/>
  <c r="N48" i="79"/>
  <c r="N48" i="80" s="1"/>
  <c r="N48" i="81" s="1"/>
  <c r="N48" i="82" s="1"/>
  <c r="N48" i="83" s="1"/>
  <c r="N48" i="84" s="1"/>
  <c r="N48" i="85" s="1"/>
  <c r="N48" i="86" s="1"/>
  <c r="N48" i="87" s="1"/>
  <c r="N48" i="88" s="1"/>
  <c r="N67" i="79"/>
  <c r="N67" i="80" s="1"/>
  <c r="N67" i="81" s="1"/>
  <c r="N67" i="82" s="1"/>
  <c r="N67" i="83" s="1"/>
  <c r="N67" i="84" s="1"/>
  <c r="N67" i="85" s="1"/>
  <c r="N67" i="86" s="1"/>
  <c r="N67" i="87" s="1"/>
  <c r="N67" i="88" s="1"/>
  <c r="N63" i="79"/>
  <c r="N63" i="80" s="1"/>
  <c r="N63" i="81" s="1"/>
  <c r="N63" i="82" s="1"/>
  <c r="N63" i="83" s="1"/>
  <c r="N63" i="84" s="1"/>
  <c r="N63" i="85" s="1"/>
  <c r="N63" i="86" s="1"/>
  <c r="N63" i="87" s="1"/>
  <c r="N63" i="88" s="1"/>
  <c r="N47" i="79"/>
  <c r="N47" i="80" s="1"/>
  <c r="N47" i="81" s="1"/>
  <c r="N47" i="82" s="1"/>
  <c r="N47" i="83" s="1"/>
  <c r="N47" i="84" s="1"/>
  <c r="N47" i="85" s="1"/>
  <c r="N47" i="86" s="1"/>
  <c r="N47" i="87" s="1"/>
  <c r="N47" i="88" s="1"/>
  <c r="N62" i="79"/>
  <c r="N62" i="80" s="1"/>
  <c r="N62" i="81" s="1"/>
  <c r="N62" i="82" s="1"/>
  <c r="N62" i="83" s="1"/>
  <c r="N62" i="84" s="1"/>
  <c r="N62" i="85" s="1"/>
  <c r="N62" i="86" s="1"/>
  <c r="N62" i="87" s="1"/>
  <c r="N62" i="88" s="1"/>
  <c r="N46" i="79"/>
  <c r="N46" i="80" s="1"/>
  <c r="N46" i="81" s="1"/>
  <c r="N46" i="82" s="1"/>
  <c r="N46" i="83" s="1"/>
  <c r="N46" i="84" s="1"/>
  <c r="N46" i="85" s="1"/>
  <c r="N46" i="86" s="1"/>
  <c r="N46" i="87" s="1"/>
  <c r="N46" i="88" s="1"/>
  <c r="N61" i="79"/>
  <c r="N61" i="80" s="1"/>
  <c r="N61" i="81" s="1"/>
  <c r="N61" i="82" s="1"/>
  <c r="N61" i="83" s="1"/>
  <c r="N61" i="84" s="1"/>
  <c r="N61" i="85" s="1"/>
  <c r="N61" i="86" s="1"/>
  <c r="N61" i="87" s="1"/>
  <c r="N61" i="88" s="1"/>
  <c r="N45" i="79"/>
  <c r="N45" i="80" s="1"/>
  <c r="N45" i="81" s="1"/>
  <c r="N45" i="82" s="1"/>
  <c r="N45" i="83" s="1"/>
  <c r="N45" i="84" s="1"/>
  <c r="N45" i="85" s="1"/>
  <c r="N45" i="86" s="1"/>
  <c r="N45" i="87" s="1"/>
  <c r="N45" i="88" s="1"/>
  <c r="N68" i="79"/>
  <c r="N68" i="80" s="1"/>
  <c r="N68" i="81" s="1"/>
  <c r="N68" i="82" s="1"/>
  <c r="N68" i="83" s="1"/>
  <c r="N68" i="84" s="1"/>
  <c r="N68" i="85" s="1"/>
  <c r="N68" i="86" s="1"/>
  <c r="N68" i="87" s="1"/>
  <c r="N68" i="88" s="1"/>
  <c r="N52" i="79"/>
  <c r="N52" i="80" s="1"/>
  <c r="N52" i="81" s="1"/>
  <c r="N52" i="82" s="1"/>
  <c r="N52" i="83" s="1"/>
  <c r="N52" i="84" s="1"/>
  <c r="N52" i="85" s="1"/>
  <c r="N52" i="86" s="1"/>
  <c r="N52" i="87" s="1"/>
  <c r="N52" i="88" s="1"/>
  <c r="N51" i="79"/>
  <c r="N51" i="80" s="1"/>
  <c r="N51" i="81" s="1"/>
  <c r="N51" i="82" s="1"/>
  <c r="N51" i="83" s="1"/>
  <c r="N51" i="84" s="1"/>
  <c r="N51" i="85" s="1"/>
  <c r="N51" i="86" s="1"/>
  <c r="N51" i="87" s="1"/>
  <c r="N51" i="88" s="1"/>
  <c r="N60" i="79"/>
  <c r="N60" i="80" s="1"/>
  <c r="N60" i="81" s="1"/>
  <c r="N60" i="82" s="1"/>
  <c r="N60" i="83" s="1"/>
  <c r="N60" i="84" s="1"/>
  <c r="N60" i="85" s="1"/>
  <c r="N60" i="86" s="1"/>
  <c r="N60" i="87" s="1"/>
  <c r="N60" i="88" s="1"/>
  <c r="N58" i="79"/>
  <c r="N58" i="80" s="1"/>
  <c r="N58" i="81" s="1"/>
  <c r="N58" i="82" s="1"/>
  <c r="N58" i="83" s="1"/>
  <c r="N58" i="84" s="1"/>
  <c r="N58" i="85" s="1"/>
  <c r="N58" i="86" s="1"/>
  <c r="N58" i="87" s="1"/>
  <c r="N58" i="88" s="1"/>
  <c r="N56" i="79"/>
  <c r="N56" i="80" s="1"/>
  <c r="N56" i="81" s="1"/>
  <c r="N56" i="82" s="1"/>
  <c r="N56" i="83" s="1"/>
  <c r="N56" i="84" s="1"/>
  <c r="N56" i="85" s="1"/>
  <c r="N56" i="86" s="1"/>
  <c r="N56" i="87" s="1"/>
  <c r="N56" i="88" s="1"/>
  <c r="N59" i="79"/>
  <c r="N59" i="80" s="1"/>
  <c r="N59" i="81" s="1"/>
  <c r="N59" i="82" s="1"/>
  <c r="N59" i="83" s="1"/>
  <c r="N59" i="84" s="1"/>
  <c r="N59" i="85" s="1"/>
  <c r="N59" i="86" s="1"/>
  <c r="N59" i="87" s="1"/>
  <c r="N59" i="88" s="1"/>
  <c r="N70" i="79"/>
  <c r="N70" i="80" s="1"/>
  <c r="N70" i="81" s="1"/>
  <c r="N70" i="82" s="1"/>
  <c r="N70" i="83" s="1"/>
  <c r="N70" i="84" s="1"/>
  <c r="N70" i="85" s="1"/>
  <c r="N70" i="86" s="1"/>
  <c r="N70" i="87" s="1"/>
  <c r="N70" i="88" s="1"/>
  <c r="Q70" i="78"/>
  <c r="P70" i="78"/>
  <c r="N54" i="79"/>
  <c r="N54" i="80" s="1"/>
  <c r="N54" i="81" s="1"/>
  <c r="N54" i="82" s="1"/>
  <c r="N54" i="83" s="1"/>
  <c r="N54" i="84" s="1"/>
  <c r="N54" i="85" s="1"/>
  <c r="N54" i="86" s="1"/>
  <c r="N54" i="87" s="1"/>
  <c r="N54" i="88" s="1"/>
  <c r="N57" i="79"/>
  <c r="N57" i="80" s="1"/>
  <c r="N57" i="81" s="1"/>
  <c r="N57" i="82" s="1"/>
  <c r="N57" i="83" s="1"/>
  <c r="N57" i="84" s="1"/>
  <c r="N57" i="85" s="1"/>
  <c r="N57" i="86" s="1"/>
  <c r="N57" i="87" s="1"/>
  <c r="N57" i="88" s="1"/>
  <c r="N71" i="79"/>
  <c r="N71" i="80" s="1"/>
  <c r="N71" i="81" s="1"/>
  <c r="N71" i="82" s="1"/>
  <c r="N71" i="83" s="1"/>
  <c r="N71" i="84" s="1"/>
  <c r="N71" i="85" s="1"/>
  <c r="N71" i="86" s="1"/>
  <c r="N71" i="87" s="1"/>
  <c r="N71" i="88" s="1"/>
  <c r="Q71" i="78"/>
  <c r="P71" i="78"/>
  <c r="N69" i="79"/>
  <c r="N69" i="80" s="1"/>
  <c r="N69" i="81" s="1"/>
  <c r="N69" i="82" s="1"/>
  <c r="N69" i="83" s="1"/>
  <c r="N69" i="84" s="1"/>
  <c r="N69" i="85" s="1"/>
  <c r="N69" i="86" s="1"/>
  <c r="N69" i="87" s="1"/>
  <c r="N69" i="88" s="1"/>
  <c r="Q69" i="78"/>
  <c r="P69" i="78"/>
  <c r="N53" i="79"/>
  <c r="N53" i="80" s="1"/>
  <c r="N53" i="81" s="1"/>
  <c r="N53" i="82" s="1"/>
  <c r="N53" i="83" s="1"/>
  <c r="N53" i="84" s="1"/>
  <c r="N53" i="85" s="1"/>
  <c r="N53" i="86" s="1"/>
  <c r="N53" i="87" s="1"/>
  <c r="N53" i="88" s="1"/>
  <c r="N117" i="85"/>
  <c r="N44" i="79"/>
  <c r="N74" i="78"/>
  <c r="N43" i="78"/>
  <c r="N116" i="77"/>
  <c r="N80" i="77"/>
  <c r="N81" i="79"/>
  <c r="N80" i="78"/>
  <c r="N152" i="79"/>
  <c r="N116" i="78"/>
  <c r="P30" i="85"/>
  <c r="Q30" i="85"/>
  <c r="N124" i="88"/>
  <c r="N148" i="83"/>
  <c r="N148" i="84" s="1"/>
  <c r="N148" i="85" s="1"/>
  <c r="N148" i="86" s="1"/>
  <c r="N148" i="87" s="1"/>
  <c r="N148" i="88" s="1"/>
  <c r="N136" i="83"/>
  <c r="N136" i="84" s="1"/>
  <c r="N136" i="85" s="1"/>
  <c r="N136" i="86" s="1"/>
  <c r="N136" i="87" s="1"/>
  <c r="N136" i="88" s="1"/>
  <c r="N132" i="83"/>
  <c r="N132" i="84" s="1"/>
  <c r="N132" i="85" s="1"/>
  <c r="N132" i="86" s="1"/>
  <c r="N132" i="87" s="1"/>
  <c r="N132" i="88" s="1"/>
  <c r="N153" i="82"/>
  <c r="N141" i="83"/>
  <c r="N141" i="84" s="1"/>
  <c r="N141" i="85" s="1"/>
  <c r="N141" i="86" s="1"/>
  <c r="N141" i="87" s="1"/>
  <c r="N141" i="88" s="1"/>
  <c r="N143" i="83"/>
  <c r="N143" i="84" s="1"/>
  <c r="N143" i="85" s="1"/>
  <c r="N143" i="86" s="1"/>
  <c r="N143" i="87" s="1"/>
  <c r="N143" i="88" s="1"/>
  <c r="N147" i="83"/>
  <c r="N147" i="84" s="1"/>
  <c r="N147" i="85" s="1"/>
  <c r="N147" i="86" s="1"/>
  <c r="N147" i="87" s="1"/>
  <c r="N147" i="88" s="1"/>
  <c r="N140" i="83"/>
  <c r="N140" i="84" s="1"/>
  <c r="N140" i="85" s="1"/>
  <c r="N140" i="86" s="1"/>
  <c r="N140" i="87" s="1"/>
  <c r="N140" i="88" s="1"/>
  <c r="N151" i="83"/>
  <c r="N151" i="84" s="1"/>
  <c r="N151" i="85" s="1"/>
  <c r="N151" i="86" s="1"/>
  <c r="N151" i="87" s="1"/>
  <c r="N151" i="88" s="1"/>
  <c r="N135" i="83"/>
  <c r="N135" i="84" s="1"/>
  <c r="N135" i="85" s="1"/>
  <c r="N135" i="86" s="1"/>
  <c r="N135" i="87" s="1"/>
  <c r="N135" i="88" s="1"/>
  <c r="N137" i="83"/>
  <c r="N137" i="84" s="1"/>
  <c r="N137" i="85" s="1"/>
  <c r="N137" i="86" s="1"/>
  <c r="N137" i="87" s="1"/>
  <c r="N137" i="88" s="1"/>
  <c r="N131" i="83"/>
  <c r="N131" i="84" s="1"/>
  <c r="N131" i="85" s="1"/>
  <c r="N131" i="86" s="1"/>
  <c r="N131" i="87" s="1"/>
  <c r="N131" i="88" s="1"/>
  <c r="N149" i="83"/>
  <c r="N149" i="84" s="1"/>
  <c r="N149" i="85" s="1"/>
  <c r="N149" i="86" s="1"/>
  <c r="N149" i="87" s="1"/>
  <c r="N149" i="88" s="1"/>
  <c r="N150" i="83"/>
  <c r="N150" i="84" s="1"/>
  <c r="N150" i="85" s="1"/>
  <c r="N150" i="86" s="1"/>
  <c r="N150" i="87" s="1"/>
  <c r="N150" i="88" s="1"/>
  <c r="N138" i="83"/>
  <c r="N138" i="84" s="1"/>
  <c r="N138" i="85" s="1"/>
  <c r="N138" i="86" s="1"/>
  <c r="N138" i="87" s="1"/>
  <c r="N138" i="88" s="1"/>
  <c r="N134" i="83"/>
  <c r="N134" i="84" s="1"/>
  <c r="N134" i="85" s="1"/>
  <c r="N134" i="86" s="1"/>
  <c r="N134" i="87" s="1"/>
  <c r="N134" i="88" s="1"/>
  <c r="N145" i="83"/>
  <c r="N145" i="84" s="1"/>
  <c r="N145" i="85" s="1"/>
  <c r="N145" i="86" s="1"/>
  <c r="N145" i="87" s="1"/>
  <c r="N145" i="88" s="1"/>
  <c r="N144" i="83"/>
  <c r="N144" i="84" s="1"/>
  <c r="N144" i="85" s="1"/>
  <c r="N144" i="86" s="1"/>
  <c r="N144" i="87" s="1"/>
  <c r="N144" i="88" s="1"/>
  <c r="N139" i="83"/>
  <c r="N139" i="84" s="1"/>
  <c r="N139" i="85" s="1"/>
  <c r="N139" i="86" s="1"/>
  <c r="N139" i="87" s="1"/>
  <c r="N139" i="88" s="1"/>
  <c r="N133" i="83"/>
  <c r="N133" i="84" s="1"/>
  <c r="N133" i="85" s="1"/>
  <c r="N133" i="86" s="1"/>
  <c r="N133" i="87" s="1"/>
  <c r="N133" i="88" s="1"/>
  <c r="N55" i="77"/>
  <c r="N44" i="77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17" i="88"/>
  <c r="M9" i="80"/>
  <c r="M10" i="80"/>
  <c r="M11" i="80"/>
  <c r="M12" i="80"/>
  <c r="M13" i="80"/>
  <c r="M14" i="80"/>
  <c r="M15" i="80"/>
  <c r="M16" i="80"/>
  <c r="M17" i="80"/>
  <c r="M18" i="80"/>
  <c r="M19" i="80"/>
  <c r="M20" i="80"/>
  <c r="M21" i="80"/>
  <c r="M22" i="80"/>
  <c r="M23" i="80"/>
  <c r="M24" i="80"/>
  <c r="M25" i="80"/>
  <c r="M26" i="80"/>
  <c r="M27" i="80"/>
  <c r="M28" i="80"/>
  <c r="M29" i="80"/>
  <c r="M8" i="80"/>
  <c r="I9" i="80"/>
  <c r="I10" i="80"/>
  <c r="I11" i="80"/>
  <c r="I12" i="80"/>
  <c r="I13" i="80"/>
  <c r="I14" i="80"/>
  <c r="I15" i="80"/>
  <c r="I16" i="80"/>
  <c r="I17" i="80"/>
  <c r="I18" i="80"/>
  <c r="I19" i="80"/>
  <c r="I20" i="80"/>
  <c r="I21" i="80"/>
  <c r="I22" i="80"/>
  <c r="I23" i="80"/>
  <c r="I24" i="80"/>
  <c r="I25" i="80"/>
  <c r="I26" i="80"/>
  <c r="I27" i="80"/>
  <c r="I28" i="80"/>
  <c r="I29" i="80"/>
  <c r="I8" i="80"/>
  <c r="M9" i="81"/>
  <c r="M10" i="81"/>
  <c r="M11" i="81"/>
  <c r="M12" i="81"/>
  <c r="M13" i="81"/>
  <c r="M14" i="81"/>
  <c r="M15" i="81"/>
  <c r="M16" i="81"/>
  <c r="M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8" i="81"/>
  <c r="I9" i="81"/>
  <c r="I10" i="81"/>
  <c r="I11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24" i="81"/>
  <c r="I25" i="81"/>
  <c r="I26" i="81"/>
  <c r="I27" i="81"/>
  <c r="I28" i="81"/>
  <c r="I29" i="81"/>
  <c r="I8" i="81"/>
  <c r="M118" i="87"/>
  <c r="M119" i="87"/>
  <c r="M120" i="87"/>
  <c r="M121" i="87"/>
  <c r="M122" i="87"/>
  <c r="M123" i="87"/>
  <c r="M124" i="87"/>
  <c r="M125" i="87"/>
  <c r="M126" i="87"/>
  <c r="M127" i="87"/>
  <c r="M128" i="87"/>
  <c r="M129" i="87"/>
  <c r="M130" i="87"/>
  <c r="M131" i="87"/>
  <c r="M132" i="87"/>
  <c r="M133" i="87"/>
  <c r="M134" i="87"/>
  <c r="M135" i="87"/>
  <c r="M136" i="87"/>
  <c r="M137" i="87"/>
  <c r="M138" i="87"/>
  <c r="M139" i="87"/>
  <c r="M140" i="87"/>
  <c r="M141" i="87"/>
  <c r="M142" i="87"/>
  <c r="M143" i="87"/>
  <c r="M144" i="87"/>
  <c r="M145" i="87"/>
  <c r="M146" i="87"/>
  <c r="M147" i="87"/>
  <c r="M148" i="87"/>
  <c r="M149" i="87"/>
  <c r="M150" i="87"/>
  <c r="M151" i="87"/>
  <c r="M152" i="87"/>
  <c r="M153" i="87"/>
  <c r="M117" i="87"/>
  <c r="K118" i="87"/>
  <c r="K119" i="87"/>
  <c r="K120" i="87"/>
  <c r="K121" i="87"/>
  <c r="K122" i="87"/>
  <c r="K123" i="87"/>
  <c r="K124" i="87"/>
  <c r="K125" i="87"/>
  <c r="K126" i="87"/>
  <c r="K127" i="87"/>
  <c r="K128" i="87"/>
  <c r="K129" i="87"/>
  <c r="K130" i="87"/>
  <c r="K131" i="87"/>
  <c r="K132" i="87"/>
  <c r="K133" i="87"/>
  <c r="K134" i="87"/>
  <c r="K135" i="87"/>
  <c r="K136" i="87"/>
  <c r="K137" i="87"/>
  <c r="K138" i="87"/>
  <c r="K139" i="87"/>
  <c r="K140" i="87"/>
  <c r="K141" i="87"/>
  <c r="K142" i="87"/>
  <c r="K143" i="87"/>
  <c r="K144" i="87"/>
  <c r="K145" i="87"/>
  <c r="K146" i="87"/>
  <c r="K147" i="87"/>
  <c r="K148" i="87"/>
  <c r="K149" i="87"/>
  <c r="K150" i="87"/>
  <c r="K151" i="87"/>
  <c r="K152" i="87"/>
  <c r="K153" i="87"/>
  <c r="K117" i="87"/>
  <c r="M82" i="87"/>
  <c r="M83" i="87"/>
  <c r="M84" i="87"/>
  <c r="M85" i="87"/>
  <c r="M86" i="87"/>
  <c r="M87" i="87"/>
  <c r="M88" i="87"/>
  <c r="M89" i="87"/>
  <c r="M90" i="87"/>
  <c r="M91" i="87"/>
  <c r="M92" i="87"/>
  <c r="M93" i="87"/>
  <c r="M94" i="87"/>
  <c r="M95" i="87"/>
  <c r="M96" i="87"/>
  <c r="M97" i="87"/>
  <c r="M98" i="87"/>
  <c r="M99" i="87"/>
  <c r="M100" i="87"/>
  <c r="M101" i="87"/>
  <c r="M102" i="87"/>
  <c r="M103" i="87"/>
  <c r="M104" i="87"/>
  <c r="M105" i="87"/>
  <c r="M81" i="87"/>
  <c r="I45" i="87"/>
  <c r="I46" i="87"/>
  <c r="I47" i="87"/>
  <c r="I48" i="87"/>
  <c r="I49" i="87"/>
  <c r="I50" i="87"/>
  <c r="I51" i="87"/>
  <c r="I52" i="87"/>
  <c r="I53" i="87"/>
  <c r="I54" i="87"/>
  <c r="I55" i="87"/>
  <c r="I56" i="87"/>
  <c r="I57" i="87"/>
  <c r="I58" i="87"/>
  <c r="I59" i="87"/>
  <c r="I60" i="87"/>
  <c r="I61" i="87"/>
  <c r="I62" i="87"/>
  <c r="I63" i="87"/>
  <c r="I64" i="87"/>
  <c r="I65" i="87"/>
  <c r="I66" i="87"/>
  <c r="I67" i="87"/>
  <c r="I68" i="87"/>
  <c r="I69" i="87"/>
  <c r="I70" i="87"/>
  <c r="I71" i="87"/>
  <c r="I44" i="87"/>
  <c r="M118" i="86"/>
  <c r="M119" i="86"/>
  <c r="M120" i="86"/>
  <c r="M121" i="86"/>
  <c r="M122" i="86"/>
  <c r="M123" i="86"/>
  <c r="M124" i="86"/>
  <c r="M125" i="86"/>
  <c r="M126" i="86"/>
  <c r="M127" i="86"/>
  <c r="M128" i="86"/>
  <c r="M129" i="86"/>
  <c r="M130" i="86"/>
  <c r="M131" i="86"/>
  <c r="M132" i="86"/>
  <c r="M133" i="86"/>
  <c r="M134" i="86"/>
  <c r="M135" i="86"/>
  <c r="M136" i="86"/>
  <c r="M137" i="86"/>
  <c r="M138" i="86"/>
  <c r="M139" i="86"/>
  <c r="M140" i="86"/>
  <c r="M141" i="86"/>
  <c r="M142" i="86"/>
  <c r="M143" i="86"/>
  <c r="M144" i="86"/>
  <c r="M145" i="86"/>
  <c r="M146" i="86"/>
  <c r="M147" i="86"/>
  <c r="M148" i="86"/>
  <c r="M149" i="86"/>
  <c r="M150" i="86"/>
  <c r="M151" i="86"/>
  <c r="M152" i="86"/>
  <c r="M153" i="86"/>
  <c r="M117" i="86"/>
  <c r="M82" i="86"/>
  <c r="M83" i="86"/>
  <c r="M84" i="86"/>
  <c r="M85" i="86"/>
  <c r="M86" i="86"/>
  <c r="M87" i="86"/>
  <c r="M88" i="86"/>
  <c r="M89" i="86"/>
  <c r="M90" i="86"/>
  <c r="M91" i="86"/>
  <c r="M92" i="86"/>
  <c r="M93" i="86"/>
  <c r="M94" i="86"/>
  <c r="M95" i="86"/>
  <c r="M96" i="86"/>
  <c r="M97" i="86"/>
  <c r="M98" i="86"/>
  <c r="M99" i="86"/>
  <c r="M100" i="86"/>
  <c r="M101" i="86"/>
  <c r="M102" i="86"/>
  <c r="M103" i="86"/>
  <c r="M104" i="86"/>
  <c r="M105" i="86"/>
  <c r="M81" i="86"/>
  <c r="M82" i="85"/>
  <c r="M83" i="85"/>
  <c r="M84" i="85"/>
  <c r="M85" i="85"/>
  <c r="M86" i="85"/>
  <c r="M87" i="85"/>
  <c r="M88" i="85"/>
  <c r="M89" i="85"/>
  <c r="M90" i="85"/>
  <c r="M91" i="85"/>
  <c r="M92" i="85"/>
  <c r="M93" i="85"/>
  <c r="M94" i="85"/>
  <c r="M95" i="85"/>
  <c r="M96" i="85"/>
  <c r="M97" i="85"/>
  <c r="M98" i="85"/>
  <c r="M99" i="85"/>
  <c r="M100" i="85"/>
  <c r="M101" i="85"/>
  <c r="M102" i="85"/>
  <c r="M103" i="85"/>
  <c r="M104" i="85"/>
  <c r="M105" i="85"/>
  <c r="M81" i="85"/>
  <c r="M118" i="84"/>
  <c r="M119" i="84"/>
  <c r="M120" i="84"/>
  <c r="M121" i="84"/>
  <c r="M122" i="84"/>
  <c r="M123" i="84"/>
  <c r="M124" i="84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17" i="84"/>
  <c r="M82" i="84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M97" i="84"/>
  <c r="M98" i="84"/>
  <c r="M99" i="84"/>
  <c r="M100" i="84"/>
  <c r="M101" i="84"/>
  <c r="M102" i="84"/>
  <c r="M103" i="84"/>
  <c r="M104" i="84"/>
  <c r="M105" i="84"/>
  <c r="M81" i="84"/>
  <c r="I45" i="84"/>
  <c r="I46" i="84"/>
  <c r="I47" i="84"/>
  <c r="I48" i="84"/>
  <c r="I49" i="84"/>
  <c r="I50" i="84"/>
  <c r="I51" i="84"/>
  <c r="I52" i="84"/>
  <c r="I53" i="84"/>
  <c r="I54" i="84"/>
  <c r="I55" i="84"/>
  <c r="I56" i="84"/>
  <c r="I57" i="84"/>
  <c r="I58" i="84"/>
  <c r="I59" i="84"/>
  <c r="I60" i="84"/>
  <c r="I61" i="84"/>
  <c r="I62" i="84"/>
  <c r="I63" i="84"/>
  <c r="I64" i="84"/>
  <c r="I65" i="84"/>
  <c r="I66" i="84"/>
  <c r="I67" i="84"/>
  <c r="I68" i="84"/>
  <c r="I44" i="84"/>
  <c r="M118" i="83"/>
  <c r="M119" i="83"/>
  <c r="M120" i="83"/>
  <c r="M121" i="83"/>
  <c r="M122" i="83"/>
  <c r="M123" i="83"/>
  <c r="M124" i="83"/>
  <c r="M125" i="83"/>
  <c r="M126" i="83"/>
  <c r="M127" i="83"/>
  <c r="M128" i="83"/>
  <c r="M129" i="83"/>
  <c r="M130" i="83"/>
  <c r="M131" i="83"/>
  <c r="M132" i="83"/>
  <c r="M133" i="83"/>
  <c r="M134" i="83"/>
  <c r="M135" i="83"/>
  <c r="M136" i="83"/>
  <c r="M137" i="83"/>
  <c r="M138" i="83"/>
  <c r="M139" i="83"/>
  <c r="M140" i="83"/>
  <c r="M141" i="83"/>
  <c r="M142" i="83"/>
  <c r="M143" i="83"/>
  <c r="M144" i="83"/>
  <c r="M145" i="83"/>
  <c r="M146" i="83"/>
  <c r="M147" i="83"/>
  <c r="M148" i="83"/>
  <c r="M149" i="83"/>
  <c r="M150" i="83"/>
  <c r="M151" i="83"/>
  <c r="M152" i="83"/>
  <c r="M153" i="83"/>
  <c r="M117" i="83"/>
  <c r="M82" i="83"/>
  <c r="M83" i="83"/>
  <c r="M84" i="83"/>
  <c r="M85" i="83"/>
  <c r="M86" i="83"/>
  <c r="M87" i="83"/>
  <c r="M88" i="83"/>
  <c r="M89" i="83"/>
  <c r="M90" i="83"/>
  <c r="M91" i="83"/>
  <c r="M92" i="83"/>
  <c r="M93" i="83"/>
  <c r="M94" i="83"/>
  <c r="M95" i="83"/>
  <c r="M96" i="83"/>
  <c r="M97" i="83"/>
  <c r="M98" i="83"/>
  <c r="M99" i="83"/>
  <c r="M100" i="83"/>
  <c r="M101" i="83"/>
  <c r="M102" i="83"/>
  <c r="M103" i="83"/>
  <c r="M104" i="83"/>
  <c r="M105" i="83"/>
  <c r="M81" i="83"/>
  <c r="M118" i="80"/>
  <c r="M119" i="80"/>
  <c r="M120" i="80"/>
  <c r="M121" i="80"/>
  <c r="M122" i="80"/>
  <c r="M123" i="80"/>
  <c r="M124" i="80"/>
  <c r="M125" i="80"/>
  <c r="M126" i="80"/>
  <c r="M127" i="80"/>
  <c r="M128" i="80"/>
  <c r="M129" i="80"/>
  <c r="M130" i="80"/>
  <c r="M131" i="80"/>
  <c r="M132" i="80"/>
  <c r="M133" i="80"/>
  <c r="M134" i="80"/>
  <c r="M135" i="80"/>
  <c r="M136" i="80"/>
  <c r="M137" i="80"/>
  <c r="M138" i="80"/>
  <c r="M139" i="80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17" i="80"/>
  <c r="M82" i="80"/>
  <c r="M83" i="80"/>
  <c r="M84" i="80"/>
  <c r="M85" i="80"/>
  <c r="M86" i="80"/>
  <c r="M87" i="80"/>
  <c r="M88" i="80"/>
  <c r="M89" i="80"/>
  <c r="M90" i="80"/>
  <c r="M91" i="80"/>
  <c r="M92" i="80"/>
  <c r="M93" i="80"/>
  <c r="M94" i="80"/>
  <c r="M95" i="80"/>
  <c r="M96" i="80"/>
  <c r="M97" i="80"/>
  <c r="M98" i="80"/>
  <c r="M99" i="80"/>
  <c r="M100" i="80"/>
  <c r="M101" i="80"/>
  <c r="M102" i="80"/>
  <c r="M103" i="80"/>
  <c r="M104" i="80"/>
  <c r="M105" i="80"/>
  <c r="M81" i="80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M133" i="79"/>
  <c r="M134" i="79"/>
  <c r="M135" i="79"/>
  <c r="M136" i="79"/>
  <c r="M137" i="79"/>
  <c r="M138" i="79"/>
  <c r="M139" i="79"/>
  <c r="M140" i="79"/>
  <c r="M141" i="79"/>
  <c r="M142" i="79"/>
  <c r="M143" i="79"/>
  <c r="M144" i="79"/>
  <c r="M145" i="79"/>
  <c r="M146" i="79"/>
  <c r="M147" i="79"/>
  <c r="M148" i="79"/>
  <c r="M149" i="79"/>
  <c r="M150" i="79"/>
  <c r="M151" i="79"/>
  <c r="M152" i="79"/>
  <c r="M153" i="79"/>
  <c r="M117" i="79"/>
  <c r="M118" i="78"/>
  <c r="M119" i="78"/>
  <c r="M120" i="78"/>
  <c r="M121" i="78"/>
  <c r="M122" i="78"/>
  <c r="M123" i="78"/>
  <c r="M124" i="78"/>
  <c r="M125" i="78"/>
  <c r="M126" i="78"/>
  <c r="M127" i="78"/>
  <c r="M128" i="78"/>
  <c r="M129" i="78"/>
  <c r="M130" i="78"/>
  <c r="M131" i="78"/>
  <c r="M132" i="78"/>
  <c r="M133" i="78"/>
  <c r="M134" i="78"/>
  <c r="M135" i="78"/>
  <c r="M136" i="78"/>
  <c r="M137" i="78"/>
  <c r="M138" i="78"/>
  <c r="M139" i="78"/>
  <c r="M140" i="78"/>
  <c r="M141" i="78"/>
  <c r="M142" i="78"/>
  <c r="M143" i="78"/>
  <c r="M144" i="78"/>
  <c r="M145" i="78"/>
  <c r="M146" i="78"/>
  <c r="M147" i="78"/>
  <c r="M148" i="78"/>
  <c r="M149" i="78"/>
  <c r="M150" i="78"/>
  <c r="M151" i="78"/>
  <c r="M152" i="78"/>
  <c r="M153" i="78"/>
  <c r="M117" i="78"/>
  <c r="D143" i="79"/>
  <c r="D143" i="80"/>
  <c r="D142" i="80"/>
  <c r="D103" i="80"/>
  <c r="D69" i="80"/>
  <c r="F69" i="80" s="1"/>
  <c r="F69" i="81" s="1"/>
  <c r="F69" i="82" s="1"/>
  <c r="O73" i="78" l="1"/>
  <c r="O72" i="78"/>
  <c r="N117" i="86"/>
  <c r="N117" i="87" s="1"/>
  <c r="N117" i="88" s="1"/>
  <c r="N44" i="80"/>
  <c r="N74" i="79"/>
  <c r="N43" i="79"/>
  <c r="N81" i="80"/>
  <c r="N80" i="79"/>
  <c r="N152" i="80"/>
  <c r="N116" i="79"/>
  <c r="F30" i="87"/>
  <c r="Q30" i="86"/>
  <c r="P30" i="86"/>
  <c r="N153" i="83"/>
  <c r="N153" i="84" s="1"/>
  <c r="N153" i="85" s="1"/>
  <c r="N153" i="86" s="1"/>
  <c r="N153" i="87" s="1"/>
  <c r="N153" i="88" s="1"/>
  <c r="O72" i="79" l="1"/>
  <c r="O73" i="79"/>
  <c r="N44" i="81"/>
  <c r="N74" i="80"/>
  <c r="N43" i="80"/>
  <c r="N81" i="81"/>
  <c r="N80" i="80"/>
  <c r="N152" i="81"/>
  <c r="N116" i="80"/>
  <c r="F30" i="88"/>
  <c r="P30" i="87"/>
  <c r="Q30" i="87"/>
  <c r="O73" i="80" l="1"/>
  <c r="O72" i="80"/>
  <c r="N44" i="82"/>
  <c r="N74" i="81"/>
  <c r="N43" i="81"/>
  <c r="N81" i="82"/>
  <c r="N80" i="81"/>
  <c r="N152" i="82"/>
  <c r="N157" i="82" s="1"/>
  <c r="N116" i="81"/>
  <c r="O153" i="81" s="1"/>
  <c r="P30" i="88"/>
  <c r="Q30" i="88"/>
  <c r="L38" i="77"/>
  <c r="N8" i="79"/>
  <c r="N8" i="80" s="1"/>
  <c r="M30" i="87"/>
  <c r="M30" i="86"/>
  <c r="M30" i="85"/>
  <c r="M30" i="84"/>
  <c r="M30" i="83"/>
  <c r="J9" i="77"/>
  <c r="J10" i="77"/>
  <c r="J11" i="77"/>
  <c r="J12" i="77"/>
  <c r="J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8" i="77"/>
  <c r="J8" i="78" s="1"/>
  <c r="P157" i="88"/>
  <c r="P158" i="88" s="1"/>
  <c r="L157" i="88"/>
  <c r="J157" i="88"/>
  <c r="J158" i="88" s="1"/>
  <c r="H157" i="88"/>
  <c r="H158" i="88" s="1"/>
  <c r="P157" i="87"/>
  <c r="L157" i="87"/>
  <c r="J157" i="87"/>
  <c r="H157" i="87"/>
  <c r="P157" i="86"/>
  <c r="L157" i="86"/>
  <c r="L158" i="86" s="1"/>
  <c r="J157" i="86"/>
  <c r="H157" i="86"/>
  <c r="P157" i="85"/>
  <c r="L157" i="85"/>
  <c r="J157" i="85"/>
  <c r="H157" i="85"/>
  <c r="P157" i="84"/>
  <c r="P158" i="84" s="1"/>
  <c r="H157" i="84"/>
  <c r="P157" i="83"/>
  <c r="L157" i="83"/>
  <c r="J157" i="83"/>
  <c r="H157" i="83"/>
  <c r="P157" i="82"/>
  <c r="L157" i="82"/>
  <c r="H157" i="82"/>
  <c r="P157" i="81"/>
  <c r="N157" i="81"/>
  <c r="L157" i="81"/>
  <c r="L158" i="81" s="1"/>
  <c r="H157" i="81"/>
  <c r="P157" i="80"/>
  <c r="N157" i="80"/>
  <c r="N158" i="80" s="1"/>
  <c r="L157" i="80"/>
  <c r="L158" i="80" s="1"/>
  <c r="H157" i="80"/>
  <c r="P157" i="79"/>
  <c r="N157" i="79"/>
  <c r="L157" i="79"/>
  <c r="J157" i="79"/>
  <c r="H157" i="79"/>
  <c r="P157" i="78"/>
  <c r="N157" i="78"/>
  <c r="L157" i="78"/>
  <c r="L158" i="78" s="1"/>
  <c r="J157" i="78"/>
  <c r="H157" i="78"/>
  <c r="P116" i="86"/>
  <c r="J116" i="86"/>
  <c r="H116" i="86"/>
  <c r="P116" i="83"/>
  <c r="J116" i="83"/>
  <c r="H116" i="83"/>
  <c r="P116" i="82"/>
  <c r="H116" i="82"/>
  <c r="P116" i="81"/>
  <c r="H116" i="81"/>
  <c r="P116" i="80"/>
  <c r="H116" i="80"/>
  <c r="P116" i="79"/>
  <c r="H116" i="79"/>
  <c r="J116" i="78"/>
  <c r="J117" i="79" s="1"/>
  <c r="J117" i="80" s="1"/>
  <c r="J117" i="81" s="1"/>
  <c r="J117" i="82" s="1"/>
  <c r="J157" i="82" s="1"/>
  <c r="H116" i="78"/>
  <c r="D120" i="88"/>
  <c r="D125" i="88"/>
  <c r="D129" i="88"/>
  <c r="D138" i="88"/>
  <c r="D139" i="88"/>
  <c r="D140" i="88"/>
  <c r="D147" i="88"/>
  <c r="D149" i="88"/>
  <c r="D152" i="88"/>
  <c r="D120" i="87"/>
  <c r="D125" i="87"/>
  <c r="D129" i="87"/>
  <c r="D138" i="87"/>
  <c r="D139" i="87"/>
  <c r="D140" i="87"/>
  <c r="D147" i="87"/>
  <c r="D149" i="87"/>
  <c r="D152" i="87"/>
  <c r="D120" i="86"/>
  <c r="D125" i="86"/>
  <c r="D129" i="86"/>
  <c r="D138" i="86"/>
  <c r="D139" i="86"/>
  <c r="D140" i="86"/>
  <c r="D147" i="86"/>
  <c r="D149" i="86"/>
  <c r="D152" i="86"/>
  <c r="D120" i="85"/>
  <c r="D125" i="85"/>
  <c r="D129" i="85"/>
  <c r="D138" i="85"/>
  <c r="D139" i="85"/>
  <c r="D140" i="85"/>
  <c r="D147" i="85"/>
  <c r="D149" i="85"/>
  <c r="D152" i="85"/>
  <c r="D120" i="84"/>
  <c r="D125" i="84"/>
  <c r="D129" i="84"/>
  <c r="D138" i="84"/>
  <c r="D139" i="84"/>
  <c r="D140" i="84"/>
  <c r="D147" i="84"/>
  <c r="D149" i="84"/>
  <c r="D152" i="84"/>
  <c r="D120" i="83"/>
  <c r="D125" i="83"/>
  <c r="D129" i="83"/>
  <c r="D138" i="83"/>
  <c r="D139" i="83"/>
  <c r="D140" i="83"/>
  <c r="D147" i="83"/>
  <c r="D149" i="83"/>
  <c r="D152" i="83"/>
  <c r="D120" i="82"/>
  <c r="E120" i="82" s="1"/>
  <c r="D125" i="82"/>
  <c r="E125" i="82" s="1"/>
  <c r="D129" i="82"/>
  <c r="E129" i="82" s="1"/>
  <c r="D138" i="82"/>
  <c r="E138" i="82" s="1"/>
  <c r="D139" i="82"/>
  <c r="E139" i="82" s="1"/>
  <c r="D140" i="82"/>
  <c r="E140" i="82" s="1"/>
  <c r="D147" i="82"/>
  <c r="E147" i="82" s="1"/>
  <c r="D149" i="82"/>
  <c r="E149" i="82" s="1"/>
  <c r="D152" i="82"/>
  <c r="E152" i="82" s="1"/>
  <c r="D120" i="81"/>
  <c r="D125" i="81"/>
  <c r="D129" i="81"/>
  <c r="D138" i="81"/>
  <c r="D139" i="81"/>
  <c r="D140" i="81"/>
  <c r="D147" i="81"/>
  <c r="F120" i="77"/>
  <c r="F120" i="78" s="1"/>
  <c r="F120" i="79" s="1"/>
  <c r="F120" i="80" s="1"/>
  <c r="F125" i="77"/>
  <c r="F125" i="78" s="1"/>
  <c r="F125" i="79" s="1"/>
  <c r="F125" i="80" s="1"/>
  <c r="F129" i="77"/>
  <c r="F129" i="78" s="1"/>
  <c r="F129" i="79" s="1"/>
  <c r="F129" i="80" s="1"/>
  <c r="F138" i="77"/>
  <c r="F138" i="78" s="1"/>
  <c r="F138" i="79" s="1"/>
  <c r="F138" i="80" s="1"/>
  <c r="F140" i="77"/>
  <c r="F140" i="78" s="1"/>
  <c r="F140" i="79" s="1"/>
  <c r="F140" i="80" s="1"/>
  <c r="F149" i="77"/>
  <c r="F149" i="78" s="1"/>
  <c r="F149" i="79" s="1"/>
  <c r="F149" i="80" s="1"/>
  <c r="F149" i="81" s="1"/>
  <c r="F152" i="77"/>
  <c r="F152" i="78" s="1"/>
  <c r="F152" i="79" s="1"/>
  <c r="F152" i="80" s="1"/>
  <c r="F152" i="81" s="1"/>
  <c r="P116" i="77"/>
  <c r="J116" i="77"/>
  <c r="K117" i="77" s="1"/>
  <c r="H116" i="77"/>
  <c r="D89" i="88"/>
  <c r="D90" i="88"/>
  <c r="D91" i="88"/>
  <c r="D92" i="88"/>
  <c r="D93" i="88"/>
  <c r="D94" i="88"/>
  <c r="D95" i="88"/>
  <c r="D97" i="88"/>
  <c r="D98" i="88"/>
  <c r="D101" i="88"/>
  <c r="D104" i="88"/>
  <c r="D105" i="88"/>
  <c r="D89" i="87"/>
  <c r="D90" i="87"/>
  <c r="D91" i="87"/>
  <c r="D92" i="87"/>
  <c r="D93" i="87"/>
  <c r="D94" i="87"/>
  <c r="D95" i="87"/>
  <c r="D97" i="87"/>
  <c r="D98" i="87"/>
  <c r="D101" i="87"/>
  <c r="D104" i="87"/>
  <c r="D105" i="87"/>
  <c r="D89" i="86"/>
  <c r="D90" i="86"/>
  <c r="D91" i="86"/>
  <c r="D92" i="86"/>
  <c r="D93" i="86"/>
  <c r="D94" i="86"/>
  <c r="D95" i="86"/>
  <c r="D97" i="86"/>
  <c r="D98" i="86"/>
  <c r="D101" i="86"/>
  <c r="D104" i="86"/>
  <c r="D105" i="86"/>
  <c r="D89" i="85"/>
  <c r="D90" i="85"/>
  <c r="D91" i="85"/>
  <c r="D92" i="85"/>
  <c r="D93" i="85"/>
  <c r="D94" i="85"/>
  <c r="D95" i="85"/>
  <c r="D97" i="85"/>
  <c r="D98" i="85"/>
  <c r="D101" i="85"/>
  <c r="D104" i="85"/>
  <c r="D105" i="85"/>
  <c r="D89" i="84"/>
  <c r="D90" i="84"/>
  <c r="D91" i="84"/>
  <c r="D92" i="84"/>
  <c r="D93" i="84"/>
  <c r="D94" i="84"/>
  <c r="D95" i="84"/>
  <c r="D97" i="84"/>
  <c r="D98" i="84"/>
  <c r="D101" i="84"/>
  <c r="D104" i="84"/>
  <c r="D105" i="84"/>
  <c r="D89" i="83"/>
  <c r="D90" i="83"/>
  <c r="D91" i="83"/>
  <c r="D92" i="83"/>
  <c r="D93" i="83"/>
  <c r="D94" i="83"/>
  <c r="D95" i="83"/>
  <c r="D97" i="83"/>
  <c r="D98" i="83"/>
  <c r="D101" i="83"/>
  <c r="D104" i="83"/>
  <c r="N111" i="78"/>
  <c r="L111" i="78"/>
  <c r="J111" i="78"/>
  <c r="H111" i="78"/>
  <c r="J80" i="78"/>
  <c r="H80" i="78"/>
  <c r="D89" i="78"/>
  <c r="D90" i="78"/>
  <c r="D91" i="78"/>
  <c r="D92" i="78"/>
  <c r="D93" i="78"/>
  <c r="D94" i="78"/>
  <c r="D95" i="78"/>
  <c r="D97" i="78"/>
  <c r="D98" i="78"/>
  <c r="D101" i="78"/>
  <c r="D104" i="78"/>
  <c r="D105" i="78"/>
  <c r="D51" i="88"/>
  <c r="D51" i="87"/>
  <c r="D51" i="86"/>
  <c r="D51" i="85"/>
  <c r="D51" i="84"/>
  <c r="D51" i="83"/>
  <c r="D51" i="80"/>
  <c r="L38" i="88"/>
  <c r="H38" i="88"/>
  <c r="L38" i="87"/>
  <c r="H38" i="87"/>
  <c r="L38" i="86"/>
  <c r="H38" i="86"/>
  <c r="L38" i="84"/>
  <c r="H38" i="84"/>
  <c r="L38" i="83"/>
  <c r="H38" i="83"/>
  <c r="L38" i="82"/>
  <c r="H38" i="82"/>
  <c r="L38" i="81"/>
  <c r="H38" i="81"/>
  <c r="L38" i="80"/>
  <c r="H38" i="80"/>
  <c r="L38" i="79"/>
  <c r="H38" i="79"/>
  <c r="L38" i="78"/>
  <c r="H38" i="78"/>
  <c r="F11" i="77"/>
  <c r="F11" i="78" s="1"/>
  <c r="D28" i="88"/>
  <c r="D7" i="88" s="1"/>
  <c r="D29" i="88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9" i="84"/>
  <c r="D10" i="84"/>
  <c r="D11" i="84"/>
  <c r="D12" i="84"/>
  <c r="D13" i="84"/>
  <c r="D14" i="84"/>
  <c r="D15" i="84"/>
  <c r="D16" i="84"/>
  <c r="D17" i="84"/>
  <c r="D18" i="84"/>
  <c r="D19" i="84"/>
  <c r="D20" i="84"/>
  <c r="D21" i="84"/>
  <c r="D22" i="84"/>
  <c r="D23" i="84"/>
  <c r="D24" i="84"/>
  <c r="D25" i="84"/>
  <c r="D8" i="84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8" i="83"/>
  <c r="D8" i="82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8" i="81"/>
  <c r="D27" i="79"/>
  <c r="D28" i="79"/>
  <c r="D29" i="79"/>
  <c r="D51" i="78"/>
  <c r="L6" i="87"/>
  <c r="L5" i="87" s="1"/>
  <c r="L6" i="86"/>
  <c r="L5" i="86" s="1"/>
  <c r="L6" i="80"/>
  <c r="L5" i="80" s="1"/>
  <c r="L6" i="79"/>
  <c r="L5" i="79" s="1"/>
  <c r="L6" i="78"/>
  <c r="L5" i="78" s="1"/>
  <c r="J157" i="77"/>
  <c r="P157" i="77"/>
  <c r="N157" i="77"/>
  <c r="L157" i="77"/>
  <c r="H157" i="77"/>
  <c r="P111" i="77"/>
  <c r="N111" i="77"/>
  <c r="L111" i="77"/>
  <c r="J111" i="77"/>
  <c r="H111" i="77"/>
  <c r="D8" i="87"/>
  <c r="D8" i="86"/>
  <c r="D8" i="85"/>
  <c r="D8" i="80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8" i="79"/>
  <c r="D7" i="79" s="1"/>
  <c r="D8" i="77"/>
  <c r="J116" i="82" l="1"/>
  <c r="J157" i="80"/>
  <c r="J116" i="79"/>
  <c r="J157" i="81"/>
  <c r="J116" i="80"/>
  <c r="J158" i="80" s="1"/>
  <c r="J116" i="81"/>
  <c r="K86" i="78"/>
  <c r="K102" i="78"/>
  <c r="K96" i="78"/>
  <c r="K88" i="78"/>
  <c r="K92" i="78"/>
  <c r="K104" i="78"/>
  <c r="K89" i="78"/>
  <c r="K87" i="78"/>
  <c r="K91" i="78"/>
  <c r="K103" i="78"/>
  <c r="K90" i="78"/>
  <c r="K83" i="78"/>
  <c r="K94" i="78"/>
  <c r="K85" i="78"/>
  <c r="K97" i="78"/>
  <c r="K95" i="78"/>
  <c r="K101" i="78"/>
  <c r="K84" i="78"/>
  <c r="K100" i="78"/>
  <c r="K99" i="78"/>
  <c r="K98" i="78"/>
  <c r="K105" i="78"/>
  <c r="K93" i="78"/>
  <c r="I118" i="77"/>
  <c r="I117" i="77"/>
  <c r="P158" i="80"/>
  <c r="J22" i="78"/>
  <c r="J22" i="79" s="1"/>
  <c r="J22" i="80" s="1"/>
  <c r="J22" i="81" s="1"/>
  <c r="J22" i="82" s="1"/>
  <c r="J22" i="83" s="1"/>
  <c r="J22" i="84" s="1"/>
  <c r="J22" i="85" s="1"/>
  <c r="J22" i="86" s="1"/>
  <c r="J22" i="87" s="1"/>
  <c r="J22" i="88" s="1"/>
  <c r="J21" i="78"/>
  <c r="J21" i="79" s="1"/>
  <c r="J21" i="80" s="1"/>
  <c r="J21" i="81" s="1"/>
  <c r="J21" i="82" s="1"/>
  <c r="J21" i="83" s="1"/>
  <c r="J21" i="84" s="1"/>
  <c r="J21" i="85" s="1"/>
  <c r="J21" i="86" s="1"/>
  <c r="J21" i="87" s="1"/>
  <c r="J21" i="88" s="1"/>
  <c r="J20" i="78"/>
  <c r="J20" i="79" s="1"/>
  <c r="J20" i="80" s="1"/>
  <c r="J20" i="81" s="1"/>
  <c r="J20" i="82" s="1"/>
  <c r="J20" i="83" s="1"/>
  <c r="J20" i="84" s="1"/>
  <c r="J20" i="85" s="1"/>
  <c r="J20" i="86" s="1"/>
  <c r="J20" i="87" s="1"/>
  <c r="J20" i="88" s="1"/>
  <c r="J18" i="78"/>
  <c r="J18" i="79" s="1"/>
  <c r="J18" i="80" s="1"/>
  <c r="J18" i="81" s="1"/>
  <c r="J18" i="82" s="1"/>
  <c r="J18" i="83" s="1"/>
  <c r="J18" i="84" s="1"/>
  <c r="J18" i="85" s="1"/>
  <c r="J18" i="86" s="1"/>
  <c r="J18" i="87" s="1"/>
  <c r="J18" i="88" s="1"/>
  <c r="J17" i="78"/>
  <c r="J17" i="79" s="1"/>
  <c r="J17" i="80" s="1"/>
  <c r="J17" i="81" s="1"/>
  <c r="J17" i="82" s="1"/>
  <c r="J17" i="83" s="1"/>
  <c r="J17" i="84" s="1"/>
  <c r="J17" i="85" s="1"/>
  <c r="J17" i="86" s="1"/>
  <c r="J17" i="87" s="1"/>
  <c r="J17" i="88" s="1"/>
  <c r="J19" i="78"/>
  <c r="J19" i="79" s="1"/>
  <c r="J19" i="80" s="1"/>
  <c r="J19" i="81" s="1"/>
  <c r="J19" i="82" s="1"/>
  <c r="J19" i="83" s="1"/>
  <c r="J19" i="84" s="1"/>
  <c r="J19" i="85" s="1"/>
  <c r="J19" i="86" s="1"/>
  <c r="J19" i="87" s="1"/>
  <c r="J19" i="88" s="1"/>
  <c r="J16" i="78"/>
  <c r="J16" i="79" s="1"/>
  <c r="J16" i="80" s="1"/>
  <c r="J16" i="81" s="1"/>
  <c r="J16" i="82" s="1"/>
  <c r="J16" i="83" s="1"/>
  <c r="J16" i="84" s="1"/>
  <c r="J16" i="85" s="1"/>
  <c r="J16" i="86" s="1"/>
  <c r="J16" i="87" s="1"/>
  <c r="J16" i="88" s="1"/>
  <c r="J15" i="79"/>
  <c r="J15" i="80" s="1"/>
  <c r="J15" i="81" s="1"/>
  <c r="J15" i="82" s="1"/>
  <c r="J15" i="83" s="1"/>
  <c r="J15" i="84" s="1"/>
  <c r="J15" i="85" s="1"/>
  <c r="J15" i="86" s="1"/>
  <c r="J15" i="87" s="1"/>
  <c r="J15" i="88" s="1"/>
  <c r="J15" i="78"/>
  <c r="J14" i="78"/>
  <c r="J14" i="79" s="1"/>
  <c r="J14" i="80" s="1"/>
  <c r="J14" i="81" s="1"/>
  <c r="J14" i="82" s="1"/>
  <c r="J14" i="83" s="1"/>
  <c r="J14" i="84" s="1"/>
  <c r="J14" i="85" s="1"/>
  <c r="J14" i="86" s="1"/>
  <c r="J14" i="87" s="1"/>
  <c r="J14" i="88" s="1"/>
  <c r="J29" i="78"/>
  <c r="J29" i="79" s="1"/>
  <c r="J29" i="80" s="1"/>
  <c r="J29" i="81" s="1"/>
  <c r="J29" i="82" s="1"/>
  <c r="J29" i="83" s="1"/>
  <c r="J29" i="84" s="1"/>
  <c r="J29" i="85" s="1"/>
  <c r="J29" i="86" s="1"/>
  <c r="J29" i="87" s="1"/>
  <c r="J29" i="88" s="1"/>
  <c r="J13" i="78"/>
  <c r="J13" i="79" s="1"/>
  <c r="J13" i="80" s="1"/>
  <c r="J13" i="81" s="1"/>
  <c r="J13" i="82" s="1"/>
  <c r="J13" i="83" s="1"/>
  <c r="J13" i="84" s="1"/>
  <c r="J13" i="85" s="1"/>
  <c r="J13" i="86" s="1"/>
  <c r="J13" i="87" s="1"/>
  <c r="J13" i="88" s="1"/>
  <c r="J12" i="78"/>
  <c r="J12" i="79" s="1"/>
  <c r="J12" i="80" s="1"/>
  <c r="J12" i="81" s="1"/>
  <c r="J12" i="82" s="1"/>
  <c r="J12" i="83" s="1"/>
  <c r="J12" i="84" s="1"/>
  <c r="J12" i="85" s="1"/>
  <c r="J12" i="86" s="1"/>
  <c r="J12" i="87" s="1"/>
  <c r="J12" i="88" s="1"/>
  <c r="J28" i="78"/>
  <c r="J28" i="79" s="1"/>
  <c r="J28" i="80" s="1"/>
  <c r="J28" i="81" s="1"/>
  <c r="J28" i="82" s="1"/>
  <c r="J28" i="83" s="1"/>
  <c r="J28" i="84" s="1"/>
  <c r="J28" i="85" s="1"/>
  <c r="J28" i="86" s="1"/>
  <c r="J28" i="87" s="1"/>
  <c r="J28" i="88" s="1"/>
  <c r="J27" i="78"/>
  <c r="J27" i="79" s="1"/>
  <c r="J27" i="80" s="1"/>
  <c r="J27" i="81" s="1"/>
  <c r="J27" i="82" s="1"/>
  <c r="J27" i="83" s="1"/>
  <c r="J27" i="84" s="1"/>
  <c r="J27" i="85" s="1"/>
  <c r="J27" i="86" s="1"/>
  <c r="J27" i="87" s="1"/>
  <c r="J27" i="88" s="1"/>
  <c r="J11" i="78"/>
  <c r="J11" i="79" s="1"/>
  <c r="J11" i="80" s="1"/>
  <c r="J11" i="81" s="1"/>
  <c r="J11" i="82" s="1"/>
  <c r="J11" i="83" s="1"/>
  <c r="J11" i="84" s="1"/>
  <c r="J11" i="85" s="1"/>
  <c r="J11" i="86" s="1"/>
  <c r="J11" i="87" s="1"/>
  <c r="J11" i="88" s="1"/>
  <c r="J26" i="78"/>
  <c r="J26" i="79" s="1"/>
  <c r="J26" i="80" s="1"/>
  <c r="J26" i="81" s="1"/>
  <c r="J26" i="82" s="1"/>
  <c r="J26" i="83" s="1"/>
  <c r="J26" i="84" s="1"/>
  <c r="J26" i="85" s="1"/>
  <c r="J26" i="86" s="1"/>
  <c r="J26" i="87" s="1"/>
  <c r="J26" i="88" s="1"/>
  <c r="J10" i="78"/>
  <c r="J10" i="79" s="1"/>
  <c r="J10" i="80" s="1"/>
  <c r="J10" i="81" s="1"/>
  <c r="J10" i="82" s="1"/>
  <c r="J10" i="83" s="1"/>
  <c r="J10" i="84" s="1"/>
  <c r="J10" i="85" s="1"/>
  <c r="J10" i="86" s="1"/>
  <c r="J10" i="87" s="1"/>
  <c r="J10" i="88" s="1"/>
  <c r="J25" i="78"/>
  <c r="J25" i="79" s="1"/>
  <c r="J25" i="80" s="1"/>
  <c r="J25" i="81" s="1"/>
  <c r="J25" i="82" s="1"/>
  <c r="J25" i="83" s="1"/>
  <c r="J25" i="84" s="1"/>
  <c r="J25" i="85" s="1"/>
  <c r="J25" i="86" s="1"/>
  <c r="J25" i="87" s="1"/>
  <c r="J25" i="88" s="1"/>
  <c r="J9" i="78"/>
  <c r="J9" i="79" s="1"/>
  <c r="J9" i="80" s="1"/>
  <c r="J9" i="81" s="1"/>
  <c r="J9" i="82" s="1"/>
  <c r="J9" i="83" s="1"/>
  <c r="J9" i="84" s="1"/>
  <c r="J9" i="85" s="1"/>
  <c r="J9" i="86" s="1"/>
  <c r="J9" i="87" s="1"/>
  <c r="J9" i="88" s="1"/>
  <c r="J24" i="78"/>
  <c r="J24" i="79" s="1"/>
  <c r="J24" i="80" s="1"/>
  <c r="J24" i="81" s="1"/>
  <c r="J24" i="82" s="1"/>
  <c r="J24" i="83" s="1"/>
  <c r="J24" i="84" s="1"/>
  <c r="J24" i="85" s="1"/>
  <c r="J24" i="86" s="1"/>
  <c r="J24" i="87" s="1"/>
  <c r="J24" i="88" s="1"/>
  <c r="J23" i="78"/>
  <c r="J23" i="79" s="1"/>
  <c r="J23" i="80" s="1"/>
  <c r="J23" i="81" s="1"/>
  <c r="J23" i="82" s="1"/>
  <c r="J23" i="83" s="1"/>
  <c r="J23" i="84" s="1"/>
  <c r="J23" i="85" s="1"/>
  <c r="J23" i="86" s="1"/>
  <c r="J23" i="87" s="1"/>
  <c r="J23" i="88" s="1"/>
  <c r="P11" i="78"/>
  <c r="Q11" i="78"/>
  <c r="P158" i="83"/>
  <c r="O73" i="81"/>
  <c r="O72" i="81"/>
  <c r="E32" i="79"/>
  <c r="E33" i="79"/>
  <c r="E36" i="79"/>
  <c r="E37" i="79"/>
  <c r="E34" i="79"/>
  <c r="E35" i="79"/>
  <c r="E31" i="79"/>
  <c r="E30" i="79"/>
  <c r="D7" i="83"/>
  <c r="P158" i="82"/>
  <c r="D7" i="86"/>
  <c r="E17" i="86" s="1"/>
  <c r="J158" i="86"/>
  <c r="P158" i="85"/>
  <c r="N74" i="82"/>
  <c r="N43" i="82"/>
  <c r="N44" i="83"/>
  <c r="P158" i="86"/>
  <c r="D7" i="84"/>
  <c r="P158" i="81"/>
  <c r="D7" i="82"/>
  <c r="D7" i="80"/>
  <c r="D7" i="78"/>
  <c r="P158" i="79"/>
  <c r="J158" i="79"/>
  <c r="I48" i="79"/>
  <c r="I52" i="79"/>
  <c r="I56" i="79"/>
  <c r="I60" i="79"/>
  <c r="I64" i="79"/>
  <c r="I68" i="79"/>
  <c r="I44" i="79"/>
  <c r="I51" i="79"/>
  <c r="I71" i="79"/>
  <c r="I45" i="79"/>
  <c r="I49" i="79"/>
  <c r="I53" i="79"/>
  <c r="I57" i="79"/>
  <c r="I61" i="79"/>
  <c r="I65" i="79"/>
  <c r="I69" i="79"/>
  <c r="I47" i="79"/>
  <c r="I59" i="79"/>
  <c r="I67" i="79"/>
  <c r="I46" i="79"/>
  <c r="I50" i="79"/>
  <c r="I54" i="79"/>
  <c r="I58" i="79"/>
  <c r="I62" i="79"/>
  <c r="I66" i="79"/>
  <c r="I70" i="79"/>
  <c r="I55" i="79"/>
  <c r="I63" i="79"/>
  <c r="H158" i="79"/>
  <c r="I119" i="79"/>
  <c r="I123" i="79"/>
  <c r="I127" i="79"/>
  <c r="I131" i="79"/>
  <c r="I135" i="79"/>
  <c r="I139" i="79"/>
  <c r="I143" i="79"/>
  <c r="I147" i="79"/>
  <c r="I151" i="79"/>
  <c r="I150" i="79"/>
  <c r="I120" i="79"/>
  <c r="I124" i="79"/>
  <c r="I128" i="79"/>
  <c r="I132" i="79"/>
  <c r="I136" i="79"/>
  <c r="I140" i="79"/>
  <c r="I144" i="79"/>
  <c r="I148" i="79"/>
  <c r="I152" i="79"/>
  <c r="I122" i="79"/>
  <c r="I134" i="79"/>
  <c r="I142" i="79"/>
  <c r="I117" i="79"/>
  <c r="I121" i="79"/>
  <c r="I125" i="79"/>
  <c r="I129" i="79"/>
  <c r="I133" i="79"/>
  <c r="I137" i="79"/>
  <c r="I141" i="79"/>
  <c r="I145" i="79"/>
  <c r="I149" i="79"/>
  <c r="I153" i="79"/>
  <c r="I118" i="79"/>
  <c r="I126" i="79"/>
  <c r="I130" i="79"/>
  <c r="I138" i="79"/>
  <c r="I146" i="79"/>
  <c r="K118" i="79"/>
  <c r="K122" i="79"/>
  <c r="K126" i="79"/>
  <c r="K130" i="79"/>
  <c r="K134" i="79"/>
  <c r="K138" i="79"/>
  <c r="K142" i="79"/>
  <c r="K146" i="79"/>
  <c r="K150" i="79"/>
  <c r="K117" i="79"/>
  <c r="K119" i="79"/>
  <c r="K123" i="79"/>
  <c r="K127" i="79"/>
  <c r="K131" i="79"/>
  <c r="K135" i="79"/>
  <c r="K139" i="79"/>
  <c r="K143" i="79"/>
  <c r="K147" i="79"/>
  <c r="K151" i="79"/>
  <c r="K121" i="79"/>
  <c r="K125" i="79"/>
  <c r="K129" i="79"/>
  <c r="K133" i="79"/>
  <c r="K137" i="79"/>
  <c r="K141" i="79"/>
  <c r="K145" i="79"/>
  <c r="K149" i="79"/>
  <c r="K153" i="79"/>
  <c r="K120" i="79"/>
  <c r="K124" i="79"/>
  <c r="K128" i="79"/>
  <c r="K132" i="79"/>
  <c r="K136" i="79"/>
  <c r="K140" i="79"/>
  <c r="K144" i="79"/>
  <c r="K148" i="79"/>
  <c r="K152" i="79"/>
  <c r="L159" i="78"/>
  <c r="I47" i="86"/>
  <c r="I51" i="86"/>
  <c r="I55" i="86"/>
  <c r="I59" i="86"/>
  <c r="I63" i="86"/>
  <c r="I67" i="86"/>
  <c r="I71" i="86"/>
  <c r="I54" i="86"/>
  <c r="I70" i="86"/>
  <c r="I48" i="86"/>
  <c r="I52" i="86"/>
  <c r="I56" i="86"/>
  <c r="I60" i="86"/>
  <c r="I64" i="86"/>
  <c r="I68" i="86"/>
  <c r="I44" i="86"/>
  <c r="I50" i="86"/>
  <c r="I62" i="86"/>
  <c r="I45" i="86"/>
  <c r="I49" i="86"/>
  <c r="I53" i="86"/>
  <c r="I57" i="86"/>
  <c r="I61" i="86"/>
  <c r="I65" i="86"/>
  <c r="I69" i="86"/>
  <c r="I46" i="86"/>
  <c r="I58" i="86"/>
  <c r="I66" i="86"/>
  <c r="K119" i="86"/>
  <c r="K123" i="86"/>
  <c r="K127" i="86"/>
  <c r="K131" i="86"/>
  <c r="K135" i="86"/>
  <c r="K139" i="86"/>
  <c r="K143" i="86"/>
  <c r="K147" i="86"/>
  <c r="K151" i="86"/>
  <c r="K122" i="86"/>
  <c r="K138" i="86"/>
  <c r="K150" i="86"/>
  <c r="K120" i="86"/>
  <c r="K124" i="86"/>
  <c r="K128" i="86"/>
  <c r="K132" i="86"/>
  <c r="K136" i="86"/>
  <c r="K140" i="86"/>
  <c r="K144" i="86"/>
  <c r="K148" i="86"/>
  <c r="K152" i="86"/>
  <c r="K126" i="86"/>
  <c r="K146" i="86"/>
  <c r="K121" i="86"/>
  <c r="K125" i="86"/>
  <c r="K129" i="86"/>
  <c r="K133" i="86"/>
  <c r="K137" i="86"/>
  <c r="K141" i="86"/>
  <c r="K145" i="86"/>
  <c r="K149" i="86"/>
  <c r="K153" i="86"/>
  <c r="K118" i="86"/>
  <c r="K130" i="86"/>
  <c r="K134" i="86"/>
  <c r="K142" i="86"/>
  <c r="K117" i="86"/>
  <c r="I118" i="86"/>
  <c r="I122" i="86"/>
  <c r="I126" i="86"/>
  <c r="I130" i="86"/>
  <c r="I134" i="86"/>
  <c r="I138" i="86"/>
  <c r="I142" i="86"/>
  <c r="I146" i="86"/>
  <c r="I150" i="86"/>
  <c r="I117" i="86"/>
  <c r="I125" i="86"/>
  <c r="I137" i="86"/>
  <c r="I149" i="86"/>
  <c r="I119" i="86"/>
  <c r="I123" i="86"/>
  <c r="I127" i="86"/>
  <c r="I131" i="86"/>
  <c r="I135" i="86"/>
  <c r="I139" i="86"/>
  <c r="I143" i="86"/>
  <c r="I147" i="86"/>
  <c r="I151" i="86"/>
  <c r="I121" i="86"/>
  <c r="I133" i="86"/>
  <c r="I141" i="86"/>
  <c r="I153" i="86"/>
  <c r="I120" i="86"/>
  <c r="I124" i="86"/>
  <c r="I128" i="86"/>
  <c r="I132" i="86"/>
  <c r="I136" i="86"/>
  <c r="I140" i="86"/>
  <c r="I144" i="86"/>
  <c r="I148" i="86"/>
  <c r="I152" i="86"/>
  <c r="I129" i="86"/>
  <c r="I145" i="86"/>
  <c r="H158" i="86"/>
  <c r="I120" i="84"/>
  <c r="I124" i="84"/>
  <c r="I128" i="84"/>
  <c r="I132" i="84"/>
  <c r="I136" i="84"/>
  <c r="I140" i="84"/>
  <c r="I144" i="84"/>
  <c r="I148" i="84"/>
  <c r="I152" i="84"/>
  <c r="I122" i="84"/>
  <c r="I130" i="84"/>
  <c r="I138" i="84"/>
  <c r="I146" i="84"/>
  <c r="I123" i="84"/>
  <c r="I131" i="84"/>
  <c r="I139" i="84"/>
  <c r="I147" i="84"/>
  <c r="I121" i="84"/>
  <c r="I125" i="84"/>
  <c r="I129" i="84"/>
  <c r="I133" i="84"/>
  <c r="I137" i="84"/>
  <c r="I141" i="84"/>
  <c r="I145" i="84"/>
  <c r="I149" i="84"/>
  <c r="I153" i="84"/>
  <c r="I118" i="84"/>
  <c r="I126" i="84"/>
  <c r="I134" i="84"/>
  <c r="I142" i="84"/>
  <c r="I150" i="84"/>
  <c r="I117" i="84"/>
  <c r="I119" i="84"/>
  <c r="I127" i="84"/>
  <c r="I135" i="84"/>
  <c r="I143" i="84"/>
  <c r="I151" i="84"/>
  <c r="I118" i="83"/>
  <c r="I122" i="83"/>
  <c r="I126" i="83"/>
  <c r="I130" i="83"/>
  <c r="I134" i="83"/>
  <c r="I138" i="83"/>
  <c r="I142" i="83"/>
  <c r="I146" i="83"/>
  <c r="I150" i="83"/>
  <c r="I117" i="83"/>
  <c r="I120" i="83"/>
  <c r="I128" i="83"/>
  <c r="I136" i="83"/>
  <c r="I144" i="83"/>
  <c r="I152" i="83"/>
  <c r="I121" i="83"/>
  <c r="I125" i="83"/>
  <c r="I133" i="83"/>
  <c r="I119" i="83"/>
  <c r="I123" i="83"/>
  <c r="I127" i="83"/>
  <c r="I131" i="83"/>
  <c r="I135" i="83"/>
  <c r="I139" i="83"/>
  <c r="I143" i="83"/>
  <c r="I147" i="83"/>
  <c r="I151" i="83"/>
  <c r="I124" i="83"/>
  <c r="I132" i="83"/>
  <c r="I140" i="83"/>
  <c r="I148" i="83"/>
  <c r="I129" i="83"/>
  <c r="I137" i="83"/>
  <c r="I145" i="83"/>
  <c r="I149" i="83"/>
  <c r="I153" i="83"/>
  <c r="I141" i="83"/>
  <c r="H158" i="83"/>
  <c r="K119" i="83"/>
  <c r="K123" i="83"/>
  <c r="K127" i="83"/>
  <c r="K131" i="83"/>
  <c r="K135" i="83"/>
  <c r="K139" i="83"/>
  <c r="K143" i="83"/>
  <c r="K147" i="83"/>
  <c r="K151" i="83"/>
  <c r="K125" i="83"/>
  <c r="K133" i="83"/>
  <c r="K137" i="83"/>
  <c r="K145" i="83"/>
  <c r="K118" i="83"/>
  <c r="K126" i="83"/>
  <c r="K134" i="83"/>
  <c r="K142" i="83"/>
  <c r="K150" i="83"/>
  <c r="K120" i="83"/>
  <c r="K124" i="83"/>
  <c r="K128" i="83"/>
  <c r="K132" i="83"/>
  <c r="K136" i="83"/>
  <c r="K140" i="83"/>
  <c r="K144" i="83"/>
  <c r="K148" i="83"/>
  <c r="K152" i="83"/>
  <c r="K121" i="83"/>
  <c r="K129" i="83"/>
  <c r="K141" i="83"/>
  <c r="K149" i="83"/>
  <c r="K153" i="83"/>
  <c r="K122" i="83"/>
  <c r="K130" i="83"/>
  <c r="K138" i="83"/>
  <c r="K146" i="83"/>
  <c r="K117" i="83"/>
  <c r="J158" i="83"/>
  <c r="J158" i="82"/>
  <c r="K120" i="82"/>
  <c r="K124" i="82"/>
  <c r="K128" i="82"/>
  <c r="K132" i="82"/>
  <c r="K136" i="82"/>
  <c r="K140" i="82"/>
  <c r="K144" i="82"/>
  <c r="K148" i="82"/>
  <c r="K152" i="82"/>
  <c r="K118" i="82"/>
  <c r="K126" i="82"/>
  <c r="K130" i="82"/>
  <c r="K134" i="82"/>
  <c r="K138" i="82"/>
  <c r="K142" i="82"/>
  <c r="K146" i="82"/>
  <c r="K150" i="82"/>
  <c r="K117" i="82"/>
  <c r="K131" i="82"/>
  <c r="K151" i="82"/>
  <c r="K121" i="82"/>
  <c r="K125" i="82"/>
  <c r="K129" i="82"/>
  <c r="K133" i="82"/>
  <c r="K137" i="82"/>
  <c r="K141" i="82"/>
  <c r="K145" i="82"/>
  <c r="K149" i="82"/>
  <c r="K153" i="82"/>
  <c r="K122" i="82"/>
  <c r="K127" i="82"/>
  <c r="K135" i="82"/>
  <c r="K139" i="82"/>
  <c r="K143" i="82"/>
  <c r="K147" i="82"/>
  <c r="K123" i="82"/>
  <c r="K119" i="82"/>
  <c r="H158" i="82"/>
  <c r="I119" i="82"/>
  <c r="I123" i="82"/>
  <c r="I127" i="82"/>
  <c r="I131" i="82"/>
  <c r="I135" i="82"/>
  <c r="I139" i="82"/>
  <c r="I143" i="82"/>
  <c r="I147" i="82"/>
  <c r="I151" i="82"/>
  <c r="I121" i="82"/>
  <c r="I125" i="82"/>
  <c r="I129" i="82"/>
  <c r="I133" i="82"/>
  <c r="I137" i="82"/>
  <c r="I141" i="82"/>
  <c r="I145" i="82"/>
  <c r="I149" i="82"/>
  <c r="I153" i="82"/>
  <c r="I122" i="82"/>
  <c r="I130" i="82"/>
  <c r="I138" i="82"/>
  <c r="I150" i="82"/>
  <c r="I120" i="82"/>
  <c r="I124" i="82"/>
  <c r="I128" i="82"/>
  <c r="I132" i="82"/>
  <c r="I136" i="82"/>
  <c r="I140" i="82"/>
  <c r="I144" i="82"/>
  <c r="I148" i="82"/>
  <c r="I152" i="82"/>
  <c r="I118" i="82"/>
  <c r="I126" i="82"/>
  <c r="I134" i="82"/>
  <c r="I142" i="82"/>
  <c r="I146" i="82"/>
  <c r="I117" i="82"/>
  <c r="I118" i="81"/>
  <c r="I122" i="81"/>
  <c r="I126" i="81"/>
  <c r="I130" i="81"/>
  <c r="I134" i="81"/>
  <c r="I138" i="81"/>
  <c r="I142" i="81"/>
  <c r="I146" i="81"/>
  <c r="I150" i="81"/>
  <c r="I117" i="81"/>
  <c r="I125" i="81"/>
  <c r="I133" i="81"/>
  <c r="I141" i="81"/>
  <c r="I149" i="81"/>
  <c r="I119" i="81"/>
  <c r="I123" i="81"/>
  <c r="I127" i="81"/>
  <c r="I131" i="81"/>
  <c r="I135" i="81"/>
  <c r="I139" i="81"/>
  <c r="I143" i="81"/>
  <c r="I147" i="81"/>
  <c r="I151" i="81"/>
  <c r="I120" i="81"/>
  <c r="I124" i="81"/>
  <c r="I128" i="81"/>
  <c r="I132" i="81"/>
  <c r="I136" i="81"/>
  <c r="I140" i="81"/>
  <c r="I144" i="81"/>
  <c r="I148" i="81"/>
  <c r="I152" i="81"/>
  <c r="I121" i="81"/>
  <c r="I129" i="81"/>
  <c r="I137" i="81"/>
  <c r="I145" i="81"/>
  <c r="I153" i="81"/>
  <c r="K119" i="81"/>
  <c r="K123" i="81"/>
  <c r="K127" i="81"/>
  <c r="K131" i="81"/>
  <c r="K135" i="81"/>
  <c r="K139" i="81"/>
  <c r="K143" i="81"/>
  <c r="K147" i="81"/>
  <c r="K151" i="81"/>
  <c r="K122" i="81"/>
  <c r="K130" i="81"/>
  <c r="K138" i="81"/>
  <c r="K146" i="81"/>
  <c r="K117" i="81"/>
  <c r="K120" i="81"/>
  <c r="K124" i="81"/>
  <c r="K128" i="81"/>
  <c r="K132" i="81"/>
  <c r="K136" i="81"/>
  <c r="K140" i="81"/>
  <c r="K144" i="81"/>
  <c r="K148" i="81"/>
  <c r="K152" i="81"/>
  <c r="K126" i="81"/>
  <c r="K121" i="81"/>
  <c r="K125" i="81"/>
  <c r="K129" i="81"/>
  <c r="K133" i="81"/>
  <c r="K137" i="81"/>
  <c r="K141" i="81"/>
  <c r="K145" i="81"/>
  <c r="K149" i="81"/>
  <c r="K153" i="81"/>
  <c r="K118" i="81"/>
  <c r="K134" i="81"/>
  <c r="K142" i="81"/>
  <c r="K150" i="81"/>
  <c r="H158" i="81"/>
  <c r="J158" i="81"/>
  <c r="I46" i="80"/>
  <c r="I50" i="80"/>
  <c r="I54" i="80"/>
  <c r="I58" i="80"/>
  <c r="I62" i="80"/>
  <c r="I66" i="80"/>
  <c r="I70" i="80"/>
  <c r="I49" i="80"/>
  <c r="I65" i="80"/>
  <c r="I47" i="80"/>
  <c r="I51" i="80"/>
  <c r="I55" i="80"/>
  <c r="I59" i="80"/>
  <c r="I63" i="80"/>
  <c r="I67" i="80"/>
  <c r="I71" i="80"/>
  <c r="I61" i="80"/>
  <c r="I48" i="80"/>
  <c r="I52" i="80"/>
  <c r="I56" i="80"/>
  <c r="I60" i="80"/>
  <c r="I64" i="80"/>
  <c r="I68" i="80"/>
  <c r="I44" i="80"/>
  <c r="I45" i="80"/>
  <c r="I57" i="80"/>
  <c r="I53" i="80"/>
  <c r="I69" i="80"/>
  <c r="I120" i="80"/>
  <c r="I124" i="80"/>
  <c r="I128" i="80"/>
  <c r="I132" i="80"/>
  <c r="I136" i="80"/>
  <c r="I140" i="80"/>
  <c r="I144" i="80"/>
  <c r="I148" i="80"/>
  <c r="I152" i="80"/>
  <c r="I151" i="80"/>
  <c r="I121" i="80"/>
  <c r="I125" i="80"/>
  <c r="I129" i="80"/>
  <c r="I133" i="80"/>
  <c r="I137" i="80"/>
  <c r="I141" i="80"/>
  <c r="I145" i="80"/>
  <c r="I149" i="80"/>
  <c r="I153" i="80"/>
  <c r="I123" i="80"/>
  <c r="I135" i="80"/>
  <c r="I139" i="80"/>
  <c r="I147" i="80"/>
  <c r="I118" i="80"/>
  <c r="I122" i="80"/>
  <c r="I126" i="80"/>
  <c r="I130" i="80"/>
  <c r="I134" i="80"/>
  <c r="I138" i="80"/>
  <c r="I142" i="80"/>
  <c r="I146" i="80"/>
  <c r="I150" i="80"/>
  <c r="I117" i="80"/>
  <c r="I119" i="80"/>
  <c r="I127" i="80"/>
  <c r="I131" i="80"/>
  <c r="I143" i="80"/>
  <c r="K121" i="80"/>
  <c r="K125" i="80"/>
  <c r="K129" i="80"/>
  <c r="K133" i="80"/>
  <c r="K137" i="80"/>
  <c r="K141" i="80"/>
  <c r="K145" i="80"/>
  <c r="K149" i="80"/>
  <c r="K153" i="80"/>
  <c r="K118" i="80"/>
  <c r="K122" i="80"/>
  <c r="K126" i="80"/>
  <c r="K130" i="80"/>
  <c r="K134" i="80"/>
  <c r="K138" i="80"/>
  <c r="K142" i="80"/>
  <c r="K146" i="80"/>
  <c r="K150" i="80"/>
  <c r="K117" i="80"/>
  <c r="K120" i="80"/>
  <c r="K128" i="80"/>
  <c r="K140" i="80"/>
  <c r="K152" i="80"/>
  <c r="K119" i="80"/>
  <c r="K123" i="80"/>
  <c r="K127" i="80"/>
  <c r="K131" i="80"/>
  <c r="K135" i="80"/>
  <c r="K139" i="80"/>
  <c r="K143" i="80"/>
  <c r="K147" i="80"/>
  <c r="K151" i="80"/>
  <c r="K124" i="80"/>
  <c r="K132" i="80"/>
  <c r="K144" i="80"/>
  <c r="K148" i="80"/>
  <c r="K136" i="80"/>
  <c r="H158" i="80"/>
  <c r="K118" i="78"/>
  <c r="K122" i="78"/>
  <c r="K126" i="78"/>
  <c r="K130" i="78"/>
  <c r="K134" i="78"/>
  <c r="K138" i="78"/>
  <c r="K142" i="78"/>
  <c r="K146" i="78"/>
  <c r="K150" i="78"/>
  <c r="K117" i="78"/>
  <c r="K121" i="78"/>
  <c r="K125" i="78"/>
  <c r="K129" i="78"/>
  <c r="K133" i="78"/>
  <c r="K137" i="78"/>
  <c r="K141" i="78"/>
  <c r="K145" i="78"/>
  <c r="K149" i="78"/>
  <c r="K153" i="78"/>
  <c r="K119" i="78"/>
  <c r="K123" i="78"/>
  <c r="K127" i="78"/>
  <c r="K131" i="78"/>
  <c r="K135" i="78"/>
  <c r="K139" i="78"/>
  <c r="K143" i="78"/>
  <c r="K147" i="78"/>
  <c r="K151" i="78"/>
  <c r="K120" i="78"/>
  <c r="K124" i="78"/>
  <c r="K128" i="78"/>
  <c r="K132" i="78"/>
  <c r="K136" i="78"/>
  <c r="K140" i="78"/>
  <c r="K144" i="78"/>
  <c r="K148" i="78"/>
  <c r="K152" i="78"/>
  <c r="I46" i="78"/>
  <c r="I50" i="78"/>
  <c r="I54" i="78"/>
  <c r="I58" i="78"/>
  <c r="I62" i="78"/>
  <c r="I66" i="78"/>
  <c r="I70" i="78"/>
  <c r="I45" i="78"/>
  <c r="I49" i="78"/>
  <c r="I53" i="78"/>
  <c r="I57" i="78"/>
  <c r="I61" i="78"/>
  <c r="I65" i="78"/>
  <c r="I69" i="78"/>
  <c r="I47" i="78"/>
  <c r="I51" i="78"/>
  <c r="I55" i="78"/>
  <c r="I59" i="78"/>
  <c r="I63" i="78"/>
  <c r="I67" i="78"/>
  <c r="I71" i="78"/>
  <c r="I48" i="78"/>
  <c r="I52" i="78"/>
  <c r="I56" i="78"/>
  <c r="I60" i="78"/>
  <c r="I64" i="78"/>
  <c r="I68" i="78"/>
  <c r="I44" i="78"/>
  <c r="K82" i="78"/>
  <c r="K81" i="78"/>
  <c r="H159" i="78"/>
  <c r="I84" i="78"/>
  <c r="I88" i="78"/>
  <c r="I92" i="78"/>
  <c r="I96" i="78"/>
  <c r="I100" i="78"/>
  <c r="I104" i="78"/>
  <c r="I83" i="78"/>
  <c r="I87" i="78"/>
  <c r="I91" i="78"/>
  <c r="I99" i="78"/>
  <c r="I103" i="78"/>
  <c r="I85" i="78"/>
  <c r="I89" i="78"/>
  <c r="I93" i="78"/>
  <c r="I97" i="78"/>
  <c r="I101" i="78"/>
  <c r="I105" i="78"/>
  <c r="I95" i="78"/>
  <c r="I82" i="78"/>
  <c r="I86" i="78"/>
  <c r="I90" i="78"/>
  <c r="I94" i="78"/>
  <c r="I98" i="78"/>
  <c r="I102" i="78"/>
  <c r="I81" i="78"/>
  <c r="I120" i="78"/>
  <c r="I124" i="78"/>
  <c r="I128" i="78"/>
  <c r="I132" i="78"/>
  <c r="I136" i="78"/>
  <c r="I140" i="78"/>
  <c r="I144" i="78"/>
  <c r="I148" i="78"/>
  <c r="I152" i="78"/>
  <c r="I119" i="78"/>
  <c r="I123" i="78"/>
  <c r="I127" i="78"/>
  <c r="I131" i="78"/>
  <c r="I135" i="78"/>
  <c r="I139" i="78"/>
  <c r="I143" i="78"/>
  <c r="I147" i="78"/>
  <c r="I151" i="78"/>
  <c r="I153" i="78"/>
  <c r="I121" i="78"/>
  <c r="I125" i="78"/>
  <c r="I129" i="78"/>
  <c r="I133" i="78"/>
  <c r="I137" i="78"/>
  <c r="I141" i="78"/>
  <c r="I145" i="78"/>
  <c r="I149" i="78"/>
  <c r="I117" i="78"/>
  <c r="I118" i="78"/>
  <c r="I122" i="78"/>
  <c r="I126" i="78"/>
  <c r="I130" i="78"/>
  <c r="I134" i="78"/>
  <c r="I138" i="78"/>
  <c r="I142" i="78"/>
  <c r="I146" i="78"/>
  <c r="I150" i="78"/>
  <c r="P158" i="77"/>
  <c r="H159" i="77"/>
  <c r="J7" i="77"/>
  <c r="H158" i="77"/>
  <c r="K120" i="77"/>
  <c r="K124" i="77"/>
  <c r="K128" i="77"/>
  <c r="K132" i="77"/>
  <c r="K136" i="77"/>
  <c r="K140" i="77"/>
  <c r="K144" i="77"/>
  <c r="K148" i="77"/>
  <c r="K152" i="77"/>
  <c r="K131" i="77"/>
  <c r="K121" i="77"/>
  <c r="K125" i="77"/>
  <c r="K129" i="77"/>
  <c r="K133" i="77"/>
  <c r="K137" i="77"/>
  <c r="K141" i="77"/>
  <c r="K145" i="77"/>
  <c r="K149" i="77"/>
  <c r="K153" i="77"/>
  <c r="K118" i="77"/>
  <c r="K122" i="77"/>
  <c r="K126" i="77"/>
  <c r="K130" i="77"/>
  <c r="K134" i="77"/>
  <c r="K138" i="77"/>
  <c r="K142" i="77"/>
  <c r="K146" i="77"/>
  <c r="K150" i="77"/>
  <c r="K119" i="77"/>
  <c r="K123" i="77"/>
  <c r="K127" i="77"/>
  <c r="K135" i="77"/>
  <c r="K139" i="77"/>
  <c r="K143" i="77"/>
  <c r="K147" i="77"/>
  <c r="K151" i="77"/>
  <c r="I121" i="77"/>
  <c r="I125" i="77"/>
  <c r="I129" i="77"/>
  <c r="I133" i="77"/>
  <c r="I137" i="77"/>
  <c r="I141" i="77"/>
  <c r="I145" i="77"/>
  <c r="I149" i="77"/>
  <c r="I153" i="77"/>
  <c r="I122" i="77"/>
  <c r="I126" i="77"/>
  <c r="I130" i="77"/>
  <c r="I134" i="77"/>
  <c r="I138" i="77"/>
  <c r="I146" i="77"/>
  <c r="I150" i="77"/>
  <c r="I124" i="77"/>
  <c r="I136" i="77"/>
  <c r="I144" i="77"/>
  <c r="I148" i="77"/>
  <c r="I142" i="77"/>
  <c r="I119" i="77"/>
  <c r="I123" i="77"/>
  <c r="I127" i="77"/>
  <c r="I131" i="77"/>
  <c r="I135" i="77"/>
  <c r="I139" i="77"/>
  <c r="I143" i="77"/>
  <c r="I147" i="77"/>
  <c r="I151" i="77"/>
  <c r="I120" i="77"/>
  <c r="I128" i="77"/>
  <c r="I132" i="77"/>
  <c r="I140" i="77"/>
  <c r="I152" i="77"/>
  <c r="J158" i="77"/>
  <c r="N81" i="83"/>
  <c r="N80" i="82"/>
  <c r="L159" i="77"/>
  <c r="N116" i="82"/>
  <c r="O119" i="82" s="1"/>
  <c r="N152" i="83"/>
  <c r="N6" i="78"/>
  <c r="N5" i="78" s="1"/>
  <c r="N159" i="78"/>
  <c r="F51" i="78"/>
  <c r="F120" i="81"/>
  <c r="F120" i="82" s="1"/>
  <c r="F120" i="83" s="1"/>
  <c r="F120" i="84" s="1"/>
  <c r="F120" i="85" s="1"/>
  <c r="F120" i="86" s="1"/>
  <c r="F120" i="87" s="1"/>
  <c r="F120" i="88" s="1"/>
  <c r="F152" i="82"/>
  <c r="F152" i="83" s="1"/>
  <c r="F152" i="84" s="1"/>
  <c r="F152" i="85" s="1"/>
  <c r="F152" i="86" s="1"/>
  <c r="F152" i="87" s="1"/>
  <c r="F152" i="88" s="1"/>
  <c r="J8" i="79"/>
  <c r="D7" i="85"/>
  <c r="E19" i="85" s="1"/>
  <c r="F27" i="77"/>
  <c r="F27" i="78" s="1"/>
  <c r="F23" i="77"/>
  <c r="F23" i="78" s="1"/>
  <c r="F19" i="77"/>
  <c r="F19" i="78" s="1"/>
  <c r="F15" i="77"/>
  <c r="F15" i="78" s="1"/>
  <c r="D7" i="77"/>
  <c r="D7" i="87"/>
  <c r="F29" i="77"/>
  <c r="F29" i="78" s="1"/>
  <c r="F25" i="77"/>
  <c r="F25" i="78" s="1"/>
  <c r="E21" i="84"/>
  <c r="F28" i="77"/>
  <c r="F24" i="77"/>
  <c r="F24" i="78" s="1"/>
  <c r="F20" i="77"/>
  <c r="F20" i="78" s="1"/>
  <c r="F16" i="77"/>
  <c r="F16" i="78" s="1"/>
  <c r="F12" i="77"/>
  <c r="F12" i="78" s="1"/>
  <c r="D7" i="81"/>
  <c r="E19" i="88"/>
  <c r="L158" i="85"/>
  <c r="M118" i="85"/>
  <c r="M119" i="85"/>
  <c r="M123" i="85"/>
  <c r="M127" i="85"/>
  <c r="M131" i="85"/>
  <c r="M135" i="85"/>
  <c r="M139" i="85"/>
  <c r="M143" i="85"/>
  <c r="M147" i="85"/>
  <c r="M151" i="85"/>
  <c r="M121" i="85"/>
  <c r="M125" i="85"/>
  <c r="M129" i="85"/>
  <c r="M133" i="85"/>
  <c r="M137" i="85"/>
  <c r="M141" i="85"/>
  <c r="M145" i="85"/>
  <c r="M149" i="85"/>
  <c r="M153" i="85"/>
  <c r="M122" i="85"/>
  <c r="M126" i="85"/>
  <c r="M130" i="85"/>
  <c r="M134" i="85"/>
  <c r="M138" i="85"/>
  <c r="M142" i="85"/>
  <c r="M146" i="85"/>
  <c r="M150" i="85"/>
  <c r="M117" i="85"/>
  <c r="M120" i="85"/>
  <c r="M124" i="85"/>
  <c r="M128" i="85"/>
  <c r="M132" i="85"/>
  <c r="M136" i="85"/>
  <c r="M140" i="85"/>
  <c r="M144" i="85"/>
  <c r="M148" i="85"/>
  <c r="M152" i="85"/>
  <c r="I30" i="88"/>
  <c r="I11" i="88"/>
  <c r="I15" i="88"/>
  <c r="I19" i="88"/>
  <c r="I23" i="88"/>
  <c r="I27" i="88"/>
  <c r="I9" i="88"/>
  <c r="I17" i="88"/>
  <c r="I25" i="88"/>
  <c r="I10" i="88"/>
  <c r="I18" i="88"/>
  <c r="I26" i="88"/>
  <c r="I12" i="88"/>
  <c r="I16" i="88"/>
  <c r="I20" i="88"/>
  <c r="I24" i="88"/>
  <c r="I28" i="88"/>
  <c r="I13" i="88"/>
  <c r="I21" i="88"/>
  <c r="I29" i="88"/>
  <c r="I14" i="88"/>
  <c r="I22" i="88"/>
  <c r="I8" i="88"/>
  <c r="I30" i="87"/>
  <c r="I11" i="87"/>
  <c r="I15" i="87"/>
  <c r="I19" i="87"/>
  <c r="I23" i="87"/>
  <c r="I27" i="87"/>
  <c r="I9" i="87"/>
  <c r="I17" i="87"/>
  <c r="I21" i="87"/>
  <c r="I29" i="87"/>
  <c r="I14" i="87"/>
  <c r="I18" i="87"/>
  <c r="I26" i="87"/>
  <c r="I8" i="87"/>
  <c r="I12" i="87"/>
  <c r="I16" i="87"/>
  <c r="I20" i="87"/>
  <c r="I24" i="87"/>
  <c r="I28" i="87"/>
  <c r="I13" i="87"/>
  <c r="I25" i="87"/>
  <c r="I10" i="87"/>
  <c r="I22" i="87"/>
  <c r="I30" i="86"/>
  <c r="I11" i="86"/>
  <c r="I15" i="86"/>
  <c r="I19" i="86"/>
  <c r="I23" i="86"/>
  <c r="I27" i="86"/>
  <c r="I18" i="86"/>
  <c r="I8" i="86"/>
  <c r="I12" i="86"/>
  <c r="I16" i="86"/>
  <c r="I20" i="86"/>
  <c r="I24" i="86"/>
  <c r="I28" i="86"/>
  <c r="I14" i="86"/>
  <c r="I22" i="86"/>
  <c r="I9" i="86"/>
  <c r="I13" i="86"/>
  <c r="I17" i="86"/>
  <c r="I21" i="86"/>
  <c r="I25" i="86"/>
  <c r="I29" i="86"/>
  <c r="I10" i="86"/>
  <c r="I26" i="86"/>
  <c r="L39" i="84"/>
  <c r="I30" i="84"/>
  <c r="I11" i="84"/>
  <c r="I15" i="84"/>
  <c r="I19" i="84"/>
  <c r="I23" i="84"/>
  <c r="I27" i="84"/>
  <c r="I26" i="84"/>
  <c r="I12" i="84"/>
  <c r="I16" i="84"/>
  <c r="I20" i="84"/>
  <c r="I24" i="84"/>
  <c r="I28" i="84"/>
  <c r="I10" i="84"/>
  <c r="I14" i="84"/>
  <c r="I18" i="84"/>
  <c r="I8" i="84"/>
  <c r="I9" i="84"/>
  <c r="I13" i="84"/>
  <c r="I17" i="84"/>
  <c r="I21" i="84"/>
  <c r="I25" i="84"/>
  <c r="I29" i="84"/>
  <c r="I22" i="84"/>
  <c r="I30" i="83"/>
  <c r="I11" i="83"/>
  <c r="I15" i="83"/>
  <c r="I19" i="83"/>
  <c r="I23" i="83"/>
  <c r="I27" i="83"/>
  <c r="I18" i="83"/>
  <c r="I8" i="83"/>
  <c r="I12" i="83"/>
  <c r="I16" i="83"/>
  <c r="I20" i="83"/>
  <c r="I24" i="83"/>
  <c r="I28" i="83"/>
  <c r="I10" i="83"/>
  <c r="I22" i="83"/>
  <c r="I9" i="83"/>
  <c r="I13" i="83"/>
  <c r="I17" i="83"/>
  <c r="I21" i="83"/>
  <c r="I25" i="83"/>
  <c r="I29" i="83"/>
  <c r="I14" i="83"/>
  <c r="I26" i="83"/>
  <c r="I30" i="82"/>
  <c r="I9" i="82"/>
  <c r="I13" i="82"/>
  <c r="I17" i="82"/>
  <c r="I21" i="82"/>
  <c r="I25" i="82"/>
  <c r="I29" i="82"/>
  <c r="I16" i="82"/>
  <c r="I28" i="82"/>
  <c r="I10" i="82"/>
  <c r="I14" i="82"/>
  <c r="I18" i="82"/>
  <c r="I22" i="82"/>
  <c r="I26" i="82"/>
  <c r="I8" i="82"/>
  <c r="I20" i="82"/>
  <c r="I11" i="82"/>
  <c r="I15" i="82"/>
  <c r="I19" i="82"/>
  <c r="I23" i="82"/>
  <c r="I27" i="82"/>
  <c r="I12" i="82"/>
  <c r="I24" i="82"/>
  <c r="M30" i="82"/>
  <c r="M9" i="82"/>
  <c r="M13" i="82"/>
  <c r="M17" i="82"/>
  <c r="M21" i="82"/>
  <c r="M25" i="82"/>
  <c r="M29" i="82"/>
  <c r="M16" i="82"/>
  <c r="M28" i="82"/>
  <c r="M10" i="82"/>
  <c r="M14" i="82"/>
  <c r="M18" i="82"/>
  <c r="M22" i="82"/>
  <c r="M26" i="82"/>
  <c r="M8" i="82"/>
  <c r="M12" i="82"/>
  <c r="M24" i="82"/>
  <c r="M11" i="82"/>
  <c r="M15" i="82"/>
  <c r="M19" i="82"/>
  <c r="M23" i="82"/>
  <c r="M27" i="82"/>
  <c r="M20" i="82"/>
  <c r="I30" i="77"/>
  <c r="I11" i="77"/>
  <c r="I15" i="77"/>
  <c r="I19" i="77"/>
  <c r="I23" i="77"/>
  <c r="I27" i="77"/>
  <c r="I14" i="77"/>
  <c r="I8" i="77"/>
  <c r="I12" i="77"/>
  <c r="I16" i="77"/>
  <c r="I20" i="77"/>
  <c r="I24" i="77"/>
  <c r="I28" i="77"/>
  <c r="I10" i="77"/>
  <c r="I22" i="77"/>
  <c r="I9" i="77"/>
  <c r="I13" i="77"/>
  <c r="I17" i="77"/>
  <c r="I21" i="77"/>
  <c r="I25" i="77"/>
  <c r="I29" i="77"/>
  <c r="I18" i="77"/>
  <c r="I26" i="77"/>
  <c r="M46" i="87"/>
  <c r="M50" i="87"/>
  <c r="M54" i="87"/>
  <c r="M58" i="87"/>
  <c r="M62" i="87"/>
  <c r="M66" i="87"/>
  <c r="M70" i="87"/>
  <c r="M52" i="87"/>
  <c r="M56" i="87"/>
  <c r="M64" i="87"/>
  <c r="M68" i="87"/>
  <c r="M49" i="87"/>
  <c r="M53" i="87"/>
  <c r="M57" i="87"/>
  <c r="M61" i="87"/>
  <c r="M47" i="87"/>
  <c r="M51" i="87"/>
  <c r="M55" i="87"/>
  <c r="M59" i="87"/>
  <c r="M63" i="87"/>
  <c r="M67" i="87"/>
  <c r="M71" i="87"/>
  <c r="M48" i="87"/>
  <c r="M60" i="87"/>
  <c r="M44" i="87"/>
  <c r="M45" i="87"/>
  <c r="M65" i="87"/>
  <c r="M69" i="87"/>
  <c r="M45" i="86"/>
  <c r="M49" i="86"/>
  <c r="M53" i="86"/>
  <c r="M57" i="86"/>
  <c r="M61" i="86"/>
  <c r="M65" i="86"/>
  <c r="M69" i="86"/>
  <c r="M51" i="86"/>
  <c r="M55" i="86"/>
  <c r="M59" i="86"/>
  <c r="M67" i="86"/>
  <c r="M71" i="86"/>
  <c r="M48" i="86"/>
  <c r="M56" i="86"/>
  <c r="M64" i="86"/>
  <c r="M44" i="86"/>
  <c r="M46" i="86"/>
  <c r="M50" i="86"/>
  <c r="M54" i="86"/>
  <c r="M58" i="86"/>
  <c r="M62" i="86"/>
  <c r="M66" i="86"/>
  <c r="M70" i="86"/>
  <c r="M47" i="86"/>
  <c r="M63" i="86"/>
  <c r="M52" i="86"/>
  <c r="M60" i="86"/>
  <c r="M68" i="86"/>
  <c r="M47" i="80"/>
  <c r="M51" i="80"/>
  <c r="M55" i="80"/>
  <c r="M59" i="80"/>
  <c r="M63" i="80"/>
  <c r="M67" i="80"/>
  <c r="M71" i="80"/>
  <c r="M46" i="80"/>
  <c r="M58" i="80"/>
  <c r="M70" i="80"/>
  <c r="M48" i="80"/>
  <c r="M52" i="80"/>
  <c r="M56" i="80"/>
  <c r="M60" i="80"/>
  <c r="M64" i="80"/>
  <c r="M68" i="80"/>
  <c r="M44" i="80"/>
  <c r="M50" i="80"/>
  <c r="M66" i="80"/>
  <c r="M45" i="80"/>
  <c r="M49" i="80"/>
  <c r="M53" i="80"/>
  <c r="M57" i="80"/>
  <c r="M61" i="80"/>
  <c r="M65" i="80"/>
  <c r="M69" i="80"/>
  <c r="M54" i="80"/>
  <c r="M62" i="80"/>
  <c r="M44" i="79"/>
  <c r="M44" i="78"/>
  <c r="M120" i="77"/>
  <c r="M124" i="77"/>
  <c r="M128" i="77"/>
  <c r="M132" i="77"/>
  <c r="M136" i="77"/>
  <c r="M140" i="77"/>
  <c r="M144" i="77"/>
  <c r="M148" i="77"/>
  <c r="M152" i="77"/>
  <c r="M118" i="77"/>
  <c r="M126" i="77"/>
  <c r="M138" i="77"/>
  <c r="M146" i="77"/>
  <c r="M119" i="77"/>
  <c r="M123" i="77"/>
  <c r="M127" i="77"/>
  <c r="M131" i="77"/>
  <c r="M135" i="77"/>
  <c r="M139" i="77"/>
  <c r="M143" i="77"/>
  <c r="M147" i="77"/>
  <c r="M151" i="77"/>
  <c r="M121" i="77"/>
  <c r="M125" i="77"/>
  <c r="M129" i="77"/>
  <c r="M133" i="77"/>
  <c r="M137" i="77"/>
  <c r="M141" i="77"/>
  <c r="M145" i="77"/>
  <c r="M149" i="77"/>
  <c r="M153" i="77"/>
  <c r="M122" i="77"/>
  <c r="M130" i="77"/>
  <c r="M134" i="77"/>
  <c r="M142" i="77"/>
  <c r="M150" i="77"/>
  <c r="M117" i="77"/>
  <c r="M84" i="78"/>
  <c r="M88" i="78"/>
  <c r="M92" i="78"/>
  <c r="M96" i="78"/>
  <c r="M100" i="78"/>
  <c r="M104" i="78"/>
  <c r="M85" i="78"/>
  <c r="M89" i="78"/>
  <c r="M93" i="78"/>
  <c r="M97" i="78"/>
  <c r="M101" i="78"/>
  <c r="M105" i="78"/>
  <c r="M82" i="78"/>
  <c r="M86" i="78"/>
  <c r="M90" i="78"/>
  <c r="M94" i="78"/>
  <c r="M98" i="78"/>
  <c r="M102" i="78"/>
  <c r="M81" i="78"/>
  <c r="M83" i="78"/>
  <c r="M87" i="78"/>
  <c r="M91" i="78"/>
  <c r="M95" i="78"/>
  <c r="M99" i="78"/>
  <c r="M103" i="78"/>
  <c r="M31" i="88"/>
  <c r="M9" i="87"/>
  <c r="M13" i="87"/>
  <c r="M17" i="87"/>
  <c r="M21" i="87"/>
  <c r="M25" i="87"/>
  <c r="M29" i="87"/>
  <c r="M12" i="87"/>
  <c r="M24" i="87"/>
  <c r="M10" i="87"/>
  <c r="M14" i="87"/>
  <c r="M18" i="87"/>
  <c r="M22" i="87"/>
  <c r="M26" i="87"/>
  <c r="M8" i="87"/>
  <c r="M11" i="87"/>
  <c r="M15" i="87"/>
  <c r="M19" i="87"/>
  <c r="M23" i="87"/>
  <c r="M27" i="87"/>
  <c r="M16" i="87"/>
  <c r="M20" i="87"/>
  <c r="M28" i="87"/>
  <c r="M29" i="86"/>
  <c r="M12" i="86"/>
  <c r="M16" i="86"/>
  <c r="M20" i="86"/>
  <c r="M24" i="86"/>
  <c r="M28" i="86"/>
  <c r="M15" i="86"/>
  <c r="M23" i="86"/>
  <c r="M9" i="86"/>
  <c r="M13" i="86"/>
  <c r="M17" i="86"/>
  <c r="M21" i="86"/>
  <c r="M25" i="86"/>
  <c r="M8" i="86"/>
  <c r="M10" i="86"/>
  <c r="M14" i="86"/>
  <c r="M18" i="86"/>
  <c r="M22" i="86"/>
  <c r="M26" i="86"/>
  <c r="M11" i="86"/>
  <c r="M19" i="86"/>
  <c r="M27" i="86"/>
  <c r="M11" i="85"/>
  <c r="M15" i="85"/>
  <c r="M19" i="85"/>
  <c r="M23" i="85"/>
  <c r="M27" i="85"/>
  <c r="M13" i="85"/>
  <c r="M21" i="85"/>
  <c r="M29" i="85"/>
  <c r="M14" i="85"/>
  <c r="M8" i="85"/>
  <c r="M12" i="85"/>
  <c r="M16" i="85"/>
  <c r="M20" i="85"/>
  <c r="M24" i="85"/>
  <c r="M28" i="85"/>
  <c r="M9" i="85"/>
  <c r="M17" i="85"/>
  <c r="M25" i="85"/>
  <c r="M10" i="85"/>
  <c r="M18" i="85"/>
  <c r="M22" i="85"/>
  <c r="M26" i="85"/>
  <c r="M11" i="84"/>
  <c r="M15" i="84"/>
  <c r="M19" i="84"/>
  <c r="M23" i="84"/>
  <c r="M27" i="84"/>
  <c r="M10" i="84"/>
  <c r="M22" i="84"/>
  <c r="M8" i="84"/>
  <c r="M12" i="84"/>
  <c r="M16" i="84"/>
  <c r="M20" i="84"/>
  <c r="M24" i="84"/>
  <c r="M28" i="84"/>
  <c r="M9" i="84"/>
  <c r="M13" i="84"/>
  <c r="M17" i="84"/>
  <c r="M21" i="84"/>
  <c r="M25" i="84"/>
  <c r="M29" i="84"/>
  <c r="M14" i="84"/>
  <c r="M18" i="84"/>
  <c r="M26" i="84"/>
  <c r="M11" i="83"/>
  <c r="M15" i="83"/>
  <c r="M19" i="83"/>
  <c r="M23" i="83"/>
  <c r="M27" i="83"/>
  <c r="M14" i="83"/>
  <c r="M22" i="83"/>
  <c r="M8" i="83"/>
  <c r="M12" i="83"/>
  <c r="M16" i="83"/>
  <c r="M20" i="83"/>
  <c r="M24" i="83"/>
  <c r="M28" i="83"/>
  <c r="M9" i="83"/>
  <c r="M13" i="83"/>
  <c r="M17" i="83"/>
  <c r="M21" i="83"/>
  <c r="M25" i="83"/>
  <c r="M29" i="83"/>
  <c r="M10" i="83"/>
  <c r="M18" i="83"/>
  <c r="M26" i="83"/>
  <c r="M30" i="79"/>
  <c r="M11" i="79"/>
  <c r="M15" i="79"/>
  <c r="M19" i="79"/>
  <c r="M23" i="79"/>
  <c r="M27" i="79"/>
  <c r="M14" i="79"/>
  <c r="M18" i="79"/>
  <c r="M26" i="79"/>
  <c r="M12" i="79"/>
  <c r="M16" i="79"/>
  <c r="M20" i="79"/>
  <c r="M24" i="79"/>
  <c r="M28" i="79"/>
  <c r="M8" i="79"/>
  <c r="M9" i="79"/>
  <c r="M13" i="79"/>
  <c r="M17" i="79"/>
  <c r="M21" i="79"/>
  <c r="M25" i="79"/>
  <c r="M29" i="79"/>
  <c r="M10" i="79"/>
  <c r="M22" i="79"/>
  <c r="I30" i="79"/>
  <c r="I10" i="79"/>
  <c r="I14" i="79"/>
  <c r="I18" i="79"/>
  <c r="I22" i="79"/>
  <c r="I26" i="79"/>
  <c r="I9" i="79"/>
  <c r="I21" i="79"/>
  <c r="I11" i="79"/>
  <c r="I15" i="79"/>
  <c r="I19" i="79"/>
  <c r="I23" i="79"/>
  <c r="I27" i="79"/>
  <c r="I17" i="79"/>
  <c r="I29" i="79"/>
  <c r="I12" i="79"/>
  <c r="I16" i="79"/>
  <c r="I20" i="79"/>
  <c r="I24" i="79"/>
  <c r="I28" i="79"/>
  <c r="I13" i="79"/>
  <c r="I25" i="79"/>
  <c r="I8" i="79"/>
  <c r="F149" i="82"/>
  <c r="F149" i="83" s="1"/>
  <c r="F149" i="84" s="1"/>
  <c r="F149" i="85" s="1"/>
  <c r="F149" i="86" s="1"/>
  <c r="F149" i="87" s="1"/>
  <c r="F149" i="88" s="1"/>
  <c r="F129" i="81"/>
  <c r="F129" i="82" s="1"/>
  <c r="F129" i="83" s="1"/>
  <c r="F129" i="84" s="1"/>
  <c r="F129" i="85" s="1"/>
  <c r="F129" i="86" s="1"/>
  <c r="F129" i="87" s="1"/>
  <c r="F129" i="88" s="1"/>
  <c r="F140" i="81"/>
  <c r="F140" i="82" s="1"/>
  <c r="F140" i="83" s="1"/>
  <c r="F140" i="84" s="1"/>
  <c r="F140" i="85" s="1"/>
  <c r="F140" i="86" s="1"/>
  <c r="F140" i="87" s="1"/>
  <c r="F140" i="88" s="1"/>
  <c r="F125" i="81"/>
  <c r="F125" i="82" s="1"/>
  <c r="F125" i="83" s="1"/>
  <c r="F125" i="84" s="1"/>
  <c r="F125" i="85" s="1"/>
  <c r="F125" i="86" s="1"/>
  <c r="F125" i="87" s="1"/>
  <c r="F125" i="88" s="1"/>
  <c r="O119" i="81"/>
  <c r="O123" i="81"/>
  <c r="O127" i="81"/>
  <c r="O131" i="81"/>
  <c r="O135" i="81"/>
  <c r="O139" i="81"/>
  <c r="O143" i="81"/>
  <c r="O147" i="81"/>
  <c r="O151" i="81"/>
  <c r="O121" i="81"/>
  <c r="O129" i="81"/>
  <c r="O133" i="81"/>
  <c r="O137" i="81"/>
  <c r="O141" i="81"/>
  <c r="O145" i="81"/>
  <c r="O149" i="81"/>
  <c r="O118" i="81"/>
  <c r="O122" i="81"/>
  <c r="O126" i="81"/>
  <c r="O130" i="81"/>
  <c r="O138" i="81"/>
  <c r="O142" i="81"/>
  <c r="O146" i="81"/>
  <c r="O150" i="81"/>
  <c r="O117" i="81"/>
  <c r="O120" i="81"/>
  <c r="O124" i="81"/>
  <c r="O128" i="81"/>
  <c r="O132" i="81"/>
  <c r="O136" i="81"/>
  <c r="O140" i="81"/>
  <c r="O144" i="81"/>
  <c r="O148" i="81"/>
  <c r="O152" i="81"/>
  <c r="O134" i="81"/>
  <c r="O125" i="81"/>
  <c r="N158" i="81"/>
  <c r="O119" i="80"/>
  <c r="O123" i="80"/>
  <c r="O127" i="80"/>
  <c r="O131" i="80"/>
  <c r="O135" i="80"/>
  <c r="O139" i="80"/>
  <c r="O143" i="80"/>
  <c r="O147" i="80"/>
  <c r="O151" i="80"/>
  <c r="O120" i="80"/>
  <c r="O124" i="80"/>
  <c r="O128" i="80"/>
  <c r="O132" i="80"/>
  <c r="O136" i="80"/>
  <c r="O140" i="80"/>
  <c r="O144" i="80"/>
  <c r="O148" i="80"/>
  <c r="O152" i="80"/>
  <c r="O121" i="80"/>
  <c r="O125" i="80"/>
  <c r="O129" i="80"/>
  <c r="O133" i="80"/>
  <c r="O137" i="80"/>
  <c r="O141" i="80"/>
  <c r="O145" i="80"/>
  <c r="O149" i="80"/>
  <c r="O153" i="80"/>
  <c r="O118" i="80"/>
  <c r="O122" i="80"/>
  <c r="O126" i="80"/>
  <c r="O130" i="80"/>
  <c r="O134" i="80"/>
  <c r="O138" i="80"/>
  <c r="O142" i="80"/>
  <c r="O146" i="80"/>
  <c r="O150" i="80"/>
  <c r="O117" i="80"/>
  <c r="N158" i="79"/>
  <c r="O118" i="79"/>
  <c r="O122" i="79"/>
  <c r="O126" i="79"/>
  <c r="O130" i="79"/>
  <c r="O134" i="79"/>
  <c r="O138" i="79"/>
  <c r="O142" i="79"/>
  <c r="O146" i="79"/>
  <c r="O150" i="79"/>
  <c r="O117" i="79"/>
  <c r="O123" i="79"/>
  <c r="O127" i="79"/>
  <c r="O131" i="79"/>
  <c r="O135" i="79"/>
  <c r="O139" i="79"/>
  <c r="O143" i="79"/>
  <c r="O147" i="79"/>
  <c r="O151" i="79"/>
  <c r="O120" i="79"/>
  <c r="O128" i="79"/>
  <c r="O136" i="79"/>
  <c r="O144" i="79"/>
  <c r="O152" i="79"/>
  <c r="O125" i="79"/>
  <c r="O133" i="79"/>
  <c r="O141" i="79"/>
  <c r="O149" i="79"/>
  <c r="O153" i="79"/>
  <c r="O119" i="79"/>
  <c r="O124" i="79"/>
  <c r="O132" i="79"/>
  <c r="O140" i="79"/>
  <c r="O148" i="79"/>
  <c r="O121" i="79"/>
  <c r="O129" i="79"/>
  <c r="O137" i="79"/>
  <c r="O145" i="79"/>
  <c r="N158" i="78"/>
  <c r="O120" i="78"/>
  <c r="O124" i="78"/>
  <c r="O128" i="78"/>
  <c r="O132" i="78"/>
  <c r="O136" i="78"/>
  <c r="O140" i="78"/>
  <c r="O144" i="78"/>
  <c r="O148" i="78"/>
  <c r="O152" i="78"/>
  <c r="O118" i="78"/>
  <c r="O122" i="78"/>
  <c r="O126" i="78"/>
  <c r="O134" i="78"/>
  <c r="O138" i="78"/>
  <c r="O142" i="78"/>
  <c r="O146" i="78"/>
  <c r="O150" i="78"/>
  <c r="O117" i="78"/>
  <c r="O119" i="78"/>
  <c r="O131" i="78"/>
  <c r="O139" i="78"/>
  <c r="O143" i="78"/>
  <c r="O151" i="78"/>
  <c r="O121" i="78"/>
  <c r="O125" i="78"/>
  <c r="O129" i="78"/>
  <c r="O133" i="78"/>
  <c r="O137" i="78"/>
  <c r="O141" i="78"/>
  <c r="O145" i="78"/>
  <c r="O149" i="78"/>
  <c r="O153" i="78"/>
  <c r="O130" i="78"/>
  <c r="O123" i="78"/>
  <c r="O127" i="78"/>
  <c r="O135" i="78"/>
  <c r="O147" i="78"/>
  <c r="N158" i="77"/>
  <c r="O119" i="77"/>
  <c r="O123" i="77"/>
  <c r="O127" i="77"/>
  <c r="O131" i="77"/>
  <c r="O135" i="77"/>
  <c r="O139" i="77"/>
  <c r="O143" i="77"/>
  <c r="O147" i="77"/>
  <c r="O151" i="77"/>
  <c r="O120" i="77"/>
  <c r="O124" i="77"/>
  <c r="O128" i="77"/>
  <c r="O132" i="77"/>
  <c r="O136" i="77"/>
  <c r="O140" i="77"/>
  <c r="O144" i="77"/>
  <c r="O148" i="77"/>
  <c r="O152" i="77"/>
  <c r="O121" i="77"/>
  <c r="O125" i="77"/>
  <c r="O129" i="77"/>
  <c r="O133" i="77"/>
  <c r="O137" i="77"/>
  <c r="O141" i="77"/>
  <c r="O145" i="77"/>
  <c r="O149" i="77"/>
  <c r="O153" i="77"/>
  <c r="O118" i="77"/>
  <c r="O122" i="77"/>
  <c r="O126" i="77"/>
  <c r="O130" i="77"/>
  <c r="O134" i="77"/>
  <c r="O138" i="77"/>
  <c r="O142" i="77"/>
  <c r="O146" i="77"/>
  <c r="O150" i="77"/>
  <c r="O117" i="77"/>
  <c r="L158" i="88"/>
  <c r="M121" i="88"/>
  <c r="M125" i="88"/>
  <c r="M129" i="88"/>
  <c r="M133" i="88"/>
  <c r="M137" i="88"/>
  <c r="M141" i="88"/>
  <c r="M145" i="88"/>
  <c r="M149" i="88"/>
  <c r="M118" i="88"/>
  <c r="M122" i="88"/>
  <c r="M126" i="88"/>
  <c r="M130" i="88"/>
  <c r="M134" i="88"/>
  <c r="M138" i="88"/>
  <c r="M142" i="88"/>
  <c r="M146" i="88"/>
  <c r="M150" i="88"/>
  <c r="M117" i="88"/>
  <c r="M119" i="88"/>
  <c r="M123" i="88"/>
  <c r="M127" i="88"/>
  <c r="M131" i="88"/>
  <c r="M135" i="88"/>
  <c r="M139" i="88"/>
  <c r="M143" i="88"/>
  <c r="M147" i="88"/>
  <c r="M151" i="88"/>
  <c r="M120" i="88"/>
  <c r="M124" i="88"/>
  <c r="M128" i="88"/>
  <c r="M132" i="88"/>
  <c r="M136" i="88"/>
  <c r="M140" i="88"/>
  <c r="M144" i="88"/>
  <c r="M148" i="88"/>
  <c r="M152" i="88"/>
  <c r="M9" i="88"/>
  <c r="M13" i="88"/>
  <c r="M17" i="88"/>
  <c r="M21" i="88"/>
  <c r="M25" i="88"/>
  <c r="M29" i="88"/>
  <c r="M16" i="88"/>
  <c r="M24" i="88"/>
  <c r="M10" i="88"/>
  <c r="M14" i="88"/>
  <c r="M18" i="88"/>
  <c r="M22" i="88"/>
  <c r="M26" i="88"/>
  <c r="M8" i="88"/>
  <c r="M11" i="88"/>
  <c r="M15" i="88"/>
  <c r="M19" i="88"/>
  <c r="M23" i="88"/>
  <c r="M27" i="88"/>
  <c r="M12" i="88"/>
  <c r="M20" i="88"/>
  <c r="M28" i="88"/>
  <c r="E17" i="85"/>
  <c r="E8" i="85"/>
  <c r="E27" i="86"/>
  <c r="I121" i="85"/>
  <c r="I125" i="85"/>
  <c r="I129" i="85"/>
  <c r="I133" i="85"/>
  <c r="I137" i="85"/>
  <c r="I141" i="85"/>
  <c r="I145" i="85"/>
  <c r="I149" i="85"/>
  <c r="I153" i="85"/>
  <c r="I123" i="85"/>
  <c r="I131" i="85"/>
  <c r="I139" i="85"/>
  <c r="I147" i="85"/>
  <c r="I120" i="85"/>
  <c r="I128" i="85"/>
  <c r="I136" i="85"/>
  <c r="I144" i="85"/>
  <c r="I152" i="85"/>
  <c r="I118" i="85"/>
  <c r="I122" i="85"/>
  <c r="I126" i="85"/>
  <c r="I130" i="85"/>
  <c r="I134" i="85"/>
  <c r="I138" i="85"/>
  <c r="I142" i="85"/>
  <c r="I146" i="85"/>
  <c r="I150" i="85"/>
  <c r="I117" i="85"/>
  <c r="I119" i="85"/>
  <c r="I127" i="85"/>
  <c r="I135" i="85"/>
  <c r="I143" i="85"/>
  <c r="I151" i="85"/>
  <c r="I124" i="85"/>
  <c r="I132" i="85"/>
  <c r="I140" i="85"/>
  <c r="I148" i="85"/>
  <c r="H158" i="85"/>
  <c r="K118" i="85"/>
  <c r="K122" i="85"/>
  <c r="K126" i="85"/>
  <c r="K130" i="85"/>
  <c r="K134" i="85"/>
  <c r="K138" i="85"/>
  <c r="K142" i="85"/>
  <c r="K146" i="85"/>
  <c r="K150" i="85"/>
  <c r="K117" i="85"/>
  <c r="K124" i="85"/>
  <c r="K132" i="85"/>
  <c r="K144" i="85"/>
  <c r="K152" i="85"/>
  <c r="K125" i="85"/>
  <c r="K133" i="85"/>
  <c r="K141" i="85"/>
  <c r="K149" i="85"/>
  <c r="K119" i="85"/>
  <c r="K123" i="85"/>
  <c r="K127" i="85"/>
  <c r="K131" i="85"/>
  <c r="K135" i="85"/>
  <c r="K139" i="85"/>
  <c r="K143" i="85"/>
  <c r="K147" i="85"/>
  <c r="K151" i="85"/>
  <c r="K120" i="85"/>
  <c r="K128" i="85"/>
  <c r="K136" i="85"/>
  <c r="K140" i="85"/>
  <c r="K148" i="85"/>
  <c r="K121" i="85"/>
  <c r="K129" i="85"/>
  <c r="K137" i="85"/>
  <c r="K145" i="85"/>
  <c r="K153" i="85"/>
  <c r="J158" i="85"/>
  <c r="H158" i="84"/>
  <c r="M118" i="82"/>
  <c r="M122" i="82"/>
  <c r="M126" i="82"/>
  <c r="M130" i="82"/>
  <c r="M134" i="82"/>
  <c r="M138" i="82"/>
  <c r="M142" i="82"/>
  <c r="M146" i="82"/>
  <c r="M150" i="82"/>
  <c r="M117" i="82"/>
  <c r="M120" i="82"/>
  <c r="M128" i="82"/>
  <c r="M136" i="82"/>
  <c r="M144" i="82"/>
  <c r="M152" i="82"/>
  <c r="M121" i="82"/>
  <c r="M129" i="82"/>
  <c r="M141" i="82"/>
  <c r="M149" i="82"/>
  <c r="M119" i="82"/>
  <c r="M123" i="82"/>
  <c r="M127" i="82"/>
  <c r="M131" i="82"/>
  <c r="M135" i="82"/>
  <c r="M139" i="82"/>
  <c r="M143" i="82"/>
  <c r="M147" i="82"/>
  <c r="M151" i="82"/>
  <c r="M124" i="82"/>
  <c r="M132" i="82"/>
  <c r="M140" i="82"/>
  <c r="M148" i="82"/>
  <c r="M125" i="82"/>
  <c r="M133" i="82"/>
  <c r="M137" i="82"/>
  <c r="M145" i="82"/>
  <c r="M153" i="82"/>
  <c r="M118" i="81"/>
  <c r="M122" i="81"/>
  <c r="M126" i="81"/>
  <c r="M130" i="81"/>
  <c r="M134" i="81"/>
  <c r="M138" i="81"/>
  <c r="M142" i="81"/>
  <c r="M146" i="81"/>
  <c r="M150" i="81"/>
  <c r="M120" i="81"/>
  <c r="M124" i="81"/>
  <c r="M128" i="81"/>
  <c r="M132" i="81"/>
  <c r="M136" i="81"/>
  <c r="M144" i="81"/>
  <c r="M148" i="81"/>
  <c r="M152" i="81"/>
  <c r="M121" i="81"/>
  <c r="M129" i="81"/>
  <c r="M133" i="81"/>
  <c r="M137" i="81"/>
  <c r="M141" i="81"/>
  <c r="M145" i="81"/>
  <c r="M149" i="81"/>
  <c r="M153" i="81"/>
  <c r="M119" i="81"/>
  <c r="M123" i="81"/>
  <c r="M127" i="81"/>
  <c r="M131" i="81"/>
  <c r="M135" i="81"/>
  <c r="M139" i="81"/>
  <c r="M143" i="81"/>
  <c r="M147" i="81"/>
  <c r="M151" i="81"/>
  <c r="M117" i="81"/>
  <c r="M140" i="81"/>
  <c r="M125" i="81"/>
  <c r="L158" i="83"/>
  <c r="L158" i="82"/>
  <c r="F138" i="81"/>
  <c r="F138" i="82" s="1"/>
  <c r="F138" i="83" s="1"/>
  <c r="F138" i="84" s="1"/>
  <c r="F138" i="85" s="1"/>
  <c r="F138" i="86" s="1"/>
  <c r="F138" i="87" s="1"/>
  <c r="F138" i="88" s="1"/>
  <c r="L158" i="79"/>
  <c r="L158" i="77"/>
  <c r="L39" i="85"/>
  <c r="H158" i="78"/>
  <c r="P158" i="78"/>
  <c r="H6" i="78"/>
  <c r="J158" i="78"/>
  <c r="L39" i="87"/>
  <c r="H39" i="87"/>
  <c r="L39" i="82"/>
  <c r="L39" i="81"/>
  <c r="F94" i="78"/>
  <c r="F94" i="79" s="1"/>
  <c r="F94" i="80" s="1"/>
  <c r="F94" i="81" s="1"/>
  <c r="F94" i="82" s="1"/>
  <c r="J112" i="78"/>
  <c r="F147" i="77"/>
  <c r="F139" i="77"/>
  <c r="F98" i="78"/>
  <c r="F98" i="79" s="1"/>
  <c r="F98" i="80" s="1"/>
  <c r="F98" i="81" s="1"/>
  <c r="F98" i="82" s="1"/>
  <c r="F93" i="78"/>
  <c r="F93" i="79" s="1"/>
  <c r="F93" i="80" s="1"/>
  <c r="F93" i="81" s="1"/>
  <c r="F93" i="82" s="1"/>
  <c r="F89" i="78"/>
  <c r="F89" i="79" s="1"/>
  <c r="F89" i="80" s="1"/>
  <c r="F89" i="81" s="1"/>
  <c r="F89" i="82" s="1"/>
  <c r="L39" i="86"/>
  <c r="H39" i="85"/>
  <c r="H39" i="84"/>
  <c r="H39" i="83"/>
  <c r="H39" i="82"/>
  <c r="H39" i="81"/>
  <c r="L112" i="78"/>
  <c r="L39" i="79"/>
  <c r="H39" i="79"/>
  <c r="F105" i="78"/>
  <c r="F105" i="79" s="1"/>
  <c r="F105" i="80" s="1"/>
  <c r="F105" i="81" s="1"/>
  <c r="F105" i="82" s="1"/>
  <c r="F105" i="83" s="1"/>
  <c r="H112" i="78"/>
  <c r="F97" i="78"/>
  <c r="F97" i="79" s="1"/>
  <c r="F97" i="80" s="1"/>
  <c r="F97" i="81" s="1"/>
  <c r="F97" i="82" s="1"/>
  <c r="F101" i="78"/>
  <c r="F101" i="79" s="1"/>
  <c r="F101" i="80" s="1"/>
  <c r="F101" i="81" s="1"/>
  <c r="F101" i="82" s="1"/>
  <c r="F90" i="78"/>
  <c r="F90" i="79" s="1"/>
  <c r="F90" i="80" s="1"/>
  <c r="F90" i="81" s="1"/>
  <c r="F90" i="82" s="1"/>
  <c r="F104" i="78"/>
  <c r="F104" i="79" s="1"/>
  <c r="F104" i="80" s="1"/>
  <c r="F104" i="81" s="1"/>
  <c r="F104" i="82" s="1"/>
  <c r="F92" i="78"/>
  <c r="F92" i="79" s="1"/>
  <c r="F92" i="80" s="1"/>
  <c r="F92" i="81" s="1"/>
  <c r="F92" i="82" s="1"/>
  <c r="F95" i="78"/>
  <c r="F95" i="79" s="1"/>
  <c r="F95" i="80" s="1"/>
  <c r="F95" i="81" s="1"/>
  <c r="F95" i="82" s="1"/>
  <c r="F91" i="78"/>
  <c r="F91" i="79" s="1"/>
  <c r="F91" i="80" s="1"/>
  <c r="F91" i="81" s="1"/>
  <c r="F91" i="82" s="1"/>
  <c r="L39" i="83"/>
  <c r="L39" i="80"/>
  <c r="H39" i="80"/>
  <c r="H39" i="78"/>
  <c r="L39" i="78"/>
  <c r="H39" i="86"/>
  <c r="F21" i="77"/>
  <c r="F21" i="78" s="1"/>
  <c r="F17" i="77"/>
  <c r="F17" i="78" s="1"/>
  <c r="F13" i="77"/>
  <c r="F13" i="78" s="1"/>
  <c r="F9" i="77"/>
  <c r="F9" i="78" s="1"/>
  <c r="F26" i="77"/>
  <c r="F26" i="78" s="1"/>
  <c r="F22" i="77"/>
  <c r="F22" i="78" s="1"/>
  <c r="F18" i="77"/>
  <c r="F18" i="78" s="1"/>
  <c r="F14" i="77"/>
  <c r="F14" i="78" s="1"/>
  <c r="F10" i="77"/>
  <c r="F10" i="78" s="1"/>
  <c r="E34" i="77" l="1"/>
  <c r="E32" i="77"/>
  <c r="E36" i="77"/>
  <c r="E33" i="77"/>
  <c r="E35" i="77"/>
  <c r="E37" i="77"/>
  <c r="J7" i="79"/>
  <c r="K31" i="79" s="1"/>
  <c r="K31" i="77"/>
  <c r="K37" i="77"/>
  <c r="K35" i="77"/>
  <c r="K33" i="77"/>
  <c r="K32" i="77"/>
  <c r="K34" i="77"/>
  <c r="K36" i="77"/>
  <c r="P12" i="78"/>
  <c r="Q12" i="78"/>
  <c r="P16" i="78"/>
  <c r="Q16" i="78"/>
  <c r="P20" i="78"/>
  <c r="Q20" i="78"/>
  <c r="P51" i="78"/>
  <c r="Q51" i="78"/>
  <c r="P10" i="78"/>
  <c r="Q10" i="78"/>
  <c r="P24" i="78"/>
  <c r="Q24" i="78"/>
  <c r="P14" i="78"/>
  <c r="Q14" i="78"/>
  <c r="P18" i="78"/>
  <c r="Q18" i="78"/>
  <c r="P25" i="78"/>
  <c r="Q25" i="78"/>
  <c r="P29" i="78"/>
  <c r="Q29" i="78"/>
  <c r="P26" i="78"/>
  <c r="Q26" i="78"/>
  <c r="P22" i="78"/>
  <c r="Q22" i="78"/>
  <c r="P9" i="78"/>
  <c r="Q9" i="78"/>
  <c r="P13" i="78"/>
  <c r="Q13" i="78"/>
  <c r="P15" i="78"/>
  <c r="Q15" i="78"/>
  <c r="P17" i="78"/>
  <c r="Q17" i="78"/>
  <c r="P21" i="78"/>
  <c r="Q21" i="78"/>
  <c r="P19" i="78"/>
  <c r="Q19" i="78"/>
  <c r="P23" i="78"/>
  <c r="Q23" i="78"/>
  <c r="P27" i="78"/>
  <c r="Q27" i="78"/>
  <c r="E32" i="81"/>
  <c r="E34" i="81"/>
  <c r="E36" i="81"/>
  <c r="E37" i="81"/>
  <c r="E33" i="81"/>
  <c r="E35" i="81"/>
  <c r="E34" i="82"/>
  <c r="E33" i="82"/>
  <c r="E37" i="82"/>
  <c r="E36" i="82"/>
  <c r="E35" i="82"/>
  <c r="E32" i="82"/>
  <c r="O73" i="82"/>
  <c r="O72" i="82"/>
  <c r="E33" i="87"/>
  <c r="E31" i="87"/>
  <c r="E35" i="87"/>
  <c r="E37" i="87"/>
  <c r="E36" i="87"/>
  <c r="E32" i="87"/>
  <c r="E34" i="87"/>
  <c r="E27" i="84"/>
  <c r="E35" i="84"/>
  <c r="E33" i="84"/>
  <c r="E37" i="84"/>
  <c r="E34" i="84"/>
  <c r="E31" i="84"/>
  <c r="E32" i="84"/>
  <c r="E36" i="84"/>
  <c r="E31" i="83"/>
  <c r="E35" i="83"/>
  <c r="E33" i="83"/>
  <c r="E37" i="83"/>
  <c r="E32" i="83"/>
  <c r="E34" i="83"/>
  <c r="E36" i="83"/>
  <c r="E37" i="80"/>
  <c r="E33" i="80"/>
  <c r="E36" i="80"/>
  <c r="E34" i="80"/>
  <c r="E32" i="80"/>
  <c r="E35" i="80"/>
  <c r="E31" i="80"/>
  <c r="E32" i="78"/>
  <c r="E36" i="78"/>
  <c r="E34" i="78"/>
  <c r="E37" i="78"/>
  <c r="E33" i="78"/>
  <c r="E35" i="78"/>
  <c r="E22" i="85"/>
  <c r="E9" i="85"/>
  <c r="E12" i="85"/>
  <c r="E28" i="84"/>
  <c r="E11" i="86"/>
  <c r="E22" i="86"/>
  <c r="E13" i="86"/>
  <c r="P28" i="77"/>
  <c r="Q28" i="77" s="1"/>
  <c r="F28" i="78"/>
  <c r="P29" i="77"/>
  <c r="Q29" i="77" s="1"/>
  <c r="E28" i="86"/>
  <c r="E12" i="86"/>
  <c r="E18" i="86"/>
  <c r="E24" i="86"/>
  <c r="E23" i="86"/>
  <c r="E25" i="86"/>
  <c r="E9" i="86"/>
  <c r="D39" i="86"/>
  <c r="E8" i="86"/>
  <c r="E14" i="86"/>
  <c r="E20" i="86"/>
  <c r="E19" i="86"/>
  <c r="E21" i="86"/>
  <c r="E26" i="86"/>
  <c r="E10" i="86"/>
  <c r="E16" i="86"/>
  <c r="E15" i="86"/>
  <c r="E28" i="88"/>
  <c r="E15" i="87"/>
  <c r="E12" i="88"/>
  <c r="E29" i="88"/>
  <c r="E14" i="88"/>
  <c r="E23" i="88"/>
  <c r="E25" i="88"/>
  <c r="E24" i="88"/>
  <c r="E26" i="88"/>
  <c r="E17" i="88"/>
  <c r="E31" i="88"/>
  <c r="E32" i="88"/>
  <c r="E33" i="88"/>
  <c r="E34" i="88"/>
  <c r="E35" i="88"/>
  <c r="E36" i="88"/>
  <c r="E37" i="88"/>
  <c r="E8" i="88"/>
  <c r="E21" i="88"/>
  <c r="E20" i="88"/>
  <c r="E18" i="88"/>
  <c r="E9" i="88"/>
  <c r="E15" i="88"/>
  <c r="E22" i="88"/>
  <c r="E13" i="88"/>
  <c r="E16" i="88"/>
  <c r="E10" i="88"/>
  <c r="E27" i="88"/>
  <c r="E11" i="88"/>
  <c r="N44" i="84"/>
  <c r="N74" i="83"/>
  <c r="N43" i="83"/>
  <c r="E11" i="78"/>
  <c r="E15" i="78"/>
  <c r="E19" i="78"/>
  <c r="E23" i="78"/>
  <c r="E27" i="78"/>
  <c r="E31" i="78"/>
  <c r="E12" i="78"/>
  <c r="E16" i="78"/>
  <c r="E20" i="78"/>
  <c r="E24" i="78"/>
  <c r="E28" i="78"/>
  <c r="E8" i="78"/>
  <c r="E9" i="78"/>
  <c r="E13" i="78"/>
  <c r="E17" i="78"/>
  <c r="E21" i="78"/>
  <c r="E25" i="78"/>
  <c r="E29" i="78"/>
  <c r="E10" i="78"/>
  <c r="E14" i="78"/>
  <c r="E18" i="78"/>
  <c r="E22" i="78"/>
  <c r="E26" i="78"/>
  <c r="E30" i="78"/>
  <c r="E26" i="84"/>
  <c r="E29" i="84"/>
  <c r="E30" i="84"/>
  <c r="E29" i="86"/>
  <c r="E30" i="86"/>
  <c r="E31" i="86"/>
  <c r="E32" i="86"/>
  <c r="E33" i="86"/>
  <c r="E34" i="86"/>
  <c r="E35" i="86"/>
  <c r="E36" i="86"/>
  <c r="E37" i="86"/>
  <c r="I34" i="85"/>
  <c r="I32" i="85"/>
  <c r="I33" i="85"/>
  <c r="I31" i="85"/>
  <c r="I35" i="85"/>
  <c r="I36" i="85"/>
  <c r="I37" i="85"/>
  <c r="E13" i="85"/>
  <c r="E36" i="85"/>
  <c r="E37" i="85"/>
  <c r="E29" i="85"/>
  <c r="E34" i="85"/>
  <c r="E35" i="85"/>
  <c r="E32" i="85"/>
  <c r="E33" i="85"/>
  <c r="E30" i="85"/>
  <c r="E31" i="85"/>
  <c r="E27" i="85"/>
  <c r="E14" i="85"/>
  <c r="E15" i="85"/>
  <c r="E23" i="85"/>
  <c r="E10" i="85"/>
  <c r="E21" i="85"/>
  <c r="F139" i="78"/>
  <c r="F139" i="79" s="1"/>
  <c r="F139" i="80" s="1"/>
  <c r="F139" i="81" s="1"/>
  <c r="F139" i="82" s="1"/>
  <c r="F139" i="83" s="1"/>
  <c r="F139" i="84" s="1"/>
  <c r="F139" i="85" s="1"/>
  <c r="F139" i="86" s="1"/>
  <c r="F139" i="87" s="1"/>
  <c r="F139" i="88" s="1"/>
  <c r="F147" i="78"/>
  <c r="F147" i="79" s="1"/>
  <c r="F147" i="80" s="1"/>
  <c r="F147" i="81" s="1"/>
  <c r="F147" i="82" s="1"/>
  <c r="F147" i="83" s="1"/>
  <c r="F147" i="84" s="1"/>
  <c r="F147" i="85" s="1"/>
  <c r="F147" i="86" s="1"/>
  <c r="F147" i="87" s="1"/>
  <c r="F147" i="88" s="1"/>
  <c r="E17" i="83"/>
  <c r="E30" i="83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11" i="81"/>
  <c r="E30" i="81"/>
  <c r="E31" i="81"/>
  <c r="E17" i="80"/>
  <c r="E21" i="80"/>
  <c r="E25" i="80"/>
  <c r="E29" i="80"/>
  <c r="E20" i="80"/>
  <c r="E14" i="80"/>
  <c r="E18" i="80"/>
  <c r="E22" i="80"/>
  <c r="E26" i="80"/>
  <c r="E30" i="80"/>
  <c r="E16" i="80"/>
  <c r="E24" i="80"/>
  <c r="E28" i="80"/>
  <c r="E27" i="80"/>
  <c r="E23" i="80"/>
  <c r="E19" i="80"/>
  <c r="E15" i="80"/>
  <c r="E9" i="80"/>
  <c r="E13" i="80"/>
  <c r="E12" i="80"/>
  <c r="E11" i="80"/>
  <c r="E10" i="80"/>
  <c r="E31" i="77"/>
  <c r="E11" i="87"/>
  <c r="E28" i="87"/>
  <c r="E16" i="85"/>
  <c r="E26" i="85"/>
  <c r="E24" i="85"/>
  <c r="E25" i="85"/>
  <c r="E12" i="87"/>
  <c r="E29" i="87"/>
  <c r="E14" i="83"/>
  <c r="D39" i="85"/>
  <c r="E18" i="87"/>
  <c r="E27" i="87"/>
  <c r="E28" i="85"/>
  <c r="E11" i="85"/>
  <c r="E18" i="85"/>
  <c r="E20" i="85"/>
  <c r="E27" i="83"/>
  <c r="E10" i="87"/>
  <c r="E23" i="87"/>
  <c r="E24" i="87"/>
  <c r="E8" i="87"/>
  <c r="E21" i="87"/>
  <c r="D39" i="83"/>
  <c r="E25" i="87"/>
  <c r="E20" i="87"/>
  <c r="E22" i="87"/>
  <c r="E17" i="87"/>
  <c r="E19" i="87"/>
  <c r="E28" i="83"/>
  <c r="E29" i="83"/>
  <c r="E26" i="87"/>
  <c r="E13" i="87"/>
  <c r="E16" i="87"/>
  <c r="E14" i="87"/>
  <c r="E9" i="87"/>
  <c r="E8" i="83"/>
  <c r="E13" i="83"/>
  <c r="E20" i="83"/>
  <c r="E26" i="83"/>
  <c r="E10" i="83"/>
  <c r="E23" i="83"/>
  <c r="E25" i="83"/>
  <c r="E9" i="83"/>
  <c r="E11" i="84"/>
  <c r="E16" i="83"/>
  <c r="E22" i="83"/>
  <c r="E24" i="83"/>
  <c r="E19" i="83"/>
  <c r="E21" i="83"/>
  <c r="E22" i="84"/>
  <c r="E17" i="84"/>
  <c r="E11" i="83"/>
  <c r="E18" i="83"/>
  <c r="E12" i="83"/>
  <c r="E15" i="83"/>
  <c r="E16" i="84"/>
  <c r="E24" i="84"/>
  <c r="E23" i="84"/>
  <c r="E13" i="84"/>
  <c r="E8" i="84"/>
  <c r="E14" i="84"/>
  <c r="E20" i="84"/>
  <c r="E19" i="84"/>
  <c r="E25" i="84"/>
  <c r="E9" i="84"/>
  <c r="E18" i="84"/>
  <c r="E10" i="84"/>
  <c r="E12" i="84"/>
  <c r="E15" i="84"/>
  <c r="E29" i="81"/>
  <c r="I30" i="85"/>
  <c r="I27" i="85"/>
  <c r="I28" i="85"/>
  <c r="I29" i="85"/>
  <c r="H5" i="78"/>
  <c r="P27" i="77"/>
  <c r="Q27" i="77" s="1"/>
  <c r="O117" i="82"/>
  <c r="O144" i="82"/>
  <c r="E30" i="77"/>
  <c r="O134" i="82"/>
  <c r="O131" i="82"/>
  <c r="O127" i="82"/>
  <c r="O139" i="82"/>
  <c r="O121" i="82"/>
  <c r="O149" i="82"/>
  <c r="O130" i="82"/>
  <c r="N81" i="84"/>
  <c r="N80" i="83"/>
  <c r="O148" i="82"/>
  <c r="O133" i="82"/>
  <c r="O126" i="82"/>
  <c r="O118" i="82"/>
  <c r="O150" i="82"/>
  <c r="O137" i="82"/>
  <c r="O135" i="82"/>
  <c r="O120" i="82"/>
  <c r="O123" i="82"/>
  <c r="N158" i="82"/>
  <c r="O151" i="82"/>
  <c r="O132" i="82"/>
  <c r="O138" i="82"/>
  <c r="O136" i="82"/>
  <c r="O142" i="82"/>
  <c r="O141" i="82"/>
  <c r="O125" i="82"/>
  <c r="O124" i="82"/>
  <c r="O122" i="82"/>
  <c r="O153" i="82"/>
  <c r="O140" i="82"/>
  <c r="O145" i="82"/>
  <c r="O152" i="82"/>
  <c r="O143" i="82"/>
  <c r="O147" i="82"/>
  <c r="O146" i="82"/>
  <c r="O129" i="82"/>
  <c r="O128" i="82"/>
  <c r="N152" i="84"/>
  <c r="N116" i="84" s="1"/>
  <c r="N116" i="83"/>
  <c r="N157" i="83"/>
  <c r="J7" i="78"/>
  <c r="E14" i="81"/>
  <c r="E16" i="81"/>
  <c r="E21" i="81"/>
  <c r="F23" i="79"/>
  <c r="F23" i="80" s="1"/>
  <c r="F11" i="79"/>
  <c r="F11" i="80" s="1"/>
  <c r="F12" i="79"/>
  <c r="F12" i="80" s="1"/>
  <c r="E8" i="81"/>
  <c r="E10" i="81"/>
  <c r="E23" i="81"/>
  <c r="E17" i="81"/>
  <c r="E30" i="87"/>
  <c r="F16" i="79"/>
  <c r="F16" i="80" s="1"/>
  <c r="F27" i="79"/>
  <c r="F27" i="80" s="1"/>
  <c r="F24" i="79"/>
  <c r="F24" i="80" s="1"/>
  <c r="F25" i="79"/>
  <c r="F25" i="80" s="1"/>
  <c r="E26" i="81"/>
  <c r="E24" i="81"/>
  <c r="E15" i="81"/>
  <c r="E13" i="81"/>
  <c r="F15" i="79"/>
  <c r="F15" i="80" s="1"/>
  <c r="F19" i="79"/>
  <c r="F19" i="80" s="1"/>
  <c r="F20" i="79"/>
  <c r="F20" i="80" s="1"/>
  <c r="F29" i="79"/>
  <c r="F29" i="80" s="1"/>
  <c r="E27" i="81"/>
  <c r="E18" i="81"/>
  <c r="E20" i="81"/>
  <c r="E9" i="81"/>
  <c r="D39" i="81"/>
  <c r="E19" i="81"/>
  <c r="E22" i="81"/>
  <c r="E28" i="81"/>
  <c r="E12" i="81"/>
  <c r="E25" i="81"/>
  <c r="E30" i="88"/>
  <c r="E10" i="79"/>
  <c r="E21" i="79"/>
  <c r="E16" i="79"/>
  <c r="E26" i="79"/>
  <c r="E9" i="79"/>
  <c r="E19" i="79"/>
  <c r="E8" i="80"/>
  <c r="E22" i="79"/>
  <c r="E24" i="79"/>
  <c r="E17" i="79"/>
  <c r="E28" i="79"/>
  <c r="E11" i="79"/>
  <c r="E18" i="79"/>
  <c r="E12" i="79"/>
  <c r="E29" i="79"/>
  <c r="E13" i="79"/>
  <c r="E23" i="79"/>
  <c r="E15" i="79"/>
  <c r="E20" i="79"/>
  <c r="E8" i="79"/>
  <c r="E14" i="79"/>
  <c r="E27" i="79"/>
  <c r="E25" i="79"/>
  <c r="E9" i="77"/>
  <c r="E13" i="77"/>
  <c r="E17" i="77"/>
  <c r="E21" i="77"/>
  <c r="E25" i="77"/>
  <c r="E29" i="77"/>
  <c r="E20" i="77"/>
  <c r="E24" i="77"/>
  <c r="E28" i="77"/>
  <c r="E10" i="77"/>
  <c r="E14" i="77"/>
  <c r="E18" i="77"/>
  <c r="E22" i="77"/>
  <c r="E26" i="77"/>
  <c r="E8" i="77"/>
  <c r="E16" i="77"/>
  <c r="E11" i="77"/>
  <c r="E15" i="77"/>
  <c r="E19" i="77"/>
  <c r="E23" i="77"/>
  <c r="E27" i="77"/>
  <c r="E12" i="77"/>
  <c r="D39" i="78"/>
  <c r="E8" i="82"/>
  <c r="D39" i="82"/>
  <c r="N8" i="81"/>
  <c r="J8" i="80"/>
  <c r="D39" i="87"/>
  <c r="D39" i="84"/>
  <c r="D39" i="79"/>
  <c r="D39" i="80"/>
  <c r="H80" i="77"/>
  <c r="J80" i="77"/>
  <c r="P80" i="77"/>
  <c r="P112" i="77" s="1"/>
  <c r="K37" i="79" l="1"/>
  <c r="K34" i="79"/>
  <c r="K33" i="79"/>
  <c r="K36" i="79"/>
  <c r="K32" i="79"/>
  <c r="K35" i="79"/>
  <c r="P28" i="78"/>
  <c r="Q28" i="78"/>
  <c r="K37" i="78"/>
  <c r="K33" i="78"/>
  <c r="K35" i="78"/>
  <c r="K36" i="78"/>
  <c r="K34" i="78"/>
  <c r="K32" i="78"/>
  <c r="G72" i="83"/>
  <c r="G73" i="83"/>
  <c r="O72" i="83"/>
  <c r="O73" i="83"/>
  <c r="K21" i="78"/>
  <c r="K28" i="78"/>
  <c r="K24" i="78"/>
  <c r="K20" i="78"/>
  <c r="K16" i="78"/>
  <c r="K12" i="78"/>
  <c r="K8" i="78"/>
  <c r="K23" i="78"/>
  <c r="K9" i="78"/>
  <c r="K11" i="78"/>
  <c r="K30" i="78"/>
  <c r="K22" i="78"/>
  <c r="K18" i="78"/>
  <c r="K14" i="78"/>
  <c r="K10" i="78"/>
  <c r="K19" i="78"/>
  <c r="K25" i="78"/>
  <c r="K27" i="78"/>
  <c r="K29" i="78"/>
  <c r="K13" i="78"/>
  <c r="K31" i="78"/>
  <c r="K15" i="78"/>
  <c r="K26" i="78"/>
  <c r="K17" i="78"/>
  <c r="N44" i="85"/>
  <c r="N43" i="84"/>
  <c r="F28" i="79"/>
  <c r="F28" i="80" s="1"/>
  <c r="Q28" i="80" s="1"/>
  <c r="J112" i="77"/>
  <c r="K83" i="77"/>
  <c r="K87" i="77"/>
  <c r="K91" i="77"/>
  <c r="K95" i="77"/>
  <c r="K99" i="77"/>
  <c r="K103" i="77"/>
  <c r="K90" i="77"/>
  <c r="K98" i="77"/>
  <c r="K102" i="77"/>
  <c r="K84" i="77"/>
  <c r="K88" i="77"/>
  <c r="K92" i="77"/>
  <c r="K96" i="77"/>
  <c r="K100" i="77"/>
  <c r="K104" i="77"/>
  <c r="K85" i="77"/>
  <c r="K89" i="77"/>
  <c r="K93" i="77"/>
  <c r="K97" i="77"/>
  <c r="K101" i="77"/>
  <c r="K105" i="77"/>
  <c r="K82" i="77"/>
  <c r="K86" i="77"/>
  <c r="K94" i="77"/>
  <c r="K81" i="77"/>
  <c r="N81" i="85"/>
  <c r="N80" i="84"/>
  <c r="N158" i="83"/>
  <c r="O123" i="83"/>
  <c r="O139" i="83"/>
  <c r="O121" i="83"/>
  <c r="O124" i="83"/>
  <c r="O140" i="83"/>
  <c r="O129" i="83"/>
  <c r="O122" i="83"/>
  <c r="O138" i="83"/>
  <c r="O117" i="83"/>
  <c r="O131" i="83"/>
  <c r="O149" i="83"/>
  <c r="O132" i="83"/>
  <c r="O153" i="83"/>
  <c r="O146" i="83"/>
  <c r="O127" i="83"/>
  <c r="O143" i="83"/>
  <c r="O137" i="83"/>
  <c r="O128" i="83"/>
  <c r="O144" i="83"/>
  <c r="O141" i="83"/>
  <c r="O126" i="83"/>
  <c r="O142" i="83"/>
  <c r="O125" i="83"/>
  <c r="O147" i="83"/>
  <c r="O148" i="83"/>
  <c r="O130" i="83"/>
  <c r="O133" i="83"/>
  <c r="O120" i="83"/>
  <c r="O134" i="83"/>
  <c r="O135" i="83"/>
  <c r="O145" i="83"/>
  <c r="O118" i="83"/>
  <c r="O119" i="83"/>
  <c r="O136" i="83"/>
  <c r="O150" i="83"/>
  <c r="O152" i="83"/>
  <c r="O151" i="83"/>
  <c r="N152" i="85"/>
  <c r="N116" i="85" s="1"/>
  <c r="O152" i="84"/>
  <c r="N157" i="84"/>
  <c r="J7" i="80"/>
  <c r="F21" i="79"/>
  <c r="F21" i="80" s="1"/>
  <c r="F9" i="79"/>
  <c r="F9" i="80" s="1"/>
  <c r="F18" i="79"/>
  <c r="F17" i="79"/>
  <c r="F17" i="80" s="1"/>
  <c r="F10" i="79"/>
  <c r="F10" i="80" s="1"/>
  <c r="F22" i="79"/>
  <c r="F22" i="80" s="1"/>
  <c r="F13" i="79"/>
  <c r="F13" i="80" s="1"/>
  <c r="F26" i="79"/>
  <c r="P29" i="80"/>
  <c r="F14" i="79"/>
  <c r="F14" i="80" s="1"/>
  <c r="P27" i="80"/>
  <c r="K30" i="79"/>
  <c r="K9" i="79"/>
  <c r="K13" i="79"/>
  <c r="K17" i="79"/>
  <c r="K21" i="79"/>
  <c r="K25" i="79"/>
  <c r="K29" i="79"/>
  <c r="K16" i="79"/>
  <c r="K24" i="79"/>
  <c r="K10" i="79"/>
  <c r="K14" i="79"/>
  <c r="K18" i="79"/>
  <c r="K22" i="79"/>
  <c r="K26" i="79"/>
  <c r="K8" i="79"/>
  <c r="K11" i="79"/>
  <c r="K15" i="79"/>
  <c r="K19" i="79"/>
  <c r="K23" i="79"/>
  <c r="K27" i="79"/>
  <c r="K12" i="79"/>
  <c r="K20" i="79"/>
  <c r="K28" i="79"/>
  <c r="H112" i="77"/>
  <c r="I85" i="77"/>
  <c r="I89" i="77"/>
  <c r="I93" i="77"/>
  <c r="I97" i="77"/>
  <c r="I101" i="77"/>
  <c r="I105" i="77"/>
  <c r="I82" i="77"/>
  <c r="I86" i="77"/>
  <c r="I90" i="77"/>
  <c r="I94" i="77"/>
  <c r="I98" i="77"/>
  <c r="I102" i="77"/>
  <c r="I81" i="77"/>
  <c r="I83" i="77"/>
  <c r="I87" i="77"/>
  <c r="I91" i="77"/>
  <c r="I95" i="77"/>
  <c r="I99" i="77"/>
  <c r="I103" i="77"/>
  <c r="I88" i="77"/>
  <c r="I92" i="77"/>
  <c r="I96" i="77"/>
  <c r="I100" i="77"/>
  <c r="I104" i="77"/>
  <c r="I84" i="77"/>
  <c r="O82" i="77"/>
  <c r="O99" i="77"/>
  <c r="O103" i="77"/>
  <c r="O97" i="77"/>
  <c r="O105" i="77"/>
  <c r="P29" i="79"/>
  <c r="Q29" i="79"/>
  <c r="Q29" i="80"/>
  <c r="P27" i="79"/>
  <c r="Q27" i="79"/>
  <c r="M85" i="77"/>
  <c r="M89" i="77"/>
  <c r="M93" i="77"/>
  <c r="M97" i="77"/>
  <c r="M101" i="77"/>
  <c r="M105" i="77"/>
  <c r="M83" i="77"/>
  <c r="M91" i="77"/>
  <c r="M99" i="77"/>
  <c r="M88" i="77"/>
  <c r="M96" i="77"/>
  <c r="M104" i="77"/>
  <c r="M82" i="77"/>
  <c r="M86" i="77"/>
  <c r="M90" i="77"/>
  <c r="M94" i="77"/>
  <c r="M98" i="77"/>
  <c r="M102" i="77"/>
  <c r="M87" i="77"/>
  <c r="M95" i="77"/>
  <c r="M103" i="77"/>
  <c r="M84" i="77"/>
  <c r="M92" i="77"/>
  <c r="M100" i="77"/>
  <c r="L112" i="77"/>
  <c r="M81" i="77"/>
  <c r="N8" i="82"/>
  <c r="J8" i="81"/>
  <c r="J38" i="79"/>
  <c r="N38" i="79"/>
  <c r="P11" i="79"/>
  <c r="Q19" i="79"/>
  <c r="Q15" i="79"/>
  <c r="Q11" i="79"/>
  <c r="P19" i="79"/>
  <c r="P15" i="79"/>
  <c r="Q12" i="79"/>
  <c r="P16" i="79"/>
  <c r="P12" i="79"/>
  <c r="Q16" i="79"/>
  <c r="D51" i="79"/>
  <c r="F51" i="79" s="1"/>
  <c r="F8" i="77"/>
  <c r="P28" i="79" l="1"/>
  <c r="K36" i="80"/>
  <c r="K32" i="80"/>
  <c r="K37" i="80"/>
  <c r="K31" i="80"/>
  <c r="K35" i="80"/>
  <c r="K34" i="80"/>
  <c r="K33" i="80"/>
  <c r="Q28" i="79"/>
  <c r="F7" i="77"/>
  <c r="G31" i="77" s="1"/>
  <c r="F8" i="78"/>
  <c r="O72" i="84"/>
  <c r="O73" i="84"/>
  <c r="N74" i="85"/>
  <c r="N43" i="85"/>
  <c r="N44" i="86"/>
  <c r="F26" i="80"/>
  <c r="P18" i="79"/>
  <c r="F18" i="80"/>
  <c r="Q13" i="79"/>
  <c r="Q18" i="79"/>
  <c r="Q17" i="79"/>
  <c r="Q27" i="80"/>
  <c r="P28" i="80"/>
  <c r="K8" i="80"/>
  <c r="N81" i="86"/>
  <c r="N80" i="85"/>
  <c r="N152" i="86"/>
  <c r="O152" i="85"/>
  <c r="N157" i="85"/>
  <c r="O128" i="84"/>
  <c r="O144" i="84"/>
  <c r="O121" i="84"/>
  <c r="O137" i="84"/>
  <c r="O153" i="84"/>
  <c r="O130" i="84"/>
  <c r="O146" i="84"/>
  <c r="O123" i="84"/>
  <c r="O143" i="84"/>
  <c r="O120" i="84"/>
  <c r="O122" i="84"/>
  <c r="O117" i="84"/>
  <c r="O124" i="84"/>
  <c r="N158" i="84"/>
  <c r="O132" i="84"/>
  <c r="O148" i="84"/>
  <c r="O125" i="84"/>
  <c r="O141" i="84"/>
  <c r="O118" i="84"/>
  <c r="O134" i="84"/>
  <c r="O150" i="84"/>
  <c r="O127" i="84"/>
  <c r="O147" i="84"/>
  <c r="O136" i="84"/>
  <c r="O129" i="84"/>
  <c r="O145" i="84"/>
  <c r="O138" i="84"/>
  <c r="O131" i="84"/>
  <c r="O151" i="84"/>
  <c r="O149" i="84"/>
  <c r="O135" i="84"/>
  <c r="O139" i="84"/>
  <c r="O119" i="84"/>
  <c r="O140" i="84"/>
  <c r="O126" i="84"/>
  <c r="O142" i="84"/>
  <c r="O133" i="84"/>
  <c r="J7" i="81"/>
  <c r="K30" i="80"/>
  <c r="K9" i="80"/>
  <c r="K13" i="80"/>
  <c r="K17" i="80"/>
  <c r="K21" i="80"/>
  <c r="K25" i="80"/>
  <c r="K29" i="80"/>
  <c r="K10" i="80"/>
  <c r="K14" i="80"/>
  <c r="K18" i="80"/>
  <c r="K22" i="80"/>
  <c r="K26" i="80"/>
  <c r="K11" i="80"/>
  <c r="K15" i="80"/>
  <c r="K19" i="80"/>
  <c r="K23" i="80"/>
  <c r="K27" i="80"/>
  <c r="K12" i="80"/>
  <c r="K16" i="80"/>
  <c r="K20" i="80"/>
  <c r="K24" i="80"/>
  <c r="K28" i="80"/>
  <c r="F29" i="81"/>
  <c r="F29" i="82" s="1"/>
  <c r="F25" i="81"/>
  <c r="F25" i="82" s="1"/>
  <c r="F23" i="81"/>
  <c r="F23" i="82" s="1"/>
  <c r="F16" i="81"/>
  <c r="F16" i="82" s="1"/>
  <c r="F28" i="81"/>
  <c r="F28" i="82" s="1"/>
  <c r="F24" i="81"/>
  <c r="F24" i="82" s="1"/>
  <c r="F19" i="81"/>
  <c r="F19" i="82" s="1"/>
  <c r="F12" i="81"/>
  <c r="F12" i="82" s="1"/>
  <c r="F15" i="81"/>
  <c r="F15" i="82" s="1"/>
  <c r="F11" i="81"/>
  <c r="F11" i="82" s="1"/>
  <c r="F27" i="81"/>
  <c r="P27" i="81" s="1"/>
  <c r="F20" i="81"/>
  <c r="F20" i="82" s="1"/>
  <c r="G30" i="77"/>
  <c r="O100" i="77"/>
  <c r="O83" i="77"/>
  <c r="O96" i="77"/>
  <c r="O102" i="77"/>
  <c r="O93" i="77"/>
  <c r="O92" i="77"/>
  <c r="O91" i="77"/>
  <c r="O98" i="77"/>
  <c r="O89" i="77"/>
  <c r="O85" i="77"/>
  <c r="O84" i="77"/>
  <c r="O87" i="77"/>
  <c r="O86" i="77"/>
  <c r="O94" i="77"/>
  <c r="N112" i="77"/>
  <c r="O101" i="77"/>
  <c r="O104" i="77"/>
  <c r="O88" i="77"/>
  <c r="O95" i="77"/>
  <c r="O81" i="77"/>
  <c r="O90" i="77"/>
  <c r="O85" i="78"/>
  <c r="O101" i="78"/>
  <c r="O90" i="78"/>
  <c r="O81" i="78"/>
  <c r="O95" i="78"/>
  <c r="O88" i="78"/>
  <c r="O104" i="78"/>
  <c r="O93" i="78"/>
  <c r="O98" i="78"/>
  <c r="O87" i="78"/>
  <c r="O103" i="78"/>
  <c r="O96" i="78"/>
  <c r="O97" i="78"/>
  <c r="O102" i="78"/>
  <c r="O84" i="78"/>
  <c r="O89" i="78"/>
  <c r="O105" i="78"/>
  <c r="O94" i="78"/>
  <c r="O83" i="78"/>
  <c r="O99" i="78"/>
  <c r="O92" i="78"/>
  <c r="O82" i="78"/>
  <c r="O86" i="78"/>
  <c r="O91" i="78"/>
  <c r="O100" i="78"/>
  <c r="N112" i="78"/>
  <c r="P14" i="79"/>
  <c r="Q9" i="79"/>
  <c r="P10" i="79"/>
  <c r="G8" i="77"/>
  <c r="P17" i="79"/>
  <c r="P13" i="79"/>
  <c r="N8" i="83"/>
  <c r="N7" i="83" s="1"/>
  <c r="J8" i="82"/>
  <c r="J7" i="82" s="1"/>
  <c r="Q10" i="79"/>
  <c r="Q14" i="79"/>
  <c r="J39" i="79"/>
  <c r="P9" i="79"/>
  <c r="P8" i="77"/>
  <c r="G34" i="77" l="1"/>
  <c r="G36" i="77"/>
  <c r="G32" i="77"/>
  <c r="G33" i="77"/>
  <c r="G37" i="77"/>
  <c r="G35" i="77"/>
  <c r="P8" i="78"/>
  <c r="Q8" i="78"/>
  <c r="K37" i="81"/>
  <c r="K35" i="81"/>
  <c r="K33" i="81"/>
  <c r="K34" i="81"/>
  <c r="K36" i="81"/>
  <c r="K32" i="81"/>
  <c r="K36" i="82"/>
  <c r="K33" i="82"/>
  <c r="K35" i="82"/>
  <c r="K32" i="82"/>
  <c r="K34" i="82"/>
  <c r="K37" i="82"/>
  <c r="O34" i="83"/>
  <c r="O32" i="83"/>
  <c r="O36" i="83"/>
  <c r="O35" i="83"/>
  <c r="O31" i="83"/>
  <c r="O33" i="83"/>
  <c r="O37" i="83"/>
  <c r="O73" i="85"/>
  <c r="O72" i="85"/>
  <c r="Q27" i="81"/>
  <c r="F27" i="82"/>
  <c r="N44" i="87"/>
  <c r="N43" i="86"/>
  <c r="F7" i="78"/>
  <c r="K8" i="81"/>
  <c r="K31" i="82"/>
  <c r="N81" i="87"/>
  <c r="N80" i="86"/>
  <c r="O125" i="85"/>
  <c r="O141" i="85"/>
  <c r="O118" i="85"/>
  <c r="O134" i="85"/>
  <c r="O150" i="85"/>
  <c r="O127" i="85"/>
  <c r="O143" i="85"/>
  <c r="O124" i="85"/>
  <c r="O140" i="85"/>
  <c r="N158" i="85"/>
  <c r="O149" i="85"/>
  <c r="O142" i="85"/>
  <c r="O135" i="85"/>
  <c r="O132" i="85"/>
  <c r="O121" i="85"/>
  <c r="O153" i="85"/>
  <c r="O146" i="85"/>
  <c r="O139" i="85"/>
  <c r="O136" i="85"/>
  <c r="O129" i="85"/>
  <c r="O145" i="85"/>
  <c r="O122" i="85"/>
  <c r="O138" i="85"/>
  <c r="O117" i="85"/>
  <c r="O131" i="85"/>
  <c r="O147" i="85"/>
  <c r="O128" i="85"/>
  <c r="O144" i="85"/>
  <c r="O133" i="85"/>
  <c r="O126" i="85"/>
  <c r="O119" i="85"/>
  <c r="O151" i="85"/>
  <c r="O148" i="85"/>
  <c r="O137" i="85"/>
  <c r="O130" i="85"/>
  <c r="O123" i="85"/>
  <c r="O120" i="85"/>
  <c r="N152" i="87"/>
  <c r="N116" i="86"/>
  <c r="N157" i="86"/>
  <c r="K31" i="81"/>
  <c r="K30" i="81"/>
  <c r="K11" i="81"/>
  <c r="K15" i="81"/>
  <c r="K19" i="81"/>
  <c r="K23" i="81"/>
  <c r="K27" i="81"/>
  <c r="K12" i="81"/>
  <c r="K16" i="81"/>
  <c r="K20" i="81"/>
  <c r="K24" i="81"/>
  <c r="K28" i="81"/>
  <c r="K9" i="81"/>
  <c r="K13" i="81"/>
  <c r="K17" i="81"/>
  <c r="K21" i="81"/>
  <c r="K25" i="81"/>
  <c r="K29" i="81"/>
  <c r="K10" i="81"/>
  <c r="K14" i="81"/>
  <c r="K18" i="81"/>
  <c r="K22" i="81"/>
  <c r="K26" i="81"/>
  <c r="Q28" i="81"/>
  <c r="P28" i="81"/>
  <c r="F13" i="81"/>
  <c r="F13" i="82" s="1"/>
  <c r="F8" i="79"/>
  <c r="F18" i="81"/>
  <c r="F18" i="82" s="1"/>
  <c r="F14" i="81"/>
  <c r="F14" i="82" s="1"/>
  <c r="F10" i="81"/>
  <c r="F10" i="82" s="1"/>
  <c r="F17" i="81"/>
  <c r="F17" i="82" s="1"/>
  <c r="F21" i="81"/>
  <c r="F21" i="82" s="1"/>
  <c r="F22" i="81"/>
  <c r="F22" i="82" s="1"/>
  <c r="F9" i="81"/>
  <c r="F9" i="82" s="1"/>
  <c r="F26" i="81"/>
  <c r="F26" i="82" s="1"/>
  <c r="Q29" i="81"/>
  <c r="P29" i="81"/>
  <c r="N10" i="84"/>
  <c r="N17" i="84"/>
  <c r="N24" i="84"/>
  <c r="N18" i="84"/>
  <c r="N28" i="84"/>
  <c r="N28" i="85" s="1"/>
  <c r="N22" i="84"/>
  <c r="N23" i="84"/>
  <c r="N29" i="84"/>
  <c r="N13" i="84"/>
  <c r="N25" i="84"/>
  <c r="N12" i="84"/>
  <c r="N21" i="84"/>
  <c r="N15" i="84"/>
  <c r="N26" i="84"/>
  <c r="N20" i="84"/>
  <c r="N19" i="84"/>
  <c r="N11" i="84"/>
  <c r="N9" i="84"/>
  <c r="N16" i="84"/>
  <c r="N14" i="84"/>
  <c r="G28" i="77"/>
  <c r="G23" i="77"/>
  <c r="G12" i="77"/>
  <c r="G29" i="77"/>
  <c r="G24" i="77"/>
  <c r="G11" i="77"/>
  <c r="G20" i="77"/>
  <c r="G15" i="77"/>
  <c r="G27" i="77"/>
  <c r="G25" i="77"/>
  <c r="G16" i="77"/>
  <c r="G19" i="77"/>
  <c r="G18" i="77"/>
  <c r="G14" i="77"/>
  <c r="G26" i="77"/>
  <c r="G17" i="77"/>
  <c r="G22" i="77"/>
  <c r="G10" i="77"/>
  <c r="G9" i="77"/>
  <c r="G13" i="77"/>
  <c r="G21" i="77"/>
  <c r="N8" i="84"/>
  <c r="J8" i="83"/>
  <c r="J7" i="83" s="1"/>
  <c r="F104" i="83"/>
  <c r="F104" i="84" s="1"/>
  <c r="F104" i="85" s="1"/>
  <c r="F104" i="86" s="1"/>
  <c r="F104" i="87" s="1"/>
  <c r="F104" i="88" s="1"/>
  <c r="F105" i="84"/>
  <c r="F105" i="85" s="1"/>
  <c r="F105" i="86" s="1"/>
  <c r="F105" i="87" s="1"/>
  <c r="F105" i="88" s="1"/>
  <c r="P7" i="78" l="1"/>
  <c r="P38" i="78"/>
  <c r="O73" i="86"/>
  <c r="O72" i="86"/>
  <c r="K34" i="83"/>
  <c r="K32" i="83"/>
  <c r="K36" i="83"/>
  <c r="K37" i="83"/>
  <c r="K35" i="83"/>
  <c r="K33" i="83"/>
  <c r="K31" i="83"/>
  <c r="G34" i="78"/>
  <c r="G37" i="78"/>
  <c r="G36" i="78"/>
  <c r="G32" i="78"/>
  <c r="G33" i="78"/>
  <c r="G35" i="78"/>
  <c r="G27" i="78"/>
  <c r="G11" i="78"/>
  <c r="G29" i="78"/>
  <c r="G13" i="78"/>
  <c r="G9" i="78"/>
  <c r="G12" i="78"/>
  <c r="G8" i="78"/>
  <c r="G10" i="78"/>
  <c r="G23" i="78"/>
  <c r="G30" i="78"/>
  <c r="G14" i="78"/>
  <c r="G25" i="78"/>
  <c r="G31" i="78"/>
  <c r="G15" i="78"/>
  <c r="G17" i="78"/>
  <c r="G28" i="78"/>
  <c r="G24" i="78"/>
  <c r="G20" i="78"/>
  <c r="G16" i="78"/>
  <c r="G19" i="78"/>
  <c r="G21" i="78"/>
  <c r="G26" i="78"/>
  <c r="G22" i="78"/>
  <c r="G18" i="78"/>
  <c r="N43" i="87"/>
  <c r="N44" i="88"/>
  <c r="N43" i="88" s="1"/>
  <c r="F8" i="80"/>
  <c r="F7" i="80" s="1"/>
  <c r="F7" i="79"/>
  <c r="N81" i="88"/>
  <c r="N80" i="87"/>
  <c r="N158" i="86"/>
  <c r="O127" i="86"/>
  <c r="O143" i="86"/>
  <c r="O124" i="86"/>
  <c r="O140" i="86"/>
  <c r="O121" i="86"/>
  <c r="O137" i="86"/>
  <c r="O153" i="86"/>
  <c r="O130" i="86"/>
  <c r="O146" i="86"/>
  <c r="O119" i="86"/>
  <c r="O151" i="86"/>
  <c r="O148" i="86"/>
  <c r="O145" i="86"/>
  <c r="O122" i="86"/>
  <c r="O117" i="86"/>
  <c r="O123" i="86"/>
  <c r="O120" i="86"/>
  <c r="O133" i="86"/>
  <c r="O126" i="86"/>
  <c r="O131" i="86"/>
  <c r="O147" i="86"/>
  <c r="O128" i="86"/>
  <c r="O144" i="86"/>
  <c r="O125" i="86"/>
  <c r="O141" i="86"/>
  <c r="O118" i="86"/>
  <c r="O134" i="86"/>
  <c r="O150" i="86"/>
  <c r="O135" i="86"/>
  <c r="O132" i="86"/>
  <c r="O129" i="86"/>
  <c r="O138" i="86"/>
  <c r="O139" i="86"/>
  <c r="O136" i="86"/>
  <c r="O149" i="86"/>
  <c r="O142" i="86"/>
  <c r="N152" i="88"/>
  <c r="N116" i="87"/>
  <c r="N157" i="87"/>
  <c r="O152" i="86"/>
  <c r="F23" i="83"/>
  <c r="F12" i="83"/>
  <c r="F11" i="83"/>
  <c r="F15" i="83"/>
  <c r="F29" i="83"/>
  <c r="F29" i="84" s="1"/>
  <c r="F29" i="85" s="1"/>
  <c r="F29" i="86" s="1"/>
  <c r="Q29" i="82"/>
  <c r="P29" i="82"/>
  <c r="F19" i="83"/>
  <c r="F24" i="83"/>
  <c r="F28" i="83"/>
  <c r="F28" i="84" s="1"/>
  <c r="P28" i="82"/>
  <c r="Q28" i="82"/>
  <c r="F16" i="83"/>
  <c r="F25" i="83"/>
  <c r="F27" i="83"/>
  <c r="P27" i="83" s="1"/>
  <c r="Q27" i="82"/>
  <c r="P27" i="82"/>
  <c r="F20" i="83"/>
  <c r="K30" i="82"/>
  <c r="K11" i="82"/>
  <c r="K15" i="82"/>
  <c r="K19" i="82"/>
  <c r="K23" i="82"/>
  <c r="K27" i="82"/>
  <c r="K14" i="82"/>
  <c r="K26" i="82"/>
  <c r="K12" i="82"/>
  <c r="K16" i="82"/>
  <c r="K20" i="82"/>
  <c r="K24" i="82"/>
  <c r="K28" i="82"/>
  <c r="K10" i="82"/>
  <c r="K22" i="82"/>
  <c r="K8" i="82"/>
  <c r="K9" i="82"/>
  <c r="K13" i="82"/>
  <c r="K17" i="82"/>
  <c r="K21" i="82"/>
  <c r="K25" i="82"/>
  <c r="K29" i="82"/>
  <c r="K18" i="82"/>
  <c r="N15" i="85"/>
  <c r="N18" i="85"/>
  <c r="N19" i="85"/>
  <c r="N26" i="85"/>
  <c r="N21" i="85"/>
  <c r="N20" i="85"/>
  <c r="N17" i="85"/>
  <c r="N14" i="85"/>
  <c r="N9" i="85"/>
  <c r="N25" i="85"/>
  <c r="N29" i="85"/>
  <c r="N22" i="85"/>
  <c r="N27" i="84"/>
  <c r="N7" i="84" s="1"/>
  <c r="N16" i="85"/>
  <c r="N11" i="85"/>
  <c r="N12" i="85"/>
  <c r="N13" i="85"/>
  <c r="N23" i="85"/>
  <c r="N24" i="85"/>
  <c r="N10" i="85"/>
  <c r="F39" i="78"/>
  <c r="N8" i="85"/>
  <c r="J8" i="84"/>
  <c r="J7" i="84" s="1"/>
  <c r="F89" i="83"/>
  <c r="F89" i="84" s="1"/>
  <c r="F89" i="85" s="1"/>
  <c r="F89" i="86" s="1"/>
  <c r="F89" i="87" s="1"/>
  <c r="F89" i="88" s="1"/>
  <c r="F101" i="83"/>
  <c r="F101" i="84" s="1"/>
  <c r="F101" i="85" s="1"/>
  <c r="F101" i="86" s="1"/>
  <c r="F101" i="87" s="1"/>
  <c r="F101" i="88" s="1"/>
  <c r="F97" i="83"/>
  <c r="F97" i="84" s="1"/>
  <c r="F97" i="85" s="1"/>
  <c r="F97" i="86" s="1"/>
  <c r="F97" i="87" s="1"/>
  <c r="F97" i="88" s="1"/>
  <c r="F92" i="83"/>
  <c r="F92" i="84" s="1"/>
  <c r="F92" i="85" s="1"/>
  <c r="F92" i="86" s="1"/>
  <c r="F92" i="87" s="1"/>
  <c r="F92" i="88" s="1"/>
  <c r="F90" i="83"/>
  <c r="F90" i="84" s="1"/>
  <c r="F90" i="85" s="1"/>
  <c r="F90" i="86" s="1"/>
  <c r="F90" i="87" s="1"/>
  <c r="F90" i="88" s="1"/>
  <c r="F91" i="83"/>
  <c r="F91" i="84" s="1"/>
  <c r="F91" i="85" s="1"/>
  <c r="F91" i="86" s="1"/>
  <c r="F91" i="87" s="1"/>
  <c r="F91" i="88" s="1"/>
  <c r="F93" i="83"/>
  <c r="F93" i="84" s="1"/>
  <c r="F93" i="85" s="1"/>
  <c r="F93" i="86" s="1"/>
  <c r="F93" i="87" s="1"/>
  <c r="F93" i="88" s="1"/>
  <c r="F98" i="83"/>
  <c r="F98" i="84" s="1"/>
  <c r="F98" i="85" s="1"/>
  <c r="F98" i="86" s="1"/>
  <c r="F98" i="87" s="1"/>
  <c r="F98" i="88" s="1"/>
  <c r="F94" i="83"/>
  <c r="F94" i="84" s="1"/>
  <c r="F94" i="85" s="1"/>
  <c r="F94" i="86" s="1"/>
  <c r="F94" i="87" s="1"/>
  <c r="F94" i="88" s="1"/>
  <c r="F95" i="83"/>
  <c r="F95" i="84" s="1"/>
  <c r="F95" i="85" s="1"/>
  <c r="F95" i="86" s="1"/>
  <c r="F95" i="87" s="1"/>
  <c r="F95" i="88" s="1"/>
  <c r="Q8" i="79"/>
  <c r="P8" i="79"/>
  <c r="P39" i="78" l="1"/>
  <c r="O73" i="88"/>
  <c r="O72" i="88"/>
  <c r="O72" i="87"/>
  <c r="O73" i="87"/>
  <c r="K34" i="84"/>
  <c r="K32" i="84"/>
  <c r="K36" i="84"/>
  <c r="K37" i="84"/>
  <c r="K35" i="84"/>
  <c r="K33" i="84"/>
  <c r="K31" i="84"/>
  <c r="O34" i="84"/>
  <c r="O33" i="84"/>
  <c r="O36" i="84"/>
  <c r="O32" i="84"/>
  <c r="O37" i="84"/>
  <c r="O31" i="84"/>
  <c r="O35" i="84"/>
  <c r="G33" i="80"/>
  <c r="G37" i="80"/>
  <c r="G36" i="80"/>
  <c r="G32" i="80"/>
  <c r="G34" i="80"/>
  <c r="G31" i="80"/>
  <c r="G35" i="80"/>
  <c r="G31" i="79"/>
  <c r="G35" i="79"/>
  <c r="G37" i="79"/>
  <c r="G33" i="79"/>
  <c r="G36" i="79"/>
  <c r="G32" i="79"/>
  <c r="G34" i="79"/>
  <c r="N80" i="88"/>
  <c r="O81" i="88" s="1"/>
  <c r="Q27" i="83"/>
  <c r="F27" i="84"/>
  <c r="Q27" i="84" s="1"/>
  <c r="G30" i="79"/>
  <c r="N116" i="88"/>
  <c r="N157" i="88"/>
  <c r="F14" i="83"/>
  <c r="F20" i="84"/>
  <c r="F18" i="83"/>
  <c r="F16" i="84"/>
  <c r="F9" i="83"/>
  <c r="F10" i="83"/>
  <c r="F17" i="83"/>
  <c r="F25" i="84"/>
  <c r="Q28" i="83"/>
  <c r="P28" i="83"/>
  <c r="F15" i="84"/>
  <c r="F23" i="84"/>
  <c r="F8" i="81"/>
  <c r="F8" i="82" s="1"/>
  <c r="F19" i="84"/>
  <c r="F26" i="83"/>
  <c r="F26" i="84" s="1"/>
  <c r="F13" i="83"/>
  <c r="F12" i="84"/>
  <c r="F24" i="84"/>
  <c r="F22" i="83"/>
  <c r="P29" i="83"/>
  <c r="Q29" i="83"/>
  <c r="F11" i="84"/>
  <c r="F21" i="83"/>
  <c r="K30" i="83"/>
  <c r="K9" i="83"/>
  <c r="K13" i="83"/>
  <c r="K17" i="83"/>
  <c r="K21" i="83"/>
  <c r="K25" i="83"/>
  <c r="K29" i="83"/>
  <c r="K16" i="83"/>
  <c r="K28" i="83"/>
  <c r="K10" i="83"/>
  <c r="K14" i="83"/>
  <c r="K18" i="83"/>
  <c r="K22" i="83"/>
  <c r="K26" i="83"/>
  <c r="K8" i="83"/>
  <c r="K20" i="83"/>
  <c r="K11" i="83"/>
  <c r="K15" i="83"/>
  <c r="K19" i="83"/>
  <c r="K23" i="83"/>
  <c r="K27" i="83"/>
  <c r="K12" i="83"/>
  <c r="K24" i="83"/>
  <c r="N14" i="86"/>
  <c r="N19" i="86"/>
  <c r="N24" i="86"/>
  <c r="N12" i="86"/>
  <c r="N29" i="86"/>
  <c r="N9" i="86"/>
  <c r="N17" i="86"/>
  <c r="N26" i="86"/>
  <c r="N11" i="86"/>
  <c r="N20" i="86"/>
  <c r="N21" i="86"/>
  <c r="N10" i="86"/>
  <c r="N23" i="86"/>
  <c r="N27" i="85"/>
  <c r="N38" i="85" s="1"/>
  <c r="N28" i="86"/>
  <c r="N13" i="86"/>
  <c r="N16" i="86"/>
  <c r="N22" i="86"/>
  <c r="N25" i="86"/>
  <c r="N18" i="86"/>
  <c r="N15" i="86"/>
  <c r="G8" i="79"/>
  <c r="F39" i="79"/>
  <c r="G23" i="79"/>
  <c r="G29" i="79"/>
  <c r="G15" i="79"/>
  <c r="G19" i="79"/>
  <c r="G11" i="79"/>
  <c r="G16" i="79"/>
  <c r="G24" i="79"/>
  <c r="G12" i="79"/>
  <c r="G28" i="79"/>
  <c r="G25" i="79"/>
  <c r="G27" i="79"/>
  <c r="G20" i="79"/>
  <c r="G22" i="79"/>
  <c r="G9" i="79"/>
  <c r="G14" i="79"/>
  <c r="G17" i="79"/>
  <c r="G13" i="79"/>
  <c r="G10" i="79"/>
  <c r="G26" i="79"/>
  <c r="G18" i="79"/>
  <c r="G21" i="79"/>
  <c r="N8" i="86"/>
  <c r="J8" i="85"/>
  <c r="O89" i="88" l="1"/>
  <c r="O91" i="88"/>
  <c r="O85" i="88"/>
  <c r="O90" i="88"/>
  <c r="O105" i="88"/>
  <c r="O96" i="88"/>
  <c r="O103" i="88"/>
  <c r="O87" i="88"/>
  <c r="O102" i="88"/>
  <c r="O86" i="88"/>
  <c r="O93" i="88"/>
  <c r="O92" i="88"/>
  <c r="O99" i="88"/>
  <c r="O83" i="88"/>
  <c r="O98" i="88"/>
  <c r="O82" i="88"/>
  <c r="O104" i="88"/>
  <c r="O88" i="88"/>
  <c r="O95" i="88"/>
  <c r="O101" i="88"/>
  <c r="O94" i="88"/>
  <c r="O97" i="88"/>
  <c r="O100" i="88"/>
  <c r="O84" i="88"/>
  <c r="O152" i="88"/>
  <c r="O153" i="88"/>
  <c r="J7" i="85"/>
  <c r="K34" i="85" s="1"/>
  <c r="J38" i="85"/>
  <c r="G10" i="80"/>
  <c r="G15" i="80"/>
  <c r="G18" i="80"/>
  <c r="G20" i="80"/>
  <c r="G22" i="80"/>
  <c r="G24" i="80"/>
  <c r="G25" i="80"/>
  <c r="G27" i="80"/>
  <c r="G29" i="80"/>
  <c r="G30" i="80"/>
  <c r="G9" i="80"/>
  <c r="G11" i="80"/>
  <c r="G12" i="80"/>
  <c r="G13" i="80"/>
  <c r="G14" i="80"/>
  <c r="G16" i="80"/>
  <c r="G17" i="80"/>
  <c r="G19" i="80"/>
  <c r="G21" i="80"/>
  <c r="G23" i="80"/>
  <c r="G26" i="80"/>
  <c r="G28" i="80"/>
  <c r="F39" i="80"/>
  <c r="G8" i="80"/>
  <c r="P27" i="84"/>
  <c r="F7" i="81"/>
  <c r="N158" i="88"/>
  <c r="O133" i="88"/>
  <c r="O149" i="88"/>
  <c r="O126" i="88"/>
  <c r="O142" i="88"/>
  <c r="O119" i="88"/>
  <c r="O135" i="88"/>
  <c r="O151" i="88"/>
  <c r="O132" i="88"/>
  <c r="O148" i="88"/>
  <c r="O141" i="88"/>
  <c r="O150" i="88"/>
  <c r="O143" i="88"/>
  <c r="O129" i="88"/>
  <c r="O122" i="88"/>
  <c r="O138" i="88"/>
  <c r="O131" i="88"/>
  <c r="O128" i="88"/>
  <c r="O121" i="88"/>
  <c r="O137" i="88"/>
  <c r="O130" i="88"/>
  <c r="O146" i="88"/>
  <c r="O123" i="88"/>
  <c r="O139" i="88"/>
  <c r="O120" i="88"/>
  <c r="O136" i="88"/>
  <c r="O125" i="88"/>
  <c r="O118" i="88"/>
  <c r="O134" i="88"/>
  <c r="O127" i="88"/>
  <c r="O124" i="88"/>
  <c r="O140" i="88"/>
  <c r="O145" i="88"/>
  <c r="O117" i="88"/>
  <c r="O147" i="88"/>
  <c r="O144" i="88"/>
  <c r="F21" i="84"/>
  <c r="F13" i="84"/>
  <c r="F15" i="85"/>
  <c r="F27" i="85"/>
  <c r="P27" i="85" s="1"/>
  <c r="F10" i="84"/>
  <c r="F16" i="85"/>
  <c r="F12" i="85"/>
  <c r="F23" i="85"/>
  <c r="F17" i="84"/>
  <c r="F14" i="84"/>
  <c r="F24" i="85"/>
  <c r="F19" i="85"/>
  <c r="P28" i="84"/>
  <c r="F28" i="85"/>
  <c r="Q28" i="84"/>
  <c r="F25" i="85"/>
  <c r="F20" i="85"/>
  <c r="F11" i="85"/>
  <c r="Q29" i="84"/>
  <c r="P29" i="84"/>
  <c r="F22" i="84"/>
  <c r="F9" i="84"/>
  <c r="F18" i="84"/>
  <c r="K30" i="84"/>
  <c r="K9" i="84"/>
  <c r="K13" i="84"/>
  <c r="K17" i="84"/>
  <c r="K21" i="84"/>
  <c r="K25" i="84"/>
  <c r="K29" i="84"/>
  <c r="K16" i="84"/>
  <c r="K28" i="84"/>
  <c r="K10" i="84"/>
  <c r="K14" i="84"/>
  <c r="K18" i="84"/>
  <c r="K22" i="84"/>
  <c r="K26" i="84"/>
  <c r="K8" i="84"/>
  <c r="K20" i="84"/>
  <c r="K11" i="84"/>
  <c r="K15" i="84"/>
  <c r="K19" i="84"/>
  <c r="K23" i="84"/>
  <c r="K27" i="84"/>
  <c r="K12" i="84"/>
  <c r="K24" i="84"/>
  <c r="N10" i="87"/>
  <c r="N10" i="88" s="1"/>
  <c r="N15" i="87"/>
  <c r="N15" i="88" s="1"/>
  <c r="N25" i="87"/>
  <c r="N25" i="88" s="1"/>
  <c r="N16" i="87"/>
  <c r="N16" i="88" s="1"/>
  <c r="N28" i="87"/>
  <c r="N28" i="88" s="1"/>
  <c r="N27" i="86"/>
  <c r="N7" i="86" s="1"/>
  <c r="N20" i="87"/>
  <c r="N20" i="88" s="1"/>
  <c r="N26" i="87"/>
  <c r="N26" i="88" s="1"/>
  <c r="N9" i="87"/>
  <c r="N9" i="88" s="1"/>
  <c r="N12" i="87"/>
  <c r="N12" i="88" s="1"/>
  <c r="N19" i="87"/>
  <c r="N19" i="88" s="1"/>
  <c r="N11" i="87"/>
  <c r="N11" i="88" s="1"/>
  <c r="N18" i="87"/>
  <c r="N18" i="88" s="1"/>
  <c r="N22" i="87"/>
  <c r="N22" i="88" s="1"/>
  <c r="N13" i="87"/>
  <c r="N13" i="88" s="1"/>
  <c r="N23" i="87"/>
  <c r="N23" i="88" s="1"/>
  <c r="N21" i="87"/>
  <c r="N21" i="88" s="1"/>
  <c r="N17" i="87"/>
  <c r="N17" i="88" s="1"/>
  <c r="N29" i="87"/>
  <c r="N29" i="88" s="1"/>
  <c r="N24" i="87"/>
  <c r="N24" i="88" s="1"/>
  <c r="N14" i="87"/>
  <c r="N14" i="88" s="1"/>
  <c r="N8" i="87"/>
  <c r="N8" i="88" s="1"/>
  <c r="J8" i="86"/>
  <c r="J7" i="86" s="1"/>
  <c r="D142" i="79"/>
  <c r="D141" i="81"/>
  <c r="D141" i="82"/>
  <c r="E141" i="82" s="1"/>
  <c r="D141" i="83"/>
  <c r="D141" i="84"/>
  <c r="D141" i="85"/>
  <c r="D141" i="86"/>
  <c r="D141" i="87"/>
  <c r="D141" i="88"/>
  <c r="F141" i="77"/>
  <c r="F141" i="78" s="1"/>
  <c r="F141" i="79" s="1"/>
  <c r="F141" i="80" s="1"/>
  <c r="F126" i="77"/>
  <c r="G34" i="81" l="1"/>
  <c r="G32" i="81"/>
  <c r="G33" i="81"/>
  <c r="G37" i="81"/>
  <c r="G36" i="81"/>
  <c r="G35" i="81"/>
  <c r="D50" i="78"/>
  <c r="K36" i="85"/>
  <c r="K33" i="85"/>
  <c r="K37" i="85"/>
  <c r="K35" i="85"/>
  <c r="K32" i="85"/>
  <c r="K31" i="85"/>
  <c r="K31" i="86"/>
  <c r="K32" i="86"/>
  <c r="K33" i="86"/>
  <c r="K34" i="86"/>
  <c r="K35" i="86"/>
  <c r="K36" i="86"/>
  <c r="K37" i="86"/>
  <c r="G8" i="81"/>
  <c r="G30" i="81"/>
  <c r="G31" i="81"/>
  <c r="F39" i="81"/>
  <c r="Q27" i="85"/>
  <c r="F7" i="82"/>
  <c r="G28" i="81"/>
  <c r="G16" i="81"/>
  <c r="G24" i="81"/>
  <c r="G17" i="81"/>
  <c r="G10" i="81"/>
  <c r="G29" i="81"/>
  <c r="G21" i="81"/>
  <c r="G14" i="81"/>
  <c r="G27" i="81"/>
  <c r="G11" i="81"/>
  <c r="G23" i="81"/>
  <c r="G13" i="81"/>
  <c r="G18" i="81"/>
  <c r="G9" i="81"/>
  <c r="G26" i="81"/>
  <c r="G25" i="81"/>
  <c r="G15" i="81"/>
  <c r="G12" i="81"/>
  <c r="G19" i="81"/>
  <c r="G22" i="81"/>
  <c r="G20" i="81"/>
  <c r="F20" i="86"/>
  <c r="F24" i="86"/>
  <c r="F8" i="83"/>
  <c r="F7" i="83" s="1"/>
  <c r="F12" i="86"/>
  <c r="F15" i="86"/>
  <c r="F21" i="85"/>
  <c r="F9" i="85"/>
  <c r="F22" i="85"/>
  <c r="F11" i="86"/>
  <c r="F25" i="86"/>
  <c r="P28" i="85"/>
  <c r="Q28" i="85"/>
  <c r="F28" i="86"/>
  <c r="F19" i="86"/>
  <c r="F23" i="86"/>
  <c r="F27" i="86"/>
  <c r="P27" i="86" s="1"/>
  <c r="F13" i="85"/>
  <c r="F18" i="85"/>
  <c r="F26" i="85"/>
  <c r="Q29" i="85"/>
  <c r="P29" i="85"/>
  <c r="F17" i="85"/>
  <c r="F10" i="85"/>
  <c r="F14" i="85"/>
  <c r="F16" i="86"/>
  <c r="K30" i="85"/>
  <c r="K9" i="85"/>
  <c r="K13" i="85"/>
  <c r="K17" i="85"/>
  <c r="K21" i="85"/>
  <c r="K25" i="85"/>
  <c r="K29" i="85"/>
  <c r="K16" i="85"/>
  <c r="K24" i="85"/>
  <c r="K10" i="85"/>
  <c r="K14" i="85"/>
  <c r="K18" i="85"/>
  <c r="K22" i="85"/>
  <c r="K26" i="85"/>
  <c r="K8" i="85"/>
  <c r="K20" i="85"/>
  <c r="K28" i="85"/>
  <c r="K11" i="85"/>
  <c r="K15" i="85"/>
  <c r="K19" i="85"/>
  <c r="K23" i="85"/>
  <c r="K27" i="85"/>
  <c r="K12" i="85"/>
  <c r="N27" i="87"/>
  <c r="N27" i="88" s="1"/>
  <c r="N7" i="88" s="1"/>
  <c r="D53" i="79"/>
  <c r="F141" i="81"/>
  <c r="F141" i="82" s="1"/>
  <c r="F141" i="83" s="1"/>
  <c r="F141" i="84" s="1"/>
  <c r="F141" i="85" s="1"/>
  <c r="F141" i="86" s="1"/>
  <c r="F141" i="87" s="1"/>
  <c r="F141" i="88" s="1"/>
  <c r="J8" i="87"/>
  <c r="J7" i="87" s="1"/>
  <c r="D142" i="81"/>
  <c r="D142" i="82"/>
  <c r="E142" i="82" s="1"/>
  <c r="D142" i="83"/>
  <c r="D142" i="84"/>
  <c r="D142" i="85"/>
  <c r="D142" i="86"/>
  <c r="D142" i="87"/>
  <c r="D142" i="88"/>
  <c r="D119" i="78"/>
  <c r="D119" i="79"/>
  <c r="D119" i="80"/>
  <c r="D119" i="81"/>
  <c r="D119" i="82"/>
  <c r="E119" i="82" s="1"/>
  <c r="D119" i="83"/>
  <c r="D119" i="84"/>
  <c r="D119" i="85"/>
  <c r="D119" i="86"/>
  <c r="D119" i="87"/>
  <c r="D119" i="88"/>
  <c r="D99" i="78"/>
  <c r="D99" i="79"/>
  <c r="D99" i="80"/>
  <c r="D99" i="81"/>
  <c r="D99" i="82"/>
  <c r="D99" i="83"/>
  <c r="D99" i="84"/>
  <c r="D99" i="85"/>
  <c r="D99" i="86"/>
  <c r="D99" i="87"/>
  <c r="D99" i="88"/>
  <c r="D69" i="83"/>
  <c r="D69" i="85"/>
  <c r="D69" i="86"/>
  <c r="D69" i="87"/>
  <c r="D69" i="88"/>
  <c r="D64" i="78"/>
  <c r="D64" i="79"/>
  <c r="D64" i="80"/>
  <c r="D64" i="81"/>
  <c r="D64" i="82"/>
  <c r="D64" i="83"/>
  <c r="D64" i="84"/>
  <c r="D64" i="85"/>
  <c r="D64" i="86"/>
  <c r="D64" i="87"/>
  <c r="D64" i="88"/>
  <c r="D59" i="77"/>
  <c r="H75" i="79"/>
  <c r="H75" i="78"/>
  <c r="N71" i="77"/>
  <c r="J71" i="77"/>
  <c r="J71" i="78" s="1"/>
  <c r="N70" i="77"/>
  <c r="J70" i="77"/>
  <c r="J70" i="78" s="1"/>
  <c r="N69" i="77"/>
  <c r="J69" i="77"/>
  <c r="J69" i="78" s="1"/>
  <c r="N68" i="77"/>
  <c r="J68" i="77"/>
  <c r="J68" i="78" s="1"/>
  <c r="N67" i="77"/>
  <c r="J67" i="77"/>
  <c r="J67" i="78" s="1"/>
  <c r="N66" i="77"/>
  <c r="J66" i="77"/>
  <c r="J66" i="78" s="1"/>
  <c r="N65" i="77"/>
  <c r="J65" i="77"/>
  <c r="J65" i="78" s="1"/>
  <c r="N64" i="77"/>
  <c r="J64" i="77"/>
  <c r="J64" i="78" s="1"/>
  <c r="N63" i="77"/>
  <c r="J63" i="77"/>
  <c r="J63" i="78" s="1"/>
  <c r="N62" i="77"/>
  <c r="J62" i="77"/>
  <c r="J62" i="78" s="1"/>
  <c r="N61" i="77"/>
  <c r="J61" i="77"/>
  <c r="J61" i="78" s="1"/>
  <c r="N60" i="77"/>
  <c r="J60" i="77"/>
  <c r="J60" i="78" s="1"/>
  <c r="N59" i="77"/>
  <c r="J59" i="77"/>
  <c r="J59" i="78" s="1"/>
  <c r="N58" i="77"/>
  <c r="J58" i="77"/>
  <c r="J58" i="78" s="1"/>
  <c r="N57" i="77"/>
  <c r="J57" i="77"/>
  <c r="J57" i="78" s="1"/>
  <c r="N56" i="77"/>
  <c r="J56" i="77"/>
  <c r="J56" i="78" s="1"/>
  <c r="N54" i="77"/>
  <c r="J54" i="77"/>
  <c r="J54" i="78" s="1"/>
  <c r="N53" i="77"/>
  <c r="J53" i="77"/>
  <c r="J53" i="78" s="1"/>
  <c r="N52" i="77"/>
  <c r="J52" i="77"/>
  <c r="J52" i="78" s="1"/>
  <c r="N51" i="77"/>
  <c r="J51" i="77"/>
  <c r="J51" i="78" s="1"/>
  <c r="N50" i="77"/>
  <c r="J50" i="77"/>
  <c r="J50" i="78" s="1"/>
  <c r="N49" i="77"/>
  <c r="J49" i="77"/>
  <c r="J49" i="78" s="1"/>
  <c r="N48" i="77"/>
  <c r="J48" i="77"/>
  <c r="J48" i="78" s="1"/>
  <c r="N47" i="77"/>
  <c r="J47" i="77"/>
  <c r="J47" i="78" s="1"/>
  <c r="N46" i="77"/>
  <c r="J46" i="77"/>
  <c r="J46" i="78" s="1"/>
  <c r="N45" i="77"/>
  <c r="J45" i="77"/>
  <c r="J45" i="78" s="1"/>
  <c r="J44" i="77"/>
  <c r="H38" i="77"/>
  <c r="J99" i="79" l="1"/>
  <c r="J99" i="80" s="1"/>
  <c r="J99" i="81" s="1"/>
  <c r="J99" i="82" s="1"/>
  <c r="J62" i="79"/>
  <c r="J70" i="79"/>
  <c r="J71" i="79"/>
  <c r="J93" i="79"/>
  <c r="J93" i="80" s="1"/>
  <c r="J93" i="81" s="1"/>
  <c r="J93" i="82" s="1"/>
  <c r="J56" i="79"/>
  <c r="J64" i="79"/>
  <c r="J101" i="79"/>
  <c r="J101" i="80" s="1"/>
  <c r="J101" i="81" s="1"/>
  <c r="J101" i="82" s="1"/>
  <c r="J47" i="79"/>
  <c r="J84" i="79"/>
  <c r="J84" i="80" s="1"/>
  <c r="J84" i="81" s="1"/>
  <c r="J84" i="82" s="1"/>
  <c r="J65" i="79"/>
  <c r="J102" i="79"/>
  <c r="J102" i="80" s="1"/>
  <c r="J102" i="81" s="1"/>
  <c r="J102" i="82" s="1"/>
  <c r="J57" i="79"/>
  <c r="J94" i="79"/>
  <c r="J94" i="80" s="1"/>
  <c r="J94" i="81" s="1"/>
  <c r="J94" i="82" s="1"/>
  <c r="J95" i="79"/>
  <c r="J95" i="80" s="1"/>
  <c r="J95" i="81" s="1"/>
  <c r="J95" i="82" s="1"/>
  <c r="J58" i="79"/>
  <c r="J53" i="79"/>
  <c r="J90" i="79"/>
  <c r="J90" i="80" s="1"/>
  <c r="J90" i="81" s="1"/>
  <c r="J90" i="82" s="1"/>
  <c r="J46" i="79"/>
  <c r="J83" i="79"/>
  <c r="J83" i="80" s="1"/>
  <c r="J83" i="81" s="1"/>
  <c r="J83" i="82" s="1"/>
  <c r="J48" i="79"/>
  <c r="J85" i="79"/>
  <c r="J85" i="80" s="1"/>
  <c r="J85" i="81" s="1"/>
  <c r="J85" i="82" s="1"/>
  <c r="J66" i="79"/>
  <c r="J103" i="79"/>
  <c r="J103" i="80" s="1"/>
  <c r="J103" i="81" s="1"/>
  <c r="J103" i="82" s="1"/>
  <c r="J54" i="79"/>
  <c r="J91" i="79"/>
  <c r="J91" i="80" s="1"/>
  <c r="J91" i="81" s="1"/>
  <c r="J91" i="82" s="1"/>
  <c r="J50" i="79"/>
  <c r="J87" i="79"/>
  <c r="J87" i="80" s="1"/>
  <c r="J87" i="81" s="1"/>
  <c r="J87" i="82" s="1"/>
  <c r="J67" i="79"/>
  <c r="J104" i="79"/>
  <c r="J104" i="80" s="1"/>
  <c r="J104" i="81" s="1"/>
  <c r="J104" i="82" s="1"/>
  <c r="J63" i="79"/>
  <c r="J100" i="79"/>
  <c r="J100" i="80" s="1"/>
  <c r="J100" i="81" s="1"/>
  <c r="J100" i="82" s="1"/>
  <c r="J96" i="79"/>
  <c r="J96" i="80" s="1"/>
  <c r="J96" i="81" s="1"/>
  <c r="J96" i="82" s="1"/>
  <c r="J59" i="79"/>
  <c r="J97" i="79"/>
  <c r="J97" i="80" s="1"/>
  <c r="J97" i="81" s="1"/>
  <c r="J97" i="82" s="1"/>
  <c r="J60" i="79"/>
  <c r="J49" i="79"/>
  <c r="J86" i="79"/>
  <c r="J86" i="80" s="1"/>
  <c r="J86" i="81" s="1"/>
  <c r="J86" i="82" s="1"/>
  <c r="J68" i="79"/>
  <c r="J105" i="79"/>
  <c r="J105" i="80" s="1"/>
  <c r="J105" i="81" s="1"/>
  <c r="J105" i="82" s="1"/>
  <c r="J52" i="79"/>
  <c r="J89" i="79"/>
  <c r="J89" i="80" s="1"/>
  <c r="J89" i="81" s="1"/>
  <c r="J89" i="82" s="1"/>
  <c r="J69" i="79"/>
  <c r="J45" i="79"/>
  <c r="J82" i="79"/>
  <c r="J82" i="80" s="1"/>
  <c r="J82" i="81" s="1"/>
  <c r="J82" i="82" s="1"/>
  <c r="J51" i="79"/>
  <c r="J88" i="79"/>
  <c r="J88" i="80" s="1"/>
  <c r="J88" i="81" s="1"/>
  <c r="J88" i="82" s="1"/>
  <c r="J61" i="79"/>
  <c r="J98" i="79"/>
  <c r="J98" i="80" s="1"/>
  <c r="J98" i="81" s="1"/>
  <c r="J98" i="82" s="1"/>
  <c r="J44" i="78"/>
  <c r="J74" i="78" s="1"/>
  <c r="J159" i="78" s="1"/>
  <c r="J74" i="77"/>
  <c r="J159" i="77" s="1"/>
  <c r="J43" i="77"/>
  <c r="G36" i="82"/>
  <c r="G32" i="82"/>
  <c r="G37" i="82"/>
  <c r="G34" i="82"/>
  <c r="G33" i="82"/>
  <c r="G35" i="82"/>
  <c r="N74" i="77"/>
  <c r="N43" i="77"/>
  <c r="K32" i="87"/>
  <c r="K34" i="87"/>
  <c r="K36" i="87"/>
  <c r="K31" i="87"/>
  <c r="K33" i="87"/>
  <c r="K37" i="87"/>
  <c r="K35" i="87"/>
  <c r="G34" i="83"/>
  <c r="G37" i="83"/>
  <c r="G31" i="83"/>
  <c r="G33" i="83"/>
  <c r="G35" i="83"/>
  <c r="G36" i="83"/>
  <c r="G32" i="83"/>
  <c r="J43" i="86"/>
  <c r="J74" i="83"/>
  <c r="J43" i="83"/>
  <c r="J43" i="82"/>
  <c r="J74" i="82"/>
  <c r="O34" i="88"/>
  <c r="O35" i="88"/>
  <c r="O37" i="88"/>
  <c r="O36" i="88"/>
  <c r="O32" i="88"/>
  <c r="O33" i="88"/>
  <c r="J43" i="88"/>
  <c r="J43" i="87"/>
  <c r="K66" i="87" s="1"/>
  <c r="J43" i="84"/>
  <c r="J74" i="84"/>
  <c r="J74" i="85"/>
  <c r="J43" i="85"/>
  <c r="F59" i="77"/>
  <c r="G8" i="82"/>
  <c r="G9" i="82"/>
  <c r="G10" i="82"/>
  <c r="G11" i="82"/>
  <c r="G12" i="82"/>
  <c r="G13" i="82"/>
  <c r="G14" i="82"/>
  <c r="G15" i="82"/>
  <c r="G16" i="82"/>
  <c r="G17" i="82"/>
  <c r="G18" i="82"/>
  <c r="G19" i="82"/>
  <c r="G20" i="82"/>
  <c r="G21" i="82"/>
  <c r="G22" i="82"/>
  <c r="G23" i="82"/>
  <c r="G24" i="82"/>
  <c r="G25" i="82"/>
  <c r="G26" i="82"/>
  <c r="G27" i="82"/>
  <c r="G28" i="82"/>
  <c r="G29" i="82"/>
  <c r="G30" i="82"/>
  <c r="G31" i="82"/>
  <c r="F70" i="83"/>
  <c r="F70" i="84" s="1"/>
  <c r="F70" i="85" s="1"/>
  <c r="F39" i="82"/>
  <c r="Q27" i="86"/>
  <c r="I48" i="77"/>
  <c r="I52" i="77"/>
  <c r="I56" i="77"/>
  <c r="I60" i="77"/>
  <c r="I64" i="77"/>
  <c r="I68" i="77"/>
  <c r="I44" i="77"/>
  <c r="I49" i="77"/>
  <c r="I53" i="77"/>
  <c r="I57" i="77"/>
  <c r="I61" i="77"/>
  <c r="I65" i="77"/>
  <c r="I69" i="77"/>
  <c r="I51" i="77"/>
  <c r="I55" i="77"/>
  <c r="I63" i="77"/>
  <c r="I71" i="77"/>
  <c r="I45" i="77"/>
  <c r="I46" i="77"/>
  <c r="I50" i="77"/>
  <c r="I54" i="77"/>
  <c r="I58" i="77"/>
  <c r="I62" i="77"/>
  <c r="I66" i="77"/>
  <c r="I70" i="77"/>
  <c r="I47" i="77"/>
  <c r="I59" i="77"/>
  <c r="I67" i="77"/>
  <c r="F16" i="87"/>
  <c r="F10" i="86"/>
  <c r="P10" i="86" s="1"/>
  <c r="F23" i="87"/>
  <c r="F9" i="86"/>
  <c r="Q9" i="86" s="1"/>
  <c r="F24" i="87"/>
  <c r="F14" i="86"/>
  <c r="P14" i="86" s="1"/>
  <c r="F27" i="87"/>
  <c r="P27" i="87" s="1"/>
  <c r="F22" i="86"/>
  <c r="P22" i="86" s="1"/>
  <c r="F12" i="87"/>
  <c r="F20" i="87"/>
  <c r="F18" i="86"/>
  <c r="P18" i="86" s="1"/>
  <c r="F13" i="86"/>
  <c r="Q13" i="86" s="1"/>
  <c r="F28" i="87"/>
  <c r="Q28" i="86"/>
  <c r="P28" i="86"/>
  <c r="F11" i="87"/>
  <c r="F15" i="87"/>
  <c r="F17" i="86"/>
  <c r="P17" i="86" s="1"/>
  <c r="F29" i="87"/>
  <c r="P29" i="86"/>
  <c r="Q29" i="86"/>
  <c r="F26" i="86"/>
  <c r="P26" i="86" s="1"/>
  <c r="F19" i="87"/>
  <c r="F25" i="87"/>
  <c r="F21" i="86"/>
  <c r="P21" i="86" s="1"/>
  <c r="F8" i="84"/>
  <c r="K30" i="86"/>
  <c r="K9" i="86"/>
  <c r="K13" i="86"/>
  <c r="K17" i="86"/>
  <c r="K21" i="86"/>
  <c r="K25" i="86"/>
  <c r="K29" i="86"/>
  <c r="K12" i="86"/>
  <c r="K24" i="86"/>
  <c r="K10" i="86"/>
  <c r="K14" i="86"/>
  <c r="K18" i="86"/>
  <c r="K22" i="86"/>
  <c r="K26" i="86"/>
  <c r="K8" i="86"/>
  <c r="K20" i="86"/>
  <c r="K28" i="86"/>
  <c r="K11" i="86"/>
  <c r="K15" i="86"/>
  <c r="K19" i="86"/>
  <c r="K23" i="86"/>
  <c r="K27" i="86"/>
  <c r="K16" i="86"/>
  <c r="M48" i="77"/>
  <c r="M52" i="77"/>
  <c r="M56" i="77"/>
  <c r="M60" i="77"/>
  <c r="M64" i="77"/>
  <c r="M68" i="77"/>
  <c r="M45" i="77"/>
  <c r="M49" i="77"/>
  <c r="M53" i="77"/>
  <c r="M57" i="77"/>
  <c r="M61" i="77"/>
  <c r="M65" i="77"/>
  <c r="M69" i="77"/>
  <c r="M44" i="77"/>
  <c r="M46" i="77"/>
  <c r="M50" i="77"/>
  <c r="M54" i="77"/>
  <c r="M58" i="77"/>
  <c r="M62" i="77"/>
  <c r="M66" i="77"/>
  <c r="M70" i="77"/>
  <c r="M47" i="77"/>
  <c r="M51" i="77"/>
  <c r="M55" i="77"/>
  <c r="M59" i="77"/>
  <c r="M63" i="77"/>
  <c r="M67" i="77"/>
  <c r="M71" i="77"/>
  <c r="J8" i="88"/>
  <c r="J7" i="88" s="1"/>
  <c r="J38" i="80"/>
  <c r="N38" i="80"/>
  <c r="N38" i="87"/>
  <c r="J38" i="87"/>
  <c r="H111" i="86"/>
  <c r="H80" i="86"/>
  <c r="J38" i="84"/>
  <c r="N38" i="84"/>
  <c r="N38" i="82"/>
  <c r="J38" i="82"/>
  <c r="J38" i="81"/>
  <c r="J39" i="81" s="1"/>
  <c r="N38" i="81"/>
  <c r="J38" i="83"/>
  <c r="N38" i="83"/>
  <c r="J38" i="78"/>
  <c r="N38" i="78"/>
  <c r="N38" i="86"/>
  <c r="J38" i="86"/>
  <c r="H75" i="77"/>
  <c r="M53" i="79"/>
  <c r="L75" i="79"/>
  <c r="L75" i="77"/>
  <c r="M50" i="78"/>
  <c r="L75" i="78"/>
  <c r="L76" i="78"/>
  <c r="H76" i="78"/>
  <c r="H76" i="77"/>
  <c r="H39" i="77"/>
  <c r="H76" i="79"/>
  <c r="Q8" i="77"/>
  <c r="P10" i="84"/>
  <c r="P19" i="84"/>
  <c r="P21" i="79"/>
  <c r="P23" i="82"/>
  <c r="P17" i="84"/>
  <c r="P24" i="84"/>
  <c r="P23" i="79"/>
  <c r="P19" i="82"/>
  <c r="P20" i="82"/>
  <c r="Q16" i="86"/>
  <c r="P8" i="81"/>
  <c r="P12" i="81"/>
  <c r="P14" i="81"/>
  <c r="P16" i="81"/>
  <c r="P18" i="81"/>
  <c r="P20" i="81"/>
  <c r="P22" i="81"/>
  <c r="P26" i="81"/>
  <c r="P15" i="84"/>
  <c r="P12" i="82"/>
  <c r="Q15" i="86"/>
  <c r="L76" i="79"/>
  <c r="P16" i="82"/>
  <c r="P11" i="84"/>
  <c r="P13" i="82"/>
  <c r="P17" i="82"/>
  <c r="P21" i="82"/>
  <c r="P25" i="82"/>
  <c r="P15" i="85"/>
  <c r="P19" i="85"/>
  <c r="P15" i="80"/>
  <c r="P10" i="82"/>
  <c r="P18" i="82"/>
  <c r="I8" i="85"/>
  <c r="I10" i="85"/>
  <c r="I12" i="85"/>
  <c r="I14" i="85"/>
  <c r="I16" i="85"/>
  <c r="I18" i="85"/>
  <c r="I20" i="85"/>
  <c r="I22" i="85"/>
  <c r="I24" i="85"/>
  <c r="Q25" i="86"/>
  <c r="Q19" i="86"/>
  <c r="Q20" i="86"/>
  <c r="Q24" i="86"/>
  <c r="Q23" i="86"/>
  <c r="P13" i="85"/>
  <c r="P17" i="85"/>
  <c r="P21" i="85"/>
  <c r="P25" i="85"/>
  <c r="P23" i="85"/>
  <c r="I26" i="85"/>
  <c r="P11" i="85"/>
  <c r="I9" i="85"/>
  <c r="I11" i="85"/>
  <c r="I13" i="85"/>
  <c r="I15" i="85"/>
  <c r="I17" i="85"/>
  <c r="I19" i="85"/>
  <c r="I21" i="85"/>
  <c r="I23" i="85"/>
  <c r="I25" i="85"/>
  <c r="P12" i="84"/>
  <c r="P21" i="84"/>
  <c r="P16" i="84"/>
  <c r="P22" i="84"/>
  <c r="P14" i="84"/>
  <c r="P20" i="84"/>
  <c r="P23" i="84"/>
  <c r="P13" i="84"/>
  <c r="P18" i="84"/>
  <c r="Q21" i="84"/>
  <c r="Q22" i="84"/>
  <c r="P9" i="84"/>
  <c r="Q13" i="84"/>
  <c r="P25" i="84"/>
  <c r="Q14" i="84"/>
  <c r="Q9" i="84"/>
  <c r="Q17" i="84"/>
  <c r="P25" i="83"/>
  <c r="P9" i="82"/>
  <c r="P24" i="82"/>
  <c r="P14" i="82"/>
  <c r="Q22" i="82"/>
  <c r="Q18" i="82"/>
  <c r="P8" i="82"/>
  <c r="P22" i="82"/>
  <c r="P21" i="81"/>
  <c r="P10" i="81"/>
  <c r="P19" i="81"/>
  <c r="Q8" i="80"/>
  <c r="P10" i="80"/>
  <c r="P22" i="80"/>
  <c r="P23" i="80"/>
  <c r="P24" i="80"/>
  <c r="P25" i="80"/>
  <c r="P9" i="80"/>
  <c r="Q14" i="80"/>
  <c r="P19" i="80"/>
  <c r="P20" i="80"/>
  <c r="P21" i="80"/>
  <c r="P16" i="80"/>
  <c r="P14" i="80"/>
  <c r="P18" i="80"/>
  <c r="Q10" i="80"/>
  <c r="P17" i="80"/>
  <c r="P11" i="80"/>
  <c r="P12" i="80"/>
  <c r="P13" i="80"/>
  <c r="Q21" i="80"/>
  <c r="Q24" i="80"/>
  <c r="M54" i="78"/>
  <c r="M58" i="78"/>
  <c r="M71" i="78"/>
  <c r="M63" i="78"/>
  <c r="M66" i="78"/>
  <c r="M46" i="78"/>
  <c r="M59" i="78"/>
  <c r="M62" i="78"/>
  <c r="M67" i="78"/>
  <c r="M70" i="78"/>
  <c r="P12" i="77"/>
  <c r="Q12" i="77" s="1"/>
  <c r="P15" i="77"/>
  <c r="Q15" i="77" s="1"/>
  <c r="P26" i="77"/>
  <c r="Q26" i="77" s="1"/>
  <c r="Q70" i="79"/>
  <c r="P14" i="77"/>
  <c r="Q14" i="77" s="1"/>
  <c r="P22" i="77"/>
  <c r="Q22" i="77" s="1"/>
  <c r="P25" i="77"/>
  <c r="Q25" i="77" s="1"/>
  <c r="P9" i="77"/>
  <c r="P21" i="77"/>
  <c r="Q21" i="77" s="1"/>
  <c r="H6" i="77"/>
  <c r="H5" i="77" s="1"/>
  <c r="Q71" i="79"/>
  <c r="M46" i="79"/>
  <c r="M54" i="79"/>
  <c r="M62" i="79"/>
  <c r="M70" i="79"/>
  <c r="M48" i="79"/>
  <c r="M58" i="79"/>
  <c r="M64" i="79"/>
  <c r="M50" i="79"/>
  <c r="M60" i="79"/>
  <c r="M66" i="79"/>
  <c r="M52" i="79"/>
  <c r="M56" i="79"/>
  <c r="M68" i="79"/>
  <c r="Q71" i="77"/>
  <c r="D50" i="79"/>
  <c r="Q18" i="84"/>
  <c r="Q19" i="80"/>
  <c r="P15" i="82"/>
  <c r="Q9" i="80"/>
  <c r="Q16" i="80"/>
  <c r="Q18" i="80"/>
  <c r="Q14" i="82"/>
  <c r="Q8" i="81"/>
  <c r="Q10" i="81"/>
  <c r="Q12" i="81"/>
  <c r="Q10" i="84"/>
  <c r="Q11" i="80"/>
  <c r="Q13" i="80"/>
  <c r="Q14" i="81"/>
  <c r="Q16" i="81"/>
  <c r="Q15" i="80"/>
  <c r="Q17" i="80"/>
  <c r="Q22" i="80"/>
  <c r="Q23" i="80"/>
  <c r="Q15" i="81"/>
  <c r="Q12" i="82"/>
  <c r="Q15" i="82"/>
  <c r="Q16" i="82"/>
  <c r="Q19" i="82"/>
  <c r="Q20" i="82"/>
  <c r="Q23" i="82"/>
  <c r="Q24" i="82"/>
  <c r="Q17" i="81"/>
  <c r="Q21" i="81"/>
  <c r="Q13" i="82"/>
  <c r="Q17" i="82"/>
  <c r="Q21" i="82"/>
  <c r="Q25" i="82"/>
  <c r="Q12" i="80"/>
  <c r="Q20" i="80"/>
  <c r="Q18" i="81"/>
  <c r="Q20" i="81"/>
  <c r="Q16" i="85"/>
  <c r="Q24" i="85"/>
  <c r="Q12" i="86"/>
  <c r="Q22" i="83"/>
  <c r="Q12" i="84"/>
  <c r="Q16" i="84"/>
  <c r="Q20" i="84"/>
  <c r="Q24" i="84"/>
  <c r="Q10" i="85"/>
  <c r="Q18" i="85"/>
  <c r="Q11" i="86"/>
  <c r="Q11" i="84"/>
  <c r="Q15" i="84"/>
  <c r="Q19" i="84"/>
  <c r="Q23" i="84"/>
  <c r="Q12" i="85"/>
  <c r="Q20" i="85"/>
  <c r="Q13" i="83"/>
  <c r="Q25" i="83"/>
  <c r="Q9" i="85"/>
  <c r="Q14" i="85"/>
  <c r="Q22" i="85"/>
  <c r="P11" i="86"/>
  <c r="P12" i="86"/>
  <c r="P15" i="86"/>
  <c r="P16" i="86"/>
  <c r="P19" i="86"/>
  <c r="P20" i="86"/>
  <c r="P23" i="86"/>
  <c r="P24" i="86"/>
  <c r="P25" i="86"/>
  <c r="P9" i="85"/>
  <c r="Q11" i="85"/>
  <c r="P12" i="85"/>
  <c r="Q13" i="85"/>
  <c r="P14" i="85"/>
  <c r="Q17" i="85"/>
  <c r="Q19" i="85"/>
  <c r="P20" i="85"/>
  <c r="P22" i="85"/>
  <c r="Q25" i="85"/>
  <c r="P10" i="85"/>
  <c r="Q15" i="85"/>
  <c r="P16" i="85"/>
  <c r="P18" i="85"/>
  <c r="Q21" i="85"/>
  <c r="Q23" i="85"/>
  <c r="P24" i="85"/>
  <c r="P26" i="85"/>
  <c r="Q26" i="85"/>
  <c r="Q25" i="84"/>
  <c r="P26" i="84"/>
  <c r="Q26" i="84"/>
  <c r="Q12" i="83"/>
  <c r="Q16" i="83"/>
  <c r="Q21" i="83"/>
  <c r="Q23" i="83"/>
  <c r="Q8" i="83"/>
  <c r="Q9" i="83"/>
  <c r="Q10" i="83"/>
  <c r="Q11" i="83"/>
  <c r="Q14" i="83"/>
  <c r="Q15" i="83"/>
  <c r="Q17" i="83"/>
  <c r="Q18" i="83"/>
  <c r="Q19" i="83"/>
  <c r="Q20" i="83"/>
  <c r="Q24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6" i="83"/>
  <c r="Q26" i="83"/>
  <c r="Q8" i="82"/>
  <c r="Q9" i="82"/>
  <c r="Q10" i="82"/>
  <c r="P11" i="82"/>
  <c r="Q11" i="82"/>
  <c r="P26" i="82"/>
  <c r="Q26" i="82"/>
  <c r="Q25" i="81"/>
  <c r="P25" i="81"/>
  <c r="Q9" i="81"/>
  <c r="Q11" i="81"/>
  <c r="Q13" i="81"/>
  <c r="Q19" i="81"/>
  <c r="Q22" i="81"/>
  <c r="P24" i="81"/>
  <c r="Q23" i="81"/>
  <c r="P23" i="81"/>
  <c r="P9" i="81"/>
  <c r="P11" i="81"/>
  <c r="P13" i="81"/>
  <c r="P15" i="81"/>
  <c r="P17" i="81"/>
  <c r="Q24" i="81"/>
  <c r="Q26" i="81"/>
  <c r="P26" i="80"/>
  <c r="Q26" i="80"/>
  <c r="Q25" i="80"/>
  <c r="P8" i="80"/>
  <c r="Q21" i="79"/>
  <c r="Q23" i="79"/>
  <c r="P25" i="79"/>
  <c r="Q25" i="79"/>
  <c r="P26" i="79"/>
  <c r="Q26" i="79"/>
  <c r="P20" i="79"/>
  <c r="P22" i="79"/>
  <c r="P24" i="79"/>
  <c r="Q20" i="79"/>
  <c r="Q22" i="79"/>
  <c r="Q24" i="79"/>
  <c r="M57" i="79"/>
  <c r="M59" i="79"/>
  <c r="M61" i="79"/>
  <c r="M63" i="79"/>
  <c r="M65" i="79"/>
  <c r="M67" i="79"/>
  <c r="M69" i="79"/>
  <c r="M71" i="79"/>
  <c r="M45" i="79"/>
  <c r="M47" i="79"/>
  <c r="M49" i="79"/>
  <c r="M51" i="79"/>
  <c r="M69" i="78"/>
  <c r="M65" i="78"/>
  <c r="M61" i="78"/>
  <c r="M57" i="78"/>
  <c r="M51" i="78"/>
  <c r="M47" i="78"/>
  <c r="M48" i="78"/>
  <c r="M52" i="78"/>
  <c r="M56" i="78"/>
  <c r="M60" i="78"/>
  <c r="M64" i="78"/>
  <c r="M68" i="78"/>
  <c r="M45" i="78"/>
  <c r="M49" i="78"/>
  <c r="M53" i="78"/>
  <c r="Q70" i="77"/>
  <c r="P70" i="77"/>
  <c r="J38" i="77"/>
  <c r="K44" i="77" s="1"/>
  <c r="P71" i="77"/>
  <c r="J48" i="80" l="1"/>
  <c r="J52" i="80"/>
  <c r="J63" i="80"/>
  <c r="J47" i="80"/>
  <c r="J46" i="80"/>
  <c r="J53" i="80"/>
  <c r="J64" i="80"/>
  <c r="J56" i="80"/>
  <c r="J61" i="80"/>
  <c r="J50" i="80"/>
  <c r="J67" i="80"/>
  <c r="J54" i="80"/>
  <c r="J71" i="80"/>
  <c r="K44" i="78"/>
  <c r="J81" i="79"/>
  <c r="J81" i="80" s="1"/>
  <c r="J81" i="81" s="1"/>
  <c r="J81" i="82" s="1"/>
  <c r="J44" i="79"/>
  <c r="J58" i="80"/>
  <c r="J60" i="80"/>
  <c r="J51" i="80"/>
  <c r="J57" i="80"/>
  <c r="J70" i="80"/>
  <c r="J43" i="78"/>
  <c r="J49" i="80"/>
  <c r="J45" i="80"/>
  <c r="J59" i="80"/>
  <c r="J66" i="80"/>
  <c r="J68" i="80"/>
  <c r="J69" i="80"/>
  <c r="J62" i="80"/>
  <c r="J65" i="80"/>
  <c r="K72" i="77"/>
  <c r="K73" i="77"/>
  <c r="K72" i="88"/>
  <c r="K73" i="88"/>
  <c r="K72" i="87"/>
  <c r="K73" i="87"/>
  <c r="K72" i="86"/>
  <c r="K73" i="86"/>
  <c r="K72" i="83"/>
  <c r="K73" i="83"/>
  <c r="K72" i="82"/>
  <c r="K73" i="82"/>
  <c r="O72" i="77"/>
  <c r="O73" i="77"/>
  <c r="K32" i="88"/>
  <c r="K35" i="88"/>
  <c r="K37" i="88"/>
  <c r="K34" i="88"/>
  <c r="K36" i="88"/>
  <c r="K33" i="88"/>
  <c r="P7" i="83"/>
  <c r="K73" i="84"/>
  <c r="K72" i="84"/>
  <c r="K72" i="85"/>
  <c r="K73" i="85"/>
  <c r="K55" i="87"/>
  <c r="K71" i="87"/>
  <c r="K62" i="87"/>
  <c r="K70" i="87"/>
  <c r="K59" i="87"/>
  <c r="K69" i="87"/>
  <c r="K53" i="87"/>
  <c r="K54" i="87"/>
  <c r="K61" i="87"/>
  <c r="K60" i="87"/>
  <c r="K52" i="87"/>
  <c r="Q8" i="84"/>
  <c r="F7" i="84"/>
  <c r="F39" i="83"/>
  <c r="G30" i="83"/>
  <c r="F70" i="86"/>
  <c r="F70" i="87" s="1"/>
  <c r="F70" i="88" s="1"/>
  <c r="Q70" i="88" s="1"/>
  <c r="Q70" i="83"/>
  <c r="Q10" i="86"/>
  <c r="Q14" i="86"/>
  <c r="Q22" i="86"/>
  <c r="Q17" i="86"/>
  <c r="Q21" i="86"/>
  <c r="Q26" i="86"/>
  <c r="Q18" i="86"/>
  <c r="K56" i="87"/>
  <c r="K44" i="87"/>
  <c r="K68" i="87"/>
  <c r="K51" i="87"/>
  <c r="K45" i="87"/>
  <c r="K67" i="87"/>
  <c r="K50" i="87"/>
  <c r="K58" i="87"/>
  <c r="K57" i="87"/>
  <c r="K64" i="87"/>
  <c r="K47" i="87"/>
  <c r="K65" i="87"/>
  <c r="K63" i="87"/>
  <c r="K46" i="87"/>
  <c r="K49" i="87"/>
  <c r="K48" i="87"/>
  <c r="P9" i="86"/>
  <c r="P13" i="86"/>
  <c r="K31" i="88"/>
  <c r="P8" i="84"/>
  <c r="P38" i="84" s="1"/>
  <c r="G24" i="83"/>
  <c r="G11" i="83"/>
  <c r="G27" i="83"/>
  <c r="G21" i="83"/>
  <c r="G22" i="83"/>
  <c r="G12" i="83"/>
  <c r="G25" i="83"/>
  <c r="G19" i="83"/>
  <c r="G20" i="83"/>
  <c r="G15" i="83"/>
  <c r="G9" i="83"/>
  <c r="G18" i="83"/>
  <c r="G17" i="83"/>
  <c r="G28" i="83"/>
  <c r="G14" i="83"/>
  <c r="G26" i="83"/>
  <c r="G23" i="83"/>
  <c r="G16" i="83"/>
  <c r="G29" i="83"/>
  <c r="G13" i="83"/>
  <c r="G10" i="83"/>
  <c r="G8" i="83"/>
  <c r="N159" i="77"/>
  <c r="N6" i="77"/>
  <c r="N5" i="77" s="1"/>
  <c r="Q71" i="80"/>
  <c r="F8" i="85"/>
  <c r="F7" i="85" s="1"/>
  <c r="F21" i="87"/>
  <c r="F18" i="87"/>
  <c r="F27" i="88"/>
  <c r="P27" i="88" s="1"/>
  <c r="Q27" i="87"/>
  <c r="F9" i="87"/>
  <c r="F26" i="87"/>
  <c r="F17" i="87"/>
  <c r="F11" i="88"/>
  <c r="P11" i="87"/>
  <c r="Q11" i="87"/>
  <c r="F13" i="87"/>
  <c r="F22" i="87"/>
  <c r="Q24" i="87"/>
  <c r="P24" i="87"/>
  <c r="F24" i="88"/>
  <c r="F16" i="88"/>
  <c r="Q16" i="87"/>
  <c r="P16" i="87"/>
  <c r="Q19" i="87"/>
  <c r="F19" i="88"/>
  <c r="P19" i="87"/>
  <c r="F29" i="88"/>
  <c r="Q29" i="87"/>
  <c r="P29" i="87"/>
  <c r="F15" i="88"/>
  <c r="P15" i="87"/>
  <c r="Q15" i="87"/>
  <c r="F28" i="88"/>
  <c r="Q28" i="87"/>
  <c r="P28" i="87"/>
  <c r="Q12" i="87"/>
  <c r="P12" i="87"/>
  <c r="F12" i="88"/>
  <c r="F10" i="87"/>
  <c r="F25" i="88"/>
  <c r="Q25" i="87"/>
  <c r="P25" i="87"/>
  <c r="P20" i="87"/>
  <c r="F20" i="88"/>
  <c r="Q20" i="87"/>
  <c r="F14" i="87"/>
  <c r="F23" i="88"/>
  <c r="P23" i="87"/>
  <c r="Q23" i="87"/>
  <c r="P7" i="81"/>
  <c r="P7" i="82"/>
  <c r="P7" i="79"/>
  <c r="P7" i="80"/>
  <c r="K30" i="88"/>
  <c r="K9" i="88"/>
  <c r="K13" i="88"/>
  <c r="K17" i="88"/>
  <c r="K21" i="88"/>
  <c r="K25" i="88"/>
  <c r="K29" i="88"/>
  <c r="K15" i="88"/>
  <c r="K23" i="88"/>
  <c r="K12" i="88"/>
  <c r="K24" i="88"/>
  <c r="K10" i="88"/>
  <c r="K14" i="88"/>
  <c r="K18" i="88"/>
  <c r="K22" i="88"/>
  <c r="K26" i="88"/>
  <c r="K8" i="88"/>
  <c r="K11" i="88"/>
  <c r="K19" i="88"/>
  <c r="K27" i="88"/>
  <c r="K16" i="88"/>
  <c r="K20" i="88"/>
  <c r="K28" i="88"/>
  <c r="K30" i="87"/>
  <c r="K9" i="87"/>
  <c r="K13" i="87"/>
  <c r="K17" i="87"/>
  <c r="K21" i="87"/>
  <c r="K25" i="87"/>
  <c r="K29" i="87"/>
  <c r="K15" i="87"/>
  <c r="K12" i="87"/>
  <c r="K20" i="87"/>
  <c r="K28" i="87"/>
  <c r="K10" i="87"/>
  <c r="K14" i="87"/>
  <c r="K18" i="87"/>
  <c r="K22" i="87"/>
  <c r="K26" i="87"/>
  <c r="K8" i="87"/>
  <c r="K11" i="87"/>
  <c r="K19" i="87"/>
  <c r="K23" i="87"/>
  <c r="K27" i="87"/>
  <c r="K16" i="87"/>
  <c r="K24" i="87"/>
  <c r="K30" i="77"/>
  <c r="K9" i="77"/>
  <c r="K13" i="77"/>
  <c r="K17" i="77"/>
  <c r="K21" i="77"/>
  <c r="K25" i="77"/>
  <c r="K29" i="77"/>
  <c r="K20" i="77"/>
  <c r="K10" i="77"/>
  <c r="K14" i="77"/>
  <c r="K18" i="77"/>
  <c r="K22" i="77"/>
  <c r="K26" i="77"/>
  <c r="K8" i="77"/>
  <c r="K12" i="77"/>
  <c r="K24" i="77"/>
  <c r="K11" i="77"/>
  <c r="K15" i="77"/>
  <c r="K19" i="77"/>
  <c r="K23" i="77"/>
  <c r="K27" i="77"/>
  <c r="K16" i="77"/>
  <c r="K28" i="77"/>
  <c r="K45" i="86"/>
  <c r="K49" i="86"/>
  <c r="K53" i="86"/>
  <c r="K57" i="86"/>
  <c r="K61" i="86"/>
  <c r="K65" i="86"/>
  <c r="K69" i="86"/>
  <c r="K46" i="86"/>
  <c r="K50" i="86"/>
  <c r="K54" i="86"/>
  <c r="K58" i="86"/>
  <c r="K62" i="86"/>
  <c r="K66" i="86"/>
  <c r="K70" i="86"/>
  <c r="K47" i="86"/>
  <c r="K51" i="86"/>
  <c r="K55" i="86"/>
  <c r="K59" i="86"/>
  <c r="K63" i="86"/>
  <c r="K67" i="86"/>
  <c r="K71" i="86"/>
  <c r="K48" i="86"/>
  <c r="K52" i="86"/>
  <c r="K56" i="86"/>
  <c r="K60" i="86"/>
  <c r="K64" i="86"/>
  <c r="K68" i="86"/>
  <c r="K44" i="86"/>
  <c r="O49" i="78"/>
  <c r="O65" i="78"/>
  <c r="O54" i="78"/>
  <c r="O70" i="78"/>
  <c r="O59" i="78"/>
  <c r="O48" i="78"/>
  <c r="O64" i="78"/>
  <c r="O53" i="78"/>
  <c r="O69" i="78"/>
  <c r="O58" i="78"/>
  <c r="O47" i="78"/>
  <c r="O63" i="78"/>
  <c r="O52" i="78"/>
  <c r="O68" i="78"/>
  <c r="O45" i="78"/>
  <c r="O50" i="78"/>
  <c r="O55" i="78"/>
  <c r="O60" i="78"/>
  <c r="O57" i="78"/>
  <c r="O62" i="78"/>
  <c r="O67" i="78"/>
  <c r="O44" i="78"/>
  <c r="O61" i="78"/>
  <c r="O66" i="78"/>
  <c r="O71" i="78"/>
  <c r="O46" i="78"/>
  <c r="O51" i="78"/>
  <c r="O56" i="78"/>
  <c r="N75" i="78"/>
  <c r="N38" i="88"/>
  <c r="O46" i="77"/>
  <c r="O50" i="77"/>
  <c r="O54" i="77"/>
  <c r="O58" i="77"/>
  <c r="O62" i="77"/>
  <c r="O66" i="77"/>
  <c r="O70" i="77"/>
  <c r="O45" i="77"/>
  <c r="O61" i="77"/>
  <c r="O47" i="77"/>
  <c r="O51" i="77"/>
  <c r="O55" i="77"/>
  <c r="O59" i="77"/>
  <c r="O63" i="77"/>
  <c r="O67" i="77"/>
  <c r="O71" i="77"/>
  <c r="O53" i="77"/>
  <c r="O65" i="77"/>
  <c r="O48" i="77"/>
  <c r="O52" i="77"/>
  <c r="O56" i="77"/>
  <c r="O60" i="77"/>
  <c r="O64" i="77"/>
  <c r="O68" i="77"/>
  <c r="O44" i="77"/>
  <c r="O49" i="77"/>
  <c r="O57" i="77"/>
  <c r="O69" i="77"/>
  <c r="H6" i="86"/>
  <c r="I83" i="86"/>
  <c r="I87" i="86"/>
  <c r="I91" i="86"/>
  <c r="I95" i="86"/>
  <c r="I99" i="86"/>
  <c r="I103" i="86"/>
  <c r="I93" i="86"/>
  <c r="I101" i="86"/>
  <c r="I86" i="86"/>
  <c r="I94" i="86"/>
  <c r="I102" i="86"/>
  <c r="I84" i="86"/>
  <c r="I88" i="86"/>
  <c r="I92" i="86"/>
  <c r="I96" i="86"/>
  <c r="I100" i="86"/>
  <c r="I104" i="86"/>
  <c r="I85" i="86"/>
  <c r="I89" i="86"/>
  <c r="I97" i="86"/>
  <c r="I105" i="86"/>
  <c r="I82" i="86"/>
  <c r="I90" i="86"/>
  <c r="I98" i="86"/>
  <c r="I81" i="86"/>
  <c r="J39" i="86"/>
  <c r="P38" i="79"/>
  <c r="J75" i="78"/>
  <c r="J39" i="82"/>
  <c r="J39" i="84"/>
  <c r="J6" i="78"/>
  <c r="J5" i="78" s="1"/>
  <c r="J38" i="88"/>
  <c r="J39" i="85"/>
  <c r="J39" i="80"/>
  <c r="P38" i="82"/>
  <c r="P38" i="81"/>
  <c r="P38" i="83"/>
  <c r="P38" i="80"/>
  <c r="J39" i="87"/>
  <c r="H112" i="86"/>
  <c r="J39" i="78"/>
  <c r="J75" i="77"/>
  <c r="J39" i="83"/>
  <c r="N76" i="78"/>
  <c r="N75" i="77"/>
  <c r="N76" i="79"/>
  <c r="J39" i="77"/>
  <c r="D39" i="77"/>
  <c r="J76" i="78"/>
  <c r="J76" i="77"/>
  <c r="P23" i="77"/>
  <c r="Q23" i="77" s="1"/>
  <c r="P16" i="77"/>
  <c r="Q16" i="77" s="1"/>
  <c r="P18" i="77"/>
  <c r="Q18" i="77" s="1"/>
  <c r="P13" i="77"/>
  <c r="Q13" i="77" s="1"/>
  <c r="P10" i="77"/>
  <c r="P17" i="77"/>
  <c r="Q17" i="77" s="1"/>
  <c r="J6" i="77"/>
  <c r="P19" i="77"/>
  <c r="Q19" i="77" s="1"/>
  <c r="P24" i="77"/>
  <c r="Q24" i="77" s="1"/>
  <c r="Q51" i="77"/>
  <c r="P20" i="77"/>
  <c r="Q20" i="77" s="1"/>
  <c r="P11" i="77"/>
  <c r="Q11" i="77" s="1"/>
  <c r="Q9" i="77"/>
  <c r="K48" i="77"/>
  <c r="K52" i="77"/>
  <c r="K56" i="77"/>
  <c r="K60" i="77"/>
  <c r="K64" i="77"/>
  <c r="K68" i="77"/>
  <c r="K45" i="77"/>
  <c r="K49" i="77"/>
  <c r="K53" i="77"/>
  <c r="K57" i="77"/>
  <c r="K61" i="77"/>
  <c r="K65" i="77"/>
  <c r="K69" i="77"/>
  <c r="K46" i="77"/>
  <c r="K50" i="77"/>
  <c r="K54" i="77"/>
  <c r="K58" i="77"/>
  <c r="K62" i="77"/>
  <c r="K66" i="77"/>
  <c r="K70" i="77"/>
  <c r="K47" i="77"/>
  <c r="K51" i="77"/>
  <c r="K55" i="77"/>
  <c r="K59" i="77"/>
  <c r="K63" i="77"/>
  <c r="K67" i="77"/>
  <c r="K71" i="77"/>
  <c r="P59" i="77"/>
  <c r="Q59" i="77"/>
  <c r="P51" i="77"/>
  <c r="J44" i="80" l="1"/>
  <c r="J43" i="79"/>
  <c r="J74" i="79"/>
  <c r="J76" i="79" s="1"/>
  <c r="K55" i="78"/>
  <c r="K73" i="78"/>
  <c r="K72" i="78"/>
  <c r="K63" i="78"/>
  <c r="K69" i="78"/>
  <c r="K65" i="78"/>
  <c r="K48" i="78"/>
  <c r="K62" i="78"/>
  <c r="K70" i="78"/>
  <c r="K57" i="78"/>
  <c r="K66" i="78"/>
  <c r="K59" i="78"/>
  <c r="K45" i="78"/>
  <c r="K71" i="78"/>
  <c r="K54" i="78"/>
  <c r="K60" i="78"/>
  <c r="K51" i="78"/>
  <c r="K56" i="78"/>
  <c r="K58" i="78"/>
  <c r="K49" i="78"/>
  <c r="K53" i="78"/>
  <c r="K50" i="78"/>
  <c r="K68" i="78"/>
  <c r="K61" i="78"/>
  <c r="K64" i="78"/>
  <c r="K67" i="78"/>
  <c r="K46" i="78"/>
  <c r="K52" i="78"/>
  <c r="K47" i="78"/>
  <c r="F39" i="84"/>
  <c r="G33" i="84"/>
  <c r="G37" i="84"/>
  <c r="G36" i="84"/>
  <c r="G32" i="84"/>
  <c r="G35" i="84"/>
  <c r="G34" i="84"/>
  <c r="G31" i="84"/>
  <c r="G29" i="85"/>
  <c r="G33" i="85"/>
  <c r="G36" i="85"/>
  <c r="G30" i="85"/>
  <c r="G31" i="85"/>
  <c r="G32" i="85"/>
  <c r="G34" i="85"/>
  <c r="G35" i="85"/>
  <c r="G37" i="85"/>
  <c r="P7" i="84"/>
  <c r="P39" i="84" s="1"/>
  <c r="G26" i="84"/>
  <c r="G27" i="84"/>
  <c r="G29" i="84"/>
  <c r="G30" i="84"/>
  <c r="G28" i="84"/>
  <c r="G11" i="85"/>
  <c r="G15" i="85"/>
  <c r="G8" i="84"/>
  <c r="G26" i="85"/>
  <c r="G27" i="85"/>
  <c r="G21" i="85"/>
  <c r="G17" i="85"/>
  <c r="G14" i="85"/>
  <c r="G24" i="85"/>
  <c r="G28" i="85"/>
  <c r="G16" i="85"/>
  <c r="Q27" i="88"/>
  <c r="G22" i="85"/>
  <c r="G18" i="85"/>
  <c r="G9" i="85"/>
  <c r="G19" i="85"/>
  <c r="G23" i="85"/>
  <c r="G24" i="84"/>
  <c r="G20" i="84"/>
  <c r="G9" i="84"/>
  <c r="G17" i="84"/>
  <c r="G11" i="84"/>
  <c r="G15" i="84"/>
  <c r="G23" i="84"/>
  <c r="G22" i="84"/>
  <c r="G14" i="84"/>
  <c r="G12" i="84"/>
  <c r="G16" i="84"/>
  <c r="G25" i="84"/>
  <c r="G19" i="84"/>
  <c r="G18" i="84"/>
  <c r="G13" i="84"/>
  <c r="G21" i="84"/>
  <c r="G10" i="84"/>
  <c r="G13" i="85"/>
  <c r="G10" i="85"/>
  <c r="G20" i="85"/>
  <c r="G12" i="85"/>
  <c r="G25" i="85"/>
  <c r="Q71" i="81"/>
  <c r="P14" i="87"/>
  <c r="F14" i="88"/>
  <c r="Q14" i="87"/>
  <c r="P20" i="88"/>
  <c r="Q20" i="88"/>
  <c r="Q28" i="88"/>
  <c r="P28" i="88"/>
  <c r="P16" i="88"/>
  <c r="Q16" i="88"/>
  <c r="P22" i="87"/>
  <c r="F22" i="88"/>
  <c r="Q22" i="87"/>
  <c r="P11" i="88"/>
  <c r="Q11" i="88"/>
  <c r="Q23" i="88"/>
  <c r="P23" i="88"/>
  <c r="P10" i="87"/>
  <c r="F10" i="88"/>
  <c r="Q10" i="87"/>
  <c r="Q12" i="88"/>
  <c r="P12" i="88"/>
  <c r="Q15" i="88"/>
  <c r="P15" i="88"/>
  <c r="F9" i="88"/>
  <c r="Q9" i="87"/>
  <c r="P9" i="87"/>
  <c r="Q21" i="87"/>
  <c r="P21" i="87"/>
  <c r="F21" i="88"/>
  <c r="P25" i="88"/>
  <c r="Q25" i="88"/>
  <c r="P29" i="88"/>
  <c r="Q29" i="88"/>
  <c r="P19" i="88"/>
  <c r="Q19" i="88"/>
  <c r="Q26" i="87"/>
  <c r="P26" i="87"/>
  <c r="F26" i="88"/>
  <c r="F18" i="88"/>
  <c r="Q18" i="87"/>
  <c r="P18" i="87"/>
  <c r="P24" i="88"/>
  <c r="Q24" i="88"/>
  <c r="P13" i="87"/>
  <c r="F13" i="88"/>
  <c r="Q13" i="87"/>
  <c r="Q17" i="87"/>
  <c r="P17" i="87"/>
  <c r="F17" i="88"/>
  <c r="P8" i="85"/>
  <c r="G8" i="85"/>
  <c r="Q8" i="85"/>
  <c r="F39" i="85"/>
  <c r="F8" i="86"/>
  <c r="F7" i="86" s="1"/>
  <c r="Q10" i="77"/>
  <c r="P7" i="77"/>
  <c r="M30" i="77"/>
  <c r="M11" i="77"/>
  <c r="M15" i="77"/>
  <c r="M19" i="77"/>
  <c r="M23" i="77"/>
  <c r="M27" i="77"/>
  <c r="M10" i="77"/>
  <c r="M8" i="77"/>
  <c r="M12" i="77"/>
  <c r="M16" i="77"/>
  <c r="M20" i="77"/>
  <c r="M24" i="77"/>
  <c r="M28" i="77"/>
  <c r="M14" i="77"/>
  <c r="M22" i="77"/>
  <c r="M9" i="77"/>
  <c r="M13" i="77"/>
  <c r="M17" i="77"/>
  <c r="M21" i="77"/>
  <c r="M25" i="77"/>
  <c r="M29" i="77"/>
  <c r="M18" i="77"/>
  <c r="M26" i="77"/>
  <c r="O60" i="79"/>
  <c r="O45" i="79"/>
  <c r="O61" i="79"/>
  <c r="O50" i="79"/>
  <c r="O66" i="79"/>
  <c r="O55" i="79"/>
  <c r="O71" i="79"/>
  <c r="O48" i="79"/>
  <c r="O64" i="79"/>
  <c r="O49" i="79"/>
  <c r="O65" i="79"/>
  <c r="O54" i="79"/>
  <c r="O70" i="79"/>
  <c r="O59" i="79"/>
  <c r="O52" i="79"/>
  <c r="O53" i="79"/>
  <c r="O58" i="79"/>
  <c r="O63" i="79"/>
  <c r="O56" i="79"/>
  <c r="O57" i="79"/>
  <c r="O62" i="79"/>
  <c r="O67" i="79"/>
  <c r="O68" i="79"/>
  <c r="O69" i="79"/>
  <c r="O47" i="79"/>
  <c r="O44" i="79"/>
  <c r="O46" i="79"/>
  <c r="O51" i="79"/>
  <c r="N75" i="79"/>
  <c r="J39" i="88"/>
  <c r="P39" i="80"/>
  <c r="P39" i="82"/>
  <c r="P39" i="83"/>
  <c r="P39" i="79"/>
  <c r="P39" i="81"/>
  <c r="L39" i="77"/>
  <c r="F39" i="77"/>
  <c r="I76" i="79"/>
  <c r="J5" i="77"/>
  <c r="L76" i="77"/>
  <c r="P38" i="77"/>
  <c r="F51" i="80"/>
  <c r="F51" i="81" s="1"/>
  <c r="F51" i="82" s="1"/>
  <c r="I76" i="78"/>
  <c r="K55" i="79" l="1"/>
  <c r="K72" i="79"/>
  <c r="K73" i="79"/>
  <c r="K60" i="79"/>
  <c r="K48" i="79"/>
  <c r="K61" i="79"/>
  <c r="K68" i="79"/>
  <c r="J75" i="79"/>
  <c r="K51" i="79"/>
  <c r="K52" i="79"/>
  <c r="K50" i="79"/>
  <c r="K69" i="79"/>
  <c r="K62" i="79"/>
  <c r="K57" i="79"/>
  <c r="K63" i="79"/>
  <c r="K67" i="79"/>
  <c r="K70" i="79"/>
  <c r="K47" i="79"/>
  <c r="K54" i="79"/>
  <c r="K65" i="79"/>
  <c r="K45" i="79"/>
  <c r="K71" i="79"/>
  <c r="K46" i="79"/>
  <c r="K49" i="79"/>
  <c r="K53" i="79"/>
  <c r="K64" i="79"/>
  <c r="K58" i="79"/>
  <c r="K59" i="79"/>
  <c r="K66" i="79"/>
  <c r="K56" i="79"/>
  <c r="J43" i="80"/>
  <c r="J74" i="80"/>
  <c r="K44" i="79"/>
  <c r="G24" i="86"/>
  <c r="G29" i="86"/>
  <c r="G30" i="86"/>
  <c r="G31" i="86"/>
  <c r="G32" i="86"/>
  <c r="G33" i="86"/>
  <c r="G34" i="86"/>
  <c r="G35" i="86"/>
  <c r="G36" i="86"/>
  <c r="G37" i="86"/>
  <c r="G15" i="86"/>
  <c r="G14" i="86"/>
  <c r="G19" i="86"/>
  <c r="G18" i="86"/>
  <c r="G20" i="86"/>
  <c r="G9" i="86"/>
  <c r="G27" i="86"/>
  <c r="G10" i="86"/>
  <c r="G16" i="86"/>
  <c r="G21" i="86"/>
  <c r="G26" i="86"/>
  <c r="G25" i="86"/>
  <c r="G11" i="86"/>
  <c r="G17" i="86"/>
  <c r="G13" i="86"/>
  <c r="G22" i="86"/>
  <c r="G12" i="86"/>
  <c r="G28" i="86"/>
  <c r="G23" i="86"/>
  <c r="F71" i="83"/>
  <c r="F71" i="84" s="1"/>
  <c r="F71" i="85" s="1"/>
  <c r="Q71" i="82"/>
  <c r="P17" i="88"/>
  <c r="Q17" i="88"/>
  <c r="P18" i="88"/>
  <c r="Q18" i="88"/>
  <c r="Q21" i="88"/>
  <c r="P21" i="88"/>
  <c r="P7" i="85"/>
  <c r="Q9" i="88"/>
  <c r="P9" i="88"/>
  <c r="P10" i="88"/>
  <c r="Q10" i="88"/>
  <c r="Q13" i="88"/>
  <c r="P13" i="88"/>
  <c r="P22" i="88"/>
  <c r="Q22" i="88"/>
  <c r="F39" i="86"/>
  <c r="P8" i="86"/>
  <c r="P7" i="86" s="1"/>
  <c r="Q8" i="86"/>
  <c r="F8" i="87"/>
  <c r="F7" i="87" s="1"/>
  <c r="Q26" i="88"/>
  <c r="P26" i="88"/>
  <c r="Q14" i="88"/>
  <c r="P14" i="88"/>
  <c r="G8" i="86"/>
  <c r="O30" i="77"/>
  <c r="O17" i="77"/>
  <c r="O12" i="77"/>
  <c r="O14" i="77"/>
  <c r="O8" i="77"/>
  <c r="O23" i="77"/>
  <c r="O9" i="77"/>
  <c r="O25" i="77"/>
  <c r="O28" i="77"/>
  <c r="O22" i="77"/>
  <c r="O16" i="77"/>
  <c r="O29" i="77"/>
  <c r="O26" i="77"/>
  <c r="O20" i="77"/>
  <c r="O21" i="77"/>
  <c r="O24" i="77"/>
  <c r="O18" i="77"/>
  <c r="O11" i="77"/>
  <c r="O27" i="77"/>
  <c r="O15" i="77"/>
  <c r="O13" i="77"/>
  <c r="O10" i="77"/>
  <c r="O19" i="77"/>
  <c r="O50" i="80"/>
  <c r="O66" i="80"/>
  <c r="O55" i="80"/>
  <c r="O71" i="80"/>
  <c r="O60" i="80"/>
  <c r="O45" i="80"/>
  <c r="O61" i="80"/>
  <c r="O54" i="80"/>
  <c r="O70" i="80"/>
  <c r="O59" i="80"/>
  <c r="O48" i="80"/>
  <c r="O64" i="80"/>
  <c r="O49" i="80"/>
  <c r="O65" i="80"/>
  <c r="O58" i="80"/>
  <c r="O51" i="80"/>
  <c r="O56" i="80"/>
  <c r="O57" i="80"/>
  <c r="O46" i="80"/>
  <c r="O63" i="80"/>
  <c r="O68" i="80"/>
  <c r="O69" i="80"/>
  <c r="O62" i="80"/>
  <c r="O67" i="80"/>
  <c r="O44" i="80"/>
  <c r="O47" i="80"/>
  <c r="O52" i="80"/>
  <c r="O53" i="80"/>
  <c r="Q51" i="80"/>
  <c r="P39" i="77"/>
  <c r="N76" i="77"/>
  <c r="N39" i="77"/>
  <c r="Q51" i="79"/>
  <c r="K61" i="80" l="1"/>
  <c r="K52" i="80"/>
  <c r="K55" i="80"/>
  <c r="K58" i="80"/>
  <c r="K57" i="80"/>
  <c r="K54" i="80"/>
  <c r="K48" i="80"/>
  <c r="K63" i="80"/>
  <c r="K62" i="80"/>
  <c r="K49" i="80"/>
  <c r="K67" i="80"/>
  <c r="K72" i="80"/>
  <c r="K46" i="80"/>
  <c r="K73" i="80"/>
  <c r="K50" i="80"/>
  <c r="K66" i="80"/>
  <c r="K68" i="80"/>
  <c r="K51" i="80"/>
  <c r="K69" i="80"/>
  <c r="K65" i="80"/>
  <c r="K64" i="80"/>
  <c r="K71" i="80"/>
  <c r="K59" i="80"/>
  <c r="K56" i="80"/>
  <c r="K53" i="80"/>
  <c r="K70" i="80"/>
  <c r="K47" i="80"/>
  <c r="K60" i="80"/>
  <c r="K45" i="80"/>
  <c r="K44" i="80"/>
  <c r="G37" i="87"/>
  <c r="G36" i="87"/>
  <c r="G33" i="87"/>
  <c r="G35" i="87"/>
  <c r="G32" i="87"/>
  <c r="G31" i="87"/>
  <c r="G34" i="87"/>
  <c r="G17" i="87"/>
  <c r="G16" i="87"/>
  <c r="G24" i="87"/>
  <c r="G22" i="87"/>
  <c r="G25" i="87"/>
  <c r="G15" i="87"/>
  <c r="G19" i="87"/>
  <c r="G10" i="87"/>
  <c r="G30" i="87"/>
  <c r="G21" i="87"/>
  <c r="G13" i="87"/>
  <c r="G29" i="87"/>
  <c r="G11" i="87"/>
  <c r="G23" i="87"/>
  <c r="G8" i="87"/>
  <c r="G14" i="87"/>
  <c r="G18" i="87"/>
  <c r="G28" i="87"/>
  <c r="G20" i="87"/>
  <c r="G27" i="87"/>
  <c r="G12" i="87"/>
  <c r="G9" i="87"/>
  <c r="G26" i="87"/>
  <c r="Q71" i="83"/>
  <c r="G71" i="83"/>
  <c r="F8" i="88"/>
  <c r="F7" i="88" s="1"/>
  <c r="Q8" i="87"/>
  <c r="P8" i="87"/>
  <c r="F39" i="87"/>
  <c r="N39" i="78"/>
  <c r="Q51" i="81"/>
  <c r="G13" i="88" l="1"/>
  <c r="G31" i="88"/>
  <c r="G32" i="88"/>
  <c r="G33" i="88"/>
  <c r="G34" i="88"/>
  <c r="G35" i="88"/>
  <c r="G36" i="88"/>
  <c r="G37" i="88"/>
  <c r="G24" i="88"/>
  <c r="G9" i="88"/>
  <c r="G18" i="88"/>
  <c r="G20" i="88"/>
  <c r="G19" i="88"/>
  <c r="G25" i="88"/>
  <c r="G22" i="88"/>
  <c r="G21" i="88"/>
  <c r="G12" i="88"/>
  <c r="G11" i="88"/>
  <c r="G23" i="88"/>
  <c r="G30" i="88"/>
  <c r="G16" i="88"/>
  <c r="G8" i="88"/>
  <c r="G14" i="88"/>
  <c r="G15" i="88"/>
  <c r="G17" i="88"/>
  <c r="G28" i="88"/>
  <c r="G27" i="88"/>
  <c r="G26" i="88"/>
  <c r="G10" i="88"/>
  <c r="G29" i="88"/>
  <c r="Q71" i="84"/>
  <c r="P7" i="87"/>
  <c r="P38" i="87"/>
  <c r="P8" i="88"/>
  <c r="P7" i="88" s="1"/>
  <c r="Q8" i="88"/>
  <c r="O30" i="79"/>
  <c r="O8" i="79"/>
  <c r="O12" i="79"/>
  <c r="O26" i="79"/>
  <c r="O22" i="79"/>
  <c r="O15" i="79"/>
  <c r="O20" i="79"/>
  <c r="O27" i="79"/>
  <c r="O14" i="79"/>
  <c r="O9" i="79"/>
  <c r="O21" i="79"/>
  <c r="O19" i="79"/>
  <c r="O29" i="79"/>
  <c r="O28" i="79"/>
  <c r="O10" i="79"/>
  <c r="O18" i="79"/>
  <c r="O17" i="79"/>
  <c r="O25" i="79"/>
  <c r="O13" i="79"/>
  <c r="O24" i="79"/>
  <c r="O16" i="79"/>
  <c r="O11" i="79"/>
  <c r="O23" i="79"/>
  <c r="N39" i="79"/>
  <c r="F51" i="83"/>
  <c r="Q51" i="83" s="1"/>
  <c r="Q51" i="82"/>
  <c r="D118" i="87"/>
  <c r="D118" i="86"/>
  <c r="D118" i="85"/>
  <c r="D118" i="84"/>
  <c r="D118" i="83"/>
  <c r="D118" i="82"/>
  <c r="E118" i="82" s="1"/>
  <c r="D118" i="81"/>
  <c r="D118" i="80"/>
  <c r="D118" i="79"/>
  <c r="D85" i="88"/>
  <c r="D85" i="87"/>
  <c r="D85" i="86"/>
  <c r="D85" i="85"/>
  <c r="D85" i="84"/>
  <c r="D85" i="82"/>
  <c r="D85" i="81"/>
  <c r="D85" i="80"/>
  <c r="D85" i="79"/>
  <c r="D85" i="78"/>
  <c r="D117" i="79"/>
  <c r="D84" i="80"/>
  <c r="D82" i="78"/>
  <c r="D44" i="77" l="1"/>
  <c r="F71" i="86"/>
  <c r="Q71" i="85"/>
  <c r="D83" i="81"/>
  <c r="D118" i="78"/>
  <c r="D84" i="84"/>
  <c r="F118" i="77"/>
  <c r="P38" i="88"/>
  <c r="P39" i="87"/>
  <c r="O8" i="80"/>
  <c r="O16" i="80"/>
  <c r="O22" i="80"/>
  <c r="O23" i="80"/>
  <c r="O12" i="80"/>
  <c r="O27" i="80"/>
  <c r="O28" i="80"/>
  <c r="O15" i="80"/>
  <c r="O13" i="80"/>
  <c r="O26" i="80"/>
  <c r="O9" i="80"/>
  <c r="O19" i="80"/>
  <c r="O11" i="80"/>
  <c r="O18" i="80"/>
  <c r="O21" i="80"/>
  <c r="O14" i="80"/>
  <c r="O24" i="80"/>
  <c r="O20" i="80"/>
  <c r="O29" i="80"/>
  <c r="O17" i="80"/>
  <c r="O10" i="80"/>
  <c r="O25" i="80"/>
  <c r="N39" i="80"/>
  <c r="D83" i="77"/>
  <c r="F83" i="77" s="1"/>
  <c r="F51" i="84"/>
  <c r="F51" i="85" s="1"/>
  <c r="D81" i="79"/>
  <c r="D45" i="82"/>
  <c r="D45" i="86"/>
  <c r="D45" i="84"/>
  <c r="D45" i="88"/>
  <c r="D88" i="85"/>
  <c r="D83" i="85"/>
  <c r="D47" i="84"/>
  <c r="D47" i="88"/>
  <c r="D86" i="80"/>
  <c r="D86" i="84"/>
  <c r="D86" i="88"/>
  <c r="D87" i="80"/>
  <c r="D87" i="84"/>
  <c r="D87" i="88"/>
  <c r="D88" i="82"/>
  <c r="D88" i="86"/>
  <c r="D82" i="82"/>
  <c r="D48" i="81"/>
  <c r="D48" i="85"/>
  <c r="D47" i="81"/>
  <c r="D47" i="85"/>
  <c r="D86" i="77"/>
  <c r="F86" i="77" s="1"/>
  <c r="D86" i="81"/>
  <c r="D86" i="85"/>
  <c r="D87" i="77"/>
  <c r="F87" i="77" s="1"/>
  <c r="D87" i="81"/>
  <c r="D87" i="85"/>
  <c r="D88" i="79"/>
  <c r="D88" i="83"/>
  <c r="D88" i="87"/>
  <c r="D47" i="82"/>
  <c r="D47" i="86"/>
  <c r="D86" i="78"/>
  <c r="D86" i="82"/>
  <c r="D86" i="86"/>
  <c r="D87" i="78"/>
  <c r="D87" i="82"/>
  <c r="D87" i="86"/>
  <c r="D88" i="80"/>
  <c r="D88" i="84"/>
  <c r="D88" i="88"/>
  <c r="D118" i="88"/>
  <c r="D85" i="83"/>
  <c r="D86" i="79"/>
  <c r="D86" i="83"/>
  <c r="D86" i="87"/>
  <c r="D87" i="79"/>
  <c r="D87" i="83"/>
  <c r="D87" i="87"/>
  <c r="D88" i="81"/>
  <c r="D82" i="88"/>
  <c r="D83" i="83"/>
  <c r="D84" i="78"/>
  <c r="D117" i="85"/>
  <c r="D45" i="81"/>
  <c r="D45" i="85"/>
  <c r="D82" i="77"/>
  <c r="F82" i="77" s="1"/>
  <c r="D82" i="81"/>
  <c r="D82" i="85"/>
  <c r="D83" i="80"/>
  <c r="D83" i="84"/>
  <c r="D83" i="88"/>
  <c r="D84" i="79"/>
  <c r="D84" i="83"/>
  <c r="D84" i="87"/>
  <c r="D117" i="78"/>
  <c r="D117" i="82"/>
  <c r="E117" i="82" s="1"/>
  <c r="D117" i="86"/>
  <c r="D48" i="78"/>
  <c r="D48" i="82"/>
  <c r="D48" i="86"/>
  <c r="D83" i="87"/>
  <c r="D84" i="86"/>
  <c r="D117" i="81"/>
  <c r="D82" i="84"/>
  <c r="D48" i="79"/>
  <c r="D48" i="83"/>
  <c r="D48" i="87"/>
  <c r="D82" i="80"/>
  <c r="D84" i="82"/>
  <c r="D45" i="83"/>
  <c r="D45" i="87"/>
  <c r="D82" i="83"/>
  <c r="D82" i="87"/>
  <c r="D83" i="78"/>
  <c r="D83" i="82"/>
  <c r="D83" i="86"/>
  <c r="D84" i="81"/>
  <c r="D84" i="85"/>
  <c r="D117" i="84"/>
  <c r="D117" i="88"/>
  <c r="D48" i="84"/>
  <c r="D48" i="88"/>
  <c r="D117" i="80"/>
  <c r="D48" i="77" l="1"/>
  <c r="F48" i="77" s="1"/>
  <c r="D47" i="77"/>
  <c r="F47" i="77" s="1"/>
  <c r="D46" i="77"/>
  <c r="F46" i="77" s="1"/>
  <c r="D85" i="77"/>
  <c r="F85" i="77" s="1"/>
  <c r="F85" i="78" s="1"/>
  <c r="F85" i="79" s="1"/>
  <c r="F85" i="80" s="1"/>
  <c r="F85" i="81" s="1"/>
  <c r="F85" i="82" s="1"/>
  <c r="F118" i="78"/>
  <c r="F118" i="79" s="1"/>
  <c r="F118" i="80" s="1"/>
  <c r="D44" i="78"/>
  <c r="D44" i="84"/>
  <c r="F71" i="87"/>
  <c r="Q71" i="86"/>
  <c r="D117" i="87"/>
  <c r="D82" i="86"/>
  <c r="D84" i="88"/>
  <c r="D117" i="83"/>
  <c r="D88" i="77"/>
  <c r="F88" i="77" s="1"/>
  <c r="D47" i="80"/>
  <c r="D81" i="86"/>
  <c r="D81" i="88"/>
  <c r="D81" i="85"/>
  <c r="D81" i="83"/>
  <c r="P39" i="88"/>
  <c r="O30" i="82"/>
  <c r="O9" i="81"/>
  <c r="O12" i="81"/>
  <c r="O28" i="81"/>
  <c r="O23" i="81"/>
  <c r="O19" i="81"/>
  <c r="O27" i="81"/>
  <c r="O11" i="81"/>
  <c r="O22" i="81"/>
  <c r="O17" i="81"/>
  <c r="O8" i="81"/>
  <c r="O14" i="81"/>
  <c r="O21" i="81"/>
  <c r="O10" i="81"/>
  <c r="O20" i="81"/>
  <c r="O24" i="81"/>
  <c r="O25" i="81"/>
  <c r="O18" i="81"/>
  <c r="O29" i="81"/>
  <c r="O13" i="81"/>
  <c r="O15" i="81"/>
  <c r="O26" i="81"/>
  <c r="O16" i="81"/>
  <c r="N39" i="81"/>
  <c r="D45" i="80"/>
  <c r="D45" i="79"/>
  <c r="F83" i="78"/>
  <c r="F83" i="79" s="1"/>
  <c r="F83" i="80" s="1"/>
  <c r="F83" i="81" s="1"/>
  <c r="F83" i="82" s="1"/>
  <c r="D46" i="88"/>
  <c r="D46" i="83"/>
  <c r="D46" i="85"/>
  <c r="D46" i="79"/>
  <c r="D46" i="78"/>
  <c r="D46" i="86"/>
  <c r="D46" i="82"/>
  <c r="D45" i="78"/>
  <c r="D46" i="84"/>
  <c r="D46" i="81"/>
  <c r="D46" i="87"/>
  <c r="D48" i="80"/>
  <c r="F87" i="78"/>
  <c r="F87" i="79" s="1"/>
  <c r="F87" i="80" s="1"/>
  <c r="F87" i="81" s="1"/>
  <c r="F87" i="82" s="1"/>
  <c r="F86" i="78"/>
  <c r="F86" i="79" s="1"/>
  <c r="F86" i="80" s="1"/>
  <c r="F86" i="81" s="1"/>
  <c r="F86" i="82" s="1"/>
  <c r="D46" i="80"/>
  <c r="Q51" i="84"/>
  <c r="D47" i="78"/>
  <c r="D49" i="81"/>
  <c r="D47" i="83"/>
  <c r="D49" i="79"/>
  <c r="D49" i="88"/>
  <c r="D88" i="78"/>
  <c r="D49" i="78"/>
  <c r="D49" i="84"/>
  <c r="D47" i="87"/>
  <c r="D49" i="83"/>
  <c r="D49" i="82"/>
  <c r="D49" i="87"/>
  <c r="D49" i="86"/>
  <c r="D49" i="85"/>
  <c r="D49" i="80"/>
  <c r="D81" i="81" l="1"/>
  <c r="D84" i="77"/>
  <c r="F84" i="77" s="1"/>
  <c r="F84" i="78" s="1"/>
  <c r="F84" i="79" s="1"/>
  <c r="F84" i="80" s="1"/>
  <c r="F84" i="81" s="1"/>
  <c r="F84" i="82" s="1"/>
  <c r="F84" i="83" s="1"/>
  <c r="F84" i="84" s="1"/>
  <c r="F84" i="85" s="1"/>
  <c r="F84" i="86" s="1"/>
  <c r="F84" i="87" s="1"/>
  <c r="F84" i="88" s="1"/>
  <c r="D81" i="87"/>
  <c r="D44" i="81"/>
  <c r="D45" i="77"/>
  <c r="F45" i="77" s="1"/>
  <c r="D49" i="77"/>
  <c r="F49" i="77" s="1"/>
  <c r="D44" i="83"/>
  <c r="D44" i="88"/>
  <c r="D44" i="86"/>
  <c r="D44" i="79"/>
  <c r="D44" i="87"/>
  <c r="D44" i="80"/>
  <c r="D44" i="85"/>
  <c r="D44" i="82"/>
  <c r="F71" i="88"/>
  <c r="Q71" i="87"/>
  <c r="D81" i="82"/>
  <c r="D81" i="77"/>
  <c r="D81" i="78"/>
  <c r="O22" i="82"/>
  <c r="O12" i="82"/>
  <c r="O16" i="82"/>
  <c r="O14" i="82"/>
  <c r="O26" i="82"/>
  <c r="O29" i="82"/>
  <c r="O18" i="82"/>
  <c r="O28" i="82"/>
  <c r="O19" i="82"/>
  <c r="O11" i="82"/>
  <c r="O15" i="82"/>
  <c r="O21" i="82"/>
  <c r="O24" i="82"/>
  <c r="O25" i="82"/>
  <c r="O17" i="82"/>
  <c r="O10" i="82"/>
  <c r="O23" i="82"/>
  <c r="O13" i="82"/>
  <c r="O8" i="82"/>
  <c r="O27" i="82"/>
  <c r="O20" i="82"/>
  <c r="O9" i="82"/>
  <c r="N39" i="82"/>
  <c r="F88" i="78"/>
  <c r="F88" i="79" s="1"/>
  <c r="F88" i="80" s="1"/>
  <c r="F88" i="81" s="1"/>
  <c r="F88" i="82" s="1"/>
  <c r="D81" i="84"/>
  <c r="F117" i="77"/>
  <c r="F85" i="83"/>
  <c r="F85" i="84" s="1"/>
  <c r="F85" i="85" s="1"/>
  <c r="F85" i="86" s="1"/>
  <c r="F85" i="87" s="1"/>
  <c r="F85" i="88" s="1"/>
  <c r="F118" i="81"/>
  <c r="F118" i="82" s="1"/>
  <c r="F118" i="83" s="1"/>
  <c r="F118" i="84" s="1"/>
  <c r="F118" i="85" s="1"/>
  <c r="F118" i="86" s="1"/>
  <c r="F118" i="87" s="1"/>
  <c r="F118" i="88" s="1"/>
  <c r="F83" i="83"/>
  <c r="F83" i="84" s="1"/>
  <c r="F83" i="85" s="1"/>
  <c r="F83" i="86" s="1"/>
  <c r="F83" i="87" s="1"/>
  <c r="F83" i="88" s="1"/>
  <c r="F82" i="78"/>
  <c r="D81" i="80"/>
  <c r="F51" i="86"/>
  <c r="Q51" i="85"/>
  <c r="F44" i="77"/>
  <c r="P44" i="77" s="1"/>
  <c r="D47" i="79"/>
  <c r="F46" i="78"/>
  <c r="P46" i="77"/>
  <c r="Q46" i="77"/>
  <c r="F48" i="78"/>
  <c r="P48" i="77"/>
  <c r="Q48" i="77"/>
  <c r="F48" i="79" l="1"/>
  <c r="P48" i="78"/>
  <c r="Q48" i="78"/>
  <c r="F46" i="79"/>
  <c r="P46" i="78"/>
  <c r="Q46" i="78"/>
  <c r="F82" i="79"/>
  <c r="F82" i="80" s="1"/>
  <c r="F82" i="81" s="1"/>
  <c r="F82" i="82" s="1"/>
  <c r="F117" i="78"/>
  <c r="F117" i="79" s="1"/>
  <c r="Q71" i="88"/>
  <c r="F81" i="77"/>
  <c r="F81" i="78" s="1"/>
  <c r="P45" i="77"/>
  <c r="O30" i="83"/>
  <c r="O30" i="84"/>
  <c r="O14" i="83"/>
  <c r="O22" i="83"/>
  <c r="O21" i="83"/>
  <c r="O23" i="83"/>
  <c r="O26" i="83"/>
  <c r="O20" i="83"/>
  <c r="O9" i="83"/>
  <c r="O24" i="83"/>
  <c r="O25" i="83"/>
  <c r="O10" i="83"/>
  <c r="O8" i="83"/>
  <c r="O11" i="83"/>
  <c r="O28" i="83"/>
  <c r="O27" i="83"/>
  <c r="O15" i="83"/>
  <c r="O18" i="83"/>
  <c r="O16" i="83"/>
  <c r="O12" i="83"/>
  <c r="O29" i="83"/>
  <c r="O19" i="83"/>
  <c r="O13" i="83"/>
  <c r="O17" i="83"/>
  <c r="N39" i="83"/>
  <c r="F87" i="83"/>
  <c r="F87" i="84" s="1"/>
  <c r="F87" i="85" s="1"/>
  <c r="F87" i="86" s="1"/>
  <c r="F87" i="87" s="1"/>
  <c r="F87" i="88" s="1"/>
  <c r="F86" i="83"/>
  <c r="F86" i="84" s="1"/>
  <c r="F86" i="85" s="1"/>
  <c r="F86" i="86" s="1"/>
  <c r="F86" i="87" s="1"/>
  <c r="F86" i="88" s="1"/>
  <c r="F88" i="83"/>
  <c r="F88" i="84" s="1"/>
  <c r="F88" i="85" s="1"/>
  <c r="F88" i="86" s="1"/>
  <c r="F88" i="87" s="1"/>
  <c r="F88" i="88" s="1"/>
  <c r="F51" i="87"/>
  <c r="Q51" i="86"/>
  <c r="F44" i="78"/>
  <c r="Q44" i="77"/>
  <c r="F47" i="78"/>
  <c r="Q47" i="77"/>
  <c r="P47" i="77"/>
  <c r="F49" i="78"/>
  <c r="P49" i="77"/>
  <c r="Q49" i="77"/>
  <c r="F49" i="79" l="1"/>
  <c r="P49" i="78"/>
  <c r="Q49" i="78"/>
  <c r="F47" i="79"/>
  <c r="P47" i="78"/>
  <c r="Q47" i="78"/>
  <c r="F44" i="79"/>
  <c r="F44" i="80" s="1"/>
  <c r="F44" i="81" s="1"/>
  <c r="P44" i="78"/>
  <c r="Q44" i="78"/>
  <c r="F48" i="80"/>
  <c r="F48" i="81" s="1"/>
  <c r="F46" i="80"/>
  <c r="F46" i="81" s="1"/>
  <c r="Q45" i="77"/>
  <c r="F45" i="78"/>
  <c r="N7" i="85"/>
  <c r="O27" i="84"/>
  <c r="O19" i="84"/>
  <c r="O9" i="84"/>
  <c r="O25" i="84"/>
  <c r="O28" i="84"/>
  <c r="O29" i="84"/>
  <c r="O15" i="84"/>
  <c r="O8" i="84"/>
  <c r="O17" i="84"/>
  <c r="O21" i="84"/>
  <c r="O11" i="84"/>
  <c r="O22" i="84"/>
  <c r="O10" i="84"/>
  <c r="O12" i="84"/>
  <c r="O20" i="84"/>
  <c r="O16" i="84"/>
  <c r="O26" i="84"/>
  <c r="O23" i="84"/>
  <c r="O14" i="84"/>
  <c r="O18" i="84"/>
  <c r="O13" i="84"/>
  <c r="O24" i="84"/>
  <c r="N39" i="84"/>
  <c r="F117" i="80"/>
  <c r="F81" i="79"/>
  <c r="F81" i="80" s="1"/>
  <c r="F81" i="81" s="1"/>
  <c r="F51" i="88"/>
  <c r="Q51" i="88" s="1"/>
  <c r="Q51" i="87"/>
  <c r="Q46" i="79"/>
  <c r="Q48" i="79"/>
  <c r="P45" i="78" l="1"/>
  <c r="Q45" i="78"/>
  <c r="F45" i="79"/>
  <c r="F45" i="80" s="1"/>
  <c r="F45" i="81" s="1"/>
  <c r="F45" i="82" s="1"/>
  <c r="O30" i="85"/>
  <c r="O31" i="85"/>
  <c r="O32" i="85"/>
  <c r="O33" i="85"/>
  <c r="O34" i="85"/>
  <c r="O35" i="85"/>
  <c r="O36" i="85"/>
  <c r="O37" i="85"/>
  <c r="F46" i="82"/>
  <c r="F46" i="83" s="1"/>
  <c r="F48" i="82"/>
  <c r="F48" i="83" s="1"/>
  <c r="F47" i="80"/>
  <c r="F47" i="81" s="1"/>
  <c r="F47" i="82" s="1"/>
  <c r="F47" i="83" s="1"/>
  <c r="F49" i="80"/>
  <c r="F49" i="81" s="1"/>
  <c r="F117" i="81"/>
  <c r="F117" i="82" s="1"/>
  <c r="F117" i="83" s="1"/>
  <c r="O27" i="85"/>
  <c r="O14" i="85"/>
  <c r="O21" i="85"/>
  <c r="O18" i="85"/>
  <c r="O9" i="85"/>
  <c r="O16" i="85"/>
  <c r="O24" i="85"/>
  <c r="O23" i="85"/>
  <c r="O10" i="85"/>
  <c r="O26" i="85"/>
  <c r="O25" i="85"/>
  <c r="O8" i="85"/>
  <c r="O29" i="85"/>
  <c r="O13" i="85"/>
  <c r="O19" i="85"/>
  <c r="O20" i="85"/>
  <c r="O15" i="85"/>
  <c r="O11" i="85"/>
  <c r="O17" i="85"/>
  <c r="O22" i="85"/>
  <c r="O12" i="85"/>
  <c r="O28" i="85"/>
  <c r="N39" i="85"/>
  <c r="F44" i="82"/>
  <c r="Q44" i="79"/>
  <c r="F81" i="82"/>
  <c r="F81" i="83" s="1"/>
  <c r="F82" i="83"/>
  <c r="Q47" i="79"/>
  <c r="Q49" i="79"/>
  <c r="Q46" i="80"/>
  <c r="P44" i="79"/>
  <c r="D135" i="78"/>
  <c r="Q47" i="80" l="1"/>
  <c r="P74" i="79"/>
  <c r="P43" i="79"/>
  <c r="O31" i="86"/>
  <c r="O32" i="86"/>
  <c r="O33" i="86"/>
  <c r="O34" i="86"/>
  <c r="O35" i="86"/>
  <c r="O36" i="86"/>
  <c r="O37" i="86"/>
  <c r="F47" i="84"/>
  <c r="Q47" i="83"/>
  <c r="Q46" i="83"/>
  <c r="F46" i="84"/>
  <c r="Q48" i="83"/>
  <c r="F48" i="84"/>
  <c r="F49" i="82"/>
  <c r="F117" i="84"/>
  <c r="F81" i="84"/>
  <c r="F81" i="85" s="1"/>
  <c r="F81" i="86" s="1"/>
  <c r="F81" i="87" s="1"/>
  <c r="F81" i="88" s="1"/>
  <c r="F44" i="83"/>
  <c r="Q49" i="80"/>
  <c r="Q45" i="79"/>
  <c r="F82" i="84"/>
  <c r="F82" i="85" s="1"/>
  <c r="F82" i="86" s="1"/>
  <c r="F82" i="87" s="1"/>
  <c r="F82" i="88" s="1"/>
  <c r="O30" i="86"/>
  <c r="N7" i="87"/>
  <c r="O29" i="86"/>
  <c r="O16" i="86"/>
  <c r="O13" i="86"/>
  <c r="O20" i="86"/>
  <c r="O22" i="86"/>
  <c r="O12" i="86"/>
  <c r="O11" i="86"/>
  <c r="O18" i="86"/>
  <c r="O24" i="86"/>
  <c r="O28" i="86"/>
  <c r="O26" i="86"/>
  <c r="O21" i="86"/>
  <c r="O27" i="86"/>
  <c r="O17" i="86"/>
  <c r="O19" i="86"/>
  <c r="O25" i="86"/>
  <c r="O8" i="86"/>
  <c r="O14" i="86"/>
  <c r="O15" i="86"/>
  <c r="O23" i="86"/>
  <c r="O9" i="86"/>
  <c r="O10" i="86"/>
  <c r="N39" i="86"/>
  <c r="Q47" i="81"/>
  <c r="Q49" i="81"/>
  <c r="Q46" i="81"/>
  <c r="Q48" i="80"/>
  <c r="O34" i="87" l="1"/>
  <c r="O32" i="87"/>
  <c r="O36" i="87"/>
  <c r="O33" i="87"/>
  <c r="O37" i="87"/>
  <c r="O31" i="87"/>
  <c r="O35" i="87"/>
  <c r="F117" i="85"/>
  <c r="F46" i="85"/>
  <c r="F46" i="86" s="1"/>
  <c r="F46" i="87" s="1"/>
  <c r="F46" i="88" s="1"/>
  <c r="Q46" i="88" s="1"/>
  <c r="F47" i="85"/>
  <c r="F47" i="86" s="1"/>
  <c r="F47" i="87" s="1"/>
  <c r="F47" i="88" s="1"/>
  <c r="Q47" i="88" s="1"/>
  <c r="F48" i="85"/>
  <c r="F48" i="86" s="1"/>
  <c r="F48" i="87" s="1"/>
  <c r="F48" i="88" s="1"/>
  <c r="Q48" i="88" s="1"/>
  <c r="F44" i="84"/>
  <c r="F49" i="83"/>
  <c r="Q44" i="83"/>
  <c r="Q45" i="80"/>
  <c r="F45" i="83"/>
  <c r="O30" i="87"/>
  <c r="O30" i="88"/>
  <c r="O12" i="87"/>
  <c r="O28" i="87"/>
  <c r="O24" i="87"/>
  <c r="O10" i="87"/>
  <c r="O14" i="87"/>
  <c r="N39" i="87"/>
  <c r="O29" i="87"/>
  <c r="O9" i="87"/>
  <c r="O13" i="87"/>
  <c r="O16" i="87"/>
  <c r="O25" i="87"/>
  <c r="O17" i="87"/>
  <c r="O15" i="87"/>
  <c r="O22" i="87"/>
  <c r="O23" i="87"/>
  <c r="O19" i="87"/>
  <c r="O21" i="87"/>
  <c r="O11" i="87"/>
  <c r="O26" i="87"/>
  <c r="O20" i="87"/>
  <c r="O18" i="87"/>
  <c r="O8" i="87"/>
  <c r="O27" i="87"/>
  <c r="P76" i="79"/>
  <c r="Q46" i="82"/>
  <c r="Q48" i="81"/>
  <c r="Q49" i="82"/>
  <c r="Q47" i="82"/>
  <c r="P75" i="79"/>
  <c r="F117" i="86" l="1"/>
  <c r="F117" i="87" s="1"/>
  <c r="F117" i="88" s="1"/>
  <c r="F44" i="85"/>
  <c r="F44" i="86" s="1"/>
  <c r="F44" i="87" s="1"/>
  <c r="F44" i="88" s="1"/>
  <c r="Q44" i="88" s="1"/>
  <c r="Q49" i="83"/>
  <c r="F49" i="84"/>
  <c r="Q45" i="81"/>
  <c r="Q45" i="83"/>
  <c r="F45" i="84"/>
  <c r="O20" i="88"/>
  <c r="O14" i="88"/>
  <c r="O8" i="88"/>
  <c r="O13" i="88"/>
  <c r="O9" i="88"/>
  <c r="O18" i="88"/>
  <c r="O27" i="88"/>
  <c r="O24" i="88"/>
  <c r="O25" i="88"/>
  <c r="O16" i="88"/>
  <c r="O15" i="88"/>
  <c r="O31" i="88"/>
  <c r="O26" i="88"/>
  <c r="O29" i="88"/>
  <c r="O23" i="88"/>
  <c r="O11" i="88"/>
  <c r="O22" i="88"/>
  <c r="O10" i="88"/>
  <c r="O19" i="88"/>
  <c r="O12" i="88"/>
  <c r="O21" i="88"/>
  <c r="O28" i="88"/>
  <c r="O17" i="88"/>
  <c r="N39" i="88"/>
  <c r="Q48" i="82"/>
  <c r="Q45" i="82"/>
  <c r="D52" i="80"/>
  <c r="D52" i="81"/>
  <c r="D52" i="82"/>
  <c r="D52" i="83"/>
  <c r="D52" i="84"/>
  <c r="D52" i="85"/>
  <c r="D52" i="86"/>
  <c r="D52" i="87"/>
  <c r="D52" i="88"/>
  <c r="D135" i="88"/>
  <c r="F49" i="85" l="1"/>
  <c r="F49" i="86" s="1"/>
  <c r="F49" i="87" s="1"/>
  <c r="F49" i="88" s="1"/>
  <c r="Q49" i="88" s="1"/>
  <c r="F45" i="85"/>
  <c r="F45" i="86" s="1"/>
  <c r="F45" i="87" s="1"/>
  <c r="F45" i="88" s="1"/>
  <c r="Q45" i="88" s="1"/>
  <c r="D50" i="81"/>
  <c r="D50" i="82"/>
  <c r="D52" i="77"/>
  <c r="F52" i="77" s="1"/>
  <c r="P52" i="77" s="1"/>
  <c r="D52" i="78"/>
  <c r="D50" i="85"/>
  <c r="D52" i="79"/>
  <c r="D50" i="88"/>
  <c r="D50" i="84"/>
  <c r="D50" i="80"/>
  <c r="D50" i="87"/>
  <c r="D50" i="83"/>
  <c r="D50" i="86"/>
  <c r="Q49" i="84"/>
  <c r="Q46" i="84"/>
  <c r="Q47" i="84"/>
  <c r="D50" i="77" l="1"/>
  <c r="Q52" i="77"/>
  <c r="F52" i="78"/>
  <c r="Q47" i="85"/>
  <c r="Q48" i="84"/>
  <c r="Q45" i="84"/>
  <c r="Q46" i="85"/>
  <c r="Q49" i="85"/>
  <c r="D55" i="78"/>
  <c r="D55" i="80"/>
  <c r="D55" i="81"/>
  <c r="D55" i="82"/>
  <c r="D55" i="83"/>
  <c r="D55" i="84"/>
  <c r="D55" i="85"/>
  <c r="D55" i="86"/>
  <c r="D55" i="87"/>
  <c r="D55" i="88"/>
  <c r="D54" i="88"/>
  <c r="D146" i="78"/>
  <c r="D146" i="79"/>
  <c r="D146" i="80"/>
  <c r="D146" i="81"/>
  <c r="D146" i="82"/>
  <c r="E146" i="82" s="1"/>
  <c r="D146" i="83"/>
  <c r="D146" i="84"/>
  <c r="D146" i="85"/>
  <c r="D146" i="86"/>
  <c r="D146" i="87"/>
  <c r="D146" i="88"/>
  <c r="F146" i="77"/>
  <c r="P52" i="78" l="1"/>
  <c r="Q52" i="78"/>
  <c r="F50" i="77"/>
  <c r="F52" i="79"/>
  <c r="F52" i="80" s="1"/>
  <c r="F52" i="81" s="1"/>
  <c r="F52" i="82" s="1"/>
  <c r="F146" i="78"/>
  <c r="F146" i="79" s="1"/>
  <c r="D55" i="77"/>
  <c r="F55" i="77" s="1"/>
  <c r="F50" i="78"/>
  <c r="Q50" i="77"/>
  <c r="Q52" i="79"/>
  <c r="D55" i="79"/>
  <c r="Q46" i="86"/>
  <c r="Q47" i="86"/>
  <c r="Q49" i="86"/>
  <c r="Q45" i="85"/>
  <c r="Q48" i="85"/>
  <c r="D134" i="78"/>
  <c r="D134" i="79"/>
  <c r="D134" i="80"/>
  <c r="D134" i="81"/>
  <c r="D134" i="82"/>
  <c r="E134" i="82" s="1"/>
  <c r="D134" i="83"/>
  <c r="D134" i="84"/>
  <c r="D134" i="85"/>
  <c r="D134" i="86"/>
  <c r="D134" i="87"/>
  <c r="D134" i="88"/>
  <c r="F134" i="77"/>
  <c r="D130" i="78"/>
  <c r="D130" i="79"/>
  <c r="D130" i="80"/>
  <c r="D130" i="81"/>
  <c r="D130" i="82"/>
  <c r="E130" i="82" s="1"/>
  <c r="D130" i="83"/>
  <c r="D130" i="84"/>
  <c r="D130" i="85"/>
  <c r="D130" i="86"/>
  <c r="D130" i="87"/>
  <c r="D130" i="88"/>
  <c r="F130" i="77"/>
  <c r="D126" i="78"/>
  <c r="F126" i="78" s="1"/>
  <c r="D126" i="79"/>
  <c r="D126" i="80"/>
  <c r="D126" i="81"/>
  <c r="D126" i="82"/>
  <c r="E126" i="82" s="1"/>
  <c r="D126" i="83"/>
  <c r="D126" i="84"/>
  <c r="D126" i="85"/>
  <c r="D126" i="86"/>
  <c r="D126" i="87"/>
  <c r="D126" i="88"/>
  <c r="D122" i="78"/>
  <c r="D122" i="79"/>
  <c r="D122" i="80"/>
  <c r="D122" i="81"/>
  <c r="D122" i="82"/>
  <c r="E122" i="82" s="1"/>
  <c r="D122" i="83"/>
  <c r="D122" i="84"/>
  <c r="D122" i="85"/>
  <c r="D122" i="86"/>
  <c r="D122" i="87"/>
  <c r="D122" i="88"/>
  <c r="F122" i="77"/>
  <c r="D54" i="78"/>
  <c r="D54" i="80"/>
  <c r="D54" i="81"/>
  <c r="D54" i="82"/>
  <c r="D54" i="83"/>
  <c r="D54" i="84"/>
  <c r="D54" i="85"/>
  <c r="D54" i="86"/>
  <c r="D54" i="87"/>
  <c r="D137" i="78"/>
  <c r="D137" i="79"/>
  <c r="D137" i="80"/>
  <c r="D137" i="81"/>
  <c r="D137" i="82"/>
  <c r="E137" i="82" s="1"/>
  <c r="D137" i="83"/>
  <c r="D137" i="84"/>
  <c r="D137" i="85"/>
  <c r="D137" i="86"/>
  <c r="D137" i="87"/>
  <c r="D137" i="88"/>
  <c r="D57" i="79"/>
  <c r="D57" i="82"/>
  <c r="D57" i="83"/>
  <c r="D57" i="85"/>
  <c r="D57" i="86"/>
  <c r="D57" i="87"/>
  <c r="D56" i="80"/>
  <c r="D56" i="87"/>
  <c r="F50" i="79" l="1"/>
  <c r="P50" i="78"/>
  <c r="Q50" i="78"/>
  <c r="P50" i="77"/>
  <c r="F130" i="78"/>
  <c r="F130" i="79" s="1"/>
  <c r="F130" i="80" s="1"/>
  <c r="F130" i="81" s="1"/>
  <c r="F130" i="82" s="1"/>
  <c r="F130" i="83" s="1"/>
  <c r="F130" i="84" s="1"/>
  <c r="F130" i="85" s="1"/>
  <c r="F130" i="86" s="1"/>
  <c r="F130" i="87" s="1"/>
  <c r="F130" i="88" s="1"/>
  <c r="F134" i="78"/>
  <c r="F134" i="79" s="1"/>
  <c r="F122" i="78"/>
  <c r="F122" i="79" s="1"/>
  <c r="D54" i="77"/>
  <c r="F54" i="77" s="1"/>
  <c r="F126" i="79"/>
  <c r="F146" i="80"/>
  <c r="F146" i="81" s="1"/>
  <c r="F146" i="82" s="1"/>
  <c r="F146" i="83" s="1"/>
  <c r="F146" i="84" s="1"/>
  <c r="F146" i="85" s="1"/>
  <c r="F146" i="86" s="1"/>
  <c r="F146" i="87" s="1"/>
  <c r="F146" i="88" s="1"/>
  <c r="D53" i="88"/>
  <c r="D53" i="84"/>
  <c r="D54" i="79"/>
  <c r="D53" i="85"/>
  <c r="D53" i="87"/>
  <c r="D53" i="86"/>
  <c r="F50" i="80"/>
  <c r="F50" i="81" s="1"/>
  <c r="F50" i="82" s="1"/>
  <c r="P55" i="77"/>
  <c r="Q55" i="77"/>
  <c r="D58" i="86"/>
  <c r="D58" i="82"/>
  <c r="D58" i="78"/>
  <c r="D58" i="85"/>
  <c r="D58" i="81"/>
  <c r="D58" i="87"/>
  <c r="D58" i="83"/>
  <c r="D58" i="79"/>
  <c r="D58" i="88"/>
  <c r="D58" i="84"/>
  <c r="D58" i="80"/>
  <c r="D57" i="80"/>
  <c r="Q52" i="80"/>
  <c r="Q48" i="86"/>
  <c r="Q47" i="87"/>
  <c r="Q46" i="87"/>
  <c r="F55" i="78"/>
  <c r="F55" i="79" s="1"/>
  <c r="Q49" i="87"/>
  <c r="Q45" i="86"/>
  <c r="D56" i="79"/>
  <c r="D56" i="78"/>
  <c r="D143" i="81"/>
  <c r="D143" i="82"/>
  <c r="E143" i="82" s="1"/>
  <c r="D143" i="83"/>
  <c r="D143" i="84"/>
  <c r="D143" i="85"/>
  <c r="D143" i="86"/>
  <c r="D143" i="87"/>
  <c r="D143" i="88"/>
  <c r="F143" i="77"/>
  <c r="F143" i="78" s="1"/>
  <c r="F143" i="79" s="1"/>
  <c r="F126" i="80" l="1"/>
  <c r="F126" i="81" s="1"/>
  <c r="F126" i="82" s="1"/>
  <c r="F126" i="83" s="1"/>
  <c r="F126" i="84" s="1"/>
  <c r="F126" i="85" s="1"/>
  <c r="F126" i="86" s="1"/>
  <c r="F126" i="87" s="1"/>
  <c r="F126" i="88" s="1"/>
  <c r="D56" i="77"/>
  <c r="F56" i="77" s="1"/>
  <c r="F134" i="80"/>
  <c r="F134" i="81" s="1"/>
  <c r="F134" i="82" s="1"/>
  <c r="F134" i="83" s="1"/>
  <c r="F134" i="84" s="1"/>
  <c r="F134" i="85" s="1"/>
  <c r="F134" i="86" s="1"/>
  <c r="F134" i="87" s="1"/>
  <c r="F134" i="88" s="1"/>
  <c r="D53" i="77"/>
  <c r="D53" i="81"/>
  <c r="F122" i="80"/>
  <c r="F122" i="81" s="1"/>
  <c r="F122" i="82" s="1"/>
  <c r="F122" i="83" s="1"/>
  <c r="F122" i="84" s="1"/>
  <c r="F122" i="85" s="1"/>
  <c r="F122" i="86" s="1"/>
  <c r="F122" i="87" s="1"/>
  <c r="F122" i="88" s="1"/>
  <c r="F143" i="80"/>
  <c r="F143" i="81" s="1"/>
  <c r="F143" i="82" s="1"/>
  <c r="F143" i="83" s="1"/>
  <c r="F143" i="84" s="1"/>
  <c r="F143" i="85" s="1"/>
  <c r="F143" i="86" s="1"/>
  <c r="F143" i="87" s="1"/>
  <c r="F143" i="88" s="1"/>
  <c r="F55" i="80"/>
  <c r="F55" i="81" s="1"/>
  <c r="Q50" i="79"/>
  <c r="Q52" i="81"/>
  <c r="Q45" i="87"/>
  <c r="Q48" i="87"/>
  <c r="F54" i="78"/>
  <c r="Q54" i="77"/>
  <c r="P54" i="77"/>
  <c r="D150" i="78"/>
  <c r="D150" i="79"/>
  <c r="D150" i="80"/>
  <c r="D150" i="81"/>
  <c r="D150" i="82"/>
  <c r="E150" i="82" s="1"/>
  <c r="D150" i="83"/>
  <c r="D150" i="84"/>
  <c r="D150" i="85"/>
  <c r="D150" i="86"/>
  <c r="D150" i="87"/>
  <c r="D150" i="88"/>
  <c r="F150" i="77"/>
  <c r="D68" i="80"/>
  <c r="D68" i="81"/>
  <c r="D68" i="82"/>
  <c r="D68" i="83"/>
  <c r="D68" i="77"/>
  <c r="F68" i="77" s="1"/>
  <c r="D153" i="78"/>
  <c r="D153" i="79"/>
  <c r="D153" i="80"/>
  <c r="D153" i="81"/>
  <c r="D153" i="82"/>
  <c r="D153" i="83"/>
  <c r="D153" i="84"/>
  <c r="D153" i="85"/>
  <c r="D153" i="86"/>
  <c r="D153" i="87"/>
  <c r="D153" i="88"/>
  <c r="F153" i="77"/>
  <c r="D151" i="78"/>
  <c r="D151" i="79"/>
  <c r="D151" i="80"/>
  <c r="D151" i="81"/>
  <c r="D151" i="82"/>
  <c r="E151" i="82" s="1"/>
  <c r="D151" i="83"/>
  <c r="D151" i="84"/>
  <c r="D151" i="85"/>
  <c r="D151" i="86"/>
  <c r="D151" i="87"/>
  <c r="D151" i="88"/>
  <c r="F151" i="77"/>
  <c r="D148" i="78"/>
  <c r="D148" i="79"/>
  <c r="D148" i="80"/>
  <c r="D148" i="81"/>
  <c r="D148" i="82"/>
  <c r="E148" i="82" s="1"/>
  <c r="D148" i="83"/>
  <c r="D148" i="84"/>
  <c r="D148" i="85"/>
  <c r="D148" i="86"/>
  <c r="D148" i="87"/>
  <c r="D148" i="88"/>
  <c r="D100" i="87"/>
  <c r="D100" i="88"/>
  <c r="D100" i="77"/>
  <c r="F100" i="77" s="1"/>
  <c r="D103" i="78"/>
  <c r="F103" i="78" s="1"/>
  <c r="F103" i="79" s="1"/>
  <c r="F103" i="80" s="1"/>
  <c r="F103" i="81" s="1"/>
  <c r="F103" i="82" s="1"/>
  <c r="D103" i="83"/>
  <c r="D103" i="84"/>
  <c r="D103" i="85"/>
  <c r="D103" i="86"/>
  <c r="D103" i="87"/>
  <c r="D103" i="88"/>
  <c r="D145" i="78"/>
  <c r="D145" i="79"/>
  <c r="D145" i="80"/>
  <c r="D145" i="81"/>
  <c r="D145" i="82"/>
  <c r="E145" i="82" s="1"/>
  <c r="D145" i="83"/>
  <c r="D145" i="84"/>
  <c r="D145" i="85"/>
  <c r="D145" i="86"/>
  <c r="D145" i="87"/>
  <c r="D145" i="88"/>
  <c r="F145" i="77"/>
  <c r="F142" i="77"/>
  <c r="D65" i="78"/>
  <c r="D65" i="79"/>
  <c r="D65" i="80"/>
  <c r="D65" i="81"/>
  <c r="D65" i="82"/>
  <c r="D65" i="83"/>
  <c r="D65" i="84"/>
  <c r="D65" i="85"/>
  <c r="D65" i="86"/>
  <c r="D65" i="87"/>
  <c r="D65" i="88"/>
  <c r="D66" i="78"/>
  <c r="D66" i="79"/>
  <c r="D66" i="80"/>
  <c r="D66" i="81"/>
  <c r="D66" i="82"/>
  <c r="D66" i="83"/>
  <c r="D66" i="84"/>
  <c r="D66" i="85"/>
  <c r="D66" i="86"/>
  <c r="D66" i="87"/>
  <c r="D66" i="88"/>
  <c r="D67" i="78"/>
  <c r="D67" i="79"/>
  <c r="D67" i="80"/>
  <c r="D67" i="81"/>
  <c r="D67" i="82"/>
  <c r="D67" i="83"/>
  <c r="D67" i="84"/>
  <c r="D67" i="85"/>
  <c r="D67" i="86"/>
  <c r="D67" i="87"/>
  <c r="D67" i="88"/>
  <c r="D64" i="77"/>
  <c r="F64" i="77" s="1"/>
  <c r="F64" i="78" s="1"/>
  <c r="D100" i="86"/>
  <c r="D100" i="85"/>
  <c r="D100" i="84"/>
  <c r="D100" i="83"/>
  <c r="D100" i="82"/>
  <c r="D100" i="81"/>
  <c r="D100" i="80"/>
  <c r="D100" i="79"/>
  <c r="D102" i="78"/>
  <c r="D102" i="83"/>
  <c r="D102" i="84"/>
  <c r="D102" i="85"/>
  <c r="D102" i="86"/>
  <c r="D102" i="87"/>
  <c r="D102" i="88"/>
  <c r="D96" i="78"/>
  <c r="D63" i="78"/>
  <c r="D63" i="79"/>
  <c r="D63" i="82"/>
  <c r="D63" i="83"/>
  <c r="D63" i="84"/>
  <c r="D63" i="85"/>
  <c r="D63" i="86"/>
  <c r="D63" i="87"/>
  <c r="D63" i="88"/>
  <c r="D62" i="78"/>
  <c r="D62" i="79"/>
  <c r="D62" i="80"/>
  <c r="D62" i="81"/>
  <c r="D62" i="82"/>
  <c r="D62" i="83"/>
  <c r="D62" i="84"/>
  <c r="D62" i="85"/>
  <c r="D62" i="86"/>
  <c r="D62" i="87"/>
  <c r="D62" i="88"/>
  <c r="D61" i="80"/>
  <c r="D61" i="81"/>
  <c r="D61" i="83"/>
  <c r="D61" i="84"/>
  <c r="D61" i="85"/>
  <c r="D61" i="86"/>
  <c r="D61" i="87"/>
  <c r="D61" i="88"/>
  <c r="D60" i="78"/>
  <c r="D60" i="79"/>
  <c r="D60" i="80"/>
  <c r="D60" i="81"/>
  <c r="D60" i="82"/>
  <c r="D60" i="83"/>
  <c r="D60" i="84"/>
  <c r="D60" i="85"/>
  <c r="D60" i="86"/>
  <c r="D60" i="87"/>
  <c r="D60" i="88"/>
  <c r="D59" i="78"/>
  <c r="D59" i="79"/>
  <c r="D59" i="80"/>
  <c r="D59" i="81"/>
  <c r="D59" i="83"/>
  <c r="D59" i="84"/>
  <c r="D59" i="85"/>
  <c r="D59" i="86"/>
  <c r="D59" i="87"/>
  <c r="D59" i="88"/>
  <c r="D63" i="81"/>
  <c r="D63" i="80"/>
  <c r="D144" i="78"/>
  <c r="D144" i="79"/>
  <c r="D144" i="81"/>
  <c r="D144" i="82"/>
  <c r="E144" i="82" s="1"/>
  <c r="D144" i="84"/>
  <c r="D144" i="85"/>
  <c r="D144" i="86"/>
  <c r="D144" i="87"/>
  <c r="D144" i="88"/>
  <c r="F144" i="77"/>
  <c r="D135" i="87"/>
  <c r="F54" i="79" l="1"/>
  <c r="P54" i="78"/>
  <c r="Q54" i="78"/>
  <c r="F64" i="79"/>
  <c r="P64" i="78"/>
  <c r="Q64" i="78"/>
  <c r="F53" i="77"/>
  <c r="Q53" i="77" s="1"/>
  <c r="F144" i="78"/>
  <c r="F144" i="79" s="1"/>
  <c r="F153" i="78"/>
  <c r="F153" i="79" s="1"/>
  <c r="D96" i="77"/>
  <c r="F96" i="77" s="1"/>
  <c r="D111" i="88"/>
  <c r="D111" i="84"/>
  <c r="D96" i="81"/>
  <c r="D62" i="77"/>
  <c r="F62" i="77" s="1"/>
  <c r="D96" i="79"/>
  <c r="D80" i="79" s="1"/>
  <c r="D111" i="79"/>
  <c r="D60" i="77"/>
  <c r="F60" i="77" s="1"/>
  <c r="D61" i="77"/>
  <c r="F61" i="77" s="1"/>
  <c r="D111" i="87"/>
  <c r="D65" i="77"/>
  <c r="F65" i="77" s="1"/>
  <c r="F65" i="78" s="1"/>
  <c r="F145" i="78"/>
  <c r="F145" i="79" s="1"/>
  <c r="D68" i="88"/>
  <c r="D68" i="84"/>
  <c r="F150" i="78"/>
  <c r="F150" i="79" s="1"/>
  <c r="D63" i="77"/>
  <c r="F63" i="77" s="1"/>
  <c r="D66" i="77"/>
  <c r="F66" i="77" s="1"/>
  <c r="F66" i="78" s="1"/>
  <c r="F142" i="78"/>
  <c r="F142" i="79" s="1"/>
  <c r="D68" i="85"/>
  <c r="D111" i="86"/>
  <c r="D96" i="82"/>
  <c r="D111" i="82"/>
  <c r="F151" i="78"/>
  <c r="F151" i="79" s="1"/>
  <c r="E153" i="82"/>
  <c r="D68" i="87"/>
  <c r="D43" i="87" s="1"/>
  <c r="D74" i="87"/>
  <c r="D68" i="79"/>
  <c r="D43" i="79" s="1"/>
  <c r="D74" i="79"/>
  <c r="F55" i="82"/>
  <c r="F55" i="83" s="1"/>
  <c r="D96" i="80"/>
  <c r="D111" i="80"/>
  <c r="D67" i="77"/>
  <c r="F67" i="77" s="1"/>
  <c r="F67" i="78" s="1"/>
  <c r="D99" i="77"/>
  <c r="F99" i="77" s="1"/>
  <c r="F99" i="78" s="1"/>
  <c r="F99" i="79" s="1"/>
  <c r="F99" i="80" s="1"/>
  <c r="F99" i="81" s="1"/>
  <c r="F99" i="82" s="1"/>
  <c r="D68" i="86"/>
  <c r="D68" i="78"/>
  <c r="Q50" i="80"/>
  <c r="D96" i="88"/>
  <c r="D96" i="84"/>
  <c r="D100" i="78"/>
  <c r="F100" i="78" s="1"/>
  <c r="F100" i="79" s="1"/>
  <c r="F100" i="80" s="1"/>
  <c r="F100" i="81" s="1"/>
  <c r="F100" i="82" s="1"/>
  <c r="D111" i="78"/>
  <c r="D96" i="85"/>
  <c r="D111" i="85"/>
  <c r="D96" i="87"/>
  <c r="D96" i="83"/>
  <c r="D80" i="83" s="1"/>
  <c r="D111" i="83"/>
  <c r="D96" i="86"/>
  <c r="F148" i="77"/>
  <c r="F52" i="83"/>
  <c r="Q52" i="83" s="1"/>
  <c r="Q52" i="82"/>
  <c r="F56" i="78"/>
  <c r="Q56" i="77"/>
  <c r="P56" i="77"/>
  <c r="F59" i="78"/>
  <c r="F54" i="80"/>
  <c r="F54" i="81" s="1"/>
  <c r="F54" i="82" s="1"/>
  <c r="F102" i="78"/>
  <c r="F102" i="79" s="1"/>
  <c r="F102" i="80" s="1"/>
  <c r="F102" i="81" s="1"/>
  <c r="F102" i="82" s="1"/>
  <c r="D133" i="78"/>
  <c r="D133" i="79"/>
  <c r="D133" i="80"/>
  <c r="D133" i="81"/>
  <c r="D133" i="82"/>
  <c r="E133" i="82" s="1"/>
  <c r="D133" i="83"/>
  <c r="D133" i="84"/>
  <c r="D133" i="85"/>
  <c r="D133" i="86"/>
  <c r="D133" i="87"/>
  <c r="D133" i="88"/>
  <c r="F133" i="77"/>
  <c r="D132" i="78"/>
  <c r="D132" i="79"/>
  <c r="D132" i="80"/>
  <c r="D132" i="81"/>
  <c r="D132" i="82"/>
  <c r="E132" i="82" s="1"/>
  <c r="D132" i="83"/>
  <c r="D132" i="84"/>
  <c r="D132" i="85"/>
  <c r="D132" i="86"/>
  <c r="D132" i="87"/>
  <c r="D132" i="88"/>
  <c r="F132" i="77"/>
  <c r="D131" i="78"/>
  <c r="D131" i="79"/>
  <c r="D131" i="80"/>
  <c r="D131" i="81"/>
  <c r="D131" i="82"/>
  <c r="E131" i="82" s="1"/>
  <c r="D131" i="83"/>
  <c r="D131" i="84"/>
  <c r="D131" i="85"/>
  <c r="D131" i="86"/>
  <c r="D131" i="87"/>
  <c r="D131" i="88"/>
  <c r="F131" i="77"/>
  <c r="P59" i="78" l="1"/>
  <c r="Q59" i="78"/>
  <c r="F56" i="79"/>
  <c r="P56" i="78"/>
  <c r="Q56" i="78"/>
  <c r="F66" i="79"/>
  <c r="P66" i="78"/>
  <c r="Q66" i="78"/>
  <c r="F67" i="79"/>
  <c r="P67" i="78"/>
  <c r="Q67" i="78"/>
  <c r="F65" i="79"/>
  <c r="P65" i="78"/>
  <c r="Q65" i="78"/>
  <c r="E73" i="87"/>
  <c r="E72" i="87"/>
  <c r="D80" i="88"/>
  <c r="E96" i="88" s="1"/>
  <c r="P53" i="77"/>
  <c r="F59" i="79"/>
  <c r="F59" i="80" s="1"/>
  <c r="F132" i="78"/>
  <c r="F131" i="78"/>
  <c r="F131" i="79" s="1"/>
  <c r="F131" i="80" s="1"/>
  <c r="F131" i="81" s="1"/>
  <c r="F131" i="82" s="1"/>
  <c r="F131" i="83" s="1"/>
  <c r="F131" i="84" s="1"/>
  <c r="F131" i="85" s="1"/>
  <c r="F131" i="86" s="1"/>
  <c r="F131" i="87" s="1"/>
  <c r="F131" i="88" s="1"/>
  <c r="F133" i="78"/>
  <c r="F133" i="79" s="1"/>
  <c r="F133" i="80" s="1"/>
  <c r="F133" i="81" s="1"/>
  <c r="F133" i="82" s="1"/>
  <c r="F133" i="83" s="1"/>
  <c r="F133" i="84" s="1"/>
  <c r="F133" i="85" s="1"/>
  <c r="F133" i="86" s="1"/>
  <c r="F133" i="87" s="1"/>
  <c r="F133" i="88" s="1"/>
  <c r="F132" i="79"/>
  <c r="F132" i="80" s="1"/>
  <c r="F132" i="81" s="1"/>
  <c r="F132" i="82" s="1"/>
  <c r="F132" i="83" s="1"/>
  <c r="F132" i="84" s="1"/>
  <c r="F132" i="85" s="1"/>
  <c r="F132" i="86" s="1"/>
  <c r="F132" i="87" s="1"/>
  <c r="F132" i="88" s="1"/>
  <c r="F55" i="84"/>
  <c r="Q55" i="83"/>
  <c r="F148" i="78"/>
  <c r="F148" i="79" s="1"/>
  <c r="F153" i="80"/>
  <c r="F153" i="81" s="1"/>
  <c r="F153" i="82" s="1"/>
  <c r="F153" i="83" s="1"/>
  <c r="F153" i="84" s="1"/>
  <c r="F153" i="85" s="1"/>
  <c r="F153" i="86" s="1"/>
  <c r="F153" i="87" s="1"/>
  <c r="F153" i="88" s="1"/>
  <c r="F151" i="80"/>
  <c r="F151" i="81" s="1"/>
  <c r="F151" i="82" s="1"/>
  <c r="F151" i="83" s="1"/>
  <c r="F151" i="84" s="1"/>
  <c r="F151" i="85" s="1"/>
  <c r="F151" i="86" s="1"/>
  <c r="F151" i="87" s="1"/>
  <c r="F151" i="88" s="1"/>
  <c r="F68" i="78"/>
  <c r="F145" i="80"/>
  <c r="F145" i="81" s="1"/>
  <c r="F145" i="82" s="1"/>
  <c r="F145" i="83" s="1"/>
  <c r="F145" i="84" s="1"/>
  <c r="F145" i="85" s="1"/>
  <c r="F145" i="86" s="1"/>
  <c r="F145" i="87" s="1"/>
  <c r="F145" i="88" s="1"/>
  <c r="F150" i="80"/>
  <c r="F150" i="81" s="1"/>
  <c r="F150" i="82" s="1"/>
  <c r="F150" i="83" s="1"/>
  <c r="F150" i="84" s="1"/>
  <c r="F150" i="85" s="1"/>
  <c r="F150" i="86" s="1"/>
  <c r="F150" i="87" s="1"/>
  <c r="F150" i="88" s="1"/>
  <c r="F142" i="80"/>
  <c r="F142" i="81" s="1"/>
  <c r="F142" i="82" s="1"/>
  <c r="F142" i="83" s="1"/>
  <c r="F142" i="84" s="1"/>
  <c r="F142" i="85" s="1"/>
  <c r="F142" i="86" s="1"/>
  <c r="F142" i="87" s="1"/>
  <c r="F142" i="88" s="1"/>
  <c r="E105" i="83"/>
  <c r="E82" i="79"/>
  <c r="E83" i="79"/>
  <c r="E84" i="79"/>
  <c r="E85" i="79"/>
  <c r="E86" i="79"/>
  <c r="E87" i="79"/>
  <c r="E88" i="79"/>
  <c r="E89" i="79"/>
  <c r="E90" i="79"/>
  <c r="E91" i="79"/>
  <c r="E92" i="79"/>
  <c r="E93" i="79"/>
  <c r="E94" i="79"/>
  <c r="E95" i="79"/>
  <c r="E96" i="79"/>
  <c r="E97" i="79"/>
  <c r="E98" i="79"/>
  <c r="E99" i="79"/>
  <c r="E100" i="79"/>
  <c r="E101" i="79"/>
  <c r="E102" i="79"/>
  <c r="E103" i="79"/>
  <c r="E104" i="79"/>
  <c r="E105" i="79"/>
  <c r="E69" i="79"/>
  <c r="E70" i="79"/>
  <c r="E71" i="79"/>
  <c r="E72" i="79"/>
  <c r="E73" i="79"/>
  <c r="E85" i="80"/>
  <c r="E93" i="80"/>
  <c r="E101" i="80"/>
  <c r="E92" i="80"/>
  <c r="E86" i="80"/>
  <c r="E90" i="80"/>
  <c r="E94" i="80"/>
  <c r="E98" i="80"/>
  <c r="E102" i="80"/>
  <c r="E89" i="80"/>
  <c r="E97" i="80"/>
  <c r="E105" i="80"/>
  <c r="E84" i="80"/>
  <c r="E88" i="80"/>
  <c r="E96" i="80"/>
  <c r="E100" i="80"/>
  <c r="E104" i="80"/>
  <c r="E83" i="80"/>
  <c r="E103" i="80"/>
  <c r="E95" i="80"/>
  <c r="E99" i="80"/>
  <c r="E87" i="80"/>
  <c r="E91" i="80"/>
  <c r="E82" i="80"/>
  <c r="F111" i="77"/>
  <c r="Q50" i="81"/>
  <c r="Q44" i="81" s="1"/>
  <c r="Q64" i="77"/>
  <c r="D111" i="77"/>
  <c r="D80" i="77"/>
  <c r="E45" i="87"/>
  <c r="E49" i="87"/>
  <c r="E53" i="87"/>
  <c r="E57" i="87"/>
  <c r="E61" i="87"/>
  <c r="E65" i="87"/>
  <c r="E69" i="87"/>
  <c r="E46" i="87"/>
  <c r="E54" i="87"/>
  <c r="E58" i="87"/>
  <c r="E62" i="87"/>
  <c r="E66" i="87"/>
  <c r="E70" i="87"/>
  <c r="E47" i="87"/>
  <c r="E51" i="87"/>
  <c r="E55" i="87"/>
  <c r="E59" i="87"/>
  <c r="E63" i="87"/>
  <c r="E67" i="87"/>
  <c r="E71" i="87"/>
  <c r="E48" i="87"/>
  <c r="E56" i="87"/>
  <c r="E60" i="87"/>
  <c r="E64" i="87"/>
  <c r="E68" i="87"/>
  <c r="E44" i="87"/>
  <c r="E50" i="87"/>
  <c r="E52" i="87"/>
  <c r="E45" i="79"/>
  <c r="E49" i="79"/>
  <c r="E53" i="79"/>
  <c r="E57" i="79"/>
  <c r="E61" i="79"/>
  <c r="E65" i="79"/>
  <c r="E51" i="79"/>
  <c r="E55" i="79"/>
  <c r="E63" i="79"/>
  <c r="E48" i="79"/>
  <c r="E56" i="79"/>
  <c r="E60" i="79"/>
  <c r="E64" i="79"/>
  <c r="E44" i="79"/>
  <c r="E46" i="79"/>
  <c r="E50" i="79"/>
  <c r="E54" i="79"/>
  <c r="E58" i="79"/>
  <c r="E62" i="79"/>
  <c r="E66" i="79"/>
  <c r="E47" i="79"/>
  <c r="E59" i="79"/>
  <c r="E67" i="79"/>
  <c r="E52" i="79"/>
  <c r="E68" i="79"/>
  <c r="F52" i="84"/>
  <c r="F52" i="85" s="1"/>
  <c r="Q54" i="80"/>
  <c r="F99" i="83"/>
  <c r="F99" i="84" s="1"/>
  <c r="F99" i="85" s="1"/>
  <c r="F99" i="86" s="1"/>
  <c r="F99" i="87" s="1"/>
  <c r="F99" i="88" s="1"/>
  <c r="Q63" i="77"/>
  <c r="P63" i="77"/>
  <c r="D80" i="78"/>
  <c r="F61" i="78"/>
  <c r="Q61" i="77"/>
  <c r="P61" i="77"/>
  <c r="P66" i="77"/>
  <c r="Q66" i="77"/>
  <c r="P67" i="77"/>
  <c r="Q67" i="77"/>
  <c r="Q65" i="77"/>
  <c r="P65" i="77"/>
  <c r="Q54" i="79"/>
  <c r="F56" i="80"/>
  <c r="P69" i="77"/>
  <c r="Q69" i="77"/>
  <c r="F62" i="78"/>
  <c r="Q62" i="77"/>
  <c r="P62" i="77"/>
  <c r="P64" i="77"/>
  <c r="F63" i="78"/>
  <c r="F60" i="78"/>
  <c r="P60" i="77"/>
  <c r="Q60" i="77"/>
  <c r="D135" i="86"/>
  <c r="D135" i="85"/>
  <c r="D135" i="84"/>
  <c r="D135" i="83"/>
  <c r="D135" i="82"/>
  <c r="E135" i="82" s="1"/>
  <c r="D135" i="80"/>
  <c r="D74" i="86"/>
  <c r="D74" i="85"/>
  <c r="D56" i="83"/>
  <c r="F68" i="79" l="1"/>
  <c r="P68" i="78"/>
  <c r="Q68" i="78"/>
  <c r="F60" i="79"/>
  <c r="P60" i="78"/>
  <c r="Q60" i="78"/>
  <c r="F63" i="79"/>
  <c r="P63" i="78"/>
  <c r="Q63" i="78"/>
  <c r="F61" i="79"/>
  <c r="F61" i="80" s="1"/>
  <c r="P61" i="78"/>
  <c r="Q61" i="78"/>
  <c r="F62" i="79"/>
  <c r="P62" i="78"/>
  <c r="Q62" i="78"/>
  <c r="D112" i="88"/>
  <c r="E82" i="88"/>
  <c r="E86" i="88"/>
  <c r="E90" i="88"/>
  <c r="E94" i="88"/>
  <c r="E98" i="88"/>
  <c r="E84" i="88"/>
  <c r="E92" i="88"/>
  <c r="E93" i="88"/>
  <c r="E101" i="88"/>
  <c r="E83" i="88"/>
  <c r="E87" i="88"/>
  <c r="E91" i="88"/>
  <c r="E95" i="88"/>
  <c r="E81" i="88"/>
  <c r="E88" i="88"/>
  <c r="E104" i="88"/>
  <c r="E85" i="88"/>
  <c r="E89" i="88"/>
  <c r="E97" i="88"/>
  <c r="E105" i="88"/>
  <c r="E99" i="88"/>
  <c r="E103" i="88"/>
  <c r="E102" i="88"/>
  <c r="E100" i="88"/>
  <c r="F55" i="85"/>
  <c r="F55" i="86" s="1"/>
  <c r="F55" i="87" s="1"/>
  <c r="F55" i="88" s="1"/>
  <c r="Q55" i="88" s="1"/>
  <c r="F148" i="80"/>
  <c r="F148" i="81" s="1"/>
  <c r="F148" i="82" s="1"/>
  <c r="F148" i="83" s="1"/>
  <c r="F148" i="84" s="1"/>
  <c r="F148" i="85" s="1"/>
  <c r="F148" i="86" s="1"/>
  <c r="F148" i="87" s="1"/>
  <c r="F148" i="88" s="1"/>
  <c r="E82" i="77"/>
  <c r="E83" i="77"/>
  <c r="E84" i="77"/>
  <c r="E85" i="77"/>
  <c r="E86" i="77"/>
  <c r="E87" i="77"/>
  <c r="E88" i="77"/>
  <c r="E89" i="77"/>
  <c r="E90" i="77"/>
  <c r="E91" i="77"/>
  <c r="E92" i="77"/>
  <c r="E93" i="77"/>
  <c r="E94" i="77"/>
  <c r="E95" i="77"/>
  <c r="E96" i="77"/>
  <c r="E97" i="77"/>
  <c r="E98" i="77"/>
  <c r="E99" i="77"/>
  <c r="E100" i="77"/>
  <c r="E101" i="77"/>
  <c r="E102" i="77"/>
  <c r="E103" i="77"/>
  <c r="E104" i="77"/>
  <c r="E105" i="77"/>
  <c r="D56" i="81"/>
  <c r="F56" i="81" s="1"/>
  <c r="D56" i="86"/>
  <c r="D43" i="86" s="1"/>
  <c r="D56" i="85"/>
  <c r="D56" i="84"/>
  <c r="F111" i="78"/>
  <c r="F50" i="83"/>
  <c r="Q50" i="82"/>
  <c r="F80" i="77"/>
  <c r="F96" i="78"/>
  <c r="D135" i="81"/>
  <c r="D112" i="78"/>
  <c r="Q52" i="84"/>
  <c r="E81" i="80"/>
  <c r="E82" i="78"/>
  <c r="E86" i="78"/>
  <c r="E90" i="78"/>
  <c r="E94" i="78"/>
  <c r="E98" i="78"/>
  <c r="E102" i="78"/>
  <c r="E85" i="78"/>
  <c r="E89" i="78"/>
  <c r="E93" i="78"/>
  <c r="E97" i="78"/>
  <c r="E101" i="78"/>
  <c r="E105" i="78"/>
  <c r="E84" i="78"/>
  <c r="E88" i="78"/>
  <c r="E92" i="78"/>
  <c r="E96" i="78"/>
  <c r="E100" i="78"/>
  <c r="E104" i="78"/>
  <c r="E81" i="78"/>
  <c r="E103" i="78"/>
  <c r="E99" i="78"/>
  <c r="E95" i="78"/>
  <c r="E91" i="78"/>
  <c r="E87" i="78"/>
  <c r="E83" i="78"/>
  <c r="Q54" i="81"/>
  <c r="F103" i="83"/>
  <c r="F103" i="84" s="1"/>
  <c r="F103" i="85" s="1"/>
  <c r="F103" i="86" s="1"/>
  <c r="F103" i="87" s="1"/>
  <c r="F103" i="88" s="1"/>
  <c r="F100" i="83"/>
  <c r="F100" i="84" s="1"/>
  <c r="F100" i="85" s="1"/>
  <c r="F100" i="86" s="1"/>
  <c r="F100" i="87" s="1"/>
  <c r="F100" i="88" s="1"/>
  <c r="Q59" i="79"/>
  <c r="P68" i="77"/>
  <c r="Q68" i="77"/>
  <c r="Q56" i="79"/>
  <c r="Q55" i="80"/>
  <c r="D135" i="79"/>
  <c r="D56" i="82"/>
  <c r="F135" i="77"/>
  <c r="F135" i="78" s="1"/>
  <c r="F137" i="77"/>
  <c r="E72" i="86" l="1"/>
  <c r="E73" i="86"/>
  <c r="D43" i="85"/>
  <c r="E73" i="85" s="1"/>
  <c r="F56" i="82"/>
  <c r="F56" i="83" s="1"/>
  <c r="F137" i="78"/>
  <c r="F137" i="79" s="1"/>
  <c r="F135" i="79"/>
  <c r="F63" i="80"/>
  <c r="F63" i="81" s="1"/>
  <c r="F80" i="78"/>
  <c r="F96" i="79"/>
  <c r="F96" i="80" s="1"/>
  <c r="F96" i="81" s="1"/>
  <c r="F96" i="82" s="1"/>
  <c r="F62" i="80"/>
  <c r="F62" i="81" s="1"/>
  <c r="F60" i="80"/>
  <c r="F60" i="81" s="1"/>
  <c r="F66" i="80"/>
  <c r="F65" i="80"/>
  <c r="F67" i="80"/>
  <c r="F64" i="80"/>
  <c r="F61" i="81"/>
  <c r="G82" i="77"/>
  <c r="G83" i="77"/>
  <c r="G84" i="77"/>
  <c r="G85" i="77"/>
  <c r="G86" i="77"/>
  <c r="G87" i="77"/>
  <c r="G88" i="77"/>
  <c r="G89" i="77"/>
  <c r="G90" i="77"/>
  <c r="G91" i="77"/>
  <c r="G92" i="77"/>
  <c r="G93" i="77"/>
  <c r="G94" i="77"/>
  <c r="G95" i="77"/>
  <c r="G96" i="77"/>
  <c r="G97" i="77"/>
  <c r="G98" i="77"/>
  <c r="G99" i="77"/>
  <c r="G100" i="77"/>
  <c r="G101" i="77"/>
  <c r="G102" i="77"/>
  <c r="G103" i="77"/>
  <c r="G104" i="77"/>
  <c r="G105" i="77"/>
  <c r="F111" i="79"/>
  <c r="F111" i="80" s="1"/>
  <c r="F69" i="83"/>
  <c r="Q50" i="83"/>
  <c r="F50" i="84"/>
  <c r="F50" i="85" s="1"/>
  <c r="E81" i="77"/>
  <c r="G81" i="77"/>
  <c r="E48" i="86"/>
  <c r="E52" i="86"/>
  <c r="E56" i="86"/>
  <c r="E60" i="86"/>
  <c r="E64" i="86"/>
  <c r="E68" i="86"/>
  <c r="E44" i="86"/>
  <c r="E46" i="86"/>
  <c r="E50" i="86"/>
  <c r="E54" i="86"/>
  <c r="E58" i="86"/>
  <c r="E62" i="86"/>
  <c r="E66" i="86"/>
  <c r="E70" i="86"/>
  <c r="E47" i="86"/>
  <c r="E51" i="86"/>
  <c r="E55" i="86"/>
  <c r="E59" i="86"/>
  <c r="E63" i="86"/>
  <c r="E67" i="86"/>
  <c r="E71" i="86"/>
  <c r="E45" i="86"/>
  <c r="E49" i="86"/>
  <c r="E53" i="86"/>
  <c r="E57" i="86"/>
  <c r="E61" i="86"/>
  <c r="E65" i="86"/>
  <c r="E69" i="86"/>
  <c r="F59" i="81"/>
  <c r="F52" i="86"/>
  <c r="Q52" i="85"/>
  <c r="Q54" i="82"/>
  <c r="F54" i="83"/>
  <c r="Q54" i="83" s="1"/>
  <c r="F102" i="83"/>
  <c r="F102" i="84" s="1"/>
  <c r="F102" i="85" s="1"/>
  <c r="F102" i="86" s="1"/>
  <c r="F102" i="87" s="1"/>
  <c r="F102" i="88" s="1"/>
  <c r="D112" i="77"/>
  <c r="F68" i="80"/>
  <c r="F68" i="81" s="1"/>
  <c r="F68" i="82" s="1"/>
  <c r="Q63" i="79"/>
  <c r="Q65" i="79"/>
  <c r="Q55" i="81"/>
  <c r="Q69" i="79"/>
  <c r="Q64" i="79"/>
  <c r="Q61" i="79"/>
  <c r="Q62" i="79"/>
  <c r="Q67" i="79"/>
  <c r="Q66" i="79"/>
  <c r="Q60" i="79"/>
  <c r="D144" i="83"/>
  <c r="D144" i="80"/>
  <c r="D136" i="78"/>
  <c r="D136" i="79"/>
  <c r="D136" i="80"/>
  <c r="D136" i="81"/>
  <c r="D136" i="82"/>
  <c r="E136" i="82" s="1"/>
  <c r="D136" i="83"/>
  <c r="D136" i="84"/>
  <c r="D136" i="85"/>
  <c r="D136" i="86"/>
  <c r="D136" i="87"/>
  <c r="D136" i="88"/>
  <c r="F136" i="77"/>
  <c r="D124" i="78"/>
  <c r="D124" i="79"/>
  <c r="D124" i="80"/>
  <c r="D124" i="81"/>
  <c r="D124" i="82"/>
  <c r="E124" i="82" s="1"/>
  <c r="D124" i="83"/>
  <c r="D124" i="84"/>
  <c r="D124" i="85"/>
  <c r="D124" i="86"/>
  <c r="D124" i="87"/>
  <c r="D124" i="88"/>
  <c r="F124" i="77"/>
  <c r="D123" i="78"/>
  <c r="D123" i="79"/>
  <c r="D123" i="80"/>
  <c r="D123" i="81"/>
  <c r="D123" i="82"/>
  <c r="E123" i="82" s="1"/>
  <c r="D123" i="83"/>
  <c r="D123" i="84"/>
  <c r="D123" i="85"/>
  <c r="D123" i="86"/>
  <c r="D123" i="87"/>
  <c r="D123" i="88"/>
  <c r="F123" i="77"/>
  <c r="F111" i="81" l="1"/>
  <c r="F111" i="82" s="1"/>
  <c r="F111" i="83" s="1"/>
  <c r="Q60" i="80"/>
  <c r="F111" i="84"/>
  <c r="F80" i="79"/>
  <c r="G85" i="79" s="1"/>
  <c r="E72" i="85"/>
  <c r="F59" i="82"/>
  <c r="F136" i="78"/>
  <c r="F136" i="79" s="1"/>
  <c r="F136" i="80" s="1"/>
  <c r="F136" i="81" s="1"/>
  <c r="F136" i="82" s="1"/>
  <c r="F136" i="83" s="1"/>
  <c r="F136" i="84" s="1"/>
  <c r="F136" i="85" s="1"/>
  <c r="F136" i="86" s="1"/>
  <c r="F136" i="87" s="1"/>
  <c r="F136" i="88" s="1"/>
  <c r="F123" i="78"/>
  <c r="F123" i="79" s="1"/>
  <c r="F123" i="80" s="1"/>
  <c r="F123" i="81" s="1"/>
  <c r="F123" i="82" s="1"/>
  <c r="F123" i="83" s="1"/>
  <c r="F123" i="84" s="1"/>
  <c r="F123" i="85" s="1"/>
  <c r="F123" i="86" s="1"/>
  <c r="F123" i="87" s="1"/>
  <c r="F123" i="88" s="1"/>
  <c r="F124" i="78"/>
  <c r="F124" i="79" s="1"/>
  <c r="F124" i="80" s="1"/>
  <c r="F124" i="81" s="1"/>
  <c r="F124" i="82" s="1"/>
  <c r="F124" i="83" s="1"/>
  <c r="F124" i="84" s="1"/>
  <c r="F124" i="85" s="1"/>
  <c r="F124" i="86" s="1"/>
  <c r="F124" i="87" s="1"/>
  <c r="F124" i="88" s="1"/>
  <c r="F60" i="82"/>
  <c r="F60" i="83" s="1"/>
  <c r="F63" i="82"/>
  <c r="F63" i="83" s="1"/>
  <c r="F137" i="80"/>
  <c r="F137" i="81" s="1"/>
  <c r="F137" i="82" s="1"/>
  <c r="F137" i="83" s="1"/>
  <c r="F137" i="84" s="1"/>
  <c r="F137" i="85" s="1"/>
  <c r="F137" i="86" s="1"/>
  <c r="F137" i="87" s="1"/>
  <c r="F137" i="88" s="1"/>
  <c r="F135" i="80"/>
  <c r="F135" i="81" s="1"/>
  <c r="F135" i="82" s="1"/>
  <c r="F135" i="83" s="1"/>
  <c r="F135" i="84" s="1"/>
  <c r="F135" i="85" s="1"/>
  <c r="F135" i="86" s="1"/>
  <c r="F135" i="87" s="1"/>
  <c r="F135" i="88" s="1"/>
  <c r="F144" i="80"/>
  <c r="F144" i="81" s="1"/>
  <c r="F144" i="82" s="1"/>
  <c r="F144" i="83" s="1"/>
  <c r="F144" i="84" s="1"/>
  <c r="F144" i="85" s="1"/>
  <c r="F144" i="86" s="1"/>
  <c r="F144" i="87" s="1"/>
  <c r="F144" i="88" s="1"/>
  <c r="F69" i="84"/>
  <c r="F62" i="82"/>
  <c r="F62" i="83" s="1"/>
  <c r="F61" i="82"/>
  <c r="F61" i="83" s="1"/>
  <c r="Q61" i="83" s="1"/>
  <c r="F65" i="81"/>
  <c r="F66" i="81"/>
  <c r="F67" i="81"/>
  <c r="F64" i="81"/>
  <c r="Q69" i="83"/>
  <c r="F68" i="83"/>
  <c r="F68" i="84" s="1"/>
  <c r="F68" i="85" s="1"/>
  <c r="F80" i="80"/>
  <c r="Q50" i="84"/>
  <c r="Q82" i="77"/>
  <c r="Q97" i="77"/>
  <c r="Q88" i="77"/>
  <c r="Q105" i="77"/>
  <c r="Q93" i="77"/>
  <c r="G86" i="78"/>
  <c r="Q86" i="78" s="1"/>
  <c r="G102" i="78"/>
  <c r="Q102" i="78" s="1"/>
  <c r="G83" i="78"/>
  <c r="Q83" i="78" s="1"/>
  <c r="G99" i="78"/>
  <c r="Q99" i="78" s="1"/>
  <c r="G84" i="78"/>
  <c r="Q84" i="78" s="1"/>
  <c r="G100" i="78"/>
  <c r="Q100" i="78" s="1"/>
  <c r="G94" i="78"/>
  <c r="Q94" i="78" s="1"/>
  <c r="G93" i="78"/>
  <c r="Q93" i="78" s="1"/>
  <c r="G91" i="78"/>
  <c r="Q91" i="78" s="1"/>
  <c r="G89" i="78"/>
  <c r="Q89" i="78" s="1"/>
  <c r="G92" i="78"/>
  <c r="Q92" i="78" s="1"/>
  <c r="G85" i="78"/>
  <c r="Q85" i="78" s="1"/>
  <c r="G82" i="78"/>
  <c r="Q82" i="78" s="1"/>
  <c r="G105" i="78"/>
  <c r="Q105" i="78" s="1"/>
  <c r="G95" i="78"/>
  <c r="Q95" i="78" s="1"/>
  <c r="G97" i="78"/>
  <c r="Q97" i="78" s="1"/>
  <c r="G101" i="78"/>
  <c r="Q101" i="78" s="1"/>
  <c r="G90" i="78"/>
  <c r="Q90" i="78" s="1"/>
  <c r="G81" i="78"/>
  <c r="Q81" i="78" s="1"/>
  <c r="G87" i="78"/>
  <c r="Q87" i="78" s="1"/>
  <c r="G103" i="78"/>
  <c r="Q103" i="78" s="1"/>
  <c r="G88" i="78"/>
  <c r="Q88" i="78" s="1"/>
  <c r="G104" i="78"/>
  <c r="Q104" i="78" s="1"/>
  <c r="F112" i="78"/>
  <c r="G98" i="78"/>
  <c r="Q98" i="78" s="1"/>
  <c r="G96" i="78"/>
  <c r="Q96" i="78" s="1"/>
  <c r="Q86" i="77"/>
  <c r="Q87" i="77"/>
  <c r="Q102" i="77"/>
  <c r="Q101" i="77"/>
  <c r="Q96" i="77"/>
  <c r="Q103" i="77"/>
  <c r="F112" i="77"/>
  <c r="Q84" i="77"/>
  <c r="Q83" i="77"/>
  <c r="Q98" i="77"/>
  <c r="Q89" i="77"/>
  <c r="Q92" i="77"/>
  <c r="Q99" i="77"/>
  <c r="Q94" i="77"/>
  <c r="Q95" i="77"/>
  <c r="Q100" i="77"/>
  <c r="F56" i="84"/>
  <c r="Q56" i="83"/>
  <c r="Q85" i="77"/>
  <c r="Q90" i="77"/>
  <c r="Q81" i="77"/>
  <c r="Q91" i="77"/>
  <c r="Q104" i="77"/>
  <c r="F52" i="87"/>
  <c r="Q52" i="86"/>
  <c r="F54" i="84"/>
  <c r="F54" i="85" s="1"/>
  <c r="Q68" i="80"/>
  <c r="Q65" i="80"/>
  <c r="Q55" i="82"/>
  <c r="Q60" i="81"/>
  <c r="Q66" i="80"/>
  <c r="Q61" i="80"/>
  <c r="Q67" i="80"/>
  <c r="Q62" i="80"/>
  <c r="Q70" i="80"/>
  <c r="Q68" i="79"/>
  <c r="Q63" i="80"/>
  <c r="Q64" i="80"/>
  <c r="D58" i="77"/>
  <c r="F58" i="77" s="1"/>
  <c r="D74" i="84"/>
  <c r="D128" i="78"/>
  <c r="D128" i="79"/>
  <c r="D128" i="80"/>
  <c r="D128" i="81"/>
  <c r="D128" i="82"/>
  <c r="E128" i="82" s="1"/>
  <c r="D128" i="83"/>
  <c r="D128" i="84"/>
  <c r="D128" i="85"/>
  <c r="D128" i="86"/>
  <c r="D128" i="87"/>
  <c r="D128" i="88"/>
  <c r="F128" i="77"/>
  <c r="D127" i="78"/>
  <c r="D127" i="79"/>
  <c r="D127" i="80"/>
  <c r="D127" i="81"/>
  <c r="D127" i="82"/>
  <c r="E127" i="82" s="1"/>
  <c r="D127" i="83"/>
  <c r="D127" i="84"/>
  <c r="D127" i="85"/>
  <c r="D127" i="86"/>
  <c r="D127" i="87"/>
  <c r="D127" i="88"/>
  <c r="F127" i="77"/>
  <c r="D74" i="83"/>
  <c r="D121" i="78"/>
  <c r="D121" i="79"/>
  <c r="D121" i="80"/>
  <c r="D121" i="81"/>
  <c r="D121" i="82"/>
  <c r="E121" i="82" s="1"/>
  <c r="D121" i="83"/>
  <c r="D121" i="84"/>
  <c r="D121" i="85"/>
  <c r="D121" i="86"/>
  <c r="D121" i="87"/>
  <c r="D121" i="88"/>
  <c r="F121" i="77"/>
  <c r="F119" i="77"/>
  <c r="G92" i="79" l="1"/>
  <c r="D116" i="84"/>
  <c r="G104" i="79"/>
  <c r="G88" i="79"/>
  <c r="G100" i="79"/>
  <c r="G84" i="79"/>
  <c r="G96" i="79"/>
  <c r="G103" i="79"/>
  <c r="G99" i="79"/>
  <c r="G95" i="79"/>
  <c r="G91" i="79"/>
  <c r="G87" i="79"/>
  <c r="G83" i="79"/>
  <c r="G102" i="79"/>
  <c r="G98" i="79"/>
  <c r="G94" i="79"/>
  <c r="G90" i="79"/>
  <c r="G86" i="79"/>
  <c r="G82" i="79"/>
  <c r="F111" i="86"/>
  <c r="D116" i="85"/>
  <c r="G105" i="79"/>
  <c r="G101" i="79"/>
  <c r="G97" i="79"/>
  <c r="G93" i="79"/>
  <c r="G89" i="79"/>
  <c r="F69" i="85"/>
  <c r="F69" i="86" s="1"/>
  <c r="F69" i="87" s="1"/>
  <c r="F69" i="88" s="1"/>
  <c r="Q69" i="88" s="1"/>
  <c r="F56" i="85"/>
  <c r="F63" i="84"/>
  <c r="Q63" i="83"/>
  <c r="F61" i="84"/>
  <c r="Q62" i="83"/>
  <c r="F62" i="84"/>
  <c r="F60" i="84"/>
  <c r="Q60" i="83"/>
  <c r="F119" i="78"/>
  <c r="F119" i="79" s="1"/>
  <c r="F116" i="77"/>
  <c r="F66" i="82"/>
  <c r="F66" i="83" s="1"/>
  <c r="F66" i="84" s="1"/>
  <c r="F66" i="85" s="1"/>
  <c r="D116" i="80"/>
  <c r="E121" i="80" s="1"/>
  <c r="F127" i="78"/>
  <c r="F127" i="79" s="1"/>
  <c r="F128" i="78"/>
  <c r="F128" i="79" s="1"/>
  <c r="F64" i="82"/>
  <c r="F64" i="83" s="1"/>
  <c r="F64" i="84" s="1"/>
  <c r="F121" i="78"/>
  <c r="F121" i="79" s="1"/>
  <c r="D116" i="83"/>
  <c r="D116" i="79"/>
  <c r="E128" i="79" s="1"/>
  <c r="D53" i="82"/>
  <c r="D43" i="82" s="1"/>
  <c r="F67" i="82"/>
  <c r="F67" i="83" s="1"/>
  <c r="F65" i="82"/>
  <c r="F65" i="83" s="1"/>
  <c r="F68" i="86"/>
  <c r="F68" i="87" s="1"/>
  <c r="F68" i="88" s="1"/>
  <c r="Q68" i="88" s="1"/>
  <c r="Q68" i="83"/>
  <c r="G82" i="80"/>
  <c r="G83" i="80"/>
  <c r="G84" i="80"/>
  <c r="G85" i="80"/>
  <c r="G86" i="80"/>
  <c r="G87" i="80"/>
  <c r="G88" i="80"/>
  <c r="G89" i="80"/>
  <c r="G90" i="80"/>
  <c r="G91" i="80"/>
  <c r="G92" i="80"/>
  <c r="G93" i="80"/>
  <c r="G94" i="80"/>
  <c r="G95" i="80"/>
  <c r="G96" i="80"/>
  <c r="G97" i="80"/>
  <c r="G98" i="80"/>
  <c r="G99" i="80"/>
  <c r="G100" i="80"/>
  <c r="G101" i="80"/>
  <c r="G102" i="80"/>
  <c r="G103" i="80"/>
  <c r="G104" i="80"/>
  <c r="G105" i="80"/>
  <c r="F96" i="83"/>
  <c r="F80" i="83" s="1"/>
  <c r="D57" i="84"/>
  <c r="D43" i="84" s="1"/>
  <c r="D53" i="83"/>
  <c r="D43" i="83" s="1"/>
  <c r="F50" i="86"/>
  <c r="Q50" i="85"/>
  <c r="D116" i="88"/>
  <c r="D74" i="81"/>
  <c r="D116" i="87"/>
  <c r="D74" i="80"/>
  <c r="F59" i="83"/>
  <c r="F52" i="88"/>
  <c r="Q52" i="88" s="1"/>
  <c r="Q52" i="87"/>
  <c r="D116" i="86"/>
  <c r="D116" i="78"/>
  <c r="D116" i="82"/>
  <c r="D116" i="81"/>
  <c r="Q54" i="84"/>
  <c r="Q61" i="81"/>
  <c r="Q64" i="81"/>
  <c r="Q70" i="81"/>
  <c r="Q62" i="81"/>
  <c r="Q67" i="81"/>
  <c r="Q60" i="82"/>
  <c r="Q65" i="81"/>
  <c r="Q69" i="80"/>
  <c r="Q68" i="81"/>
  <c r="Q63" i="81"/>
  <c r="Q66" i="81"/>
  <c r="E73" i="83" l="1"/>
  <c r="E72" i="83"/>
  <c r="E72" i="82"/>
  <c r="E73" i="82"/>
  <c r="D74" i="78"/>
  <c r="F111" i="88"/>
  <c r="F111" i="87"/>
  <c r="F61" i="85"/>
  <c r="F61" i="86" s="1"/>
  <c r="F61" i="87" s="1"/>
  <c r="F61" i="88" s="1"/>
  <c r="Q61" i="88" s="1"/>
  <c r="F64" i="85"/>
  <c r="F64" i="86" s="1"/>
  <c r="F64" i="87" s="1"/>
  <c r="F64" i="88" s="1"/>
  <c r="Q64" i="88" s="1"/>
  <c r="F60" i="85"/>
  <c r="F60" i="86" s="1"/>
  <c r="F60" i="87" s="1"/>
  <c r="F60" i="88" s="1"/>
  <c r="Q60" i="88" s="1"/>
  <c r="F56" i="86"/>
  <c r="F56" i="87" s="1"/>
  <c r="F62" i="85"/>
  <c r="F62" i="86" s="1"/>
  <c r="F62" i="87" s="1"/>
  <c r="F62" i="88" s="1"/>
  <c r="Q62" i="88" s="1"/>
  <c r="F63" i="85"/>
  <c r="F63" i="86" s="1"/>
  <c r="F63" i="87" s="1"/>
  <c r="F63" i="88" s="1"/>
  <c r="Q63" i="88" s="1"/>
  <c r="D6" i="83"/>
  <c r="D5" i="83" s="1"/>
  <c r="E128" i="80"/>
  <c r="Q64" i="83"/>
  <c r="F67" i="84"/>
  <c r="F67" i="85" s="1"/>
  <c r="Q67" i="83"/>
  <c r="F65" i="84"/>
  <c r="Q65" i="83"/>
  <c r="E66" i="84"/>
  <c r="E72" i="84"/>
  <c r="E73" i="84"/>
  <c r="E71" i="84"/>
  <c r="E69" i="84"/>
  <c r="E70" i="84"/>
  <c r="E67" i="84"/>
  <c r="E68" i="84"/>
  <c r="E64" i="82"/>
  <c r="F121" i="80"/>
  <c r="F121" i="81" s="1"/>
  <c r="F121" i="82" s="1"/>
  <c r="F121" i="83" s="1"/>
  <c r="F121" i="84" s="1"/>
  <c r="F121" i="85" s="1"/>
  <c r="F121" i="86" s="1"/>
  <c r="F121" i="87" s="1"/>
  <c r="F121" i="88" s="1"/>
  <c r="E141" i="80"/>
  <c r="E149" i="80"/>
  <c r="E139" i="80"/>
  <c r="E120" i="80"/>
  <c r="E119" i="80"/>
  <c r="E142" i="80"/>
  <c r="E152" i="80"/>
  <c r="E129" i="80"/>
  <c r="E138" i="80"/>
  <c r="E143" i="80"/>
  <c r="E118" i="80"/>
  <c r="E147" i="80"/>
  <c r="E125" i="80"/>
  <c r="E140" i="80"/>
  <c r="E146" i="80"/>
  <c r="E134" i="80"/>
  <c r="E126" i="80"/>
  <c r="E122" i="80"/>
  <c r="E137" i="80"/>
  <c r="E130" i="80"/>
  <c r="E148" i="80"/>
  <c r="E153" i="80"/>
  <c r="E145" i="80"/>
  <c r="E150" i="80"/>
  <c r="E151" i="80"/>
  <c r="E132" i="80"/>
  <c r="E133" i="80"/>
  <c r="E131" i="80"/>
  <c r="E135" i="80"/>
  <c r="E124" i="80"/>
  <c r="E136" i="80"/>
  <c r="E144" i="80"/>
  <c r="E123" i="80"/>
  <c r="D57" i="77"/>
  <c r="D74" i="77"/>
  <c r="F66" i="86"/>
  <c r="F66" i="87" s="1"/>
  <c r="F66" i="88" s="1"/>
  <c r="Q66" i="88" s="1"/>
  <c r="E149" i="79"/>
  <c r="E147" i="79"/>
  <c r="E120" i="79"/>
  <c r="E138" i="79"/>
  <c r="E129" i="79"/>
  <c r="E140" i="79"/>
  <c r="E139" i="79"/>
  <c r="E125" i="79"/>
  <c r="E152" i="79"/>
  <c r="E141" i="79"/>
  <c r="E143" i="79"/>
  <c r="E142" i="79"/>
  <c r="E119" i="79"/>
  <c r="E118" i="79"/>
  <c r="E146" i="79"/>
  <c r="E126" i="79"/>
  <c r="E130" i="79"/>
  <c r="E134" i="79"/>
  <c r="E122" i="79"/>
  <c r="E137" i="79"/>
  <c r="E153" i="79"/>
  <c r="E145" i="79"/>
  <c r="E151" i="79"/>
  <c r="E150" i="79"/>
  <c r="E144" i="79"/>
  <c r="E148" i="79"/>
  <c r="E132" i="79"/>
  <c r="E131" i="79"/>
  <c r="E133" i="79"/>
  <c r="E135" i="79"/>
  <c r="E123" i="79"/>
  <c r="E136" i="79"/>
  <c r="E124" i="79"/>
  <c r="F128" i="80"/>
  <c r="F128" i="81" s="1"/>
  <c r="F128" i="82" s="1"/>
  <c r="F128" i="83" s="1"/>
  <c r="F128" i="84" s="1"/>
  <c r="F128" i="85" s="1"/>
  <c r="F128" i="86" s="1"/>
  <c r="F128" i="87" s="1"/>
  <c r="F128" i="88" s="1"/>
  <c r="E127" i="79"/>
  <c r="Q66" i="83"/>
  <c r="E127" i="80"/>
  <c r="E121" i="79"/>
  <c r="F127" i="80"/>
  <c r="F127" i="81" s="1"/>
  <c r="F127" i="82" s="1"/>
  <c r="F127" i="83" s="1"/>
  <c r="F127" i="84" s="1"/>
  <c r="F127" i="85" s="1"/>
  <c r="F127" i="86" s="1"/>
  <c r="F127" i="87" s="1"/>
  <c r="F127" i="88" s="1"/>
  <c r="F119" i="80"/>
  <c r="F116" i="79"/>
  <c r="G121" i="79" s="1"/>
  <c r="E63" i="82"/>
  <c r="E149" i="81"/>
  <c r="E150" i="81"/>
  <c r="E151" i="81"/>
  <c r="E152" i="81"/>
  <c r="E153" i="81"/>
  <c r="F80" i="81"/>
  <c r="E118" i="78"/>
  <c r="E119" i="78"/>
  <c r="E120" i="78"/>
  <c r="E121" i="78"/>
  <c r="E122" i="78"/>
  <c r="E123" i="78"/>
  <c r="E124" i="78"/>
  <c r="E125" i="78"/>
  <c r="E126" i="78"/>
  <c r="E127" i="78"/>
  <c r="E128" i="78"/>
  <c r="E129" i="78"/>
  <c r="E130" i="78"/>
  <c r="E131" i="78"/>
  <c r="E132" i="78"/>
  <c r="E133" i="78"/>
  <c r="E134" i="78"/>
  <c r="E135" i="78"/>
  <c r="E136" i="78"/>
  <c r="E137" i="78"/>
  <c r="E138" i="78"/>
  <c r="E139" i="78"/>
  <c r="E140" i="78"/>
  <c r="E141" i="78"/>
  <c r="E142" i="78"/>
  <c r="E143" i="78"/>
  <c r="E144" i="78"/>
  <c r="E145" i="78"/>
  <c r="E146" i="78"/>
  <c r="E147" i="78"/>
  <c r="E148" i="78"/>
  <c r="E149" i="78"/>
  <c r="E150" i="78"/>
  <c r="E151" i="78"/>
  <c r="E152" i="78"/>
  <c r="E153" i="78"/>
  <c r="F80" i="82"/>
  <c r="D53" i="78"/>
  <c r="D57" i="81"/>
  <c r="D43" i="81" s="1"/>
  <c r="D53" i="80"/>
  <c r="D43" i="80" s="1"/>
  <c r="F50" i="87"/>
  <c r="Q50" i="86"/>
  <c r="F116" i="78"/>
  <c r="F96" i="84"/>
  <c r="D157" i="77"/>
  <c r="E153" i="83"/>
  <c r="F59" i="84"/>
  <c r="Q59" i="83"/>
  <c r="E118" i="88"/>
  <c r="E122" i="88"/>
  <c r="E126" i="88"/>
  <c r="E130" i="88"/>
  <c r="E134" i="88"/>
  <c r="E138" i="88"/>
  <c r="E142" i="88"/>
  <c r="E146" i="88"/>
  <c r="E150" i="88"/>
  <c r="E120" i="88"/>
  <c r="E128" i="88"/>
  <c r="E132" i="88"/>
  <c r="E136" i="88"/>
  <c r="E144" i="88"/>
  <c r="E121" i="88"/>
  <c r="E137" i="88"/>
  <c r="E145" i="88"/>
  <c r="E119" i="88"/>
  <c r="E123" i="88"/>
  <c r="E127" i="88"/>
  <c r="E131" i="88"/>
  <c r="E135" i="88"/>
  <c r="E139" i="88"/>
  <c r="E143" i="88"/>
  <c r="E147" i="88"/>
  <c r="E117" i="88"/>
  <c r="E124" i="88"/>
  <c r="E140" i="88"/>
  <c r="E148" i="88"/>
  <c r="E125" i="88"/>
  <c r="E129" i="88"/>
  <c r="E133" i="88"/>
  <c r="E141" i="88"/>
  <c r="E149" i="88"/>
  <c r="E118" i="86"/>
  <c r="E122" i="86"/>
  <c r="E126" i="86"/>
  <c r="E130" i="86"/>
  <c r="E134" i="86"/>
  <c r="E138" i="86"/>
  <c r="E142" i="86"/>
  <c r="E146" i="86"/>
  <c r="E150" i="86"/>
  <c r="E117" i="86"/>
  <c r="E124" i="86"/>
  <c r="E140" i="86"/>
  <c r="E148" i="86"/>
  <c r="E125" i="86"/>
  <c r="E133" i="86"/>
  <c r="E141" i="86"/>
  <c r="E149" i="86"/>
  <c r="E119" i="86"/>
  <c r="E123" i="86"/>
  <c r="E127" i="86"/>
  <c r="E131" i="86"/>
  <c r="E135" i="86"/>
  <c r="E139" i="86"/>
  <c r="E143" i="86"/>
  <c r="E147" i="86"/>
  <c r="E151" i="86"/>
  <c r="E120" i="86"/>
  <c r="E128" i="86"/>
  <c r="E132" i="86"/>
  <c r="E136" i="86"/>
  <c r="E144" i="86"/>
  <c r="E152" i="86"/>
  <c r="E121" i="86"/>
  <c r="E129" i="86"/>
  <c r="E137" i="86"/>
  <c r="E145" i="86"/>
  <c r="E153" i="86"/>
  <c r="E119" i="85"/>
  <c r="E123" i="85"/>
  <c r="E127" i="85"/>
  <c r="E131" i="85"/>
  <c r="E135" i="85"/>
  <c r="E139" i="85"/>
  <c r="E143" i="85"/>
  <c r="E147" i="85"/>
  <c r="E151" i="85"/>
  <c r="E121" i="85"/>
  <c r="E129" i="85"/>
  <c r="E137" i="85"/>
  <c r="E145" i="85"/>
  <c r="E153" i="85"/>
  <c r="E118" i="85"/>
  <c r="E126" i="85"/>
  <c r="E134" i="85"/>
  <c r="E142" i="85"/>
  <c r="E150" i="85"/>
  <c r="E120" i="85"/>
  <c r="E124" i="85"/>
  <c r="E128" i="85"/>
  <c r="E132" i="85"/>
  <c r="E136" i="85"/>
  <c r="E140" i="85"/>
  <c r="E144" i="85"/>
  <c r="E148" i="85"/>
  <c r="E152" i="85"/>
  <c r="E125" i="85"/>
  <c r="E133" i="85"/>
  <c r="E141" i="85"/>
  <c r="E149" i="85"/>
  <c r="E122" i="85"/>
  <c r="E130" i="85"/>
  <c r="E138" i="85"/>
  <c r="E146" i="85"/>
  <c r="E117" i="85"/>
  <c r="E118" i="84"/>
  <c r="E122" i="84"/>
  <c r="E126" i="84"/>
  <c r="E130" i="84"/>
  <c r="E134" i="84"/>
  <c r="E138" i="84"/>
  <c r="E142" i="84"/>
  <c r="E146" i="84"/>
  <c r="E150" i="84"/>
  <c r="E117" i="84"/>
  <c r="E124" i="84"/>
  <c r="E136" i="84"/>
  <c r="E144" i="84"/>
  <c r="E152" i="84"/>
  <c r="E125" i="84"/>
  <c r="E133" i="84"/>
  <c r="E141" i="84"/>
  <c r="E149" i="84"/>
  <c r="E119" i="84"/>
  <c r="E123" i="84"/>
  <c r="E127" i="84"/>
  <c r="E131" i="84"/>
  <c r="E135" i="84"/>
  <c r="E139" i="84"/>
  <c r="E143" i="84"/>
  <c r="E147" i="84"/>
  <c r="E151" i="84"/>
  <c r="E120" i="84"/>
  <c r="E128" i="84"/>
  <c r="E132" i="84"/>
  <c r="E140" i="84"/>
  <c r="E148" i="84"/>
  <c r="E121" i="84"/>
  <c r="E129" i="84"/>
  <c r="E137" i="84"/>
  <c r="E145" i="84"/>
  <c r="E153" i="84"/>
  <c r="E118" i="83"/>
  <c r="E122" i="83"/>
  <c r="E126" i="83"/>
  <c r="E130" i="83"/>
  <c r="E134" i="83"/>
  <c r="E138" i="83"/>
  <c r="E142" i="83"/>
  <c r="E146" i="83"/>
  <c r="E150" i="83"/>
  <c r="E124" i="83"/>
  <c r="E136" i="83"/>
  <c r="E144" i="83"/>
  <c r="E125" i="83"/>
  <c r="E133" i="83"/>
  <c r="E141" i="83"/>
  <c r="E149" i="83"/>
  <c r="E119" i="83"/>
  <c r="E123" i="83"/>
  <c r="E127" i="83"/>
  <c r="E131" i="83"/>
  <c r="E135" i="83"/>
  <c r="E139" i="83"/>
  <c r="E143" i="83"/>
  <c r="E147" i="83"/>
  <c r="E151" i="83"/>
  <c r="E120" i="83"/>
  <c r="E128" i="83"/>
  <c r="E132" i="83"/>
  <c r="E140" i="83"/>
  <c r="E148" i="83"/>
  <c r="E152" i="83"/>
  <c r="E121" i="83"/>
  <c r="E129" i="83"/>
  <c r="E137" i="83"/>
  <c r="E145" i="83"/>
  <c r="E117" i="83"/>
  <c r="E121" i="81"/>
  <c r="E125" i="81"/>
  <c r="E129" i="81"/>
  <c r="E133" i="81"/>
  <c r="E137" i="81"/>
  <c r="E141" i="81"/>
  <c r="E145" i="81"/>
  <c r="E123" i="81"/>
  <c r="E131" i="81"/>
  <c r="E139" i="81"/>
  <c r="E147" i="81"/>
  <c r="E124" i="81"/>
  <c r="E132" i="81"/>
  <c r="E140" i="81"/>
  <c r="E144" i="81"/>
  <c r="E118" i="81"/>
  <c r="E122" i="81"/>
  <c r="E126" i="81"/>
  <c r="E130" i="81"/>
  <c r="E134" i="81"/>
  <c r="E138" i="81"/>
  <c r="E142" i="81"/>
  <c r="E146" i="81"/>
  <c r="E117" i="81"/>
  <c r="E119" i="81"/>
  <c r="E127" i="81"/>
  <c r="E135" i="81"/>
  <c r="E143" i="81"/>
  <c r="E120" i="81"/>
  <c r="E128" i="81"/>
  <c r="E136" i="81"/>
  <c r="E148" i="81"/>
  <c r="E117" i="80"/>
  <c r="E117" i="79"/>
  <c r="E117" i="78"/>
  <c r="D116" i="77"/>
  <c r="Q54" i="85"/>
  <c r="F54" i="86"/>
  <c r="Q55" i="84"/>
  <c r="Q61" i="82"/>
  <c r="D57" i="78"/>
  <c r="Q66" i="82"/>
  <c r="Q62" i="82"/>
  <c r="Q63" i="82"/>
  <c r="Q68" i="82"/>
  <c r="Q69" i="81"/>
  <c r="Q65" i="82"/>
  <c r="Q67" i="82"/>
  <c r="Q70" i="82"/>
  <c r="Q64" i="82"/>
  <c r="E73" i="78" l="1"/>
  <c r="E72" i="78"/>
  <c r="E73" i="81"/>
  <c r="E72" i="81"/>
  <c r="E72" i="80"/>
  <c r="E73" i="80"/>
  <c r="F57" i="77"/>
  <c r="F43" i="77" s="1"/>
  <c r="D43" i="77"/>
  <c r="F53" i="78"/>
  <c r="D43" i="78"/>
  <c r="D6" i="78" s="1"/>
  <c r="D5" i="78" s="1"/>
  <c r="F65" i="85"/>
  <c r="F65" i="86" s="1"/>
  <c r="F65" i="87" s="1"/>
  <c r="F65" i="88" s="1"/>
  <c r="Q65" i="88" s="1"/>
  <c r="F59" i="85"/>
  <c r="E62" i="82"/>
  <c r="E47" i="82"/>
  <c r="E48" i="82"/>
  <c r="E49" i="82"/>
  <c r="E71" i="82"/>
  <c r="E51" i="82"/>
  <c r="E67" i="82"/>
  <c r="F116" i="80"/>
  <c r="G128" i="79"/>
  <c r="Q128" i="79" s="1"/>
  <c r="E55" i="82"/>
  <c r="E57" i="82"/>
  <c r="E59" i="82"/>
  <c r="E45" i="82"/>
  <c r="E56" i="82"/>
  <c r="E70" i="82"/>
  <c r="E66" i="82"/>
  <c r="E50" i="82"/>
  <c r="E52" i="82"/>
  <c r="E46" i="82"/>
  <c r="E53" i="82"/>
  <c r="E69" i="82"/>
  <c r="E65" i="82"/>
  <c r="G127" i="79"/>
  <c r="Q127" i="79" s="1"/>
  <c r="G138" i="79"/>
  <c r="Q138" i="79" s="1"/>
  <c r="G147" i="79"/>
  <c r="Q147" i="79" s="1"/>
  <c r="G139" i="79"/>
  <c r="Q139" i="79" s="1"/>
  <c r="G129" i="79"/>
  <c r="Q129" i="79" s="1"/>
  <c r="G140" i="79"/>
  <c r="Q140" i="79" s="1"/>
  <c r="G149" i="79"/>
  <c r="Q149" i="79" s="1"/>
  <c r="G118" i="79"/>
  <c r="Q118" i="79" s="1"/>
  <c r="G125" i="79"/>
  <c r="Q125" i="79" s="1"/>
  <c r="G141" i="79"/>
  <c r="Q141" i="79" s="1"/>
  <c r="G152" i="79"/>
  <c r="Q152" i="79" s="1"/>
  <c r="G120" i="79"/>
  <c r="Q120" i="79" s="1"/>
  <c r="G146" i="79"/>
  <c r="Q146" i="79" s="1"/>
  <c r="G130" i="79"/>
  <c r="Q130" i="79" s="1"/>
  <c r="G122" i="79"/>
  <c r="Q122" i="79" s="1"/>
  <c r="G126" i="79"/>
  <c r="Q126" i="79" s="1"/>
  <c r="G134" i="79"/>
  <c r="Q134" i="79" s="1"/>
  <c r="G143" i="79"/>
  <c r="Q143" i="79" s="1"/>
  <c r="G144" i="79"/>
  <c r="Q144" i="79" s="1"/>
  <c r="G132" i="79"/>
  <c r="Q132" i="79" s="1"/>
  <c r="G142" i="79"/>
  <c r="Q142" i="79" s="1"/>
  <c r="G153" i="79"/>
  <c r="Q153" i="79" s="1"/>
  <c r="G145" i="79"/>
  <c r="Q145" i="79" s="1"/>
  <c r="G151" i="79"/>
  <c r="Q151" i="79" s="1"/>
  <c r="G131" i="79"/>
  <c r="Q131" i="79" s="1"/>
  <c r="G133" i="79"/>
  <c r="Q133" i="79" s="1"/>
  <c r="G150" i="79"/>
  <c r="Q150" i="79" s="1"/>
  <c r="G148" i="79"/>
  <c r="Q148" i="79" s="1"/>
  <c r="G137" i="79"/>
  <c r="Q137" i="79" s="1"/>
  <c r="G123" i="79"/>
  <c r="Q123" i="79" s="1"/>
  <c r="G124" i="79"/>
  <c r="Q124" i="79" s="1"/>
  <c r="G136" i="79"/>
  <c r="Q136" i="79" s="1"/>
  <c r="G135" i="79"/>
  <c r="Q135" i="79" s="1"/>
  <c r="E58" i="82"/>
  <c r="E60" i="82"/>
  <c r="E54" i="82"/>
  <c r="E61" i="82"/>
  <c r="E68" i="82"/>
  <c r="G119" i="79"/>
  <c r="Q119" i="79" s="1"/>
  <c r="F67" i="86"/>
  <c r="F67" i="87" s="1"/>
  <c r="F67" i="88" s="1"/>
  <c r="Q67" i="88" s="1"/>
  <c r="G105" i="83"/>
  <c r="G82" i="82"/>
  <c r="G83" i="82"/>
  <c r="G84" i="82"/>
  <c r="G85" i="82"/>
  <c r="G86" i="82"/>
  <c r="G87" i="82"/>
  <c r="G88" i="82"/>
  <c r="G89" i="82"/>
  <c r="G90" i="82"/>
  <c r="G91" i="82"/>
  <c r="G92" i="82"/>
  <c r="G93" i="82"/>
  <c r="G94" i="82"/>
  <c r="G95" i="82"/>
  <c r="G96" i="82"/>
  <c r="G97" i="82"/>
  <c r="G98" i="82"/>
  <c r="G99" i="82"/>
  <c r="G100" i="82"/>
  <c r="G101" i="82"/>
  <c r="G102" i="82"/>
  <c r="G103" i="82"/>
  <c r="G104" i="82"/>
  <c r="G105" i="82"/>
  <c r="G104" i="81"/>
  <c r="G105" i="81"/>
  <c r="E63" i="81"/>
  <c r="E70" i="81"/>
  <c r="E66" i="81"/>
  <c r="E69" i="81"/>
  <c r="E65" i="81"/>
  <c r="E68" i="81"/>
  <c r="E64" i="81"/>
  <c r="E71" i="81"/>
  <c r="E67" i="81"/>
  <c r="E44" i="81"/>
  <c r="E48" i="81"/>
  <c r="E45" i="81"/>
  <c r="E50" i="81"/>
  <c r="E49" i="81"/>
  <c r="E53" i="81"/>
  <c r="E46" i="81"/>
  <c r="E47" i="81"/>
  <c r="E52" i="81"/>
  <c r="E54" i="81"/>
  <c r="E51" i="81"/>
  <c r="E51" i="80"/>
  <c r="G118" i="78"/>
  <c r="Q118" i="78" s="1"/>
  <c r="G119" i="78"/>
  <c r="Q119" i="78" s="1"/>
  <c r="G120" i="78"/>
  <c r="Q120" i="78" s="1"/>
  <c r="G121" i="78"/>
  <c r="Q121" i="78" s="1"/>
  <c r="G125" i="78"/>
  <c r="Q125" i="78" s="1"/>
  <c r="G129" i="78"/>
  <c r="Q129" i="78" s="1"/>
  <c r="G133" i="78"/>
  <c r="Q133" i="78" s="1"/>
  <c r="G137" i="78"/>
  <c r="Q137" i="78" s="1"/>
  <c r="G141" i="78"/>
  <c r="Q141" i="78" s="1"/>
  <c r="G145" i="78"/>
  <c r="Q145" i="78" s="1"/>
  <c r="G149" i="78"/>
  <c r="Q149" i="78" s="1"/>
  <c r="G153" i="78"/>
  <c r="Q153" i="78" s="1"/>
  <c r="G124" i="78"/>
  <c r="Q124" i="78" s="1"/>
  <c r="G128" i="78"/>
  <c r="Q128" i="78" s="1"/>
  <c r="G132" i="78"/>
  <c r="Q132" i="78" s="1"/>
  <c r="G136" i="78"/>
  <c r="Q136" i="78" s="1"/>
  <c r="G140" i="78"/>
  <c r="Q140" i="78" s="1"/>
  <c r="G144" i="78"/>
  <c r="Q144" i="78" s="1"/>
  <c r="G148" i="78"/>
  <c r="Q148" i="78" s="1"/>
  <c r="G152" i="78"/>
  <c r="Q152" i="78" s="1"/>
  <c r="G123" i="78"/>
  <c r="Q123" i="78" s="1"/>
  <c r="G127" i="78"/>
  <c r="Q127" i="78" s="1"/>
  <c r="G131" i="78"/>
  <c r="Q131" i="78" s="1"/>
  <c r="G135" i="78"/>
  <c r="Q135" i="78" s="1"/>
  <c r="G139" i="78"/>
  <c r="Q139" i="78" s="1"/>
  <c r="G143" i="78"/>
  <c r="Q143" i="78" s="1"/>
  <c r="G147" i="78"/>
  <c r="Q147" i="78" s="1"/>
  <c r="G151" i="78"/>
  <c r="Q151" i="78" s="1"/>
  <c r="G122" i="78"/>
  <c r="Q122" i="78" s="1"/>
  <c r="G126" i="78"/>
  <c r="Q126" i="78" s="1"/>
  <c r="G130" i="78"/>
  <c r="Q130" i="78" s="1"/>
  <c r="G134" i="78"/>
  <c r="Q134" i="78" s="1"/>
  <c r="G138" i="78"/>
  <c r="Q138" i="78" s="1"/>
  <c r="G142" i="78"/>
  <c r="Q142" i="78" s="1"/>
  <c r="G146" i="78"/>
  <c r="Q146" i="78" s="1"/>
  <c r="G150" i="78"/>
  <c r="Q150" i="78" s="1"/>
  <c r="E49" i="80"/>
  <c r="E63" i="80"/>
  <c r="F50" i="88"/>
  <c r="Q50" i="88" s="1"/>
  <c r="Q50" i="87"/>
  <c r="F157" i="77"/>
  <c r="F96" i="85"/>
  <c r="F80" i="84"/>
  <c r="G117" i="78"/>
  <c r="Q117" i="78" s="1"/>
  <c r="E120" i="77"/>
  <c r="E124" i="77"/>
  <c r="E128" i="77"/>
  <c r="E132" i="77"/>
  <c r="E136" i="77"/>
  <c r="E140" i="77"/>
  <c r="E144" i="77"/>
  <c r="E148" i="77"/>
  <c r="E152" i="77"/>
  <c r="E130" i="77"/>
  <c r="E134" i="77"/>
  <c r="E142" i="77"/>
  <c r="E121" i="77"/>
  <c r="E125" i="77"/>
  <c r="E129" i="77"/>
  <c r="E133" i="77"/>
  <c r="E137" i="77"/>
  <c r="E141" i="77"/>
  <c r="E145" i="77"/>
  <c r="E149" i="77"/>
  <c r="E153" i="77"/>
  <c r="E122" i="77"/>
  <c r="E126" i="77"/>
  <c r="E138" i="77"/>
  <c r="E146" i="77"/>
  <c r="E150" i="77"/>
  <c r="E119" i="77"/>
  <c r="E135" i="77"/>
  <c r="E151" i="77"/>
  <c r="E139" i="77"/>
  <c r="E123" i="77"/>
  <c r="E127" i="77"/>
  <c r="E143" i="77"/>
  <c r="E131" i="77"/>
  <c r="E147" i="77"/>
  <c r="E118" i="77"/>
  <c r="E117" i="77"/>
  <c r="Q121" i="79"/>
  <c r="G117" i="79"/>
  <c r="Q117" i="79" s="1"/>
  <c r="D158" i="77"/>
  <c r="F119" i="81"/>
  <c r="Q54" i="86"/>
  <c r="F54" i="87"/>
  <c r="F58" i="78"/>
  <c r="P58" i="77"/>
  <c r="Q58" i="77"/>
  <c r="Q55" i="85"/>
  <c r="Q60" i="84"/>
  <c r="Q69" i="82"/>
  <c r="F58" i="79" l="1"/>
  <c r="P58" i="78"/>
  <c r="Q58" i="78"/>
  <c r="P53" i="78"/>
  <c r="Q53" i="78"/>
  <c r="F74" i="78"/>
  <c r="F74" i="77"/>
  <c r="F53" i="79"/>
  <c r="E54" i="80"/>
  <c r="E53" i="80"/>
  <c r="E52" i="80"/>
  <c r="E62" i="80"/>
  <c r="E46" i="80"/>
  <c r="E67" i="80"/>
  <c r="E45" i="80"/>
  <c r="E64" i="80"/>
  <c r="E66" i="80"/>
  <c r="E68" i="80"/>
  <c r="E69" i="80"/>
  <c r="E70" i="80"/>
  <c r="E71" i="80"/>
  <c r="E47" i="80"/>
  <c r="E59" i="80"/>
  <c r="E48" i="80"/>
  <c r="E58" i="80"/>
  <c r="E61" i="80"/>
  <c r="E44" i="80"/>
  <c r="E50" i="80"/>
  <c r="E65" i="80"/>
  <c r="E60" i="80"/>
  <c r="E56" i="80"/>
  <c r="E55" i="80"/>
  <c r="E57" i="80"/>
  <c r="G45" i="77"/>
  <c r="G46" i="77"/>
  <c r="G47" i="77"/>
  <c r="G48" i="77"/>
  <c r="G49" i="77"/>
  <c r="G50" i="77"/>
  <c r="G51" i="77"/>
  <c r="G52" i="77"/>
  <c r="G53" i="77"/>
  <c r="G54" i="77"/>
  <c r="G55" i="77"/>
  <c r="G56" i="77"/>
  <c r="G57" i="77"/>
  <c r="G58" i="77"/>
  <c r="G59" i="77"/>
  <c r="G60" i="77"/>
  <c r="G61" i="77"/>
  <c r="G62" i="77"/>
  <c r="G63" i="77"/>
  <c r="G64" i="77"/>
  <c r="G65" i="77"/>
  <c r="G66" i="77"/>
  <c r="G67" i="77"/>
  <c r="G68" i="77"/>
  <c r="G69" i="77"/>
  <c r="G70" i="77"/>
  <c r="G71" i="77"/>
  <c r="G72" i="77"/>
  <c r="G73" i="77"/>
  <c r="E45" i="77"/>
  <c r="E46" i="77"/>
  <c r="E47" i="77"/>
  <c r="E48" i="77"/>
  <c r="E49" i="77"/>
  <c r="E50" i="77"/>
  <c r="E51" i="77"/>
  <c r="E52" i="77"/>
  <c r="E53" i="77"/>
  <c r="E54" i="77"/>
  <c r="E55" i="77"/>
  <c r="E56" i="77"/>
  <c r="E57" i="77"/>
  <c r="E58" i="77"/>
  <c r="E59" i="77"/>
  <c r="E60" i="77"/>
  <c r="E61" i="77"/>
  <c r="E62" i="77"/>
  <c r="E63" i="77"/>
  <c r="E64" i="77"/>
  <c r="E65" i="77"/>
  <c r="E66" i="77"/>
  <c r="E67" i="77"/>
  <c r="E68" i="77"/>
  <c r="E69" i="77"/>
  <c r="E70" i="77"/>
  <c r="E71" i="77"/>
  <c r="E72" i="77"/>
  <c r="E73" i="77"/>
  <c r="F159" i="77"/>
  <c r="F158" i="77"/>
  <c r="F96" i="86"/>
  <c r="F80" i="85"/>
  <c r="G119" i="80"/>
  <c r="Q119" i="80" s="1"/>
  <c r="G123" i="80"/>
  <c r="Q123" i="80" s="1"/>
  <c r="G127" i="80"/>
  <c r="Q127" i="80" s="1"/>
  <c r="G131" i="80"/>
  <c r="Q131" i="80" s="1"/>
  <c r="G135" i="80"/>
  <c r="Q135" i="80" s="1"/>
  <c r="G139" i="80"/>
  <c r="Q139" i="80" s="1"/>
  <c r="G143" i="80"/>
  <c r="Q143" i="80" s="1"/>
  <c r="G147" i="80"/>
  <c r="Q147" i="80" s="1"/>
  <c r="G151" i="80"/>
  <c r="Q151" i="80" s="1"/>
  <c r="G120" i="80"/>
  <c r="Q120" i="80" s="1"/>
  <c r="G124" i="80"/>
  <c r="Q124" i="80" s="1"/>
  <c r="G128" i="80"/>
  <c r="Q128" i="80" s="1"/>
  <c r="G132" i="80"/>
  <c r="Q132" i="80" s="1"/>
  <c r="G136" i="80"/>
  <c r="Q136" i="80" s="1"/>
  <c r="G140" i="80"/>
  <c r="Q140" i="80" s="1"/>
  <c r="G144" i="80"/>
  <c r="Q144" i="80" s="1"/>
  <c r="G148" i="80"/>
  <c r="Q148" i="80" s="1"/>
  <c r="G152" i="80"/>
  <c r="Q152" i="80" s="1"/>
  <c r="G121" i="80"/>
  <c r="Q121" i="80" s="1"/>
  <c r="G125" i="80"/>
  <c r="Q125" i="80" s="1"/>
  <c r="G129" i="80"/>
  <c r="Q129" i="80" s="1"/>
  <c r="G133" i="80"/>
  <c r="Q133" i="80" s="1"/>
  <c r="G137" i="80"/>
  <c r="Q137" i="80" s="1"/>
  <c r="G141" i="80"/>
  <c r="Q141" i="80" s="1"/>
  <c r="G145" i="80"/>
  <c r="Q145" i="80" s="1"/>
  <c r="G149" i="80"/>
  <c r="Q149" i="80" s="1"/>
  <c r="G153" i="80"/>
  <c r="Q153" i="80" s="1"/>
  <c r="G118" i="80"/>
  <c r="Q118" i="80" s="1"/>
  <c r="G122" i="80"/>
  <c r="Q122" i="80" s="1"/>
  <c r="G126" i="80"/>
  <c r="Q126" i="80" s="1"/>
  <c r="G130" i="80"/>
  <c r="Q130" i="80" s="1"/>
  <c r="G134" i="80"/>
  <c r="Q134" i="80" s="1"/>
  <c r="G138" i="80"/>
  <c r="Q138" i="80" s="1"/>
  <c r="G142" i="80"/>
  <c r="Q142" i="80" s="1"/>
  <c r="G146" i="80"/>
  <c r="Q146" i="80" s="1"/>
  <c r="G150" i="80"/>
  <c r="Q150" i="80" s="1"/>
  <c r="G117" i="80"/>
  <c r="D6" i="77"/>
  <c r="D5" i="77" s="1"/>
  <c r="E44" i="77"/>
  <c r="F59" i="86"/>
  <c r="G119" i="77"/>
  <c r="Q119" i="77" s="1"/>
  <c r="G123" i="77"/>
  <c r="Q123" i="77" s="1"/>
  <c r="G127" i="77"/>
  <c r="Q127" i="77" s="1"/>
  <c r="G131" i="77"/>
  <c r="Q131" i="77" s="1"/>
  <c r="G135" i="77"/>
  <c r="Q135" i="77" s="1"/>
  <c r="G139" i="77"/>
  <c r="Q139" i="77" s="1"/>
  <c r="G143" i="77"/>
  <c r="Q143" i="77" s="1"/>
  <c r="G147" i="77"/>
  <c r="Q147" i="77" s="1"/>
  <c r="G151" i="77"/>
  <c r="Q151" i="77" s="1"/>
  <c r="G121" i="77"/>
  <c r="Q121" i="77" s="1"/>
  <c r="G129" i="77"/>
  <c r="Q129" i="77" s="1"/>
  <c r="G137" i="77"/>
  <c r="Q137" i="77" s="1"/>
  <c r="G141" i="77"/>
  <c r="Q141" i="77" s="1"/>
  <c r="G149" i="77"/>
  <c r="Q149" i="77" s="1"/>
  <c r="G122" i="77"/>
  <c r="Q122" i="77" s="1"/>
  <c r="G126" i="77"/>
  <c r="Q126" i="77" s="1"/>
  <c r="G134" i="77"/>
  <c r="Q134" i="77" s="1"/>
  <c r="G142" i="77"/>
  <c r="Q142" i="77" s="1"/>
  <c r="G150" i="77"/>
  <c r="Q150" i="77" s="1"/>
  <c r="G120" i="77"/>
  <c r="Q120" i="77" s="1"/>
  <c r="G124" i="77"/>
  <c r="Q124" i="77" s="1"/>
  <c r="G128" i="77"/>
  <c r="Q128" i="77" s="1"/>
  <c r="G132" i="77"/>
  <c r="Q132" i="77" s="1"/>
  <c r="G136" i="77"/>
  <c r="Q136" i="77" s="1"/>
  <c r="G140" i="77"/>
  <c r="Q140" i="77" s="1"/>
  <c r="G144" i="77"/>
  <c r="Q144" i="77" s="1"/>
  <c r="G148" i="77"/>
  <c r="Q148" i="77" s="1"/>
  <c r="G152" i="77"/>
  <c r="Q152" i="77" s="1"/>
  <c r="G125" i="77"/>
  <c r="Q125" i="77" s="1"/>
  <c r="G133" i="77"/>
  <c r="Q133" i="77" s="1"/>
  <c r="G145" i="77"/>
  <c r="Q145" i="77" s="1"/>
  <c r="G153" i="77"/>
  <c r="Q153" i="77" s="1"/>
  <c r="G118" i="77"/>
  <c r="Q118" i="77" s="1"/>
  <c r="G130" i="77"/>
  <c r="Q130" i="77" s="1"/>
  <c r="G138" i="77"/>
  <c r="Q138" i="77" s="1"/>
  <c r="G146" i="77"/>
  <c r="Q146" i="77" s="1"/>
  <c r="G117" i="77"/>
  <c r="Q117" i="77" s="1"/>
  <c r="F116" i="81"/>
  <c r="F119" i="82"/>
  <c r="Q54" i="87"/>
  <c r="F54" i="88"/>
  <c r="Q54" i="88" s="1"/>
  <c r="Q64" i="84"/>
  <c r="Q60" i="85"/>
  <c r="Q67" i="84"/>
  <c r="Q70" i="84"/>
  <c r="Q62" i="84"/>
  <c r="Q63" i="84"/>
  <c r="Q65" i="84"/>
  <c r="Q61" i="84"/>
  <c r="Q55" i="86"/>
  <c r="Q66" i="84"/>
  <c r="Q68" i="84"/>
  <c r="F57" i="78"/>
  <c r="P57" i="77"/>
  <c r="Q57" i="77"/>
  <c r="F57" i="79" l="1"/>
  <c r="P57" i="78"/>
  <c r="Q57" i="78"/>
  <c r="P43" i="78"/>
  <c r="P74" i="78"/>
  <c r="P76" i="78" s="1"/>
  <c r="P43" i="77"/>
  <c r="P74" i="77"/>
  <c r="F43" i="78"/>
  <c r="F43" i="79"/>
  <c r="F53" i="80"/>
  <c r="Q53" i="80" s="1"/>
  <c r="Q53" i="79"/>
  <c r="F58" i="80"/>
  <c r="F58" i="81" s="1"/>
  <c r="G149" i="81"/>
  <c r="Q149" i="81" s="1"/>
  <c r="G150" i="81"/>
  <c r="Q150" i="81" s="1"/>
  <c r="G151" i="81"/>
  <c r="Q151" i="81" s="1"/>
  <c r="G152" i="81"/>
  <c r="Q152" i="81" s="1"/>
  <c r="G153" i="81"/>
  <c r="Q153" i="81" s="1"/>
  <c r="F96" i="87"/>
  <c r="F80" i="86"/>
  <c r="F59" i="87"/>
  <c r="G44" i="77"/>
  <c r="G118" i="81"/>
  <c r="Q118" i="81" s="1"/>
  <c r="G122" i="81"/>
  <c r="Q122" i="81" s="1"/>
  <c r="G126" i="81"/>
  <c r="Q126" i="81" s="1"/>
  <c r="G130" i="81"/>
  <c r="Q130" i="81" s="1"/>
  <c r="G134" i="81"/>
  <c r="Q134" i="81" s="1"/>
  <c r="G138" i="81"/>
  <c r="Q138" i="81" s="1"/>
  <c r="G142" i="81"/>
  <c r="Q142" i="81" s="1"/>
  <c r="G146" i="81"/>
  <c r="Q146" i="81" s="1"/>
  <c r="G117" i="81"/>
  <c r="G124" i="81"/>
  <c r="Q124" i="81" s="1"/>
  <c r="G128" i="81"/>
  <c r="Q128" i="81" s="1"/>
  <c r="G136" i="81"/>
  <c r="Q136" i="81" s="1"/>
  <c r="G144" i="81"/>
  <c r="Q144" i="81" s="1"/>
  <c r="G121" i="81"/>
  <c r="Q121" i="81" s="1"/>
  <c r="G129" i="81"/>
  <c r="Q129" i="81" s="1"/>
  <c r="G137" i="81"/>
  <c r="Q137" i="81" s="1"/>
  <c r="G145" i="81"/>
  <c r="Q145" i="81" s="1"/>
  <c r="G119" i="81"/>
  <c r="Q119" i="81" s="1"/>
  <c r="G123" i="81"/>
  <c r="Q123" i="81" s="1"/>
  <c r="G127" i="81"/>
  <c r="Q127" i="81" s="1"/>
  <c r="G131" i="81"/>
  <c r="Q131" i="81" s="1"/>
  <c r="G135" i="81"/>
  <c r="Q135" i="81" s="1"/>
  <c r="G139" i="81"/>
  <c r="Q139" i="81" s="1"/>
  <c r="G143" i="81"/>
  <c r="Q143" i="81" s="1"/>
  <c r="G147" i="81"/>
  <c r="Q147" i="81" s="1"/>
  <c r="G120" i="81"/>
  <c r="Q120" i="81" s="1"/>
  <c r="G132" i="81"/>
  <c r="Q132" i="81" s="1"/>
  <c r="G140" i="81"/>
  <c r="Q140" i="81" s="1"/>
  <c r="G148" i="81"/>
  <c r="Q148" i="81" s="1"/>
  <c r="G125" i="81"/>
  <c r="Q125" i="81" s="1"/>
  <c r="G133" i="81"/>
  <c r="Q133" i="81" s="1"/>
  <c r="G141" i="81"/>
  <c r="Q141" i="81" s="1"/>
  <c r="F116" i="82"/>
  <c r="F119" i="83"/>
  <c r="F116" i="83" s="1"/>
  <c r="Q66" i="85"/>
  <c r="Q55" i="87"/>
  <c r="Q61" i="85"/>
  <c r="Q63" i="85"/>
  <c r="Q67" i="85"/>
  <c r="Q68" i="85"/>
  <c r="Q69" i="84"/>
  <c r="Q65" i="85"/>
  <c r="Q62" i="85"/>
  <c r="Q58" i="79"/>
  <c r="Q64" i="85"/>
  <c r="Q70" i="85"/>
  <c r="Q60" i="86"/>
  <c r="P75" i="78" l="1"/>
  <c r="P6" i="78"/>
  <c r="P5" i="78" s="1"/>
  <c r="G65" i="78"/>
  <c r="G72" i="78"/>
  <c r="G73" i="78"/>
  <c r="G71" i="78"/>
  <c r="G64" i="78"/>
  <c r="G68" i="78"/>
  <c r="G67" i="78"/>
  <c r="G70" i="78"/>
  <c r="G66" i="78"/>
  <c r="G69" i="78"/>
  <c r="F53" i="81"/>
  <c r="Q53" i="81" s="1"/>
  <c r="F58" i="82"/>
  <c r="F58" i="83" s="1"/>
  <c r="G153" i="82"/>
  <c r="G69" i="79"/>
  <c r="F57" i="80"/>
  <c r="F43" i="80" s="1"/>
  <c r="F96" i="88"/>
  <c r="F80" i="87"/>
  <c r="G121" i="82"/>
  <c r="G125" i="82"/>
  <c r="G129" i="82"/>
  <c r="G133" i="82"/>
  <c r="G137" i="82"/>
  <c r="G141" i="82"/>
  <c r="G145" i="82"/>
  <c r="G149" i="82"/>
  <c r="G118" i="82"/>
  <c r="G122" i="82"/>
  <c r="G126" i="82"/>
  <c r="G130" i="82"/>
  <c r="G134" i="82"/>
  <c r="G138" i="82"/>
  <c r="G142" i="82"/>
  <c r="G146" i="82"/>
  <c r="G150" i="82"/>
  <c r="G119" i="82"/>
  <c r="G123" i="82"/>
  <c r="G127" i="82"/>
  <c r="G131" i="82"/>
  <c r="G135" i="82"/>
  <c r="G139" i="82"/>
  <c r="G143" i="82"/>
  <c r="G147" i="82"/>
  <c r="G151" i="82"/>
  <c r="G120" i="82"/>
  <c r="G124" i="82"/>
  <c r="G128" i="82"/>
  <c r="G132" i="82"/>
  <c r="G136" i="82"/>
  <c r="G140" i="82"/>
  <c r="G144" i="82"/>
  <c r="G148" i="82"/>
  <c r="G152" i="82"/>
  <c r="G117" i="82"/>
  <c r="G46" i="78"/>
  <c r="G50" i="78"/>
  <c r="G54" i="78"/>
  <c r="G58" i="78"/>
  <c r="G62" i="78"/>
  <c r="G47" i="78"/>
  <c r="G51" i="78"/>
  <c r="G55" i="78"/>
  <c r="G63" i="78"/>
  <c r="G44" i="78"/>
  <c r="G49" i="78"/>
  <c r="G57" i="78"/>
  <c r="G52" i="78"/>
  <c r="G60" i="78"/>
  <c r="G45" i="78"/>
  <c r="G53" i="78"/>
  <c r="G61" i="78"/>
  <c r="G56" i="78"/>
  <c r="G48" i="78"/>
  <c r="G59" i="78"/>
  <c r="F59" i="88"/>
  <c r="P76" i="77"/>
  <c r="F119" i="84"/>
  <c r="F116" i="84" s="1"/>
  <c r="Q62" i="86"/>
  <c r="Q67" i="86"/>
  <c r="Q66" i="86"/>
  <c r="Q70" i="86"/>
  <c r="P75" i="77"/>
  <c r="P6" i="77"/>
  <c r="Q57" i="79"/>
  <c r="Q60" i="87"/>
  <c r="Q59" i="80"/>
  <c r="Q64" i="86"/>
  <c r="Q65" i="86"/>
  <c r="Q69" i="85"/>
  <c r="Q68" i="86"/>
  <c r="Q63" i="86"/>
  <c r="Q61" i="86"/>
  <c r="G73" i="80" l="1"/>
  <c r="G72" i="80"/>
  <c r="F80" i="88"/>
  <c r="G96" i="88" s="1"/>
  <c r="F53" i="82"/>
  <c r="Q53" i="82" s="1"/>
  <c r="F58" i="84"/>
  <c r="Q58" i="83"/>
  <c r="G72" i="79"/>
  <c r="G70" i="80"/>
  <c r="G69" i="80"/>
  <c r="G71" i="80"/>
  <c r="G68" i="80"/>
  <c r="G70" i="79"/>
  <c r="G71" i="79"/>
  <c r="G73" i="79"/>
  <c r="F57" i="81"/>
  <c r="F43" i="81" s="1"/>
  <c r="Q57" i="80"/>
  <c r="G119" i="83"/>
  <c r="Q119" i="83" s="1"/>
  <c r="G123" i="83"/>
  <c r="Q123" i="83" s="1"/>
  <c r="G127" i="83"/>
  <c r="Q127" i="83" s="1"/>
  <c r="G131" i="83"/>
  <c r="Q131" i="83" s="1"/>
  <c r="G135" i="83"/>
  <c r="Q135" i="83" s="1"/>
  <c r="G139" i="83"/>
  <c r="Q139" i="83" s="1"/>
  <c r="G143" i="83"/>
  <c r="Q143" i="83" s="1"/>
  <c r="G147" i="83"/>
  <c r="Q147" i="83" s="1"/>
  <c r="G151" i="83"/>
  <c r="Q151" i="83" s="1"/>
  <c r="G120" i="83"/>
  <c r="Q120" i="83" s="1"/>
  <c r="G124" i="83"/>
  <c r="Q124" i="83" s="1"/>
  <c r="G128" i="83"/>
  <c r="Q128" i="83" s="1"/>
  <c r="G132" i="83"/>
  <c r="Q132" i="83" s="1"/>
  <c r="G136" i="83"/>
  <c r="Q136" i="83" s="1"/>
  <c r="G140" i="83"/>
  <c r="Q140" i="83" s="1"/>
  <c r="G144" i="83"/>
  <c r="Q144" i="83" s="1"/>
  <c r="G148" i="83"/>
  <c r="Q148" i="83" s="1"/>
  <c r="G152" i="83"/>
  <c r="Q152" i="83" s="1"/>
  <c r="G121" i="83"/>
  <c r="Q121" i="83" s="1"/>
  <c r="G125" i="83"/>
  <c r="Q125" i="83" s="1"/>
  <c r="G129" i="83"/>
  <c r="Q129" i="83" s="1"/>
  <c r="G133" i="83"/>
  <c r="Q133" i="83" s="1"/>
  <c r="G137" i="83"/>
  <c r="Q137" i="83" s="1"/>
  <c r="G141" i="83"/>
  <c r="Q141" i="83" s="1"/>
  <c r="G145" i="83"/>
  <c r="Q145" i="83" s="1"/>
  <c r="G149" i="83"/>
  <c r="Q149" i="83" s="1"/>
  <c r="G153" i="83"/>
  <c r="Q153" i="83" s="1"/>
  <c r="G118" i="83"/>
  <c r="Q118" i="83" s="1"/>
  <c r="G122" i="83"/>
  <c r="Q122" i="83" s="1"/>
  <c r="G126" i="83"/>
  <c r="Q126" i="83" s="1"/>
  <c r="G130" i="83"/>
  <c r="Q130" i="83" s="1"/>
  <c r="G134" i="83"/>
  <c r="Q134" i="83" s="1"/>
  <c r="G138" i="83"/>
  <c r="Q138" i="83" s="1"/>
  <c r="G142" i="83"/>
  <c r="Q142" i="83" s="1"/>
  <c r="G146" i="83"/>
  <c r="Q146" i="83" s="1"/>
  <c r="G150" i="83"/>
  <c r="Q150" i="83" s="1"/>
  <c r="G117" i="83"/>
  <c r="G45" i="79"/>
  <c r="G49" i="79"/>
  <c r="G53" i="79"/>
  <c r="G57" i="79"/>
  <c r="G61" i="79"/>
  <c r="G65" i="79"/>
  <c r="G46" i="79"/>
  <c r="G50" i="79"/>
  <c r="G54" i="79"/>
  <c r="G58" i="79"/>
  <c r="G62" i="79"/>
  <c r="G66" i="79"/>
  <c r="G52" i="79"/>
  <c r="G60" i="79"/>
  <c r="G68" i="79"/>
  <c r="G47" i="79"/>
  <c r="G55" i="79"/>
  <c r="G63" i="79"/>
  <c r="G48" i="79"/>
  <c r="G56" i="79"/>
  <c r="G64" i="79"/>
  <c r="G44" i="79"/>
  <c r="G51" i="79"/>
  <c r="G67" i="79"/>
  <c r="G59" i="79"/>
  <c r="Q59" i="88"/>
  <c r="F119" i="85"/>
  <c r="F116" i="85" s="1"/>
  <c r="Q63" i="87"/>
  <c r="Q69" i="86"/>
  <c r="P5" i="77"/>
  <c r="Q66" i="87"/>
  <c r="Q59" i="81"/>
  <c r="Q58" i="80"/>
  <c r="Q61" i="87"/>
  <c r="Q68" i="87"/>
  <c r="Q65" i="87"/>
  <c r="Q64" i="87"/>
  <c r="Q70" i="87"/>
  <c r="Q67" i="87"/>
  <c r="Q62" i="87"/>
  <c r="G72" i="81" l="1"/>
  <c r="G73" i="81"/>
  <c r="F112" i="88"/>
  <c r="G84" i="88"/>
  <c r="G88" i="88"/>
  <c r="G92" i="88"/>
  <c r="G104" i="88"/>
  <c r="G86" i="88"/>
  <c r="G90" i="88"/>
  <c r="G94" i="88"/>
  <c r="G87" i="88"/>
  <c r="G81" i="88"/>
  <c r="G85" i="88"/>
  <c r="G89" i="88"/>
  <c r="G93" i="88"/>
  <c r="G97" i="88"/>
  <c r="G101" i="88"/>
  <c r="G105" i="88"/>
  <c r="G82" i="88"/>
  <c r="G98" i="88"/>
  <c r="G83" i="88"/>
  <c r="G91" i="88"/>
  <c r="G95" i="88"/>
  <c r="G99" i="88"/>
  <c r="G103" i="88"/>
  <c r="G100" i="88"/>
  <c r="G102" i="88"/>
  <c r="F53" i="83"/>
  <c r="F53" i="84" s="1"/>
  <c r="F58" i="85"/>
  <c r="F58" i="86" s="1"/>
  <c r="F58" i="87" s="1"/>
  <c r="F58" i="88" s="1"/>
  <c r="Q58" i="88" s="1"/>
  <c r="G65" i="81"/>
  <c r="F57" i="82"/>
  <c r="F43" i="82" s="1"/>
  <c r="Q57" i="81"/>
  <c r="G121" i="84"/>
  <c r="G125" i="84"/>
  <c r="G129" i="84"/>
  <c r="G133" i="84"/>
  <c r="G137" i="84"/>
  <c r="G141" i="84"/>
  <c r="G145" i="84"/>
  <c r="G149" i="84"/>
  <c r="G153" i="84"/>
  <c r="G118" i="84"/>
  <c r="G122" i="84"/>
  <c r="G126" i="84"/>
  <c r="G130" i="84"/>
  <c r="G134" i="84"/>
  <c r="G138" i="84"/>
  <c r="G142" i="84"/>
  <c r="G146" i="84"/>
  <c r="G150" i="84"/>
  <c r="G119" i="84"/>
  <c r="G123" i="84"/>
  <c r="G127" i="84"/>
  <c r="G131" i="84"/>
  <c r="G135" i="84"/>
  <c r="G139" i="84"/>
  <c r="G143" i="84"/>
  <c r="G147" i="84"/>
  <c r="G151" i="84"/>
  <c r="G120" i="84"/>
  <c r="G124" i="84"/>
  <c r="G128" i="84"/>
  <c r="G132" i="84"/>
  <c r="G136" i="84"/>
  <c r="G140" i="84"/>
  <c r="G144" i="84"/>
  <c r="G148" i="84"/>
  <c r="G152" i="84"/>
  <c r="G117" i="84"/>
  <c r="G47" i="80"/>
  <c r="G51" i="80"/>
  <c r="G55" i="80"/>
  <c r="G63" i="80"/>
  <c r="G67" i="80"/>
  <c r="G48" i="80"/>
  <c r="G52" i="80"/>
  <c r="G56" i="80"/>
  <c r="G60" i="80"/>
  <c r="G64" i="80"/>
  <c r="G44" i="80"/>
  <c r="G50" i="80"/>
  <c r="G58" i="80"/>
  <c r="G66" i="80"/>
  <c r="G45" i="80"/>
  <c r="G53" i="80"/>
  <c r="G61" i="80"/>
  <c r="G46" i="80"/>
  <c r="G54" i="80"/>
  <c r="G62" i="80"/>
  <c r="G49" i="80"/>
  <c r="G65" i="80"/>
  <c r="G57" i="80"/>
  <c r="G59" i="80"/>
  <c r="F119" i="86"/>
  <c r="Q59" i="82"/>
  <c r="Q69" i="87"/>
  <c r="Q58" i="81"/>
  <c r="G72" i="82" l="1"/>
  <c r="G73" i="82"/>
  <c r="Q53" i="83"/>
  <c r="F53" i="85"/>
  <c r="G63" i="81"/>
  <c r="G64" i="81"/>
  <c r="G69" i="81"/>
  <c r="G71" i="81"/>
  <c r="G70" i="81"/>
  <c r="G67" i="81"/>
  <c r="G68" i="81"/>
  <c r="G66" i="81"/>
  <c r="G64" i="82"/>
  <c r="G69" i="82"/>
  <c r="G63" i="82"/>
  <c r="G65" i="82"/>
  <c r="G66" i="82"/>
  <c r="G67" i="82"/>
  <c r="G68" i="82"/>
  <c r="G70" i="82"/>
  <c r="G71" i="82"/>
  <c r="G46" i="82"/>
  <c r="G50" i="82"/>
  <c r="G52" i="82"/>
  <c r="G56" i="82"/>
  <c r="G57" i="82"/>
  <c r="G59" i="82"/>
  <c r="G61" i="82"/>
  <c r="G45" i="82"/>
  <c r="G47" i="82"/>
  <c r="G48" i="82"/>
  <c r="G49" i="82"/>
  <c r="G51" i="82"/>
  <c r="G53" i="82"/>
  <c r="G54" i="82"/>
  <c r="G55" i="82"/>
  <c r="G58" i="82"/>
  <c r="G60" i="82"/>
  <c r="G62" i="82"/>
  <c r="Q57" i="82"/>
  <c r="F57" i="83"/>
  <c r="F43" i="83" s="1"/>
  <c r="Q53" i="84"/>
  <c r="G120" i="85"/>
  <c r="G124" i="85"/>
  <c r="G128" i="85"/>
  <c r="G132" i="85"/>
  <c r="G136" i="85"/>
  <c r="G140" i="85"/>
  <c r="G144" i="85"/>
  <c r="G148" i="85"/>
  <c r="G152" i="85"/>
  <c r="G118" i="85"/>
  <c r="G126" i="85"/>
  <c r="G138" i="85"/>
  <c r="G142" i="85"/>
  <c r="G150" i="85"/>
  <c r="G123" i="85"/>
  <c r="G131" i="85"/>
  <c r="G139" i="85"/>
  <c r="G147" i="85"/>
  <c r="G121" i="85"/>
  <c r="G125" i="85"/>
  <c r="G129" i="85"/>
  <c r="G133" i="85"/>
  <c r="G137" i="85"/>
  <c r="G141" i="85"/>
  <c r="G145" i="85"/>
  <c r="G149" i="85"/>
  <c r="G153" i="85"/>
  <c r="G122" i="85"/>
  <c r="G130" i="85"/>
  <c r="G134" i="85"/>
  <c r="G146" i="85"/>
  <c r="G117" i="85"/>
  <c r="G119" i="85"/>
  <c r="G127" i="85"/>
  <c r="G135" i="85"/>
  <c r="G143" i="85"/>
  <c r="G151" i="85"/>
  <c r="F119" i="87"/>
  <c r="F116" i="87" s="1"/>
  <c r="F116" i="86"/>
  <c r="Q58" i="82"/>
  <c r="F57" i="84" l="1"/>
  <c r="Q57" i="84" s="1"/>
  <c r="Q57" i="83"/>
  <c r="F53" i="86"/>
  <c r="Q53" i="85"/>
  <c r="G121" i="86"/>
  <c r="G125" i="86"/>
  <c r="G129" i="86"/>
  <c r="G133" i="86"/>
  <c r="G137" i="86"/>
  <c r="G141" i="86"/>
  <c r="G145" i="86"/>
  <c r="G149" i="86"/>
  <c r="G153" i="86"/>
  <c r="G118" i="86"/>
  <c r="G122" i="86"/>
  <c r="G126" i="86"/>
  <c r="G130" i="86"/>
  <c r="G134" i="86"/>
  <c r="G138" i="86"/>
  <c r="G142" i="86"/>
  <c r="G146" i="86"/>
  <c r="G150" i="86"/>
  <c r="G119" i="86"/>
  <c r="G123" i="86"/>
  <c r="G127" i="86"/>
  <c r="G131" i="86"/>
  <c r="G135" i="86"/>
  <c r="G139" i="86"/>
  <c r="G143" i="86"/>
  <c r="G147" i="86"/>
  <c r="G151" i="86"/>
  <c r="G120" i="86"/>
  <c r="G124" i="86"/>
  <c r="G128" i="86"/>
  <c r="G132" i="86"/>
  <c r="G136" i="86"/>
  <c r="G140" i="86"/>
  <c r="G144" i="86"/>
  <c r="G148" i="86"/>
  <c r="G152" i="86"/>
  <c r="G117" i="86"/>
  <c r="F119" i="88"/>
  <c r="F116" i="88" s="1"/>
  <c r="Q59" i="84"/>
  <c r="G153" i="88" l="1"/>
  <c r="F57" i="85"/>
  <c r="F43" i="85" s="1"/>
  <c r="F43" i="84"/>
  <c r="G71" i="84" s="1"/>
  <c r="F53" i="87"/>
  <c r="Q53" i="86"/>
  <c r="G121" i="88"/>
  <c r="Q121" i="88" s="1"/>
  <c r="G125" i="88"/>
  <c r="Q125" i="88" s="1"/>
  <c r="G129" i="88"/>
  <c r="Q129" i="88" s="1"/>
  <c r="G133" i="88"/>
  <c r="Q133" i="88" s="1"/>
  <c r="G137" i="88"/>
  <c r="Q137" i="88" s="1"/>
  <c r="G141" i="88"/>
  <c r="Q141" i="88" s="1"/>
  <c r="G145" i="88"/>
  <c r="Q145" i="88" s="1"/>
  <c r="G149" i="88"/>
  <c r="Q149" i="88" s="1"/>
  <c r="G118" i="88"/>
  <c r="Q118" i="88" s="1"/>
  <c r="G122" i="88"/>
  <c r="Q122" i="88" s="1"/>
  <c r="G126" i="88"/>
  <c r="Q126" i="88" s="1"/>
  <c r="G130" i="88"/>
  <c r="Q130" i="88" s="1"/>
  <c r="G134" i="88"/>
  <c r="Q134" i="88" s="1"/>
  <c r="G138" i="88"/>
  <c r="Q138" i="88" s="1"/>
  <c r="G142" i="88"/>
  <c r="Q142" i="88" s="1"/>
  <c r="G146" i="88"/>
  <c r="Q146" i="88" s="1"/>
  <c r="G150" i="88"/>
  <c r="Q150" i="88" s="1"/>
  <c r="G119" i="88"/>
  <c r="Q119" i="88" s="1"/>
  <c r="G123" i="88"/>
  <c r="Q123" i="88" s="1"/>
  <c r="G127" i="88"/>
  <c r="Q127" i="88" s="1"/>
  <c r="G131" i="88"/>
  <c r="Q131" i="88" s="1"/>
  <c r="G135" i="88"/>
  <c r="Q135" i="88" s="1"/>
  <c r="G139" i="88"/>
  <c r="Q139" i="88" s="1"/>
  <c r="G143" i="88"/>
  <c r="Q143" i="88" s="1"/>
  <c r="G147" i="88"/>
  <c r="Q147" i="88" s="1"/>
  <c r="G151" i="88"/>
  <c r="G120" i="88"/>
  <c r="Q120" i="88" s="1"/>
  <c r="G124" i="88"/>
  <c r="Q124" i="88" s="1"/>
  <c r="G128" i="88"/>
  <c r="Q128" i="88" s="1"/>
  <c r="G132" i="88"/>
  <c r="Q132" i="88" s="1"/>
  <c r="G136" i="88"/>
  <c r="Q136" i="88" s="1"/>
  <c r="G140" i="88"/>
  <c r="Q140" i="88" s="1"/>
  <c r="G144" i="88"/>
  <c r="Q144" i="88" s="1"/>
  <c r="G148" i="88"/>
  <c r="Q148" i="88" s="1"/>
  <c r="G152" i="88"/>
  <c r="G117" i="88"/>
  <c r="Q59" i="85"/>
  <c r="Q58" i="84"/>
  <c r="Q57" i="85" l="1"/>
  <c r="F57" i="86"/>
  <c r="F43" i="86" s="1"/>
  <c r="G67" i="84"/>
  <c r="G66" i="84"/>
  <c r="G70" i="84"/>
  <c r="G69" i="84"/>
  <c r="G68" i="84"/>
  <c r="G72" i="85"/>
  <c r="G73" i="85"/>
  <c r="G73" i="84"/>
  <c r="G72" i="84"/>
  <c r="Q53" i="87"/>
  <c r="F53" i="88"/>
  <c r="F57" i="87"/>
  <c r="F43" i="87" s="1"/>
  <c r="Q57" i="86"/>
  <c r="Q58" i="85"/>
  <c r="Q59" i="86"/>
  <c r="G72" i="87" l="1"/>
  <c r="G73" i="87"/>
  <c r="G73" i="86"/>
  <c r="G72" i="86"/>
  <c r="Q53" i="88"/>
  <c r="Q57" i="87"/>
  <c r="Q59" i="87"/>
  <c r="Q58" i="86"/>
  <c r="Q58" i="87" l="1"/>
  <c r="D56" i="88" l="1"/>
  <c r="F56" i="88" l="1"/>
  <c r="Q56" i="88" s="1"/>
  <c r="D74" i="88" l="1"/>
  <c r="D57" i="88" l="1"/>
  <c r="F57" i="88" l="1"/>
  <c r="F43" i="88" s="1"/>
  <c r="D43" i="88"/>
  <c r="G72" i="88" l="1"/>
  <c r="G73" i="88"/>
  <c r="E72" i="88"/>
  <c r="E73" i="88"/>
  <c r="Q57" i="88"/>
  <c r="D157" i="85" l="1"/>
  <c r="D158" i="85" s="1"/>
  <c r="D157" i="87"/>
  <c r="D157" i="86"/>
  <c r="D158" i="86" s="1"/>
  <c r="D157" i="81"/>
  <c r="D158" i="81" s="1"/>
  <c r="D157" i="82"/>
  <c r="D158" i="82" s="1"/>
  <c r="D157" i="79"/>
  <c r="D158" i="79" s="1"/>
  <c r="D157" i="84"/>
  <c r="D158" i="84" s="1"/>
  <c r="D157" i="83"/>
  <c r="D157" i="80"/>
  <c r="D157" i="88"/>
  <c r="E153" i="88" l="1"/>
  <c r="Q153" i="88" s="1"/>
  <c r="D158" i="83"/>
  <c r="D158" i="80"/>
  <c r="F157" i="88"/>
  <c r="D159" i="87"/>
  <c r="D159" i="80"/>
  <c r="D159" i="83"/>
  <c r="D157" i="78"/>
  <c r="D158" i="78" s="1"/>
  <c r="D159" i="82"/>
  <c r="D159" i="85"/>
  <c r="E151" i="88"/>
  <c r="Q151" i="88" s="1"/>
  <c r="E152" i="88"/>
  <c r="Q152" i="88" s="1"/>
  <c r="D158" i="88"/>
  <c r="E57" i="78"/>
  <c r="E47" i="78"/>
  <c r="D76" i="78"/>
  <c r="E53" i="78"/>
  <c r="E45" i="78"/>
  <c r="D159" i="79"/>
  <c r="D75" i="79"/>
  <c r="D76" i="79"/>
  <c r="D159" i="84"/>
  <c r="D159" i="86"/>
  <c r="E57" i="81"/>
  <c r="E61" i="81"/>
  <c r="E55" i="81"/>
  <c r="E60" i="81"/>
  <c r="E58" i="81"/>
  <c r="E62" i="81"/>
  <c r="E59" i="81"/>
  <c r="E56" i="81"/>
  <c r="E71" i="78" l="1"/>
  <c r="E69" i="78"/>
  <c r="E70" i="78"/>
  <c r="E64" i="78"/>
  <c r="E65" i="78"/>
  <c r="E66" i="78"/>
  <c r="E67" i="78"/>
  <c r="E68" i="78"/>
  <c r="D159" i="81"/>
  <c r="E52" i="78"/>
  <c r="E61" i="78"/>
  <c r="E54" i="78"/>
  <c r="E56" i="78"/>
  <c r="E46" i="78"/>
  <c r="E48" i="78"/>
  <c r="E55" i="78"/>
  <c r="E63" i="78"/>
  <c r="D75" i="78"/>
  <c r="E49" i="78"/>
  <c r="E44" i="78"/>
  <c r="E51" i="78"/>
  <c r="E62" i="78"/>
  <c r="E58" i="78"/>
  <c r="E50" i="78"/>
  <c r="E59" i="78"/>
  <c r="E60" i="78"/>
  <c r="F74" i="79"/>
  <c r="D159" i="78"/>
  <c r="F6" i="77"/>
  <c r="F5" i="77" s="1"/>
  <c r="F76" i="77"/>
  <c r="F75" i="77"/>
  <c r="D159" i="77"/>
  <c r="D76" i="77"/>
  <c r="D75" i="77"/>
  <c r="F157" i="78"/>
  <c r="F158" i="78" s="1"/>
  <c r="F74" i="80" l="1"/>
  <c r="F74" i="81" s="1"/>
  <c r="F74" i="82" s="1"/>
  <c r="F159" i="78"/>
  <c r="F6" i="78"/>
  <c r="F5" i="78" s="1"/>
  <c r="F76" i="78"/>
  <c r="F75" i="78"/>
  <c r="F157" i="79"/>
  <c r="F74" i="83" l="1"/>
  <c r="F158" i="79"/>
  <c r="F157" i="80"/>
  <c r="F158" i="80" s="1"/>
  <c r="F159" i="79"/>
  <c r="F6" i="79"/>
  <c r="F5" i="79" s="1"/>
  <c r="F76" i="79"/>
  <c r="F75" i="79"/>
  <c r="H75" i="80"/>
  <c r="H76" i="80"/>
  <c r="I76" i="80" s="1"/>
  <c r="F74" i="84" l="1"/>
  <c r="F157" i="81"/>
  <c r="F158" i="81" s="1"/>
  <c r="F159" i="80"/>
  <c r="F6" i="80"/>
  <c r="F5" i="80" s="1"/>
  <c r="N76" i="80"/>
  <c r="J76" i="80"/>
  <c r="L76" i="80"/>
  <c r="P76" i="80"/>
  <c r="J75" i="80"/>
  <c r="F76" i="80"/>
  <c r="L75" i="80"/>
  <c r="P75" i="80"/>
  <c r="D75" i="80"/>
  <c r="D76" i="80"/>
  <c r="N75" i="80"/>
  <c r="F75" i="80"/>
  <c r="F74" i="85" l="1"/>
  <c r="F159" i="81"/>
  <c r="F157" i="82"/>
  <c r="G45" i="81"/>
  <c r="G49" i="81"/>
  <c r="G53" i="81"/>
  <c r="G57" i="81"/>
  <c r="G61" i="81"/>
  <c r="G46" i="81"/>
  <c r="G50" i="81"/>
  <c r="G54" i="81"/>
  <c r="G58" i="81"/>
  <c r="G62" i="81"/>
  <c r="G52" i="81"/>
  <c r="G60" i="81"/>
  <c r="G48" i="81"/>
  <c r="G47" i="81"/>
  <c r="G55" i="81"/>
  <c r="G44" i="81"/>
  <c r="G56" i="81"/>
  <c r="G51" i="81"/>
  <c r="G59" i="81"/>
  <c r="D76" i="81"/>
  <c r="F6" i="81"/>
  <c r="F5" i="81" s="1"/>
  <c r="D75" i="81"/>
  <c r="F74" i="86" l="1"/>
  <c r="F158" i="82"/>
  <c r="F157" i="83"/>
  <c r="F159" i="83" s="1"/>
  <c r="F159" i="82"/>
  <c r="F76" i="81"/>
  <c r="F75" i="81"/>
  <c r="L6" i="81"/>
  <c r="L5" i="81" s="1"/>
  <c r="F74" i="88" l="1"/>
  <c r="F74" i="87"/>
  <c r="F158" i="83"/>
  <c r="F157" i="84"/>
  <c r="F158" i="84" s="1"/>
  <c r="M48" i="81"/>
  <c r="M52" i="81"/>
  <c r="M56" i="81"/>
  <c r="M60" i="81"/>
  <c r="M64" i="81"/>
  <c r="M68" i="81"/>
  <c r="M44" i="81"/>
  <c r="M50" i="81"/>
  <c r="M62" i="81"/>
  <c r="M70" i="81"/>
  <c r="M47" i="81"/>
  <c r="M55" i="81"/>
  <c r="M63" i="81"/>
  <c r="M71" i="81"/>
  <c r="M45" i="81"/>
  <c r="M49" i="81"/>
  <c r="M53" i="81"/>
  <c r="M57" i="81"/>
  <c r="M61" i="81"/>
  <c r="M65" i="81"/>
  <c r="M69" i="81"/>
  <c r="M46" i="81"/>
  <c r="M54" i="81"/>
  <c r="M58" i="81"/>
  <c r="M66" i="81"/>
  <c r="M51" i="81"/>
  <c r="M59" i="81"/>
  <c r="M67" i="81"/>
  <c r="L75" i="81"/>
  <c r="L76" i="81"/>
  <c r="F159" i="84" l="1"/>
  <c r="F157" i="85"/>
  <c r="F158" i="85" s="1"/>
  <c r="N76" i="82"/>
  <c r="F159" i="85" l="1"/>
  <c r="F157" i="86"/>
  <c r="F158" i="86" s="1"/>
  <c r="N76" i="83"/>
  <c r="F157" i="87" l="1"/>
  <c r="F159" i="86"/>
  <c r="N76" i="84"/>
  <c r="F159" i="87" l="1"/>
  <c r="F158" i="88"/>
  <c r="N76" i="85"/>
  <c r="F6" i="85"/>
  <c r="F5" i="85" s="1"/>
  <c r="F159" i="88" l="1"/>
  <c r="F76" i="85"/>
  <c r="F6" i="86"/>
  <c r="F5" i="86" s="1"/>
  <c r="N74" i="86"/>
  <c r="N76" i="86" l="1"/>
  <c r="F76" i="86"/>
  <c r="L74" i="87"/>
  <c r="L76" i="87" l="1"/>
  <c r="L75" i="87"/>
  <c r="F6" i="87"/>
  <c r="F5" i="87" s="1"/>
  <c r="F76" i="87" l="1"/>
  <c r="N74" i="87"/>
  <c r="P74" i="87"/>
  <c r="H74" i="87"/>
  <c r="J74" i="87"/>
  <c r="H76" i="87" l="1"/>
  <c r="P76" i="87"/>
  <c r="N76" i="87"/>
  <c r="D76" i="87"/>
  <c r="D75" i="87"/>
  <c r="J76" i="87"/>
  <c r="J75" i="87"/>
  <c r="H75" i="87"/>
  <c r="P75" i="87"/>
  <c r="L74" i="86"/>
  <c r="H74" i="86"/>
  <c r="H159" i="86" s="1"/>
  <c r="H5" i="86" s="1"/>
  <c r="J74" i="86"/>
  <c r="P74" i="86"/>
  <c r="J76" i="86" l="1"/>
  <c r="L76" i="86"/>
  <c r="P76" i="86"/>
  <c r="D76" i="86"/>
  <c r="J75" i="86"/>
  <c r="D75" i="86"/>
  <c r="L75" i="86"/>
  <c r="P75" i="86"/>
  <c r="H76" i="86"/>
  <c r="I76" i="86" s="1"/>
  <c r="H75" i="86"/>
  <c r="H74" i="85"/>
  <c r="L6" i="85"/>
  <c r="L5" i="85" s="1"/>
  <c r="I45" i="85" l="1"/>
  <c r="I49" i="85"/>
  <c r="I53" i="85"/>
  <c r="I57" i="85"/>
  <c r="I61" i="85"/>
  <c r="I65" i="85"/>
  <c r="I69" i="85"/>
  <c r="I60" i="85"/>
  <c r="I46" i="85"/>
  <c r="I50" i="85"/>
  <c r="I54" i="85"/>
  <c r="I58" i="85"/>
  <c r="I62" i="85"/>
  <c r="I66" i="85"/>
  <c r="I70" i="85"/>
  <c r="I48" i="85"/>
  <c r="I56" i="85"/>
  <c r="I68" i="85"/>
  <c r="I47" i="85"/>
  <c r="I51" i="85"/>
  <c r="I55" i="85"/>
  <c r="I59" i="85"/>
  <c r="I63" i="85"/>
  <c r="I67" i="85"/>
  <c r="I71" i="85"/>
  <c r="I52" i="85"/>
  <c r="I64" i="85"/>
  <c r="H76" i="85"/>
  <c r="K56" i="85"/>
  <c r="K44" i="85"/>
  <c r="K48" i="85"/>
  <c r="K53" i="85"/>
  <c r="K70" i="85"/>
  <c r="K46" i="85"/>
  <c r="K63" i="85"/>
  <c r="K47" i="85"/>
  <c r="K64" i="85"/>
  <c r="K66" i="85"/>
  <c r="K69" i="85"/>
  <c r="K61" i="85"/>
  <c r="K58" i="85"/>
  <c r="K52" i="85"/>
  <c r="K50" i="85"/>
  <c r="K67" i="85"/>
  <c r="K51" i="85"/>
  <c r="K68" i="85"/>
  <c r="K65" i="85"/>
  <c r="K59" i="85"/>
  <c r="K60" i="85"/>
  <c r="K45" i="85"/>
  <c r="K62" i="85"/>
  <c r="K57" i="85"/>
  <c r="K54" i="85"/>
  <c r="K71" i="85"/>
  <c r="K55" i="85"/>
  <c r="K49" i="85"/>
  <c r="J76" i="85"/>
  <c r="M46" i="85"/>
  <c r="M50" i="85"/>
  <c r="M54" i="85"/>
  <c r="M58" i="85"/>
  <c r="M62" i="85"/>
  <c r="M66" i="85"/>
  <c r="M70" i="85"/>
  <c r="M52" i="85"/>
  <c r="M56" i="85"/>
  <c r="M60" i="85"/>
  <c r="M64" i="85"/>
  <c r="M68" i="85"/>
  <c r="M45" i="85"/>
  <c r="M53" i="85"/>
  <c r="M61" i="85"/>
  <c r="M69" i="85"/>
  <c r="M47" i="85"/>
  <c r="M51" i="85"/>
  <c r="M55" i="85"/>
  <c r="M59" i="85"/>
  <c r="M63" i="85"/>
  <c r="M67" i="85"/>
  <c r="M71" i="85"/>
  <c r="M48" i="85"/>
  <c r="M44" i="85"/>
  <c r="M49" i="85"/>
  <c r="M57" i="85"/>
  <c r="M65" i="85"/>
  <c r="E46" i="85"/>
  <c r="E50" i="85"/>
  <c r="E54" i="85"/>
  <c r="E58" i="85"/>
  <c r="E62" i="85"/>
  <c r="E66" i="85"/>
  <c r="E70" i="85"/>
  <c r="E45" i="85"/>
  <c r="E49" i="85"/>
  <c r="E53" i="85"/>
  <c r="E57" i="85"/>
  <c r="E61" i="85"/>
  <c r="E65" i="85"/>
  <c r="E69" i="85"/>
  <c r="E47" i="85"/>
  <c r="E51" i="85"/>
  <c r="E55" i="85"/>
  <c r="E63" i="85"/>
  <c r="E67" i="85"/>
  <c r="E71" i="85"/>
  <c r="E48" i="85"/>
  <c r="E52" i="85"/>
  <c r="E56" i="85"/>
  <c r="E60" i="85"/>
  <c r="E64" i="85"/>
  <c r="E68" i="85"/>
  <c r="E44" i="85"/>
  <c r="E59" i="85"/>
  <c r="L76" i="85"/>
  <c r="P76" i="85"/>
  <c r="J75" i="85"/>
  <c r="D76" i="85"/>
  <c r="D75" i="85"/>
  <c r="L75" i="85"/>
  <c r="P75" i="85"/>
  <c r="H75" i="85"/>
  <c r="L6" i="84"/>
  <c r="L5" i="84" s="1"/>
  <c r="F6" i="84"/>
  <c r="F5" i="84" s="1"/>
  <c r="H76" i="84" l="1"/>
  <c r="I76" i="84" s="1"/>
  <c r="K56" i="84"/>
  <c r="K44" i="84"/>
  <c r="K50" i="84"/>
  <c r="K55" i="84"/>
  <c r="K46" i="84"/>
  <c r="K48" i="84"/>
  <c r="K65" i="84"/>
  <c r="K49" i="84"/>
  <c r="K66" i="84"/>
  <c r="K68" i="84"/>
  <c r="K61" i="84"/>
  <c r="K62" i="84"/>
  <c r="K71" i="84"/>
  <c r="K60" i="84"/>
  <c r="K54" i="84"/>
  <c r="K52" i="84"/>
  <c r="K69" i="84"/>
  <c r="K53" i="84"/>
  <c r="K70" i="84"/>
  <c r="K67" i="84"/>
  <c r="K47" i="84"/>
  <c r="K64" i="84"/>
  <c r="K59" i="84"/>
  <c r="K57" i="84"/>
  <c r="K63" i="84"/>
  <c r="K58" i="84"/>
  <c r="K51" i="84"/>
  <c r="K45" i="84"/>
  <c r="H75" i="84"/>
  <c r="M48" i="84"/>
  <c r="M52" i="84"/>
  <c r="M56" i="84"/>
  <c r="M60" i="84"/>
  <c r="M64" i="84"/>
  <c r="M68" i="84"/>
  <c r="M44" i="84"/>
  <c r="M50" i="84"/>
  <c r="M58" i="84"/>
  <c r="M66" i="84"/>
  <c r="M45" i="84"/>
  <c r="M49" i="84"/>
  <c r="M53" i="84"/>
  <c r="M57" i="84"/>
  <c r="M61" i="84"/>
  <c r="M65" i="84"/>
  <c r="M69" i="84"/>
  <c r="M46" i="84"/>
  <c r="M62" i="84"/>
  <c r="M47" i="84"/>
  <c r="M51" i="84"/>
  <c r="M55" i="84"/>
  <c r="M59" i="84"/>
  <c r="M63" i="84"/>
  <c r="M67" i="84"/>
  <c r="M71" i="84"/>
  <c r="M54" i="84"/>
  <c r="M70" i="84"/>
  <c r="E45" i="84"/>
  <c r="E49" i="84"/>
  <c r="E53" i="84"/>
  <c r="E57" i="84"/>
  <c r="E61" i="84"/>
  <c r="E65" i="84"/>
  <c r="E46" i="84"/>
  <c r="E50" i="84"/>
  <c r="E54" i="84"/>
  <c r="E58" i="84"/>
  <c r="E62" i="84"/>
  <c r="E47" i="84"/>
  <c r="E51" i="84"/>
  <c r="E55" i="84"/>
  <c r="E59" i="84"/>
  <c r="E63" i="84"/>
  <c r="E48" i="84"/>
  <c r="E52" i="84"/>
  <c r="E56" i="84"/>
  <c r="E60" i="84"/>
  <c r="E64" i="84"/>
  <c r="E44" i="84"/>
  <c r="J76" i="84"/>
  <c r="L76" i="84"/>
  <c r="F76" i="84"/>
  <c r="D76" i="84"/>
  <c r="D75" i="84"/>
  <c r="P75" i="84"/>
  <c r="P76" i="84"/>
  <c r="L75" i="84"/>
  <c r="J75" i="84"/>
  <c r="F6" i="83"/>
  <c r="F5" i="83" s="1"/>
  <c r="L6" i="83"/>
  <c r="L5" i="83" s="1"/>
  <c r="I48" i="83" l="1"/>
  <c r="I52" i="83"/>
  <c r="I56" i="83"/>
  <c r="I60" i="83"/>
  <c r="I64" i="83"/>
  <c r="I68" i="83"/>
  <c r="I44" i="83"/>
  <c r="I49" i="83"/>
  <c r="I53" i="83"/>
  <c r="I61" i="83"/>
  <c r="I65" i="83"/>
  <c r="I46" i="83"/>
  <c r="I54" i="83"/>
  <c r="I62" i="83"/>
  <c r="I66" i="83"/>
  <c r="I45" i="83"/>
  <c r="I57" i="83"/>
  <c r="I69" i="83"/>
  <c r="I50" i="83"/>
  <c r="I58" i="83"/>
  <c r="I70" i="83"/>
  <c r="I59" i="83"/>
  <c r="I51" i="83"/>
  <c r="I71" i="83"/>
  <c r="I47" i="83"/>
  <c r="I63" i="83"/>
  <c r="I67" i="83"/>
  <c r="I55" i="83"/>
  <c r="H76" i="83"/>
  <c r="I76" i="83" s="1"/>
  <c r="K44" i="83"/>
  <c r="K56" i="83"/>
  <c r="K48" i="83"/>
  <c r="K65" i="83"/>
  <c r="K53" i="83"/>
  <c r="K70" i="83"/>
  <c r="K59" i="83"/>
  <c r="K47" i="83"/>
  <c r="K64" i="83"/>
  <c r="K52" i="83"/>
  <c r="K69" i="83"/>
  <c r="K58" i="83"/>
  <c r="K46" i="83"/>
  <c r="K63" i="83"/>
  <c r="K51" i="83"/>
  <c r="K68" i="83"/>
  <c r="K57" i="83"/>
  <c r="K45" i="83"/>
  <c r="K62" i="83"/>
  <c r="K50" i="83"/>
  <c r="K67" i="83"/>
  <c r="K55" i="83"/>
  <c r="K61" i="83"/>
  <c r="K49" i="83"/>
  <c r="K66" i="83"/>
  <c r="K54" i="83"/>
  <c r="K71" i="83"/>
  <c r="K60" i="83"/>
  <c r="M45" i="83"/>
  <c r="M49" i="83"/>
  <c r="M53" i="83"/>
  <c r="M57" i="83"/>
  <c r="M61" i="83"/>
  <c r="M65" i="83"/>
  <c r="M69" i="83"/>
  <c r="M52" i="83"/>
  <c r="M68" i="83"/>
  <c r="M46" i="83"/>
  <c r="M50" i="83"/>
  <c r="M54" i="83"/>
  <c r="M58" i="83"/>
  <c r="M62" i="83"/>
  <c r="M66" i="83"/>
  <c r="M70" i="83"/>
  <c r="M48" i="83"/>
  <c r="M60" i="83"/>
  <c r="M47" i="83"/>
  <c r="M51" i="83"/>
  <c r="M55" i="83"/>
  <c r="M59" i="83"/>
  <c r="M63" i="83"/>
  <c r="M67" i="83"/>
  <c r="M71" i="83"/>
  <c r="M56" i="83"/>
  <c r="M64" i="83"/>
  <c r="M44" i="83"/>
  <c r="E46" i="83"/>
  <c r="E50" i="83"/>
  <c r="E54" i="83"/>
  <c r="E58" i="83"/>
  <c r="E62" i="83"/>
  <c r="E66" i="83"/>
  <c r="E70" i="83"/>
  <c r="E52" i="83"/>
  <c r="E60" i="83"/>
  <c r="E68" i="83"/>
  <c r="E49" i="83"/>
  <c r="E57" i="83"/>
  <c r="E65" i="83"/>
  <c r="E47" i="83"/>
  <c r="E51" i="83"/>
  <c r="E55" i="83"/>
  <c r="E59" i="83"/>
  <c r="E63" i="83"/>
  <c r="E67" i="83"/>
  <c r="E71" i="83"/>
  <c r="E48" i="83"/>
  <c r="E56" i="83"/>
  <c r="E64" i="83"/>
  <c r="E44" i="83"/>
  <c r="E45" i="83"/>
  <c r="E53" i="83"/>
  <c r="E61" i="83"/>
  <c r="E69" i="83"/>
  <c r="J76" i="83"/>
  <c r="L76" i="83"/>
  <c r="F76" i="83"/>
  <c r="P76" i="83"/>
  <c r="D76" i="83"/>
  <c r="P75" i="83"/>
  <c r="L75" i="83"/>
  <c r="J75" i="83"/>
  <c r="D75" i="83"/>
  <c r="H75" i="83"/>
  <c r="L6" i="82"/>
  <c r="L5" i="82" s="1"/>
  <c r="F6" i="82"/>
  <c r="F5" i="82" s="1"/>
  <c r="K56" i="82" l="1"/>
  <c r="K44" i="82"/>
  <c r="K46" i="82"/>
  <c r="K47" i="82"/>
  <c r="K64" i="82"/>
  <c r="K52" i="82"/>
  <c r="K69" i="82"/>
  <c r="K49" i="82"/>
  <c r="K66" i="82"/>
  <c r="K48" i="82"/>
  <c r="K54" i="82"/>
  <c r="K51" i="82"/>
  <c r="K68" i="82"/>
  <c r="K57" i="82"/>
  <c r="K50" i="82"/>
  <c r="K53" i="82"/>
  <c r="K70" i="82"/>
  <c r="K60" i="82"/>
  <c r="K65" i="82"/>
  <c r="K62" i="82"/>
  <c r="K59" i="82"/>
  <c r="K55" i="82"/>
  <c r="K67" i="82"/>
  <c r="K61" i="82"/>
  <c r="K71" i="82"/>
  <c r="K58" i="82"/>
  <c r="K63" i="82"/>
  <c r="K45" i="82"/>
  <c r="M47" i="82"/>
  <c r="M51" i="82"/>
  <c r="M55" i="82"/>
  <c r="M59" i="82"/>
  <c r="M63" i="82"/>
  <c r="M67" i="82"/>
  <c r="M71" i="82"/>
  <c r="M45" i="82"/>
  <c r="M53" i="82"/>
  <c r="M61" i="82"/>
  <c r="M69" i="82"/>
  <c r="M50" i="82"/>
  <c r="M54" i="82"/>
  <c r="M62" i="82"/>
  <c r="M70" i="82"/>
  <c r="M48" i="82"/>
  <c r="M52" i="82"/>
  <c r="M56" i="82"/>
  <c r="M60" i="82"/>
  <c r="M64" i="82"/>
  <c r="M68" i="82"/>
  <c r="M44" i="82"/>
  <c r="M49" i="82"/>
  <c r="M57" i="82"/>
  <c r="M65" i="82"/>
  <c r="M46" i="82"/>
  <c r="M58" i="82"/>
  <c r="M66" i="82"/>
  <c r="E44" i="82"/>
  <c r="H76" i="82"/>
  <c r="I76" i="82" s="1"/>
  <c r="L76" i="82"/>
  <c r="F76" i="82"/>
  <c r="P76" i="82"/>
  <c r="J75" i="82"/>
  <c r="L75" i="82"/>
  <c r="D75" i="82"/>
  <c r="D76" i="82"/>
  <c r="P75" i="82"/>
  <c r="J76" i="82"/>
  <c r="H75" i="82"/>
  <c r="L6" i="88"/>
  <c r="L5" i="88" s="1"/>
  <c r="N74" i="88"/>
  <c r="L74" i="88"/>
  <c r="H74" i="88"/>
  <c r="P74" i="88"/>
  <c r="F6" i="88"/>
  <c r="F5" i="88" s="1"/>
  <c r="J74" i="88"/>
  <c r="G44" i="82" l="1"/>
  <c r="F75" i="82"/>
  <c r="E71" i="88"/>
  <c r="M71" i="88"/>
  <c r="O54" i="82"/>
  <c r="O70" i="82"/>
  <c r="O59" i="82"/>
  <c r="O48" i="82"/>
  <c r="O64" i="82"/>
  <c r="O53" i="82"/>
  <c r="O69" i="82"/>
  <c r="O62" i="82"/>
  <c r="O67" i="82"/>
  <c r="O45" i="82"/>
  <c r="O50" i="82"/>
  <c r="O66" i="82"/>
  <c r="O55" i="82"/>
  <c r="O60" i="82"/>
  <c r="O49" i="82"/>
  <c r="O65" i="82"/>
  <c r="O58" i="82"/>
  <c r="O47" i="82"/>
  <c r="O63" i="82"/>
  <c r="O52" i="82"/>
  <c r="O68" i="82"/>
  <c r="O57" i="82"/>
  <c r="O44" i="82"/>
  <c r="O46" i="82"/>
  <c r="O51" i="82"/>
  <c r="O56" i="82"/>
  <c r="O61" i="82"/>
  <c r="O71" i="82"/>
  <c r="N75" i="82"/>
  <c r="I71" i="88"/>
  <c r="I46" i="88"/>
  <c r="I50" i="88"/>
  <c r="I54" i="88"/>
  <c r="I58" i="88"/>
  <c r="I62" i="88"/>
  <c r="I66" i="88"/>
  <c r="I70" i="88"/>
  <c r="I45" i="88"/>
  <c r="I57" i="88"/>
  <c r="I69" i="88"/>
  <c r="I47" i="88"/>
  <c r="I51" i="88"/>
  <c r="I55" i="88"/>
  <c r="I59" i="88"/>
  <c r="I63" i="88"/>
  <c r="I67" i="88"/>
  <c r="I44" i="88"/>
  <c r="I49" i="88"/>
  <c r="I65" i="88"/>
  <c r="I48" i="88"/>
  <c r="I52" i="88"/>
  <c r="I56" i="88"/>
  <c r="I60" i="88"/>
  <c r="I64" i="88"/>
  <c r="I68" i="88"/>
  <c r="I53" i="88"/>
  <c r="I61" i="88"/>
  <c r="K71" i="88"/>
  <c r="K45" i="88"/>
  <c r="K49" i="88"/>
  <c r="K53" i="88"/>
  <c r="K57" i="88"/>
  <c r="K61" i="88"/>
  <c r="K65" i="88"/>
  <c r="K69" i="88"/>
  <c r="K56" i="88"/>
  <c r="K46" i="88"/>
  <c r="K50" i="88"/>
  <c r="K54" i="88"/>
  <c r="K58" i="88"/>
  <c r="K62" i="88"/>
  <c r="K66" i="88"/>
  <c r="K70" i="88"/>
  <c r="K52" i="88"/>
  <c r="K64" i="88"/>
  <c r="K47" i="88"/>
  <c r="K51" i="88"/>
  <c r="K55" i="88"/>
  <c r="K59" i="88"/>
  <c r="K63" i="88"/>
  <c r="K67" i="88"/>
  <c r="K44" i="88"/>
  <c r="K48" i="88"/>
  <c r="K60" i="88"/>
  <c r="K68" i="88"/>
  <c r="M47" i="88"/>
  <c r="M51" i="88"/>
  <c r="M55" i="88"/>
  <c r="M59" i="88"/>
  <c r="M63" i="88"/>
  <c r="M67" i="88"/>
  <c r="M44" i="88"/>
  <c r="M50" i="88"/>
  <c r="M66" i="88"/>
  <c r="M48" i="88"/>
  <c r="M52" i="88"/>
  <c r="M56" i="88"/>
  <c r="M60" i="88"/>
  <c r="M64" i="88"/>
  <c r="M68" i="88"/>
  <c r="M54" i="88"/>
  <c r="M62" i="88"/>
  <c r="M45" i="88"/>
  <c r="M49" i="88"/>
  <c r="M53" i="88"/>
  <c r="M57" i="88"/>
  <c r="M61" i="88"/>
  <c r="M65" i="88"/>
  <c r="M69" i="88"/>
  <c r="M46" i="88"/>
  <c r="M58" i="88"/>
  <c r="M70" i="88"/>
  <c r="L76" i="88"/>
  <c r="E45" i="88"/>
  <c r="E49" i="88"/>
  <c r="E53" i="88"/>
  <c r="E57" i="88"/>
  <c r="E61" i="88"/>
  <c r="E65" i="88"/>
  <c r="E69" i="88"/>
  <c r="E51" i="88"/>
  <c r="E55" i="88"/>
  <c r="E63" i="88"/>
  <c r="E67" i="88"/>
  <c r="E48" i="88"/>
  <c r="E56" i="88"/>
  <c r="E60" i="88"/>
  <c r="E64" i="88"/>
  <c r="E68" i="88"/>
  <c r="E46" i="88"/>
  <c r="E50" i="88"/>
  <c r="E54" i="88"/>
  <c r="E58" i="88"/>
  <c r="E62" i="88"/>
  <c r="E66" i="88"/>
  <c r="E70" i="88"/>
  <c r="E47" i="88"/>
  <c r="E59" i="88"/>
  <c r="E44" i="88"/>
  <c r="E52" i="88"/>
  <c r="J76" i="88"/>
  <c r="H75" i="88"/>
  <c r="N76" i="88"/>
  <c r="H76" i="88"/>
  <c r="I76" i="88" s="1"/>
  <c r="P76" i="88"/>
  <c r="P75" i="88"/>
  <c r="D76" i="88"/>
  <c r="J75" i="88"/>
  <c r="F76" i="88"/>
  <c r="D75" i="88"/>
  <c r="L75" i="88"/>
  <c r="G58" i="83" l="1"/>
  <c r="G47" i="83"/>
  <c r="G67" i="83"/>
  <c r="G61" i="83"/>
  <c r="G48" i="83"/>
  <c r="G60" i="83"/>
  <c r="G50" i="83"/>
  <c r="G55" i="83"/>
  <c r="G49" i="83"/>
  <c r="G68" i="83"/>
  <c r="G54" i="83"/>
  <c r="G63" i="83"/>
  <c r="G65" i="83"/>
  <c r="G59" i="83"/>
  <c r="F75" i="83"/>
  <c r="G46" i="83"/>
  <c r="G62" i="83"/>
  <c r="G51" i="83"/>
  <c r="G44" i="83"/>
  <c r="G69" i="83"/>
  <c r="G56" i="83"/>
  <c r="G52" i="83"/>
  <c r="G66" i="83"/>
  <c r="G45" i="83"/>
  <c r="G64" i="83"/>
  <c r="G70" i="83"/>
  <c r="G53" i="83"/>
  <c r="G57" i="83"/>
  <c r="O54" i="83"/>
  <c r="O70" i="83"/>
  <c r="O59" i="83"/>
  <c r="O48" i="83"/>
  <c r="O64" i="83"/>
  <c r="O49" i="83"/>
  <c r="O65" i="83"/>
  <c r="O46" i="83"/>
  <c r="O51" i="83"/>
  <c r="O67" i="83"/>
  <c r="O44" i="83"/>
  <c r="O50" i="83"/>
  <c r="O55" i="83"/>
  <c r="O71" i="83"/>
  <c r="O45" i="83"/>
  <c r="N75" i="83"/>
  <c r="O58" i="83"/>
  <c r="O47" i="83"/>
  <c r="O63" i="83"/>
  <c r="O52" i="83"/>
  <c r="O68" i="83"/>
  <c r="O53" i="83"/>
  <c r="O69" i="83"/>
  <c r="O62" i="83"/>
  <c r="O56" i="83"/>
  <c r="O57" i="83"/>
  <c r="O66" i="83"/>
  <c r="O60" i="83"/>
  <c r="O61" i="83"/>
  <c r="N111" i="79"/>
  <c r="P111" i="79"/>
  <c r="P80" i="79"/>
  <c r="P6" i="79" s="1"/>
  <c r="L111" i="79"/>
  <c r="L159" i="79" s="1"/>
  <c r="J111" i="79"/>
  <c r="J159" i="79" s="1"/>
  <c r="J80" i="79"/>
  <c r="H159" i="79"/>
  <c r="H80" i="79"/>
  <c r="D6" i="79"/>
  <c r="D5" i="79" s="1"/>
  <c r="J6" i="79" l="1"/>
  <c r="J5" i="79" s="1"/>
  <c r="K85" i="79"/>
  <c r="K89" i="79"/>
  <c r="K93" i="79"/>
  <c r="K97" i="79"/>
  <c r="K101" i="79"/>
  <c r="K105" i="79"/>
  <c r="K84" i="79"/>
  <c r="K82" i="79"/>
  <c r="K86" i="79"/>
  <c r="K90" i="79"/>
  <c r="K94" i="79"/>
  <c r="K98" i="79"/>
  <c r="K102" i="79"/>
  <c r="K81" i="79"/>
  <c r="K88" i="79"/>
  <c r="K92" i="79"/>
  <c r="K96" i="79"/>
  <c r="K100" i="79"/>
  <c r="K104" i="79"/>
  <c r="K83" i="79"/>
  <c r="K87" i="79"/>
  <c r="K91" i="79"/>
  <c r="K95" i="79"/>
  <c r="K99" i="79"/>
  <c r="K103" i="79"/>
  <c r="H6" i="79"/>
  <c r="H5" i="79" s="1"/>
  <c r="I82" i="79"/>
  <c r="I86" i="79"/>
  <c r="I90" i="79"/>
  <c r="I94" i="79"/>
  <c r="I98" i="79"/>
  <c r="I102" i="79"/>
  <c r="I81" i="79"/>
  <c r="I83" i="79"/>
  <c r="I87" i="79"/>
  <c r="I91" i="79"/>
  <c r="I95" i="79"/>
  <c r="I99" i="79"/>
  <c r="I103" i="79"/>
  <c r="I89" i="79"/>
  <c r="I97" i="79"/>
  <c r="I84" i="79"/>
  <c r="I88" i="79"/>
  <c r="I92" i="79"/>
  <c r="I96" i="79"/>
  <c r="I100" i="79"/>
  <c r="I104" i="79"/>
  <c r="I85" i="79"/>
  <c r="I93" i="79"/>
  <c r="I101" i="79"/>
  <c r="I105" i="79"/>
  <c r="N6" i="79"/>
  <c r="N5" i="79" s="1"/>
  <c r="N159" i="79"/>
  <c r="G57" i="84"/>
  <c r="G46" i="84"/>
  <c r="G62" i="84"/>
  <c r="G55" i="84"/>
  <c r="G56" i="84"/>
  <c r="G59" i="84"/>
  <c r="G49" i="84"/>
  <c r="G65" i="84"/>
  <c r="G44" i="84"/>
  <c r="G53" i="84"/>
  <c r="G58" i="84"/>
  <c r="G48" i="84"/>
  <c r="G60" i="84"/>
  <c r="G45" i="84"/>
  <c r="G61" i="84"/>
  <c r="G50" i="84"/>
  <c r="G63" i="84"/>
  <c r="G64" i="84"/>
  <c r="G54" i="84"/>
  <c r="G52" i="84"/>
  <c r="G47" i="84"/>
  <c r="G51" i="84"/>
  <c r="F75" i="84"/>
  <c r="O51" i="84"/>
  <c r="O67" i="84"/>
  <c r="O56" i="84"/>
  <c r="O44" i="84"/>
  <c r="O57" i="84"/>
  <c r="O46" i="84"/>
  <c r="O62" i="84"/>
  <c r="O55" i="84"/>
  <c r="O71" i="84"/>
  <c r="O45" i="84"/>
  <c r="O61" i="84"/>
  <c r="O50" i="84"/>
  <c r="O66" i="84"/>
  <c r="O59" i="84"/>
  <c r="O48" i="84"/>
  <c r="O49" i="84"/>
  <c r="O65" i="84"/>
  <c r="O54" i="84"/>
  <c r="O70" i="84"/>
  <c r="O63" i="84"/>
  <c r="O68" i="84"/>
  <c r="O69" i="84"/>
  <c r="O60" i="84"/>
  <c r="O64" i="84"/>
  <c r="O47" i="84"/>
  <c r="O52" i="84"/>
  <c r="O53" i="84"/>
  <c r="O58" i="84"/>
  <c r="O83" i="79"/>
  <c r="O87" i="79"/>
  <c r="O91" i="79"/>
  <c r="O95" i="79"/>
  <c r="O99" i="79"/>
  <c r="O103" i="79"/>
  <c r="O84" i="79"/>
  <c r="O88" i="79"/>
  <c r="O92" i="79"/>
  <c r="O96" i="79"/>
  <c r="O100" i="79"/>
  <c r="O104" i="79"/>
  <c r="O85" i="79"/>
  <c r="O89" i="79"/>
  <c r="O93" i="79"/>
  <c r="O97" i="79"/>
  <c r="O101" i="79"/>
  <c r="O105" i="79"/>
  <c r="O82" i="79"/>
  <c r="O86" i="79"/>
  <c r="O90" i="79"/>
  <c r="O94" i="79"/>
  <c r="O98" i="79"/>
  <c r="O102" i="79"/>
  <c r="O81" i="79"/>
  <c r="G81" i="79"/>
  <c r="M82" i="79"/>
  <c r="M86" i="79"/>
  <c r="M90" i="79"/>
  <c r="M94" i="79"/>
  <c r="M98" i="79"/>
  <c r="M102" i="79"/>
  <c r="M81" i="79"/>
  <c r="M93" i="79"/>
  <c r="M101" i="79"/>
  <c r="M83" i="79"/>
  <c r="M87" i="79"/>
  <c r="M91" i="79"/>
  <c r="M95" i="79"/>
  <c r="M99" i="79"/>
  <c r="M103" i="79"/>
  <c r="M89" i="79"/>
  <c r="M84" i="79"/>
  <c r="M88" i="79"/>
  <c r="M92" i="79"/>
  <c r="M96" i="79"/>
  <c r="M100" i="79"/>
  <c r="M104" i="79"/>
  <c r="M85" i="79"/>
  <c r="M97" i="79"/>
  <c r="M105" i="79"/>
  <c r="E81" i="79"/>
  <c r="P5" i="79"/>
  <c r="D112" i="79"/>
  <c r="H112" i="79"/>
  <c r="L112" i="79"/>
  <c r="N112" i="79"/>
  <c r="F112" i="79"/>
  <c r="J112" i="79"/>
  <c r="P112" i="79"/>
  <c r="Q88" i="79" l="1"/>
  <c r="Q93" i="79"/>
  <c r="Q81" i="79"/>
  <c r="Q89" i="79"/>
  <c r="G51" i="85"/>
  <c r="G71" i="85"/>
  <c r="G60" i="85"/>
  <c r="G45" i="85"/>
  <c r="G49" i="85"/>
  <c r="G70" i="85"/>
  <c r="G66" i="85"/>
  <c r="F75" i="85"/>
  <c r="G48" i="85"/>
  <c r="G64" i="85"/>
  <c r="G53" i="85"/>
  <c r="G46" i="85"/>
  <c r="G57" i="85"/>
  <c r="G50" i="85"/>
  <c r="G63" i="85"/>
  <c r="G68" i="85"/>
  <c r="G61" i="85"/>
  <c r="G54" i="85"/>
  <c r="G59" i="85"/>
  <c r="G47" i="85"/>
  <c r="G56" i="85"/>
  <c r="G69" i="85"/>
  <c r="G58" i="85"/>
  <c r="G55" i="85"/>
  <c r="G52" i="85"/>
  <c r="G65" i="85"/>
  <c r="G67" i="85"/>
  <c r="G44" i="85"/>
  <c r="G62" i="85"/>
  <c r="Q83" i="79"/>
  <c r="O55" i="85"/>
  <c r="O71" i="85"/>
  <c r="O60" i="85"/>
  <c r="O45" i="85"/>
  <c r="O61" i="85"/>
  <c r="O50" i="85"/>
  <c r="O66" i="85"/>
  <c r="O59" i="85"/>
  <c r="O48" i="85"/>
  <c r="O64" i="85"/>
  <c r="O49" i="85"/>
  <c r="O65" i="85"/>
  <c r="O54" i="85"/>
  <c r="O47" i="85"/>
  <c r="O63" i="85"/>
  <c r="O52" i="85"/>
  <c r="O68" i="85"/>
  <c r="O53" i="85"/>
  <c r="O69" i="85"/>
  <c r="O56" i="85"/>
  <c r="O57" i="85"/>
  <c r="O62" i="85"/>
  <c r="O70" i="85"/>
  <c r="O58" i="85"/>
  <c r="O51" i="85"/>
  <c r="O67" i="85"/>
  <c r="O44" i="85"/>
  <c r="O46" i="85"/>
  <c r="N75" i="85"/>
  <c r="Q87" i="79"/>
  <c r="Q91" i="79"/>
  <c r="Q98" i="79"/>
  <c r="Q101" i="79"/>
  <c r="Q96" i="79"/>
  <c r="Q105" i="79"/>
  <c r="Q104" i="79"/>
  <c r="Q99" i="79"/>
  <c r="Q86" i="79"/>
  <c r="Q84" i="79"/>
  <c r="Q94" i="79"/>
  <c r="Q85" i="79"/>
  <c r="Q95" i="79"/>
  <c r="Q102" i="79"/>
  <c r="Q82" i="79"/>
  <c r="Q92" i="79"/>
  <c r="Q100" i="79"/>
  <c r="Q97" i="79"/>
  <c r="Q103" i="79"/>
  <c r="Q90" i="79"/>
  <c r="N111" i="80"/>
  <c r="J111" i="80"/>
  <c r="J159" i="80" s="1"/>
  <c r="P111" i="80"/>
  <c r="L111" i="80"/>
  <c r="L159" i="80" s="1"/>
  <c r="P80" i="80"/>
  <c r="P6" i="80" s="1"/>
  <c r="P5" i="80" s="1"/>
  <c r="D80" i="80"/>
  <c r="D6" i="80" s="1"/>
  <c r="D5" i="80" s="1"/>
  <c r="H111" i="80"/>
  <c r="H159" i="80" s="1"/>
  <c r="H80" i="80"/>
  <c r="J80" i="80"/>
  <c r="K105" i="80" l="1"/>
  <c r="K85" i="80"/>
  <c r="K89" i="80"/>
  <c r="K93" i="80"/>
  <c r="K97" i="80"/>
  <c r="K101" i="80"/>
  <c r="K81" i="80"/>
  <c r="K84" i="80"/>
  <c r="K104" i="80"/>
  <c r="K82" i="80"/>
  <c r="K86" i="80"/>
  <c r="K90" i="80"/>
  <c r="K94" i="80"/>
  <c r="Q94" i="80" s="1"/>
  <c r="K98" i="80"/>
  <c r="Q98" i="80" s="1"/>
  <c r="K102" i="80"/>
  <c r="K88" i="80"/>
  <c r="K96" i="80"/>
  <c r="K83" i="80"/>
  <c r="K87" i="80"/>
  <c r="K91" i="80"/>
  <c r="K95" i="80"/>
  <c r="K99" i="80"/>
  <c r="K103" i="80"/>
  <c r="K92" i="80"/>
  <c r="K100" i="80"/>
  <c r="J6" i="80"/>
  <c r="J5" i="80" s="1"/>
  <c r="I85" i="80"/>
  <c r="Q85" i="80" s="1"/>
  <c r="I89" i="80"/>
  <c r="Q89" i="80" s="1"/>
  <c r="I93" i="80"/>
  <c r="Q93" i="80" s="1"/>
  <c r="I97" i="80"/>
  <c r="Q97" i="80" s="1"/>
  <c r="I101" i="80"/>
  <c r="Q101" i="80" s="1"/>
  <c r="I105" i="80"/>
  <c r="I92" i="80"/>
  <c r="I82" i="80"/>
  <c r="I86" i="80"/>
  <c r="I90" i="80"/>
  <c r="I94" i="80"/>
  <c r="I98" i="80"/>
  <c r="I102" i="80"/>
  <c r="I81" i="80"/>
  <c r="I88" i="80"/>
  <c r="I104" i="80"/>
  <c r="I83" i="80"/>
  <c r="I87" i="80"/>
  <c r="I91" i="80"/>
  <c r="Q91" i="80" s="1"/>
  <c r="I95" i="80"/>
  <c r="Q95" i="80" s="1"/>
  <c r="I99" i="80"/>
  <c r="Q99" i="80" s="1"/>
  <c r="I103" i="80"/>
  <c r="I84" i="80"/>
  <c r="I100" i="80"/>
  <c r="I96" i="80"/>
  <c r="Q96" i="80" s="1"/>
  <c r="H6" i="80"/>
  <c r="H5" i="80" s="1"/>
  <c r="N6" i="80"/>
  <c r="N5" i="80" s="1"/>
  <c r="N159" i="80"/>
  <c r="G65" i="86"/>
  <c r="G51" i="86"/>
  <c r="G67" i="86"/>
  <c r="G53" i="86"/>
  <c r="G66" i="86"/>
  <c r="G71" i="86"/>
  <c r="G47" i="86"/>
  <c r="G60" i="86"/>
  <c r="G64" i="86"/>
  <c r="G54" i="86"/>
  <c r="G52" i="86"/>
  <c r="G63" i="86"/>
  <c r="G45" i="86"/>
  <c r="G49" i="86"/>
  <c r="G58" i="86"/>
  <c r="G68" i="86"/>
  <c r="G62" i="86"/>
  <c r="G46" i="86"/>
  <c r="G48" i="86"/>
  <c r="G55" i="86"/>
  <c r="G70" i="86"/>
  <c r="G59" i="86"/>
  <c r="G69" i="86"/>
  <c r="G56" i="86"/>
  <c r="G50" i="86"/>
  <c r="G44" i="86"/>
  <c r="G61" i="86"/>
  <c r="G57" i="86"/>
  <c r="F75" i="86"/>
  <c r="O63" i="86"/>
  <c r="O65" i="86"/>
  <c r="O61" i="86"/>
  <c r="O67" i="86"/>
  <c r="O56" i="86"/>
  <c r="O57" i="86"/>
  <c r="O45" i="86"/>
  <c r="O59" i="86"/>
  <c r="O48" i="86"/>
  <c r="O44" i="86"/>
  <c r="O68" i="86"/>
  <c r="O64" i="86"/>
  <c r="O46" i="86"/>
  <c r="O52" i="86"/>
  <c r="O66" i="86"/>
  <c r="O49" i="86"/>
  <c r="O62" i="86"/>
  <c r="O51" i="86"/>
  <c r="O71" i="86"/>
  <c r="O70" i="86"/>
  <c r="O58" i="86"/>
  <c r="O54" i="86"/>
  <c r="O55" i="86"/>
  <c r="O53" i="86"/>
  <c r="O50" i="86"/>
  <c r="O47" i="86"/>
  <c r="O69" i="86"/>
  <c r="O60" i="86"/>
  <c r="N75" i="86"/>
  <c r="O83" i="80"/>
  <c r="O87" i="80"/>
  <c r="O91" i="80"/>
  <c r="O95" i="80"/>
  <c r="O99" i="80"/>
  <c r="O103" i="80"/>
  <c r="O84" i="80"/>
  <c r="O88" i="80"/>
  <c r="O92" i="80"/>
  <c r="O96" i="80"/>
  <c r="O100" i="80"/>
  <c r="O104" i="80"/>
  <c r="O89" i="80"/>
  <c r="O93" i="80"/>
  <c r="O97" i="80"/>
  <c r="O101" i="80"/>
  <c r="O105" i="80"/>
  <c r="O86" i="80"/>
  <c r="O85" i="80"/>
  <c r="O82" i="80"/>
  <c r="O90" i="80"/>
  <c r="O94" i="80"/>
  <c r="O98" i="80"/>
  <c r="O102" i="80"/>
  <c r="O81" i="80"/>
  <c r="G81" i="80"/>
  <c r="Q83" i="80"/>
  <c r="Q84" i="80"/>
  <c r="Q92" i="80"/>
  <c r="P112" i="80"/>
  <c r="D112" i="80"/>
  <c r="H112" i="80"/>
  <c r="J112" i="80"/>
  <c r="N112" i="80"/>
  <c r="L112" i="80"/>
  <c r="F112" i="80"/>
  <c r="Q88" i="80" l="1"/>
  <c r="Q102" i="80"/>
  <c r="Q86" i="80"/>
  <c r="Q104" i="80"/>
  <c r="Q100" i="80"/>
  <c r="Q82" i="80"/>
  <c r="Q103" i="80"/>
  <c r="Q87" i="80"/>
  <c r="Q81" i="80"/>
  <c r="Q90" i="80"/>
  <c r="Q105" i="80"/>
  <c r="G44" i="87"/>
  <c r="G61" i="87"/>
  <c r="G60" i="87"/>
  <c r="G50" i="87"/>
  <c r="G53" i="87"/>
  <c r="G63" i="87"/>
  <c r="G59" i="87"/>
  <c r="G67" i="87"/>
  <c r="G54" i="87"/>
  <c r="G48" i="87"/>
  <c r="G68" i="87"/>
  <c r="G58" i="87"/>
  <c r="G71" i="87"/>
  <c r="G64" i="87"/>
  <c r="G46" i="87"/>
  <c r="G47" i="87"/>
  <c r="G69" i="87"/>
  <c r="G49" i="87"/>
  <c r="G45" i="87"/>
  <c r="G55" i="87"/>
  <c r="G65" i="87"/>
  <c r="G52" i="87"/>
  <c r="G51" i="87"/>
  <c r="G57" i="87"/>
  <c r="G70" i="87"/>
  <c r="G56" i="87"/>
  <c r="G62" i="87"/>
  <c r="G66" i="87"/>
  <c r="F75" i="87"/>
  <c r="O44" i="87"/>
  <c r="O64" i="87"/>
  <c r="O50" i="87"/>
  <c r="O68" i="87"/>
  <c r="O66" i="87"/>
  <c r="O60" i="87"/>
  <c r="O45" i="87"/>
  <c r="O67" i="87"/>
  <c r="O63" i="87"/>
  <c r="O56" i="87"/>
  <c r="O53" i="87"/>
  <c r="O57" i="87"/>
  <c r="O59" i="87"/>
  <c r="O71" i="87"/>
  <c r="O69" i="87"/>
  <c r="O48" i="87"/>
  <c r="O47" i="87"/>
  <c r="O52" i="87"/>
  <c r="O65" i="87"/>
  <c r="O58" i="87"/>
  <c r="O49" i="87"/>
  <c r="O61" i="87"/>
  <c r="O54" i="87"/>
  <c r="O55" i="87"/>
  <c r="O46" i="87"/>
  <c r="O51" i="87"/>
  <c r="O70" i="87"/>
  <c r="O62" i="87"/>
  <c r="N75" i="87"/>
  <c r="L111" i="81"/>
  <c r="L159" i="81" s="1"/>
  <c r="H111" i="81"/>
  <c r="P80" i="81"/>
  <c r="J111" i="81"/>
  <c r="H80" i="81"/>
  <c r="J80" i="81"/>
  <c r="D80" i="81"/>
  <c r="N111" i="81"/>
  <c r="P111" i="81"/>
  <c r="E89" i="81" l="1"/>
  <c r="E88" i="81"/>
  <c r="E104" i="81"/>
  <c r="E82" i="81"/>
  <c r="E86" i="81"/>
  <c r="E90" i="81"/>
  <c r="E94" i="81"/>
  <c r="E98" i="81"/>
  <c r="E102" i="81"/>
  <c r="E85" i="81"/>
  <c r="E93" i="81"/>
  <c r="E97" i="81"/>
  <c r="E101" i="81"/>
  <c r="E105" i="81"/>
  <c r="E84" i="81"/>
  <c r="E92" i="81"/>
  <c r="E96" i="81"/>
  <c r="E100" i="81"/>
  <c r="E103" i="81"/>
  <c r="E99" i="81"/>
  <c r="E95" i="81"/>
  <c r="E91" i="81"/>
  <c r="E87" i="81"/>
  <c r="E83" i="81"/>
  <c r="K85" i="81"/>
  <c r="K89" i="81"/>
  <c r="K93" i="81"/>
  <c r="K97" i="81"/>
  <c r="K101" i="81"/>
  <c r="K105" i="81"/>
  <c r="K84" i="81"/>
  <c r="K96" i="81"/>
  <c r="K104" i="81"/>
  <c r="K82" i="81"/>
  <c r="K86" i="81"/>
  <c r="K90" i="81"/>
  <c r="K94" i="81"/>
  <c r="K98" i="81"/>
  <c r="K102" i="81"/>
  <c r="K106" i="81"/>
  <c r="K83" i="81"/>
  <c r="K87" i="81"/>
  <c r="K91" i="81"/>
  <c r="K95" i="81"/>
  <c r="K99" i="81"/>
  <c r="K103" i="81"/>
  <c r="K81" i="81"/>
  <c r="K88" i="81"/>
  <c r="K92" i="81"/>
  <c r="K100" i="81"/>
  <c r="H112" i="81"/>
  <c r="I83" i="81"/>
  <c r="I87" i="81"/>
  <c r="I91" i="81"/>
  <c r="I95" i="81"/>
  <c r="I99" i="81"/>
  <c r="I103" i="81"/>
  <c r="I81" i="81"/>
  <c r="I86" i="81"/>
  <c r="I98" i="81"/>
  <c r="I106" i="81"/>
  <c r="I84" i="81"/>
  <c r="I88" i="81"/>
  <c r="I92" i="81"/>
  <c r="I96" i="81"/>
  <c r="I100" i="81"/>
  <c r="I104" i="81"/>
  <c r="I85" i="81"/>
  <c r="I89" i="81"/>
  <c r="I93" i="81"/>
  <c r="I97" i="81"/>
  <c r="I101" i="81"/>
  <c r="I105" i="81"/>
  <c r="I82" i="81"/>
  <c r="I90" i="81"/>
  <c r="I94" i="81"/>
  <c r="I102" i="81"/>
  <c r="D6" i="81"/>
  <c r="D5" i="81" s="1"/>
  <c r="G71" i="88"/>
  <c r="G46" i="88"/>
  <c r="G63" i="88"/>
  <c r="G52" i="88"/>
  <c r="G68" i="88"/>
  <c r="G62" i="88"/>
  <c r="G69" i="88"/>
  <c r="G65" i="88"/>
  <c r="G53" i="88"/>
  <c r="G55" i="88"/>
  <c r="G66" i="88"/>
  <c r="G49" i="88"/>
  <c r="F75" i="88"/>
  <c r="G47" i="88"/>
  <c r="G67" i="88"/>
  <c r="G56" i="88"/>
  <c r="G50" i="88"/>
  <c r="G70" i="88"/>
  <c r="G54" i="88"/>
  <c r="G59" i="88"/>
  <c r="G51" i="88"/>
  <c r="G44" i="88"/>
  <c r="G60" i="88"/>
  <c r="G58" i="88"/>
  <c r="G57" i="88"/>
  <c r="G45" i="88"/>
  <c r="G48" i="88"/>
  <c r="G64" i="88"/>
  <c r="G61" i="88"/>
  <c r="O51" i="88"/>
  <c r="O67" i="88"/>
  <c r="O56" i="88"/>
  <c r="O45" i="88"/>
  <c r="O61" i="88"/>
  <c r="O50" i="88"/>
  <c r="O66" i="88"/>
  <c r="N75" i="88"/>
  <c r="O71" i="88"/>
  <c r="O59" i="88"/>
  <c r="O48" i="88"/>
  <c r="O64" i="88"/>
  <c r="O53" i="88"/>
  <c r="O69" i="88"/>
  <c r="O47" i="88"/>
  <c r="O63" i="88"/>
  <c r="O52" i="88"/>
  <c r="O68" i="88"/>
  <c r="O57" i="88"/>
  <c r="O46" i="88"/>
  <c r="O62" i="88"/>
  <c r="O55" i="88"/>
  <c r="O44" i="88"/>
  <c r="O60" i="88"/>
  <c r="O49" i="88"/>
  <c r="O65" i="88"/>
  <c r="O54" i="88"/>
  <c r="O70" i="88"/>
  <c r="O58" i="88"/>
  <c r="O84" i="81"/>
  <c r="O88" i="81"/>
  <c r="O92" i="81"/>
  <c r="O96" i="81"/>
  <c r="O100" i="81"/>
  <c r="O104" i="81"/>
  <c r="O87" i="81"/>
  <c r="O95" i="81"/>
  <c r="O81" i="81"/>
  <c r="O85" i="81"/>
  <c r="O89" i="81"/>
  <c r="O93" i="81"/>
  <c r="O97" i="81"/>
  <c r="O101" i="81"/>
  <c r="O105" i="81"/>
  <c r="O91" i="81"/>
  <c r="O103" i="81"/>
  <c r="O82" i="81"/>
  <c r="O86" i="81"/>
  <c r="O90" i="81"/>
  <c r="O94" i="81"/>
  <c r="O98" i="81"/>
  <c r="O102" i="81"/>
  <c r="O106" i="81"/>
  <c r="O83" i="81"/>
  <c r="O99" i="81"/>
  <c r="G85" i="81"/>
  <c r="G89" i="81"/>
  <c r="G93" i="81"/>
  <c r="G97" i="81"/>
  <c r="G101" i="81"/>
  <c r="G83" i="81"/>
  <c r="G99" i="81"/>
  <c r="G86" i="81"/>
  <c r="G90" i="81"/>
  <c r="G94" i="81"/>
  <c r="G98" i="81"/>
  <c r="G102" i="81"/>
  <c r="G87" i="81"/>
  <c r="G91" i="81"/>
  <c r="G95" i="81"/>
  <c r="G103" i="81"/>
  <c r="G81" i="81"/>
  <c r="G84" i="81"/>
  <c r="G88" i="81"/>
  <c r="G92" i="81"/>
  <c r="G96" i="81"/>
  <c r="G100" i="81"/>
  <c r="G82" i="81"/>
  <c r="M82" i="81"/>
  <c r="M86" i="81"/>
  <c r="M90" i="81"/>
  <c r="M94" i="81"/>
  <c r="M98" i="81"/>
  <c r="M102" i="81"/>
  <c r="M106" i="81"/>
  <c r="M83" i="81"/>
  <c r="M87" i="81"/>
  <c r="M91" i="81"/>
  <c r="M95" i="81"/>
  <c r="M99" i="81"/>
  <c r="M103" i="81"/>
  <c r="M81" i="81"/>
  <c r="M84" i="81"/>
  <c r="M88" i="81"/>
  <c r="M92" i="81"/>
  <c r="M96" i="81"/>
  <c r="M100" i="81"/>
  <c r="M104" i="81"/>
  <c r="M85" i="81"/>
  <c r="M89" i="81"/>
  <c r="M93" i="81"/>
  <c r="M97" i="81"/>
  <c r="M101" i="81"/>
  <c r="M105" i="81"/>
  <c r="E81" i="81"/>
  <c r="J112" i="81"/>
  <c r="D112" i="81"/>
  <c r="L112" i="81"/>
  <c r="F112" i="81"/>
  <c r="P112" i="81"/>
  <c r="N112" i="81"/>
  <c r="Q95" i="81" l="1"/>
  <c r="Q91" i="81"/>
  <c r="Q87" i="81"/>
  <c r="Q89" i="81"/>
  <c r="Q85" i="81"/>
  <c r="Q102" i="81"/>
  <c r="Q93" i="81"/>
  <c r="Q83" i="81"/>
  <c r="Q96" i="81"/>
  <c r="Q94" i="81"/>
  <c r="Q82" i="81"/>
  <c r="Q90" i="81"/>
  <c r="Q105" i="81"/>
  <c r="Q92" i="81"/>
  <c r="Q106" i="81"/>
  <c r="Q103" i="81"/>
  <c r="Q99" i="81"/>
  <c r="Q101" i="81"/>
  <c r="Q104" i="81"/>
  <c r="Q88" i="81"/>
  <c r="Q86" i="81"/>
  <c r="Q97" i="81"/>
  <c r="Q100" i="81"/>
  <c r="Q84" i="81"/>
  <c r="Q98" i="81"/>
  <c r="N111" i="82"/>
  <c r="P111" i="82"/>
  <c r="J111" i="82"/>
  <c r="J159" i="82" s="1"/>
  <c r="J80" i="82"/>
  <c r="D80" i="82"/>
  <c r="H111" i="82"/>
  <c r="H159" i="82" s="1"/>
  <c r="P80" i="82"/>
  <c r="P6" i="82" s="1"/>
  <c r="L111" i="82"/>
  <c r="L159" i="82" s="1"/>
  <c r="H80" i="82"/>
  <c r="D6" i="82" l="1"/>
  <c r="D5" i="82" s="1"/>
  <c r="E82" i="82"/>
  <c r="E83" i="82"/>
  <c r="E84" i="82"/>
  <c r="Q84" i="82" s="1"/>
  <c r="E85" i="82"/>
  <c r="E86" i="82"/>
  <c r="Q86" i="82" s="1"/>
  <c r="E87" i="82"/>
  <c r="Q87" i="82" s="1"/>
  <c r="E88" i="82"/>
  <c r="E89" i="82"/>
  <c r="Q89" i="82" s="1"/>
  <c r="E90" i="82"/>
  <c r="E91" i="82"/>
  <c r="Q91" i="82" s="1"/>
  <c r="E92" i="82"/>
  <c r="E93" i="82"/>
  <c r="Q93" i="82" s="1"/>
  <c r="E94" i="82"/>
  <c r="Q94" i="82" s="1"/>
  <c r="E95" i="82"/>
  <c r="E96" i="82"/>
  <c r="Q96" i="82" s="1"/>
  <c r="E97" i="82"/>
  <c r="E98" i="82"/>
  <c r="Q98" i="82" s="1"/>
  <c r="E99" i="82"/>
  <c r="E100" i="82"/>
  <c r="Q100" i="82" s="1"/>
  <c r="E101" i="82"/>
  <c r="E102" i="82"/>
  <c r="Q102" i="82" s="1"/>
  <c r="E103" i="82"/>
  <c r="Q103" i="82" s="1"/>
  <c r="E104" i="82"/>
  <c r="E105" i="82"/>
  <c r="Q105" i="82" s="1"/>
  <c r="J6" i="82"/>
  <c r="J5" i="82" s="1"/>
  <c r="K82" i="82"/>
  <c r="K86" i="82"/>
  <c r="K90" i="82"/>
  <c r="K94" i="82"/>
  <c r="K98" i="82"/>
  <c r="K102" i="82"/>
  <c r="K81" i="82"/>
  <c r="K84" i="82"/>
  <c r="K88" i="82"/>
  <c r="K92" i="82"/>
  <c r="K96" i="82"/>
  <c r="K100" i="82"/>
  <c r="K104" i="82"/>
  <c r="K85" i="82"/>
  <c r="K93" i="82"/>
  <c r="K83" i="82"/>
  <c r="K87" i="82"/>
  <c r="K91" i="82"/>
  <c r="K95" i="82"/>
  <c r="K99" i="82"/>
  <c r="K103" i="82"/>
  <c r="K89" i="82"/>
  <c r="K97" i="82"/>
  <c r="K101" i="82"/>
  <c r="K105" i="82"/>
  <c r="I85" i="82"/>
  <c r="I89" i="82"/>
  <c r="I93" i="82"/>
  <c r="I97" i="82"/>
  <c r="I101" i="82"/>
  <c r="I105" i="82"/>
  <c r="I83" i="82"/>
  <c r="I87" i="82"/>
  <c r="I91" i="82"/>
  <c r="I95" i="82"/>
  <c r="I99" i="82"/>
  <c r="I103" i="82"/>
  <c r="I88" i="82"/>
  <c r="I96" i="82"/>
  <c r="I104" i="82"/>
  <c r="I82" i="82"/>
  <c r="I86" i="82"/>
  <c r="I90" i="82"/>
  <c r="I94" i="82"/>
  <c r="I98" i="82"/>
  <c r="I102" i="82"/>
  <c r="I81" i="82"/>
  <c r="I84" i="82"/>
  <c r="I92" i="82"/>
  <c r="I100" i="82"/>
  <c r="N6" i="82"/>
  <c r="N5" i="82" s="1"/>
  <c r="N159" i="82"/>
  <c r="M83" i="82"/>
  <c r="M87" i="82"/>
  <c r="M91" i="82"/>
  <c r="M95" i="82"/>
  <c r="M99" i="82"/>
  <c r="M103" i="82"/>
  <c r="M85" i="82"/>
  <c r="M89" i="82"/>
  <c r="M93" i="82"/>
  <c r="M97" i="82"/>
  <c r="M101" i="82"/>
  <c r="M105" i="82"/>
  <c r="M82" i="82"/>
  <c r="M86" i="82"/>
  <c r="M90" i="82"/>
  <c r="M94" i="82"/>
  <c r="M98" i="82"/>
  <c r="M102" i="82"/>
  <c r="M81" i="82"/>
  <c r="M84" i="82"/>
  <c r="M88" i="82"/>
  <c r="M92" i="82"/>
  <c r="M96" i="82"/>
  <c r="M100" i="82"/>
  <c r="M104" i="82"/>
  <c r="O84" i="82"/>
  <c r="O88" i="82"/>
  <c r="O92" i="82"/>
  <c r="O96" i="82"/>
  <c r="O100" i="82"/>
  <c r="O104" i="82"/>
  <c r="O86" i="82"/>
  <c r="O94" i="82"/>
  <c r="O102" i="82"/>
  <c r="O85" i="82"/>
  <c r="O89" i="82"/>
  <c r="O93" i="82"/>
  <c r="O97" i="82"/>
  <c r="O101" i="82"/>
  <c r="O105" i="82"/>
  <c r="O82" i="82"/>
  <c r="O90" i="82"/>
  <c r="O98" i="82"/>
  <c r="O81" i="82"/>
  <c r="O83" i="82"/>
  <c r="O87" i="82"/>
  <c r="O91" i="82"/>
  <c r="O95" i="82"/>
  <c r="O99" i="82"/>
  <c r="O103" i="82"/>
  <c r="G81" i="82"/>
  <c r="Q82" i="82"/>
  <c r="E81" i="82"/>
  <c r="P5" i="82"/>
  <c r="H112" i="82"/>
  <c r="H6" i="82"/>
  <c r="H5" i="82" s="1"/>
  <c r="P112" i="82"/>
  <c r="N112" i="82"/>
  <c r="F112" i="82"/>
  <c r="D112" i="82"/>
  <c r="J112" i="82"/>
  <c r="L112" i="82"/>
  <c r="Q101" i="82" l="1"/>
  <c r="Q85" i="82"/>
  <c r="Q92" i="82"/>
  <c r="Q99" i="82"/>
  <c r="Q83" i="82"/>
  <c r="Q97" i="82"/>
  <c r="Q104" i="82"/>
  <c r="Q88" i="82"/>
  <c r="Q95" i="82"/>
  <c r="Q90" i="82"/>
  <c r="Q152" i="82"/>
  <c r="Q151" i="82"/>
  <c r="Q153" i="82"/>
  <c r="Q149" i="82"/>
  <c r="Q126" i="82"/>
  <c r="Q144" i="82"/>
  <c r="Q146" i="82"/>
  <c r="Q136" i="82"/>
  <c r="Q137" i="82"/>
  <c r="Q135" i="82"/>
  <c r="Q122" i="82"/>
  <c r="Q138" i="82"/>
  <c r="Q139" i="82"/>
  <c r="Q143" i="82"/>
  <c r="Q127" i="82"/>
  <c r="Q123" i="82"/>
  <c r="Q131" i="82"/>
  <c r="Q134" i="82"/>
  <c r="Q119" i="82"/>
  <c r="Q140" i="82"/>
  <c r="Q142" i="82"/>
  <c r="Q145" i="82"/>
  <c r="Q141" i="82"/>
  <c r="Q147" i="82"/>
  <c r="Q148" i="82"/>
  <c r="Q128" i="82"/>
  <c r="Q150" i="82"/>
  <c r="Q129" i="82"/>
  <c r="Q130" i="82"/>
  <c r="Q132" i="82"/>
  <c r="Q133" i="82"/>
  <c r="Q120" i="82"/>
  <c r="Q121" i="82"/>
  <c r="Q118" i="82"/>
  <c r="Q124" i="82"/>
  <c r="Q125" i="82"/>
  <c r="H111" i="83"/>
  <c r="H159" i="83" s="1"/>
  <c r="L111" i="83"/>
  <c r="L159" i="83" s="1"/>
  <c r="H80" i="83"/>
  <c r="J111" i="83"/>
  <c r="J159" i="83" s="1"/>
  <c r="P111" i="83"/>
  <c r="J80" i="83"/>
  <c r="P80" i="83"/>
  <c r="P6" i="83" s="1"/>
  <c r="P5" i="83" s="1"/>
  <c r="N111" i="83"/>
  <c r="I83" i="83" l="1"/>
  <c r="I87" i="83"/>
  <c r="I91" i="83"/>
  <c r="I95" i="83"/>
  <c r="I99" i="83"/>
  <c r="I103" i="83"/>
  <c r="I92" i="83"/>
  <c r="I85" i="83"/>
  <c r="I93" i="83"/>
  <c r="I101" i="83"/>
  <c r="I84" i="83"/>
  <c r="I88" i="83"/>
  <c r="I96" i="83"/>
  <c r="I100" i="83"/>
  <c r="I104" i="83"/>
  <c r="I89" i="83"/>
  <c r="I97" i="83"/>
  <c r="I105" i="83"/>
  <c r="I90" i="83"/>
  <c r="I81" i="83"/>
  <c r="I82" i="83"/>
  <c r="I102" i="83"/>
  <c r="I94" i="83"/>
  <c r="I98" i="83"/>
  <c r="I86" i="83"/>
  <c r="H6" i="83"/>
  <c r="H5" i="83" s="1"/>
  <c r="K84" i="83"/>
  <c r="K88" i="83"/>
  <c r="K92" i="83"/>
  <c r="K96" i="83"/>
  <c r="K100" i="83"/>
  <c r="K104" i="83"/>
  <c r="K82" i="83"/>
  <c r="K90" i="83"/>
  <c r="K98" i="83"/>
  <c r="K81" i="83"/>
  <c r="K85" i="83"/>
  <c r="K89" i="83"/>
  <c r="K93" i="83"/>
  <c r="K97" i="83"/>
  <c r="K101" i="83"/>
  <c r="K105" i="83"/>
  <c r="K86" i="83"/>
  <c r="K94" i="83"/>
  <c r="K102" i="83"/>
  <c r="K83" i="83"/>
  <c r="K99" i="83"/>
  <c r="K95" i="83"/>
  <c r="K87" i="83"/>
  <c r="K103" i="83"/>
  <c r="K91" i="83"/>
  <c r="J6" i="83"/>
  <c r="J5" i="83" s="1"/>
  <c r="N159" i="83"/>
  <c r="N6" i="83"/>
  <c r="N5" i="83" s="1"/>
  <c r="O83" i="83"/>
  <c r="O87" i="83"/>
  <c r="O91" i="83"/>
  <c r="O95" i="83"/>
  <c r="O99" i="83"/>
  <c r="O103" i="83"/>
  <c r="O102" i="83"/>
  <c r="O84" i="83"/>
  <c r="O88" i="83"/>
  <c r="O92" i="83"/>
  <c r="O96" i="83"/>
  <c r="O100" i="83"/>
  <c r="O104" i="83"/>
  <c r="O85" i="83"/>
  <c r="O89" i="83"/>
  <c r="O93" i="83"/>
  <c r="O97" i="83"/>
  <c r="O101" i="83"/>
  <c r="O105" i="83"/>
  <c r="O82" i="83"/>
  <c r="O86" i="83"/>
  <c r="O90" i="83"/>
  <c r="O94" i="83"/>
  <c r="O98" i="83"/>
  <c r="O81" i="83"/>
  <c r="G84" i="83"/>
  <c r="G88" i="83"/>
  <c r="G92" i="83"/>
  <c r="G96" i="83"/>
  <c r="G100" i="83"/>
  <c r="G104" i="83"/>
  <c r="G95" i="83"/>
  <c r="G85" i="83"/>
  <c r="G89" i="83"/>
  <c r="G93" i="83"/>
  <c r="G97" i="83"/>
  <c r="G101" i="83"/>
  <c r="G87" i="83"/>
  <c r="G91" i="83"/>
  <c r="G103" i="83"/>
  <c r="G82" i="83"/>
  <c r="G86" i="83"/>
  <c r="G90" i="83"/>
  <c r="G94" i="83"/>
  <c r="G98" i="83"/>
  <c r="G102" i="83"/>
  <c r="G81" i="83"/>
  <c r="G83" i="83"/>
  <c r="G99" i="83"/>
  <c r="E82" i="83"/>
  <c r="Q82" i="83" s="1"/>
  <c r="E86" i="83"/>
  <c r="Q86" i="83" s="1"/>
  <c r="E90" i="83"/>
  <c r="E94" i="83"/>
  <c r="Q94" i="83" s="1"/>
  <c r="E98" i="83"/>
  <c r="Q98" i="83" s="1"/>
  <c r="E102" i="83"/>
  <c r="Q102" i="83" s="1"/>
  <c r="E88" i="83"/>
  <c r="E100" i="83"/>
  <c r="Q100" i="83" s="1"/>
  <c r="E89" i="83"/>
  <c r="Q89" i="83" s="1"/>
  <c r="E97" i="83"/>
  <c r="Q97" i="83" s="1"/>
  <c r="Q105" i="83"/>
  <c r="E83" i="83"/>
  <c r="Q83" i="83" s="1"/>
  <c r="E87" i="83"/>
  <c r="Q87" i="83" s="1"/>
  <c r="E91" i="83"/>
  <c r="Q91" i="83" s="1"/>
  <c r="E95" i="83"/>
  <c r="E99" i="83"/>
  <c r="Q99" i="83" s="1"/>
  <c r="E103" i="83"/>
  <c r="Q103" i="83" s="1"/>
  <c r="E81" i="83"/>
  <c r="Q81" i="83" s="1"/>
  <c r="E84" i="83"/>
  <c r="Q84" i="83" s="1"/>
  <c r="E92" i="83"/>
  <c r="E96" i="83"/>
  <c r="Q96" i="83" s="1"/>
  <c r="E104" i="83"/>
  <c r="Q104" i="83" s="1"/>
  <c r="E85" i="83"/>
  <c r="Q85" i="83" s="1"/>
  <c r="E93" i="83"/>
  <c r="E101" i="83"/>
  <c r="Q101" i="83" s="1"/>
  <c r="L112" i="83"/>
  <c r="H112" i="83"/>
  <c r="N112" i="83"/>
  <c r="F112" i="83"/>
  <c r="J112" i="83"/>
  <c r="D112" i="83"/>
  <c r="P112" i="83"/>
  <c r="Q93" i="83" l="1"/>
  <c r="Q92" i="83"/>
  <c r="Q95" i="83"/>
  <c r="Q88" i="83"/>
  <c r="Q90" i="83"/>
  <c r="D80" i="84"/>
  <c r="D6" i="84" s="1"/>
  <c r="D5" i="84" s="1"/>
  <c r="E85" i="84" l="1"/>
  <c r="E89" i="84"/>
  <c r="E93" i="84"/>
  <c r="E97" i="84"/>
  <c r="E101" i="84"/>
  <c r="E105" i="84"/>
  <c r="E83" i="84"/>
  <c r="E91" i="84"/>
  <c r="E99" i="84"/>
  <c r="E81" i="84"/>
  <c r="E88" i="84"/>
  <c r="E92" i="84"/>
  <c r="E104" i="84"/>
  <c r="E82" i="84"/>
  <c r="E86" i="84"/>
  <c r="E90" i="84"/>
  <c r="E94" i="84"/>
  <c r="E98" i="84"/>
  <c r="E102" i="84"/>
  <c r="E87" i="84"/>
  <c r="E95" i="84"/>
  <c r="E103" i="84"/>
  <c r="E84" i="84"/>
  <c r="E96" i="84"/>
  <c r="E100" i="84"/>
  <c r="D112" i="84"/>
  <c r="Q91" i="84" l="1"/>
  <c r="Q84" i="84"/>
  <c r="Q93" i="84"/>
  <c r="Q82" i="84"/>
  <c r="Q105" i="84"/>
  <c r="Q85" i="84"/>
  <c r="G82" i="84"/>
  <c r="G86" i="84"/>
  <c r="Q86" i="84" s="1"/>
  <c r="G90" i="84"/>
  <c r="Q90" i="84" s="1"/>
  <c r="G94" i="84"/>
  <c r="Q94" i="84" s="1"/>
  <c r="G98" i="84"/>
  <c r="Q98" i="84" s="1"/>
  <c r="G102" i="84"/>
  <c r="Q102" i="84" s="1"/>
  <c r="G81" i="84"/>
  <c r="G88" i="84"/>
  <c r="Q88" i="84" s="1"/>
  <c r="G85" i="84"/>
  <c r="G93" i="84"/>
  <c r="G101" i="84"/>
  <c r="Q101" i="84" s="1"/>
  <c r="G83" i="84"/>
  <c r="Q83" i="84" s="1"/>
  <c r="G87" i="84"/>
  <c r="Q87" i="84" s="1"/>
  <c r="G91" i="84"/>
  <c r="G95" i="84"/>
  <c r="Q95" i="84" s="1"/>
  <c r="G99" i="84"/>
  <c r="Q99" i="84" s="1"/>
  <c r="G103" i="84"/>
  <c r="Q103" i="84" s="1"/>
  <c r="G84" i="84"/>
  <c r="G92" i="84"/>
  <c r="Q92" i="84" s="1"/>
  <c r="G96" i="84"/>
  <c r="Q96" i="84" s="1"/>
  <c r="G100" i="84"/>
  <c r="Q100" i="84" s="1"/>
  <c r="G104" i="84"/>
  <c r="Q104" i="84" s="1"/>
  <c r="G89" i="84"/>
  <c r="Q89" i="84" s="1"/>
  <c r="G97" i="84"/>
  <c r="Q97" i="84" s="1"/>
  <c r="G105" i="84"/>
  <c r="F112" i="84"/>
  <c r="D80" i="85" l="1"/>
  <c r="D6" i="85" s="1"/>
  <c r="D5" i="85" s="1"/>
  <c r="G82" i="85" l="1"/>
  <c r="G86" i="85"/>
  <c r="G90" i="85"/>
  <c r="G94" i="85"/>
  <c r="G98" i="85"/>
  <c r="G102" i="85"/>
  <c r="G81" i="85"/>
  <c r="G88" i="85"/>
  <c r="G92" i="85"/>
  <c r="G100" i="85"/>
  <c r="G85" i="85"/>
  <c r="G105" i="85"/>
  <c r="G83" i="85"/>
  <c r="G87" i="85"/>
  <c r="G91" i="85"/>
  <c r="G95" i="85"/>
  <c r="G99" i="85"/>
  <c r="G103" i="85"/>
  <c r="G84" i="85"/>
  <c r="G96" i="85"/>
  <c r="G104" i="85"/>
  <c r="G89" i="85"/>
  <c r="G93" i="85"/>
  <c r="G97" i="85"/>
  <c r="G101" i="85"/>
  <c r="E85" i="85"/>
  <c r="E89" i="85"/>
  <c r="Q89" i="85" s="1"/>
  <c r="E93" i="85"/>
  <c r="Q93" i="85" s="1"/>
  <c r="E97" i="85"/>
  <c r="E101" i="85"/>
  <c r="Q101" i="85" s="1"/>
  <c r="E105" i="85"/>
  <c r="E83" i="85"/>
  <c r="Q83" i="85" s="1"/>
  <c r="E95" i="85"/>
  <c r="E103" i="85"/>
  <c r="Q103" i="85" s="1"/>
  <c r="E88" i="85"/>
  <c r="E96" i="85"/>
  <c r="Q96" i="85" s="1"/>
  <c r="E104" i="85"/>
  <c r="Q104" i="85" s="1"/>
  <c r="E82" i="85"/>
  <c r="Q82" i="85" s="1"/>
  <c r="Q81" i="85" s="1"/>
  <c r="E86" i="85"/>
  <c r="Q86" i="85" s="1"/>
  <c r="E90" i="85"/>
  <c r="Q90" i="85" s="1"/>
  <c r="E94" i="85"/>
  <c r="E98" i="85"/>
  <c r="Q98" i="85" s="1"/>
  <c r="E102" i="85"/>
  <c r="Q102" i="85" s="1"/>
  <c r="E87" i="85"/>
  <c r="Q87" i="85" s="1"/>
  <c r="E91" i="85"/>
  <c r="Q91" i="85" s="1"/>
  <c r="E99" i="85"/>
  <c r="Q99" i="85" s="1"/>
  <c r="E81" i="85"/>
  <c r="E84" i="85"/>
  <c r="Q84" i="85" s="1"/>
  <c r="E92" i="85"/>
  <c r="Q92" i="85" s="1"/>
  <c r="E100" i="85"/>
  <c r="Q100" i="85" s="1"/>
  <c r="Q118" i="85"/>
  <c r="Q122" i="85"/>
  <c r="Q126" i="85"/>
  <c r="Q130" i="85"/>
  <c r="Q134" i="85"/>
  <c r="Q138" i="85"/>
  <c r="Q142" i="85"/>
  <c r="Q146" i="85"/>
  <c r="Q150" i="85"/>
  <c r="Q121" i="85"/>
  <c r="Q125" i="85"/>
  <c r="Q129" i="85"/>
  <c r="Q133" i="85"/>
  <c r="Q137" i="85"/>
  <c r="Q141" i="85"/>
  <c r="Q145" i="85"/>
  <c r="Q149" i="85"/>
  <c r="Q153" i="85"/>
  <c r="Q120" i="85"/>
  <c r="Q124" i="85"/>
  <c r="Q128" i="85"/>
  <c r="Q136" i="85"/>
  <c r="Q140" i="85"/>
  <c r="Q144" i="85"/>
  <c r="Q148" i="85"/>
  <c r="Q152" i="85"/>
  <c r="Q151" i="85"/>
  <c r="Q135" i="85"/>
  <c r="Q131" i="85"/>
  <c r="Q147" i="85"/>
  <c r="Q119" i="85"/>
  <c r="Q143" i="85"/>
  <c r="Q123" i="85"/>
  <c r="Q127" i="85"/>
  <c r="Q132" i="85"/>
  <c r="Q139" i="85"/>
  <c r="Q106" i="85"/>
  <c r="D112" i="85"/>
  <c r="F112" i="85"/>
  <c r="P111" i="85"/>
  <c r="P80" i="85"/>
  <c r="P6" i="85" s="1"/>
  <c r="H111" i="85"/>
  <c r="H159" i="85" s="1"/>
  <c r="H80" i="85"/>
  <c r="L111" i="85"/>
  <c r="L159" i="85" s="1"/>
  <c r="J80" i="85"/>
  <c r="N111" i="85"/>
  <c r="J111" i="85"/>
  <c r="J159" i="85" s="1"/>
  <c r="J6" i="85" l="1"/>
  <c r="J5" i="85" s="1"/>
  <c r="K83" i="85"/>
  <c r="K87" i="85"/>
  <c r="K91" i="85"/>
  <c r="K95" i="85"/>
  <c r="K99" i="85"/>
  <c r="K103" i="85"/>
  <c r="K90" i="85"/>
  <c r="K81" i="85"/>
  <c r="K84" i="85"/>
  <c r="K88" i="85"/>
  <c r="K92" i="85"/>
  <c r="K96" i="85"/>
  <c r="K100" i="85"/>
  <c r="K104" i="85"/>
  <c r="K82" i="85"/>
  <c r="K86" i="85"/>
  <c r="K94" i="85"/>
  <c r="K98" i="85"/>
  <c r="K102" i="85"/>
  <c r="K85" i="85"/>
  <c r="K89" i="85"/>
  <c r="K93" i="85"/>
  <c r="K97" i="85"/>
  <c r="K101" i="85"/>
  <c r="K105" i="85"/>
  <c r="N159" i="85"/>
  <c r="N6" i="85"/>
  <c r="N5" i="85" s="1"/>
  <c r="Q88" i="85"/>
  <c r="Q105" i="85"/>
  <c r="Q85" i="85"/>
  <c r="Q94" i="85"/>
  <c r="Q95" i="85"/>
  <c r="Q97" i="85"/>
  <c r="P5" i="85"/>
  <c r="O83" i="85"/>
  <c r="O87" i="85"/>
  <c r="O91" i="85"/>
  <c r="O95" i="85"/>
  <c r="O99" i="85"/>
  <c r="O103" i="85"/>
  <c r="O84" i="85"/>
  <c r="O88" i="85"/>
  <c r="O92" i="85"/>
  <c r="O96" i="85"/>
  <c r="O100" i="85"/>
  <c r="O104" i="85"/>
  <c r="O85" i="85"/>
  <c r="O93" i="85"/>
  <c r="O97" i="85"/>
  <c r="O101" i="85"/>
  <c r="O105" i="85"/>
  <c r="O82" i="85"/>
  <c r="O86" i="85"/>
  <c r="O94" i="85"/>
  <c r="O98" i="85"/>
  <c r="O102" i="85"/>
  <c r="O81" i="85"/>
  <c r="O89" i="85"/>
  <c r="O90" i="85"/>
  <c r="I82" i="85"/>
  <c r="I86" i="85"/>
  <c r="I90" i="85"/>
  <c r="I94" i="85"/>
  <c r="I98" i="85"/>
  <c r="I102" i="85"/>
  <c r="I81" i="85"/>
  <c r="I84" i="85"/>
  <c r="I100" i="85"/>
  <c r="I89" i="85"/>
  <c r="I97" i="85"/>
  <c r="I105" i="85"/>
  <c r="I83" i="85"/>
  <c r="I87" i="85"/>
  <c r="I91" i="85"/>
  <c r="I95" i="85"/>
  <c r="I99" i="85"/>
  <c r="I103" i="85"/>
  <c r="I88" i="85"/>
  <c r="I92" i="85"/>
  <c r="I96" i="85"/>
  <c r="I104" i="85"/>
  <c r="I85" i="85"/>
  <c r="I93" i="85"/>
  <c r="I101" i="85"/>
  <c r="H6" i="85"/>
  <c r="H5" i="85" s="1"/>
  <c r="L112" i="85"/>
  <c r="H112" i="85"/>
  <c r="P112" i="85"/>
  <c r="N112" i="85"/>
  <c r="J112" i="85"/>
  <c r="J111" i="86" l="1"/>
  <c r="J159" i="86" s="1"/>
  <c r="N111" i="86"/>
  <c r="D80" i="86"/>
  <c r="L111" i="86"/>
  <c r="L159" i="86" s="1"/>
  <c r="J80" i="86"/>
  <c r="P80" i="86"/>
  <c r="P6" i="86" s="1"/>
  <c r="P111" i="86"/>
  <c r="D6" i="86" l="1"/>
  <c r="D5" i="86" s="1"/>
  <c r="N6" i="86"/>
  <c r="N5" i="86" s="1"/>
  <c r="N159" i="86"/>
  <c r="P5" i="86"/>
  <c r="O83" i="86"/>
  <c r="O87" i="86"/>
  <c r="O91" i="86"/>
  <c r="O95" i="86"/>
  <c r="O99" i="86"/>
  <c r="O103" i="86"/>
  <c r="O84" i="86"/>
  <c r="O88" i="86"/>
  <c r="O92" i="86"/>
  <c r="O96" i="86"/>
  <c r="O100" i="86"/>
  <c r="O104" i="86"/>
  <c r="O85" i="86"/>
  <c r="O89" i="86"/>
  <c r="O93" i="86"/>
  <c r="O97" i="86"/>
  <c r="O101" i="86"/>
  <c r="O105" i="86"/>
  <c r="O82" i="86"/>
  <c r="O86" i="86"/>
  <c r="O90" i="86"/>
  <c r="O94" i="86"/>
  <c r="O98" i="86"/>
  <c r="O102" i="86"/>
  <c r="O81" i="86"/>
  <c r="N112" i="86"/>
  <c r="G82" i="86"/>
  <c r="G86" i="86"/>
  <c r="G90" i="86"/>
  <c r="G94" i="86"/>
  <c r="G98" i="86"/>
  <c r="G102" i="86"/>
  <c r="G81" i="86"/>
  <c r="G84" i="86"/>
  <c r="G92" i="86"/>
  <c r="G100" i="86"/>
  <c r="G85" i="86"/>
  <c r="G93" i="86"/>
  <c r="G105" i="86"/>
  <c r="G83" i="86"/>
  <c r="G87" i="86"/>
  <c r="G91" i="86"/>
  <c r="G95" i="86"/>
  <c r="G99" i="86"/>
  <c r="G103" i="86"/>
  <c r="G88" i="86"/>
  <c r="G96" i="86"/>
  <c r="G104" i="86"/>
  <c r="G89" i="86"/>
  <c r="G97" i="86"/>
  <c r="G101" i="86"/>
  <c r="J6" i="86"/>
  <c r="J5" i="86" s="1"/>
  <c r="K84" i="86"/>
  <c r="K88" i="86"/>
  <c r="K92" i="86"/>
  <c r="K96" i="86"/>
  <c r="K100" i="86"/>
  <c r="K104" i="86"/>
  <c r="K86" i="86"/>
  <c r="K98" i="86"/>
  <c r="K81" i="86"/>
  <c r="K87" i="86"/>
  <c r="K95" i="86"/>
  <c r="K103" i="86"/>
  <c r="K85" i="86"/>
  <c r="K89" i="86"/>
  <c r="K93" i="86"/>
  <c r="K97" i="86"/>
  <c r="K101" i="86"/>
  <c r="K105" i="86"/>
  <c r="K82" i="86"/>
  <c r="K90" i="86"/>
  <c r="K94" i="86"/>
  <c r="K102" i="86"/>
  <c r="K83" i="86"/>
  <c r="K91" i="86"/>
  <c r="K99" i="86"/>
  <c r="E82" i="86"/>
  <c r="E86" i="86"/>
  <c r="Q86" i="86" s="1"/>
  <c r="E90" i="86"/>
  <c r="Q90" i="86" s="1"/>
  <c r="E94" i="86"/>
  <c r="Q94" i="86" s="1"/>
  <c r="E98" i="86"/>
  <c r="E102" i="86"/>
  <c r="Q102" i="86" s="1"/>
  <c r="E84" i="86"/>
  <c r="Q84" i="86" s="1"/>
  <c r="E88" i="86"/>
  <c r="Q88" i="86" s="1"/>
  <c r="E92" i="86"/>
  <c r="E96" i="86"/>
  <c r="Q96" i="86" s="1"/>
  <c r="E100" i="86"/>
  <c r="Q100" i="86" s="1"/>
  <c r="E104" i="86"/>
  <c r="Q104" i="86" s="1"/>
  <c r="E85" i="86"/>
  <c r="Q85" i="86" s="1"/>
  <c r="E93" i="86"/>
  <c r="Q93" i="86" s="1"/>
  <c r="E97" i="86"/>
  <c r="Q97" i="86" s="1"/>
  <c r="E101" i="86"/>
  <c r="E105" i="86"/>
  <c r="E83" i="86"/>
  <c r="Q83" i="86" s="1"/>
  <c r="E87" i="86"/>
  <c r="Q87" i="86" s="1"/>
  <c r="E91" i="86"/>
  <c r="Q91" i="86" s="1"/>
  <c r="E95" i="86"/>
  <c r="E99" i="86"/>
  <c r="Q99" i="86" s="1"/>
  <c r="E103" i="86"/>
  <c r="Q103" i="86" s="1"/>
  <c r="E81" i="86"/>
  <c r="E89" i="86"/>
  <c r="Q89" i="86" s="1"/>
  <c r="L112" i="86"/>
  <c r="Q121" i="86"/>
  <c r="Q125" i="86"/>
  <c r="Q118" i="86"/>
  <c r="Q122" i="86"/>
  <c r="Q126" i="86"/>
  <c r="Q130" i="86"/>
  <c r="Q134" i="86"/>
  <c r="Q138" i="86"/>
  <c r="Q142" i="86"/>
  <c r="Q146" i="86"/>
  <c r="Q150" i="86"/>
  <c r="Q129" i="86"/>
  <c r="Q133" i="86"/>
  <c r="Q137" i="86"/>
  <c r="Q141" i="86"/>
  <c r="Q145" i="86"/>
  <c r="Q149" i="86"/>
  <c r="Q153" i="86"/>
  <c r="Q120" i="86"/>
  <c r="Q124" i="86"/>
  <c r="Q128" i="86"/>
  <c r="Q132" i="86"/>
  <c r="Q136" i="86"/>
  <c r="Q140" i="86"/>
  <c r="Q144" i="86"/>
  <c r="Q148" i="86"/>
  <c r="Q152" i="86"/>
  <c r="Q151" i="86"/>
  <c r="Q119" i="86"/>
  <c r="Q131" i="86"/>
  <c r="Q143" i="86"/>
  <c r="Q123" i="86"/>
  <c r="Q135" i="86"/>
  <c r="Q147" i="86"/>
  <c r="Q127" i="86"/>
  <c r="Q139" i="86"/>
  <c r="J112" i="86"/>
  <c r="F112" i="86"/>
  <c r="P112" i="86"/>
  <c r="D112" i="86"/>
  <c r="Q95" i="86" l="1"/>
  <c r="Q105" i="86"/>
  <c r="Q92" i="86"/>
  <c r="Q98" i="86"/>
  <c r="Q82" i="86"/>
  <c r="Q81" i="86" s="1"/>
  <c r="Q101" i="86"/>
  <c r="D80" i="87"/>
  <c r="D6" i="87" l="1"/>
  <c r="D5" i="87" s="1"/>
  <c r="G84" i="87"/>
  <c r="G88" i="87"/>
  <c r="G92" i="87"/>
  <c r="G96" i="87"/>
  <c r="G100" i="87"/>
  <c r="G104" i="87"/>
  <c r="G86" i="87"/>
  <c r="G90" i="87"/>
  <c r="G94" i="87"/>
  <c r="G98" i="87"/>
  <c r="G102" i="87"/>
  <c r="G85" i="87"/>
  <c r="G89" i="87"/>
  <c r="G93" i="87"/>
  <c r="G97" i="87"/>
  <c r="G101" i="87"/>
  <c r="G105" i="87"/>
  <c r="G81" i="87"/>
  <c r="G83" i="87"/>
  <c r="G87" i="87"/>
  <c r="G91" i="87"/>
  <c r="G95" i="87"/>
  <c r="G99" i="87"/>
  <c r="G103" i="87"/>
  <c r="G82" i="87"/>
  <c r="E82" i="87"/>
  <c r="Q82" i="87" s="1"/>
  <c r="Q81" i="87" s="1"/>
  <c r="E86" i="87"/>
  <c r="Q86" i="87" s="1"/>
  <c r="E90" i="87"/>
  <c r="Q90" i="87" s="1"/>
  <c r="E94" i="87"/>
  <c r="Q94" i="87" s="1"/>
  <c r="E98" i="87"/>
  <c r="Q98" i="87" s="1"/>
  <c r="E102" i="87"/>
  <c r="Q102" i="87" s="1"/>
  <c r="E81" i="87"/>
  <c r="E88" i="87"/>
  <c r="Q88" i="87" s="1"/>
  <c r="E92" i="87"/>
  <c r="Q92" i="87" s="1"/>
  <c r="E100" i="87"/>
  <c r="Q100" i="87" s="1"/>
  <c r="E85" i="87"/>
  <c r="Q85" i="87" s="1"/>
  <c r="E93" i="87"/>
  <c r="Q93" i="87" s="1"/>
  <c r="E97" i="87"/>
  <c r="Q97" i="87" s="1"/>
  <c r="E101" i="87"/>
  <c r="E105" i="87"/>
  <c r="Q105" i="87" s="1"/>
  <c r="E83" i="87"/>
  <c r="Q83" i="87" s="1"/>
  <c r="E87" i="87"/>
  <c r="E91" i="87"/>
  <c r="Q91" i="87" s="1"/>
  <c r="E95" i="87"/>
  <c r="Q95" i="87" s="1"/>
  <c r="E99" i="87"/>
  <c r="Q99" i="87" s="1"/>
  <c r="E103" i="87"/>
  <c r="E84" i="87"/>
  <c r="Q84" i="87" s="1"/>
  <c r="E96" i="87"/>
  <c r="Q96" i="87" s="1"/>
  <c r="E104" i="87"/>
  <c r="Q104" i="87" s="1"/>
  <c r="E89" i="87"/>
  <c r="Q89" i="87" s="1"/>
  <c r="D112" i="87"/>
  <c r="F112" i="87"/>
  <c r="P111" i="87"/>
  <c r="H80" i="87"/>
  <c r="H111" i="87"/>
  <c r="H159" i="87" s="1"/>
  <c r="N111" i="87"/>
  <c r="J80" i="87"/>
  <c r="L158" i="87"/>
  <c r="L111" i="87"/>
  <c r="L159" i="87" s="1"/>
  <c r="J111" i="87"/>
  <c r="J159" i="87" s="1"/>
  <c r="P80" i="87"/>
  <c r="P6" i="87" s="1"/>
  <c r="H6" i="87" l="1"/>
  <c r="I82" i="87"/>
  <c r="I86" i="87"/>
  <c r="I90" i="87"/>
  <c r="I94" i="87"/>
  <c r="I98" i="87"/>
  <c r="I102" i="87"/>
  <c r="I81" i="87"/>
  <c r="I89" i="87"/>
  <c r="I101" i="87"/>
  <c r="I83" i="87"/>
  <c r="I87" i="87"/>
  <c r="I91" i="87"/>
  <c r="I95" i="87"/>
  <c r="I99" i="87"/>
  <c r="I103" i="87"/>
  <c r="I84" i="87"/>
  <c r="I88" i="87"/>
  <c r="I92" i="87"/>
  <c r="I96" i="87"/>
  <c r="I100" i="87"/>
  <c r="I104" i="87"/>
  <c r="I85" i="87"/>
  <c r="I93" i="87"/>
  <c r="I97" i="87"/>
  <c r="I105" i="87"/>
  <c r="J6" i="87"/>
  <c r="J5" i="87" s="1"/>
  <c r="K83" i="87"/>
  <c r="K87" i="87"/>
  <c r="K91" i="87"/>
  <c r="K95" i="87"/>
  <c r="K99" i="87"/>
  <c r="K103" i="87"/>
  <c r="K86" i="87"/>
  <c r="K94" i="87"/>
  <c r="K81" i="87"/>
  <c r="K84" i="87"/>
  <c r="K88" i="87"/>
  <c r="K92" i="87"/>
  <c r="K96" i="87"/>
  <c r="K100" i="87"/>
  <c r="K104" i="87"/>
  <c r="K85" i="87"/>
  <c r="K89" i="87"/>
  <c r="K93" i="87"/>
  <c r="K97" i="87"/>
  <c r="K101" i="87"/>
  <c r="K105" i="87"/>
  <c r="K82" i="87"/>
  <c r="K90" i="87"/>
  <c r="K98" i="87"/>
  <c r="K102" i="87"/>
  <c r="N159" i="87"/>
  <c r="N6" i="87"/>
  <c r="N5" i="87" s="1"/>
  <c r="Q101" i="87"/>
  <c r="Q103" i="87"/>
  <c r="Q87" i="87"/>
  <c r="O84" i="87"/>
  <c r="O88" i="87"/>
  <c r="O92" i="87"/>
  <c r="O96" i="87"/>
  <c r="O100" i="87"/>
  <c r="O104" i="87"/>
  <c r="O83" i="87"/>
  <c r="O95" i="87"/>
  <c r="O85" i="87"/>
  <c r="O89" i="87"/>
  <c r="O93" i="87"/>
  <c r="O97" i="87"/>
  <c r="O101" i="87"/>
  <c r="O105" i="87"/>
  <c r="O87" i="87"/>
  <c r="O103" i="87"/>
  <c r="O82" i="87"/>
  <c r="O86" i="87"/>
  <c r="O90" i="87"/>
  <c r="O94" i="87"/>
  <c r="O98" i="87"/>
  <c r="O102" i="87"/>
  <c r="O81" i="87"/>
  <c r="O91" i="87"/>
  <c r="O99" i="87"/>
  <c r="D158" i="87"/>
  <c r="E120" i="87"/>
  <c r="E124" i="87"/>
  <c r="E128" i="87"/>
  <c r="E132" i="87"/>
  <c r="E136" i="87"/>
  <c r="E140" i="87"/>
  <c r="E144" i="87"/>
  <c r="E148" i="87"/>
  <c r="E152" i="87"/>
  <c r="E118" i="87"/>
  <c r="E130" i="87"/>
  <c r="E138" i="87"/>
  <c r="E146" i="87"/>
  <c r="E117" i="87"/>
  <c r="E123" i="87"/>
  <c r="E131" i="87"/>
  <c r="E139" i="87"/>
  <c r="E147" i="87"/>
  <c r="E121" i="87"/>
  <c r="E125" i="87"/>
  <c r="E129" i="87"/>
  <c r="E133" i="87"/>
  <c r="E137" i="87"/>
  <c r="E141" i="87"/>
  <c r="E145" i="87"/>
  <c r="E149" i="87"/>
  <c r="E153" i="87"/>
  <c r="E122" i="87"/>
  <c r="E126" i="87"/>
  <c r="E134" i="87"/>
  <c r="E142" i="87"/>
  <c r="E150" i="87"/>
  <c r="E119" i="87"/>
  <c r="E127" i="87"/>
  <c r="E135" i="87"/>
  <c r="E143" i="87"/>
  <c r="E151" i="87"/>
  <c r="H112" i="87"/>
  <c r="H5" i="87"/>
  <c r="P5" i="87"/>
  <c r="J158" i="87"/>
  <c r="P158" i="87"/>
  <c r="L112" i="87"/>
  <c r="N112" i="87"/>
  <c r="J112" i="87"/>
  <c r="P112" i="87"/>
  <c r="N158" i="87" l="1"/>
  <c r="O119" i="87"/>
  <c r="O123" i="87"/>
  <c r="O127" i="87"/>
  <c r="O131" i="87"/>
  <c r="O135" i="87"/>
  <c r="O139" i="87"/>
  <c r="O143" i="87"/>
  <c r="O147" i="87"/>
  <c r="O151" i="87"/>
  <c r="O121" i="87"/>
  <c r="O129" i="87"/>
  <c r="O141" i="87"/>
  <c r="O149" i="87"/>
  <c r="O122" i="87"/>
  <c r="O130" i="87"/>
  <c r="O138" i="87"/>
  <c r="O146" i="87"/>
  <c r="O117" i="87"/>
  <c r="O120" i="87"/>
  <c r="O124" i="87"/>
  <c r="O128" i="87"/>
  <c r="O132" i="87"/>
  <c r="O136" i="87"/>
  <c r="O140" i="87"/>
  <c r="O144" i="87"/>
  <c r="O148" i="87"/>
  <c r="O152" i="87"/>
  <c r="O125" i="87"/>
  <c r="O133" i="87"/>
  <c r="O137" i="87"/>
  <c r="O145" i="87"/>
  <c r="O153" i="87"/>
  <c r="O118" i="87"/>
  <c r="O126" i="87"/>
  <c r="O134" i="87"/>
  <c r="O142" i="87"/>
  <c r="O150" i="87"/>
  <c r="H158" i="87"/>
  <c r="I118" i="87"/>
  <c r="I122" i="87"/>
  <c r="I126" i="87"/>
  <c r="I130" i="87"/>
  <c r="I134" i="87"/>
  <c r="I138" i="87"/>
  <c r="I142" i="87"/>
  <c r="I146" i="87"/>
  <c r="I150" i="87"/>
  <c r="I117" i="87"/>
  <c r="I124" i="87"/>
  <c r="I128" i="87"/>
  <c r="I136" i="87"/>
  <c r="I144" i="87"/>
  <c r="I152" i="87"/>
  <c r="I125" i="87"/>
  <c r="I133" i="87"/>
  <c r="I141" i="87"/>
  <c r="I149" i="87"/>
  <c r="I119" i="87"/>
  <c r="I123" i="87"/>
  <c r="I127" i="87"/>
  <c r="I131" i="87"/>
  <c r="I135" i="87"/>
  <c r="I139" i="87"/>
  <c r="I143" i="87"/>
  <c r="I147" i="87"/>
  <c r="I151" i="87"/>
  <c r="I120" i="87"/>
  <c r="I132" i="87"/>
  <c r="I140" i="87"/>
  <c r="I148" i="87"/>
  <c r="I121" i="87"/>
  <c r="I129" i="87"/>
  <c r="I137" i="87"/>
  <c r="I145" i="87"/>
  <c r="I153" i="87"/>
  <c r="D159" i="88"/>
  <c r="D6" i="88" l="1"/>
  <c r="D5" i="88" s="1"/>
  <c r="Q82" i="88"/>
  <c r="Q86" i="88"/>
  <c r="Q90" i="88"/>
  <c r="Q94" i="88"/>
  <c r="Q98" i="88"/>
  <c r="Q102" i="88"/>
  <c r="Q81" i="88"/>
  <c r="Q88" i="88"/>
  <c r="Q96" i="88"/>
  <c r="Q85" i="88"/>
  <c r="Q93" i="88"/>
  <c r="Q97" i="88"/>
  <c r="Q105" i="88"/>
  <c r="Q83" i="88"/>
  <c r="Q87" i="88"/>
  <c r="Q91" i="88"/>
  <c r="Q99" i="88"/>
  <c r="Q103" i="88"/>
  <c r="Q84" i="88"/>
  <c r="Q100" i="88"/>
  <c r="Q104" i="88"/>
  <c r="Q101" i="88"/>
  <c r="Q92" i="88" l="1"/>
  <c r="Q95" i="88"/>
  <c r="Q89" i="88"/>
  <c r="H111" i="88"/>
  <c r="J111" i="88"/>
  <c r="N111" i="88"/>
  <c r="N112" i="88" s="1"/>
  <c r="P111" i="88"/>
  <c r="P112" i="88" s="1"/>
  <c r="L111" i="88"/>
  <c r="P6" i="88"/>
  <c r="J159" i="88" l="1"/>
  <c r="J112" i="88"/>
  <c r="L159" i="88"/>
  <c r="L112" i="88"/>
  <c r="H159" i="88"/>
  <c r="H112" i="88"/>
  <c r="H6" i="88"/>
  <c r="H5" i="88" s="1"/>
  <c r="J6" i="88"/>
  <c r="J5" i="88" s="1"/>
  <c r="N6" i="88"/>
  <c r="N5" i="88" s="1"/>
  <c r="N159" i="88"/>
  <c r="P5" i="88"/>
  <c r="Q154" i="81"/>
  <c r="P80" i="84"/>
  <c r="P6" i="84" s="1"/>
  <c r="P5" i="84" s="1"/>
  <c r="N111" i="84"/>
  <c r="J80" i="84"/>
  <c r="L111" i="84"/>
  <c r="H80" i="84"/>
  <c r="I85" i="84" l="1"/>
  <c r="I89" i="84"/>
  <c r="I93" i="84"/>
  <c r="I97" i="84"/>
  <c r="I101" i="84"/>
  <c r="I105" i="84"/>
  <c r="I83" i="84"/>
  <c r="I91" i="84"/>
  <c r="I99" i="84"/>
  <c r="I88" i="84"/>
  <c r="I96" i="84"/>
  <c r="I82" i="84"/>
  <c r="I86" i="84"/>
  <c r="I90" i="84"/>
  <c r="I94" i="84"/>
  <c r="I98" i="84"/>
  <c r="I102" i="84"/>
  <c r="I81" i="84"/>
  <c r="I87" i="84"/>
  <c r="I95" i="84"/>
  <c r="I103" i="84"/>
  <c r="I84" i="84"/>
  <c r="I92" i="84"/>
  <c r="I100" i="84"/>
  <c r="I104" i="84"/>
  <c r="H6" i="84"/>
  <c r="K82" i="84"/>
  <c r="K86" i="84"/>
  <c r="K90" i="84"/>
  <c r="K94" i="84"/>
  <c r="K98" i="84"/>
  <c r="K102" i="84"/>
  <c r="K81" i="84"/>
  <c r="K88" i="84"/>
  <c r="K100" i="84"/>
  <c r="K89" i="84"/>
  <c r="K97" i="84"/>
  <c r="K105" i="84"/>
  <c r="K83" i="84"/>
  <c r="K87" i="84"/>
  <c r="K91" i="84"/>
  <c r="K95" i="84"/>
  <c r="K99" i="84"/>
  <c r="K103" i="84"/>
  <c r="K84" i="84"/>
  <c r="K92" i="84"/>
  <c r="K96" i="84"/>
  <c r="K104" i="84"/>
  <c r="K85" i="84"/>
  <c r="K93" i="84"/>
  <c r="K101" i="84"/>
  <c r="J6" i="84"/>
  <c r="N6" i="84"/>
  <c r="N5" i="84" s="1"/>
  <c r="N159" i="84"/>
  <c r="L157" i="84"/>
  <c r="L159" i="84" s="1"/>
  <c r="H111" i="84"/>
  <c r="J111" i="84"/>
  <c r="P111" i="84"/>
  <c r="P112" i="84" s="1"/>
  <c r="H112" i="84" l="1"/>
  <c r="H159" i="84"/>
  <c r="H5" i="84" s="1"/>
  <c r="J112" i="84"/>
  <c r="O84" i="84"/>
  <c r="O88" i="84"/>
  <c r="O92" i="84"/>
  <c r="O96" i="84"/>
  <c r="O100" i="84"/>
  <c r="O104" i="84"/>
  <c r="O85" i="84"/>
  <c r="O89" i="84"/>
  <c r="O93" i="84"/>
  <c r="O97" i="84"/>
  <c r="O101" i="84"/>
  <c r="O105" i="84"/>
  <c r="O82" i="84"/>
  <c r="O86" i="84"/>
  <c r="O90" i="84"/>
  <c r="O94" i="84"/>
  <c r="O98" i="84"/>
  <c r="O102" i="84"/>
  <c r="O81" i="84"/>
  <c r="O83" i="84"/>
  <c r="O87" i="84"/>
  <c r="O91" i="84"/>
  <c r="O95" i="84"/>
  <c r="O99" i="84"/>
  <c r="O103" i="84"/>
  <c r="J157" i="84"/>
  <c r="J159" i="84" s="1"/>
  <c r="L158" i="84"/>
  <c r="N112" i="84"/>
  <c r="L112" i="84"/>
  <c r="J158" i="84" l="1"/>
  <c r="K121" i="84"/>
  <c r="Q121" i="84" s="1"/>
  <c r="K125" i="84"/>
  <c r="Q125" i="84" s="1"/>
  <c r="K129" i="84"/>
  <c r="Q129" i="84" s="1"/>
  <c r="K133" i="84"/>
  <c r="Q133" i="84" s="1"/>
  <c r="K137" i="84"/>
  <c r="Q137" i="84" s="1"/>
  <c r="K141" i="84"/>
  <c r="Q141" i="84" s="1"/>
  <c r="K145" i="84"/>
  <c r="Q145" i="84" s="1"/>
  <c r="K149" i="84"/>
  <c r="Q149" i="84" s="1"/>
  <c r="K153" i="84"/>
  <c r="Q153" i="84" s="1"/>
  <c r="K119" i="84"/>
  <c r="Q119" i="84" s="1"/>
  <c r="K123" i="84"/>
  <c r="Q123" i="84" s="1"/>
  <c r="K131" i="84"/>
  <c r="Q131" i="84" s="1"/>
  <c r="K135" i="84"/>
  <c r="Q135" i="84" s="1"/>
  <c r="K143" i="84"/>
  <c r="Q143" i="84" s="1"/>
  <c r="K151" i="84"/>
  <c r="Q151" i="84" s="1"/>
  <c r="K120" i="84"/>
  <c r="Q120" i="84" s="1"/>
  <c r="K128" i="84"/>
  <c r="Q128" i="84" s="1"/>
  <c r="K132" i="84"/>
  <c r="Q132" i="84" s="1"/>
  <c r="K140" i="84"/>
  <c r="Q140" i="84" s="1"/>
  <c r="K144" i="84"/>
  <c r="Q144" i="84" s="1"/>
  <c r="K152" i="84"/>
  <c r="Q152" i="84" s="1"/>
  <c r="K118" i="84"/>
  <c r="Q118" i="84" s="1"/>
  <c r="K122" i="84"/>
  <c r="Q122" i="84" s="1"/>
  <c r="K126" i="84"/>
  <c r="Q126" i="84" s="1"/>
  <c r="K130" i="84"/>
  <c r="Q130" i="84" s="1"/>
  <c r="K134" i="84"/>
  <c r="Q134" i="84" s="1"/>
  <c r="K138" i="84"/>
  <c r="Q138" i="84" s="1"/>
  <c r="K142" i="84"/>
  <c r="Q142" i="84" s="1"/>
  <c r="K146" i="84"/>
  <c r="Q146" i="84" s="1"/>
  <c r="K150" i="84"/>
  <c r="Q150" i="84" s="1"/>
  <c r="K117" i="84"/>
  <c r="K127" i="84"/>
  <c r="Q127" i="84" s="1"/>
  <c r="K139" i="84"/>
  <c r="Q139" i="84" s="1"/>
  <c r="K147" i="84"/>
  <c r="Q147" i="84" s="1"/>
  <c r="K124" i="84"/>
  <c r="Q124" i="84" s="1"/>
  <c r="K136" i="84"/>
  <c r="Q136" i="84" s="1"/>
  <c r="K148" i="84"/>
  <c r="Q148" i="84" s="1"/>
  <c r="J5" i="84"/>
  <c r="Q117" i="80"/>
  <c r="Q117" i="81" l="1"/>
  <c r="Q117" i="82" l="1"/>
  <c r="Q117" i="83" l="1"/>
  <c r="Q117" i="84" l="1"/>
  <c r="Q117" i="85" l="1"/>
  <c r="Q117" i="86" l="1"/>
  <c r="Q117" i="88" l="1"/>
  <c r="F158" i="87" l="1"/>
  <c r="G121" i="87"/>
  <c r="Q121" i="87" s="1"/>
  <c r="G125" i="87"/>
  <c r="Q125" i="87" s="1"/>
  <c r="G129" i="87"/>
  <c r="Q129" i="87" s="1"/>
  <c r="G133" i="87"/>
  <c r="Q133" i="87" s="1"/>
  <c r="G137" i="87"/>
  <c r="Q137" i="87" s="1"/>
  <c r="G141" i="87"/>
  <c r="Q141" i="87" s="1"/>
  <c r="G145" i="87"/>
  <c r="Q145" i="87" s="1"/>
  <c r="G149" i="87"/>
  <c r="Q149" i="87" s="1"/>
  <c r="G153" i="87"/>
  <c r="Q153" i="87" s="1"/>
  <c r="G123" i="87"/>
  <c r="Q123" i="87" s="1"/>
  <c r="G131" i="87"/>
  <c r="Q131" i="87" s="1"/>
  <c r="G139" i="87"/>
  <c r="Q139" i="87" s="1"/>
  <c r="G147" i="87"/>
  <c r="Q147" i="87" s="1"/>
  <c r="G120" i="87"/>
  <c r="Q120" i="87" s="1"/>
  <c r="G128" i="87"/>
  <c r="Q128" i="87" s="1"/>
  <c r="G136" i="87"/>
  <c r="Q136" i="87" s="1"/>
  <c r="G144" i="87"/>
  <c r="Q144" i="87" s="1"/>
  <c r="G152" i="87"/>
  <c r="Q152" i="87" s="1"/>
  <c r="G118" i="87"/>
  <c r="Q118" i="87" s="1"/>
  <c r="G122" i="87"/>
  <c r="Q122" i="87" s="1"/>
  <c r="G126" i="87"/>
  <c r="Q126" i="87" s="1"/>
  <c r="G130" i="87"/>
  <c r="Q130" i="87" s="1"/>
  <c r="G134" i="87"/>
  <c r="Q134" i="87" s="1"/>
  <c r="G138" i="87"/>
  <c r="Q138" i="87" s="1"/>
  <c r="G142" i="87"/>
  <c r="Q142" i="87" s="1"/>
  <c r="G146" i="87"/>
  <c r="Q146" i="87" s="1"/>
  <c r="G150" i="87"/>
  <c r="Q150" i="87" s="1"/>
  <c r="G117" i="87"/>
  <c r="Q117" i="87" s="1"/>
  <c r="G119" i="87"/>
  <c r="Q119" i="87" s="1"/>
  <c r="G127" i="87"/>
  <c r="Q127" i="87" s="1"/>
  <c r="G135" i="87"/>
  <c r="Q135" i="87" s="1"/>
  <c r="G143" i="87"/>
  <c r="Q143" i="87" s="1"/>
  <c r="G151" i="87"/>
  <c r="Q151" i="87" s="1"/>
  <c r="G124" i="87"/>
  <c r="Q124" i="87" s="1"/>
  <c r="G132" i="87"/>
  <c r="Q132" i="87" s="1"/>
  <c r="G140" i="87"/>
  <c r="Q140" i="87" s="1"/>
  <c r="G148" i="87"/>
  <c r="Q148" i="87" s="1"/>
  <c r="D39" i="88"/>
  <c r="L39" i="88"/>
  <c r="F39" i="88"/>
  <c r="H39" i="88"/>
  <c r="H6" i="81" l="1"/>
  <c r="H76" i="81"/>
  <c r="I76" i="81" s="1"/>
  <c r="P75" i="81" l="1"/>
  <c r="H159" i="81"/>
  <c r="H5" i="81" s="1"/>
  <c r="H75" i="81"/>
  <c r="I48" i="81"/>
  <c r="I52" i="81"/>
  <c r="I56" i="81"/>
  <c r="I60" i="81"/>
  <c r="I64" i="81"/>
  <c r="I68" i="81"/>
  <c r="I44" i="81"/>
  <c r="I51" i="81"/>
  <c r="I59" i="81"/>
  <c r="I67" i="81"/>
  <c r="I45" i="81"/>
  <c r="I49" i="81"/>
  <c r="I53" i="81"/>
  <c r="I57" i="81"/>
  <c r="I61" i="81"/>
  <c r="I65" i="81"/>
  <c r="I69" i="81"/>
  <c r="I46" i="81"/>
  <c r="I50" i="81"/>
  <c r="I54" i="81"/>
  <c r="I58" i="81"/>
  <c r="I62" i="81"/>
  <c r="I66" i="81"/>
  <c r="I70" i="81"/>
  <c r="I47" i="81"/>
  <c r="I55" i="81"/>
  <c r="I63" i="81"/>
  <c r="I71" i="81"/>
  <c r="N76" i="81"/>
  <c r="N159" i="81"/>
  <c r="N6" i="81"/>
  <c r="N5" i="81" s="1"/>
  <c r="N75" i="81"/>
  <c r="O46" i="81"/>
  <c r="O50" i="81"/>
  <c r="O54" i="81"/>
  <c r="O58" i="81"/>
  <c r="O62" i="81"/>
  <c r="O66" i="81"/>
  <c r="O70" i="81"/>
  <c r="O47" i="81"/>
  <c r="O51" i="81"/>
  <c r="O55" i="81"/>
  <c r="O59" i="81"/>
  <c r="O63" i="81"/>
  <c r="O67" i="81"/>
  <c r="O71" i="81"/>
  <c r="O48" i="81"/>
  <c r="O52" i="81"/>
  <c r="O56" i="81"/>
  <c r="O60" i="81"/>
  <c r="O64" i="81"/>
  <c r="O68" i="81"/>
  <c r="O45" i="81"/>
  <c r="O49" i="81"/>
  <c r="O53" i="81"/>
  <c r="O57" i="81"/>
  <c r="O61" i="81"/>
  <c r="O65" i="81"/>
  <c r="O69" i="81"/>
  <c r="O44" i="81"/>
  <c r="P76" i="81"/>
  <c r="P6" i="81"/>
  <c r="P5" i="81" s="1"/>
  <c r="J6" i="81"/>
  <c r="J159" i="81"/>
  <c r="J76" i="81" l="1"/>
  <c r="J75" i="81"/>
  <c r="J5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tc={59D4BD03-6FAB-41B9-BEFB-9422137DBF9A}</author>
    <author>tc={739513FD-9E42-4272-B20E-296C3C4B23A0}</author>
    <author>tc={FE3FC81E-4CF4-42A5-BE30-B9D73F41C2E8}</author>
    <author>tc={854B76C2-D110-4DE5-BA3B-564E103AE0AA}</author>
  </authors>
  <commentList>
    <comment ref="C166" authorId="0" shapeId="0" xr:uid="{59D4BD03-6FAB-41B9-BEFB-9422137DBF9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Επισκευές-Συντηρήσεις, Αμοιβές τρίτων (Καθαριστήριο)</t>
      </text>
    </comment>
    <comment ref="C167" authorId="1" shapeId="0" xr:uid="{739513FD-9E42-4272-B20E-296C3C4B23A0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Έξοδα προβολής και διαφήμισης, Αμοιβές Συνεργατών (Marketing)</t>
      </text>
    </comment>
    <comment ref="C168" authorId="2" shapeId="0" xr:uid="{FE3FC81E-4CF4-42A5-BE30-B9D73F41C2E8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Χαρτόσημα, Φόροι και τέλη</t>
      </text>
    </comment>
    <comment ref="C169" authorId="3" shapeId="0" xr:uid="{854B76C2-D110-4DE5-BA3B-564E103AE0A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Κοινόχρηστα &amp; Λοιπά Διάφορα έξοδα</t>
      </text>
    </comment>
  </commentList>
</comments>
</file>

<file path=xl/sharedStrings.xml><?xml version="1.0" encoding="utf-8"?>
<sst xmlns="http://schemas.openxmlformats.org/spreadsheetml/2006/main" count="31938" uniqueCount="429">
  <si>
    <t xml:space="preserve">Παπουτσόγλου Μαρία </t>
  </si>
  <si>
    <t>Α/Α</t>
  </si>
  <si>
    <t>Περιγραφή</t>
  </si>
  <si>
    <t>Ιανουάριος</t>
  </si>
  <si>
    <t xml:space="preserve"> Φεβρουάριος </t>
  </si>
  <si>
    <t xml:space="preserve">Μάρτιος </t>
  </si>
  <si>
    <t xml:space="preserve">Απρίλιος </t>
  </si>
  <si>
    <t xml:space="preserve">Μάιος </t>
  </si>
  <si>
    <t xml:space="preserve">Ιούνιος </t>
  </si>
  <si>
    <t xml:space="preserve">Ιούλιος </t>
  </si>
  <si>
    <t xml:space="preserve">Αύγουστος </t>
  </si>
  <si>
    <t xml:space="preserve">Σεπτέμβριος </t>
  </si>
  <si>
    <t xml:space="preserve">Οκτώβριος </t>
  </si>
  <si>
    <t xml:space="preserve">Νοέμβριος </t>
  </si>
  <si>
    <t xml:space="preserve">Δεκέμβριος </t>
  </si>
  <si>
    <t xml:space="preserve">Κοινόχρηστες Δαπάνες </t>
  </si>
  <si>
    <t xml:space="preserve">Ενέργεια </t>
  </si>
  <si>
    <t>Ύδρευση</t>
  </si>
  <si>
    <t>Ασφάλιστρα</t>
  </si>
  <si>
    <t>Ενέργεια</t>
  </si>
  <si>
    <t>Ενοίκια</t>
  </si>
  <si>
    <t xml:space="preserve">Ασφάλιστρα </t>
  </si>
  <si>
    <t xml:space="preserve">Φόροι και τέλη </t>
  </si>
  <si>
    <t xml:space="preserve">Κόστος Διοίκησης 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</si>
  <si>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</si>
  <si>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</si>
  <si>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</si>
  <si>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</si>
  <si>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</si>
  <si>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</si>
  <si>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</si>
  <si>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</si>
  <si>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</si>
  <si>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</si>
  <si>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 xml:space="preserve">Αμεσο Κόστος Υπηρεσιών </t>
  </si>
  <si>
    <t xml:space="preserve">Αναλώσιμα τρόφιμα  </t>
  </si>
  <si>
    <t xml:space="preserve">Υλικά Καθαριότητας </t>
  </si>
  <si>
    <t xml:space="preserve">Αμοιβές Τρίτων </t>
  </si>
  <si>
    <t>Επισκευές - Συντηρήσεις</t>
  </si>
  <si>
    <t xml:space="preserve">Εξοδα μεταφορών </t>
  </si>
  <si>
    <t xml:space="preserve">Εξοδα ταξιδίων </t>
  </si>
  <si>
    <t xml:space="preserve">Εξοδα προβολής και διαφήμισης </t>
  </si>
  <si>
    <t>Εξοδα εκθέσεων και επιδείξεων</t>
  </si>
  <si>
    <t xml:space="preserve">Εντυπα και γραφική ύλη </t>
  </si>
  <si>
    <t xml:space="preserve">Υλικά άμεσης ανάλωσης </t>
  </si>
  <si>
    <t>Εξοδα δημοσιεύσεων</t>
  </si>
  <si>
    <t xml:space="preserve">Λοιπά Διάφορα έξοδα </t>
  </si>
  <si>
    <t xml:space="preserve">Τόκοι και συναφή εξοδα </t>
  </si>
  <si>
    <t>ΣΥΝΟΛΟ ΕΞΟΔΩΝ</t>
  </si>
  <si>
    <t xml:space="preserve">Ιανουάριος </t>
  </si>
  <si>
    <t>Αναλώσιμα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</si>
  <si>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</si>
  <si>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</si>
  <si>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</si>
  <si>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</si>
  <si>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</si>
  <si>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</si>
  <si>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</si>
  <si>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</si>
  <si>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</si>
  <si>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</si>
  <si>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</si>
  <si>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</si>
  <si>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 xml:space="preserve">Σύνολα </t>
  </si>
  <si>
    <t xml:space="preserve">Φεβρουάριος </t>
  </si>
  <si>
    <t xml:space="preserve">Δεληγιάννη Περσεφόνη </t>
  </si>
  <si>
    <t>H.Keep.</t>
  </si>
  <si>
    <t>Accounting</t>
  </si>
  <si>
    <t xml:space="preserve">Operation </t>
  </si>
  <si>
    <t xml:space="preserve">Στρατάκης Εμμανουήλ </t>
  </si>
  <si>
    <t xml:space="preserve">Marketing </t>
  </si>
  <si>
    <t xml:space="preserve">Σκανατοβιτσ Ηλίας </t>
  </si>
  <si>
    <t>maintence</t>
  </si>
  <si>
    <t xml:space="preserve">Καραγιάννης Δημήτριος </t>
  </si>
  <si>
    <t xml:space="preserve">Κατσαρέα Μαρίκα </t>
  </si>
  <si>
    <t>Μικτές Αποδοχές (Α.Κ.Διοικ.)</t>
  </si>
  <si>
    <t>Ασφαλιστικές εισφορές  (Α.Κ.Διοικ.)</t>
  </si>
  <si>
    <t>Μικτές Αποδοχές H.Keepin (Α.Κ.Υπ.)</t>
  </si>
  <si>
    <t>Μικτές Αποδοχές Maintenance (Α.Κ.Υπ.)</t>
  </si>
  <si>
    <t>Μικτές Αποδοχές Operation (Α.Κ.Operation )</t>
  </si>
  <si>
    <t>Π1</t>
  </si>
  <si>
    <t xml:space="preserve">Ύδρευση </t>
  </si>
  <si>
    <t xml:space="preserve">Χαρτόσημο ενοικίων </t>
  </si>
  <si>
    <t xml:space="preserve">Ενοίκια </t>
  </si>
  <si>
    <t xml:space="preserve">Διαφορά Ενοικίου </t>
  </si>
  <si>
    <t xml:space="preserve">Υδρευση </t>
  </si>
  <si>
    <t>Αποσβέσεις ( Κτήρια - Μηχανήματα - Εξοπλισμός )</t>
  </si>
  <si>
    <t>Μικτές Αποδοχές Reservation department (Α.Κ.RDep )</t>
  </si>
  <si>
    <t>Μικτές Αποδοχές Marketing (Α.Κ.MDep )</t>
  </si>
  <si>
    <t xml:space="preserve">Αποσβέσεις ( Εξοπλισμού Διοίκησης και εγκαταστάσεων στην έδρα και αποθήκες ) </t>
  </si>
  <si>
    <t xml:space="preserve">Έντυπα και γραφική Ύλη </t>
  </si>
  <si>
    <t xml:space="preserve">Ενοίκια  Έδρας </t>
  </si>
  <si>
    <t>Ενοίκιο Αποθήκης Α</t>
  </si>
  <si>
    <t>Ενοίκιο Αποθήκης Β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</si>
  <si>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</si>
  <si>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</si>
  <si>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</si>
  <si>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</si>
  <si>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</si>
  <si>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</si>
  <si>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 xml:space="preserve">Ενέργεια  Έδρας </t>
  </si>
  <si>
    <t xml:space="preserve">Ενέργεια Αποθήκης Α </t>
  </si>
  <si>
    <t xml:space="preserve">Έσοδα Καθαριότητας 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</si>
  <si>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</si>
  <si>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</si>
  <si>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</si>
  <si>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>Αποσβέσεις ( Εξοπλισμού R.DEP. &amp; M.DEP.)</t>
  </si>
  <si>
    <t>ΣΥΝΟΛΟ ΑΝΑ ΜΗΝΑ</t>
  </si>
  <si>
    <t xml:space="preserve">Σύνολο Εξόδου </t>
  </si>
  <si>
    <t xml:space="preserve">Γενικό Σύνολο Εξόδου </t>
  </si>
  <si>
    <t>Έσοδα Διαχείρισης καταλυμάτων 24%</t>
  </si>
  <si>
    <t>Ασφαλιστικές εισφορές (Α.Κ.RDep)</t>
  </si>
  <si>
    <t>Ασφαλιστικές εισφορές (Α.Κ.MDep)</t>
  </si>
  <si>
    <t>Ενοίκιο</t>
  </si>
  <si>
    <t>ΣΥΝΟΛΟ</t>
  </si>
  <si>
    <t xml:space="preserve">Τηλεπικοινωνίες (Τηλεφωνία &amp; Διαδίκτυο) </t>
  </si>
  <si>
    <t>Υλικά Φαρμακείου</t>
  </si>
  <si>
    <t>Μισθοδοσία (Μικτές Αποδοχές)</t>
  </si>
  <si>
    <t>Ασφαλιστικές εισφορές</t>
  </si>
  <si>
    <t>Ενέργεια Αποθήκης Β (OPERATION)</t>
  </si>
  <si>
    <t>Διάφορα αναλώσιμα</t>
  </si>
  <si>
    <t>Εξοδα για Αναψυχή Πελατών (Κρουαζιέρες Ποδήλατα - Μαθήματα)</t>
  </si>
  <si>
    <t>Αμοιβές συνεργατών ( Εξωτερικοί Συνεργάτες Λογιστής - Μισθοδοσία Δικηγόρος )</t>
  </si>
  <si>
    <t xml:space="preserve">Αγορές εφαρμογών για Marketing </t>
  </si>
  <si>
    <t>Αμοιβές συνεργατών ( Συνδρομές για Marketing - Ιστοσελίδα _ Editing 3D  -)</t>
  </si>
  <si>
    <t>Αμοιβές συνεργατών ( Μέσα ανεύρεσης Πελατείας Booking Airbnb κλπ)</t>
  </si>
  <si>
    <t xml:space="preserve">Έξοδα για σύσταση πελατείας αποθήκευσης Αποσκευών ( Radical) </t>
  </si>
  <si>
    <t>Εξοδα για Μεταφορά Πελατών</t>
  </si>
  <si>
    <t>Χαρτόσημο ενοικίων</t>
  </si>
  <si>
    <t>Κοινόχρηστες Δαπάνες</t>
  </si>
  <si>
    <t xml:space="preserve">Αμοιβές Συνεργατών-Τρίτων </t>
  </si>
  <si>
    <t>ΣΥΝΟΛΙΚΑ ΚΟΣΤΗ (ΑΜΕΣΟ,ΠΡΟΒΟΛΗΣ,ΔΙΟΙΚΗΣΗΣ)</t>
  </si>
  <si>
    <t>64.01</t>
  </si>
  <si>
    <t>64.02</t>
  </si>
  <si>
    <t>64.04</t>
  </si>
  <si>
    <t>64.03</t>
  </si>
  <si>
    <t>64.05</t>
  </si>
  <si>
    <t>64.06</t>
  </si>
  <si>
    <t>64.08</t>
  </si>
  <si>
    <t>64.07</t>
  </si>
  <si>
    <t>6***</t>
  </si>
  <si>
    <t>ΟΜΑΔΑ 6.</t>
  </si>
  <si>
    <t>Παροχές σε εργαζόμενους</t>
  </si>
  <si>
    <t>Αμοιβές για υπηρεσίες</t>
  </si>
  <si>
    <t>Διάφορα λειτουργικά έξοδα</t>
  </si>
  <si>
    <t>Τηλεπικοινωνίες</t>
  </si>
  <si>
    <t>Μεταφορικά</t>
  </si>
  <si>
    <t>64.09</t>
  </si>
  <si>
    <t>Επισκευές και συντηρήσεις</t>
  </si>
  <si>
    <t>64.10</t>
  </si>
  <si>
    <t>Διαφήμιση και προβολή</t>
  </si>
  <si>
    <t>64.11</t>
  </si>
  <si>
    <t>64.12</t>
  </si>
  <si>
    <t>Λοιπά έξοδα</t>
  </si>
  <si>
    <t>ΣΥΝΟΛΟ ΑΝΑ ΜΗΝΑ ΜΙΣΘΟΔΟΣΙΑ</t>
  </si>
  <si>
    <t>ΣΥΝΟΛΟ ΑΝΑ ΜΗΝΑ ΛΕΙΤΟΥΡΓΙΚΑ ΕΞΟΔΑ</t>
  </si>
  <si>
    <t>Φόροι και τέλη (πλην φόρου εισοδήματος)</t>
  </si>
  <si>
    <t xml:space="preserve">Διαφορές Συνόλου </t>
  </si>
  <si>
    <t>Αμοιβές Τρίτων ( Καθαριστήριο και άλλα άμεσα έξοδα )</t>
  </si>
  <si>
    <t xml:space="preserve">Ασυνήθη έξοδα </t>
  </si>
  <si>
    <t>Έξοδα μεταφορών</t>
  </si>
  <si>
    <t>Αναλώσιμα (Τρόφιμα, Έντυπα &amp; γραφ. Ύλη, Υλικά καθαριότητας, Υλικά φαρμακείου, Διάφορα)</t>
  </si>
  <si>
    <t>Aναλώσιμα που κατανεμήθηκαν στις Επισκευές-Συντηρήσεις</t>
  </si>
  <si>
    <t>Aναλώσιμα που κατανεμήθηκαν στα Έξοδα προβολής και διαφήμισης</t>
  </si>
  <si>
    <t>Εξοδα προβολής και διαφήμισης που κατανεμήθηκαν στις Αμοιβές συνεργατών</t>
  </si>
  <si>
    <t>Φόροι και τέλη</t>
  </si>
  <si>
    <t>Χρεωστικοί τόκοι και συναφή έξοδα</t>
  </si>
  <si>
    <t>Ασυνηθη έξοδα, ζημιές και πρόστιμα</t>
  </si>
  <si>
    <t>Αμοιβές Τρίτων (Αμοιβές - Συνδρομές για υποστήριξη Pylon Συναγερμός - Διατακτικές)</t>
  </si>
  <si>
    <t>Υπηρεσίες διατακτικών που κατανεμήθηκαν στις Αμοιβές Τρίτων</t>
  </si>
  <si>
    <t>Ενέργεια Αριστοφάνους 1</t>
  </si>
  <si>
    <t>Κοινόχρηστες Δαπάνες Αριστοφάνους 1</t>
  </si>
  <si>
    <t>Χαρτόσημο Ενοικίου Αριστοφάνους 1</t>
  </si>
  <si>
    <t>Ενοίκιο Αριστοφάνους 1</t>
  </si>
  <si>
    <t>64.14</t>
  </si>
  <si>
    <t>Έξοδα ταξιδίων</t>
  </si>
  <si>
    <t>Φυσικό αέριο</t>
  </si>
  <si>
    <t xml:space="preserve">Εσοδα Φιλοξενείας </t>
  </si>
  <si>
    <t>Cancellation Fees</t>
  </si>
  <si>
    <t>Ασυνήθη έσοδα και κέρδη</t>
  </si>
  <si>
    <t>ΣΥΝΟΛΟ ΑΝΑ ΚΑΤΗΓΟΡΙΑ</t>
  </si>
  <si>
    <t>Μικτές Αποδοχές Developent Department (A.K.Ddep)</t>
  </si>
  <si>
    <t>Ασφαλιστικές εισφορές (Α.Κ.DDep)</t>
  </si>
  <si>
    <t>Κόστος-  Sales &amp; Marketing</t>
  </si>
  <si>
    <t>1.1</t>
  </si>
  <si>
    <t xml:space="preserve">Αμοιβή </t>
  </si>
  <si>
    <t>D328</t>
  </si>
  <si>
    <t>Q328</t>
  </si>
  <si>
    <t xml:space="preserve">Μέμε Ελούνα </t>
  </si>
  <si>
    <t>D332</t>
  </si>
  <si>
    <t>Q332</t>
  </si>
  <si>
    <t xml:space="preserve">Λιβάνη Αντωνία </t>
  </si>
  <si>
    <t>D335</t>
  </si>
  <si>
    <t>Q335</t>
  </si>
  <si>
    <t>D341</t>
  </si>
  <si>
    <t>Q341</t>
  </si>
  <si>
    <t xml:space="preserve">Καλογεράκη Μαρία </t>
  </si>
  <si>
    <t>D347</t>
  </si>
  <si>
    <t>Q347</t>
  </si>
  <si>
    <t xml:space="preserve">Καρακώστα Λαμπρινή </t>
  </si>
  <si>
    <t>D348</t>
  </si>
  <si>
    <t>Q348</t>
  </si>
  <si>
    <t xml:space="preserve">Μερμηγκα Μαρία - Σοφία </t>
  </si>
  <si>
    <t>D349</t>
  </si>
  <si>
    <t>Q349</t>
  </si>
  <si>
    <t>WOLDGEORGES SEBLE 028</t>
  </si>
  <si>
    <t>1.2</t>
  </si>
  <si>
    <t>D330</t>
  </si>
  <si>
    <t>Q330</t>
  </si>
  <si>
    <t>D331</t>
  </si>
  <si>
    <t>Q331</t>
  </si>
  <si>
    <t>Διαλυνάς Διονύσιος</t>
  </si>
  <si>
    <t>D333</t>
  </si>
  <si>
    <t>Q333</t>
  </si>
  <si>
    <t xml:space="preserve">Μαθιουδάκης Νικόλαος </t>
  </si>
  <si>
    <t>D340</t>
  </si>
  <si>
    <t>Q340</t>
  </si>
  <si>
    <t xml:space="preserve">Ψωμάς Γεώργιος </t>
  </si>
  <si>
    <t>D343</t>
  </si>
  <si>
    <t>Q343</t>
  </si>
  <si>
    <t>D346</t>
  </si>
  <si>
    <t>Q346</t>
  </si>
  <si>
    <t xml:space="preserve">Γιαννάκης Χρήστος </t>
  </si>
  <si>
    <t>1.3</t>
  </si>
  <si>
    <t>D334</t>
  </si>
  <si>
    <t>Q334</t>
  </si>
  <si>
    <t xml:space="preserve">Παναγιωτόπουλος Νικόλαος </t>
  </si>
  <si>
    <t>D336</t>
  </si>
  <si>
    <t>Q336</t>
  </si>
  <si>
    <t>Σεργεεβ Γιάν</t>
  </si>
  <si>
    <t>D342</t>
  </si>
  <si>
    <t>Q342</t>
  </si>
  <si>
    <t>2.1</t>
  </si>
  <si>
    <t>D337</t>
  </si>
  <si>
    <t>Q337</t>
  </si>
  <si>
    <t>RESERVATION DP</t>
  </si>
  <si>
    <t>D345</t>
  </si>
  <si>
    <t>Q345</t>
  </si>
  <si>
    <t xml:space="preserve">Μαρίνου Βασιλική </t>
  </si>
  <si>
    <t>D338</t>
  </si>
  <si>
    <t>Q338</t>
  </si>
  <si>
    <t xml:space="preserve">Τοπάτση Θεοδώρα </t>
  </si>
  <si>
    <t>D339</t>
  </si>
  <si>
    <t>Q339</t>
  </si>
  <si>
    <t>Φικίρη Αικατερίνη</t>
  </si>
  <si>
    <t>3.1</t>
  </si>
  <si>
    <t>D329</t>
  </si>
  <si>
    <t>Q329</t>
  </si>
  <si>
    <t xml:space="preserve">Γιατράκου Μαρία </t>
  </si>
  <si>
    <t>D344</t>
  </si>
  <si>
    <t>Q344</t>
  </si>
  <si>
    <t>ΕΤΟΣ 2023</t>
  </si>
  <si>
    <t xml:space="preserve">ΠΡΑΓΜΑΤΟΠΟΙΗΘΕΝΤΑ ΜΗΝΟΣ ΤΡΕΧ. ΕΤΟΥΣ </t>
  </si>
  <si>
    <t>ΕΤΟΣ 2024</t>
  </si>
  <si>
    <t>ΠΡΟΥΠΟΛΟΓΙΣΜΟΣ ΤΡΕΧΟΝΤΟΣ ΕΤΟΥΣ</t>
  </si>
  <si>
    <t xml:space="preserve">ΠΡΟΟΔΕΥΤΙΚΌ ΣΥΝΟΛΟ  ΕΤΟΥΣ </t>
  </si>
  <si>
    <t xml:space="preserve">ΣΥΝΟΛΟ 2024 ΠΡΟΥΠ.ΕΩΣ ΠΑΡ.ΜΗΝΑ </t>
  </si>
  <si>
    <t>ΠΡΑΓΜΑΤΟΠΟΙΗΘΕΝΤΑ 2023</t>
  </si>
  <si>
    <t xml:space="preserve">ΣΥΝΟΛΟ 2023 ΠΡΑΓΜΑΤ. ΕΩΣ ΠΑΡΟΝΤΑ ΜΗΝΑ </t>
  </si>
  <si>
    <t xml:space="preserve">ΣΥΓΚΡΙΣΕΙΣ </t>
  </si>
  <si>
    <t xml:space="preserve">ΙΑΝΟΥΑΡΙΟΣ ΤΡΕΧΟΝ ΕΤΟΣ </t>
  </si>
  <si>
    <t xml:space="preserve">ΦΕΒΡΟΥΑΡΙΟΣ ΤΡΕΧΟΝ ΕΤΟΣ </t>
  </si>
  <si>
    <t xml:space="preserve">ΜΑΡΤΙΟΣ ΤΡΕΧΟΝ ΕΤΟΣ </t>
  </si>
  <si>
    <t xml:space="preserve">ΑΠΡΙΛΙΟΣ ΤΡΕΧΟΝ ΕΤΟΣ </t>
  </si>
  <si>
    <t xml:space="preserve">ΜΑΙΟΣ ΤΡΕΧΟΝ ΕΤΟΣ </t>
  </si>
  <si>
    <t xml:space="preserve">ΙΟΥΝΙΟΣ ΤΡΕΧΟΝ ΕΤΟΣ </t>
  </si>
  <si>
    <t xml:space="preserve">ΙΟΥΛΙΟΣ ΤΡΕΧΟΝ ΕΤΟΣ </t>
  </si>
  <si>
    <t xml:space="preserve">ΑΥΓΟΥΣΤΟΣ ΤΡΕΧΟΝ ΕΤΟΣ </t>
  </si>
  <si>
    <t xml:space="preserve">ΣΕΠΤΕΜΒΡΙΟΣ ΤΡΕΧΟΝ ΕΤΟΣ </t>
  </si>
  <si>
    <t xml:space="preserve">ΟΚΤΩΒΡΙΟΣ ΤΡΕΧΟΝ ΕΤΟΣ </t>
  </si>
  <si>
    <t xml:space="preserve">ΝΟΕΜΒΡΙΟΣ ΤΡΕΧΟΝ ΕΤΟΣ </t>
  </si>
  <si>
    <t xml:space="preserve">ΔΕΚΕΜΒΡΙΟΣ ΤΡΕΧΟΝ ΕΤΟΣ </t>
  </si>
  <si>
    <t xml:space="preserve">ΣΥΝΟΛΟ 2022 ΠΡΑΓΜΑΤΟΠ. ΕΩΣ ΠΑΡΟΝΤΑ ΜΗΝΑ </t>
  </si>
  <si>
    <t xml:space="preserve">ΣΥΝΟΛΟ 2006 ΠΡΟΥΠ. ΕΩΣ ΠΑΡΟΝΤΑ ΜΗΝΑ </t>
  </si>
  <si>
    <t xml:space="preserve">ΣΥΝΟΛΟ 20 2023 ΠΡΑΓΜΑΤ. ΕΩΣ ΠΑΡΟΝΤΑ ΜΗΝΑ </t>
  </si>
  <si>
    <t xml:space="preserve">ΙΑΝΟΥΑΡΙΟΣ ΠΡΟΥΠΟΛΟΓΙΣΜΟΣ ΤΡΕΧΟΝΤΟΣ ΕΤΟΥΣ </t>
  </si>
  <si>
    <t xml:space="preserve">ΦΕΒΡΟΥΑΡΙΟΣ ΠΡΟΥΠΟΛΟΓΙΣΜΟΣ ΤΡΕΧΟΝΤΟΣ ΕΤΟΥΣ </t>
  </si>
  <si>
    <t xml:space="preserve">ΜΑΡΤΙΟΣ ΠΡΟΥΠΟΛΟΓΙΣΜΟΣ ΤΡΕΧΟΝΤΟΣ ΕΤΟΥΣ </t>
  </si>
  <si>
    <t xml:space="preserve">ΑΠΡΙΛΙΟΣ ΠΡΟΥΠΟΛΟΓΙΣΜΟΣ ΤΡΕΧΟΝΤΟΣ ΕΤΟΥΣ </t>
  </si>
  <si>
    <t xml:space="preserve">ΜΑΙΟΣ ΠΡΟΥΠΟΛΟΓΙΣΜΟΣ ΤΡΕΧΟΝΤΟΣ ΕΤΟΥΣ </t>
  </si>
  <si>
    <t xml:space="preserve">ΙΟΥΝΙΟΣ ΠΡΟΥΠΟΛΟΓΙΣΜΟΣ ΤΡΕΧΟΝΤΟΣ ΕΤΟΥΣ </t>
  </si>
  <si>
    <t xml:space="preserve">ΙΟΥΛΙΟΣ ΠΡΟΥΠΟΛΟΓΙΣΜΟΣ ΤΡΕΧΟΝΤΟΣ ΕΤΟΥΣ </t>
  </si>
  <si>
    <t xml:space="preserve">ΑΥΓΟΥΣΤΟΣ ΠΡΟΥΠΟΛΟΓΙΣΜΟΣ ΤΡΕΧΟΝΤΟΣ ΕΤΟΥΣ </t>
  </si>
  <si>
    <t xml:space="preserve">ΣΕΠΤΕΜΒΡΙΟΣΠΡΟΥΠΟΛΟΓΙΣΜΟΣ ΤΡΕΧΟΝΤΟΣ ΕΤΟΥΣ  </t>
  </si>
  <si>
    <t xml:space="preserve">ΟΚΤΩΒΡΙΟΣ ΠΡΟΥΠΟΛΟΓΙΣΜΟΣ ΤΡΕΧΟΝΤΟΣ ΕΤΟΥΣ </t>
  </si>
  <si>
    <t xml:space="preserve">ΝΟΕΜΒΡΙΟΣ ΠΡΟΥΠΟΛΟΓΙΣΜΟΣ ΤΡΕΧΟΝΤΟΣ ΕΤΟΥΣ </t>
  </si>
  <si>
    <t xml:space="preserve">ΔΕΚΕΜΒΡΙΟΣ ΠΡΟΥΠΟΛΟΓΙΣΜΟΣ ΤΡΕΧΟΝΤΟΣ ΕΤΟΥΣ </t>
  </si>
  <si>
    <t xml:space="preserve">ΠΡΑΓΜΑΤΟΠΟΙΗΘΕΝΤΑ ΕΩΣ ΙΑΝΟΥΑΡΙΟΣ </t>
  </si>
  <si>
    <t>ΠΡΑΓΜΑΤΟΠΟΙΗΘΕΝΤΑ ΕΩΣ ΦΕΒΡΟΥΑΡΙΟΣ</t>
  </si>
  <si>
    <t>ΠΡΑΓΜΑΤΟΠΟΙΗΘΕΝΤΑ ΕΩΣ ΜΑΡΤΙΟΣ</t>
  </si>
  <si>
    <t>ΠΡΑΓΜΑΤΟΠΟΙΗΘΕΝΤΑ ΕΩΣ ΑΠΡΙΛΙΟΣ</t>
  </si>
  <si>
    <t>ΠΡΑΓΜΑΤΟΠΟΙΗΘΕΝΤΑ ΕΩΣ ΜΑΙΟΣ</t>
  </si>
  <si>
    <t>ΠΡΑΓΜΑΤΟΠΟΙΗΘΕΝΤΑ ΕΩΣ ΙΟΥΝΙΟΣ</t>
  </si>
  <si>
    <t>ΠΡΑΓΜΑΤΟΠΟΙΗΘΕΝΤΑ ΕΩΣ ΙΟΥΛΙΟΣ</t>
  </si>
  <si>
    <t>ΠΡΑΓΜΑΤΟΠΟΙΗΘΕΝΤΑ ΕΩΣ ΑΥΓΟΥΣΤΟΣ</t>
  </si>
  <si>
    <t>ΠΡΑΓΜΑΤΟΠΟΙΗΘΕΝΤΑ ΕΩΣ ΣΕΠΤΕΜΒΡΙΟΣ</t>
  </si>
  <si>
    <t>ΠΡΑΓΜΑΤΟΠΟΙΗΘΕΝΤΑ ΕΩΣ ΟΚΤΩΒΡΙΟΣ</t>
  </si>
  <si>
    <t>ΠΡΑΓΜΑΤΟΠΟΙΗΘΕΝΤΑ ΕΩΣ ΝΟΕΜΒΡΙΟΣ</t>
  </si>
  <si>
    <t>ΠΡΑΓΜΑΤΟΠΟΙΗΘΕΝΤΑ ΕΩΣ ΔΕΚΕΜΒΡΙΟΣ</t>
  </si>
  <si>
    <t xml:space="preserve">ΑΝΑΛΥΣΗ ΑΠΟΤΕΛΕΣΜΑΤΟΣ ΜΗΝΟΣ </t>
  </si>
  <si>
    <t>ΕΙΔΟΣ ΕΣΟΔΩΝ</t>
  </si>
  <si>
    <t xml:space="preserve">Εσοδο 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</si>
  <si>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</si>
  <si>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</si>
  <si>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Προοδευτικό έως σήμερα </t>
  </si>
  <si>
    <t xml:space="preserve">Προοδ. Διαφορά με Προηγ. Έτος ( Τρέχον Έτος - Προηγ. Έτος) </t>
  </si>
  <si>
    <t xml:space="preserve">% Προοδ.Σύνολο Κατηγ. Εσ. Πρ. Έτους / Προοδ.Σύν.Εσ. Τρέχοντος Έτους </t>
  </si>
  <si>
    <t xml:space="preserve">ΚΑΤΗΓΟΡΙΑ ΕΞΟΔΟΥ </t>
  </si>
  <si>
    <t xml:space="preserve">Εξοδα Μηνός </t>
  </si>
  <si>
    <t xml:space="preserve">% Προοδ. Σύν. Κατηγ. Εξ/ Προοδ. Σύνολο Εσόδων </t>
  </si>
  <si>
    <t xml:space="preserve">% Κατηγ.Εξ/Σύν.Αμ.Κο.Υπ.μηνός </t>
  </si>
  <si>
    <t xml:space="preserve">Προοδ Σύν. Κατηγ. Εξ έως Σήμερα </t>
  </si>
  <si>
    <t xml:space="preserve">% Προοδ.Σύν Κατηγ. Εξ. Πρ. Έτους / Προοδ.Σύν.Εξ. Τρέχοντος Έτους </t>
  </si>
  <si>
    <t xml:space="preserve">% Κατηγ.Εξ/Σύν.Κδιάθ.μηνός </t>
  </si>
  <si>
    <t xml:space="preserve">Προοδευτικό Σύνολο Κατηγ. Εξόδων έως Σήμερα </t>
  </si>
  <si>
    <t xml:space="preserve">% Κατηγ.Εξ/Σύν.Κδιά .μηνός </t>
  </si>
  <si>
    <t>Μικτές Αποδοχές Sales (Α.Κ.SDep )</t>
  </si>
  <si>
    <t>Ασφαλιστικές εισφορές (Α.Κ.SDep)</t>
  </si>
  <si>
    <t>ΑΝΑΛΩΣΙΜΑ-ΟΜΑΔΑ 2</t>
  </si>
  <si>
    <t>ΑΓΟΡΕΣ ΠΡΩΙΝΟΥ</t>
  </si>
  <si>
    <t>ΠΡΩΤΕΣ ΥΛΕΣ</t>
  </si>
  <si>
    <t>ΑΝΑΛΩΣΙΜΑ ΚΑΘΑΡΙΟΤΗΤΑΣ</t>
  </si>
  <si>
    <t>ΣΥΓΚΡΙΣΕΙΣ ΠΡΑΓΜΑΤΟΠΟΙΗΘΕΝΤΩΝ ΚΑΙ ΠΡΟΥΠΟΛΟΓΙΣΜΟΥ</t>
  </si>
  <si>
    <t>ΣΥΓΚΡΙΣΕΙΣ ΕΩΣ ΙΑΝΟΥΑΡΙΟ</t>
  </si>
  <si>
    <t>ΣΥΓΚΡΙΣΕΙΣ ΕΩΣ ΦΕΒΡΟΥΑΡΙΟ</t>
  </si>
  <si>
    <t>ΣΥΓΚΡΙΣΕΙΣ ΕΩΣ ΜΑΡΤΙΟ</t>
  </si>
  <si>
    <t xml:space="preserve">ΣΥΓΚΡΙΣΕΙΣ ΕΩΣ ΑΠΡΙΛΙΟ </t>
  </si>
  <si>
    <t xml:space="preserve">ΣΥΓΚΡΙΣΕΙΣ ΕΩΣ ΜΑΙΟ </t>
  </si>
  <si>
    <t>ΣΥΓΚΡΙΣΕΙΣ ΕΩΣ ΙΟΥΝΙΟ</t>
  </si>
  <si>
    <t>ΣΥΓΚΡΙΣΕΙΣ ΕΩΣ ΙΟΥΛΙΟ</t>
  </si>
  <si>
    <t>ΣΥΓΚΡΙΣΕΙΣ ΕΩΣ ΑΥΓΟΥΣΤΟ</t>
  </si>
  <si>
    <t>ΣΥΓΚΡΙΣΕΙΣ ΕΩΣ ΣΕΠΤΕΜΒΡΙΟ</t>
  </si>
  <si>
    <t>ΣΥΓΚΡΙΣΕΙΣ ΕΩΣ ΟΚΤΩΒΡΙΟ</t>
  </si>
  <si>
    <t>ΣΥΓΚΡΙΣΕΙΣ ΕΩΣ ΝΟΕΜΒΡΙΟ</t>
  </si>
  <si>
    <t>ΣΥΓΚΡΙΣΕΙΣ ΕΩΣ ΔΕΚΕΜΒΡΙΟ</t>
  </si>
  <si>
    <t>ΠΡΑΓΜΑΤΟΠΟΙΗΘΕΝΤΑ ΠΡΟΗΓΟΥΜΕΝΟΥ ΕΤΟΥΣ</t>
  </si>
  <si>
    <t xml:space="preserve">ΙΑΝΟΥΑΡΙΟΣ ΠΡΟΗΓΟΥΜΕΝΟΥ ΕΤΟΥΣ </t>
  </si>
  <si>
    <t>ΦΕΒΡΟΥΑΡΙΟΣ ΠΡΟΗΓΟΥΜΕΝΟΥ ΕΤΟΥΣ</t>
  </si>
  <si>
    <t>ΑΠΡΙΛΙΟΣ ΠΡΟΗΓΟΥΜΕΝΟΥ ΕΤΟΥΣ</t>
  </si>
  <si>
    <t>ΜΑΙΟΣ ΠΡΟΗΓΟΥΜΕΝΟΥ ΕΤΟΥΣ</t>
  </si>
  <si>
    <t>ΙΟΥΝΙΟΣ ΠΡΟΗΓΟΥΜΕΝΟΥ ΕΤΟΥΣ</t>
  </si>
  <si>
    <t>ΙΟΥΛΙΟΣ ΠΡΟΗΓΟΥΜΕΝΟΥ ΕΤΟΥΣ</t>
  </si>
  <si>
    <t>ΑΥΓΟΥΣΤΟΣ ΠΡΟΗΓΟΥΜΕΝΟΥ ΕΤΟΥΣ</t>
  </si>
  <si>
    <t>ΣΕΠΤΕΜΒΡΙΟΣ ΠΡΟΗΓΟΥΜΕΝΟΥ ΕΤΟΥΣ</t>
  </si>
  <si>
    <t>ΟΚΤΩΒΡΙΟΣ ΠΡΟΗΓΟΥΜΕΝΟΥ ΕΤΟΥΣ</t>
  </si>
  <si>
    <t>ΝΟΕΜΒΡΙΟΣ ΠΡΟΗΓΟΥΜΕΝΟΥ ΕΤΟΥΣ</t>
  </si>
  <si>
    <t>Εσοδο Μηνός  2024</t>
  </si>
  <si>
    <t xml:space="preserve">Προοδευτικό Σύνολο Εσόδων έως Τρέχοντα μήνα </t>
  </si>
  <si>
    <t xml:space="preserve">% Προοδ. Διαφορά Κατηγ. Εσ.  / Προοδ.Σύν.Προυπ. Εσ. Τρέχοντος Έτους </t>
  </si>
  <si>
    <t>ΚΑΤΗΓΟΡΙΕΣ</t>
  </si>
  <si>
    <t>Εσοδα Φιλοξενείας-Διαμονής</t>
  </si>
  <si>
    <t>Early Check in/Check Out</t>
  </si>
  <si>
    <t xml:space="preserve">Πρωινό ( Εξτρα ) 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</si>
  <si>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</si>
  <si>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</si>
  <si>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</si>
  <si>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</si>
  <si>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</si>
  <si>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</si>
  <si>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</si>
  <si>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</si>
  <si>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</si>
  <si>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</si>
  <si>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</si>
  <si>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</si>
  <si>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</si>
  <si>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</si>
  <si>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</si>
  <si>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 xml:space="preserve">Λογιστικό Αποτέλεσμα μηνός </t>
  </si>
  <si>
    <t>ΣΥΝΟΛΟ ΕΣΟΔΩΝ ΜΗΝΟΣ</t>
  </si>
  <si>
    <t>ΣΥΝΟΛΟ ΚΟΣΤΟΥΣ Sales-Marketing ΜΗΝΟΣ</t>
  </si>
  <si>
    <t xml:space="preserve">ΣΥΝΟΛΟ ΔΙΟΙΚΗΤΙΚΟΥ ΚΟΣΤΟΥΣ ΜΗΝΟΣ </t>
  </si>
  <si>
    <t xml:space="preserve">% Εσοδο Γραμμής/Σύν.Εσ.Μηνός </t>
  </si>
  <si>
    <t xml:space="preserve">% Εσοδο Γραμμής /Σύν.Εσ.Μηνός </t>
  </si>
  <si>
    <t xml:space="preserve">Προοδ. Διαφορά Συν. Πραγμ.Τρ. Έτους - Αντιστ. Προοδ. Σύν. Πραγμ. Προηγ. Έτους </t>
  </si>
  <si>
    <t xml:space="preserve">Αμ. Κόστ. Υπηρ. Μηνός 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</si>
  <si>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</si>
  <si>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</si>
  <si>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>% Εξοδο Γραμμής /Σύν.Εξόδων μηνός</t>
  </si>
  <si>
    <t xml:space="preserve">Εξοδα Sales and Marketing Μηνός </t>
  </si>
  <si>
    <t xml:space="preserve">Σύνολο Εσόδων  Μηνός </t>
  </si>
  <si>
    <t xml:space="preserve">Σύνολο Εξόδων Μηνός </t>
  </si>
  <si>
    <t>Ελεγχος Ορθότητας ( πρέπει να είναι 0)</t>
  </si>
  <si>
    <t>Β</t>
  </si>
  <si>
    <t>Α</t>
  </si>
  <si>
    <t>Γ</t>
  </si>
  <si>
    <t>Δ</t>
  </si>
  <si>
    <t xml:space="preserve">Μεικτό περιθώριο Κέρδους </t>
  </si>
  <si>
    <t>ΜΑΡΤΙΟΣ ΠΡΟΗΓΟΥΜΕΝΟΥ ΕΤΟΥΣ</t>
  </si>
  <si>
    <t>ΔΕΚΕΜΒΡΙΟΣ ΠΡΟΗΓΟΥΜΕΝΟΥ ΕΤΟΥΣ</t>
  </si>
  <si>
    <t>A/A</t>
  </si>
  <si>
    <t>E1</t>
  </si>
  <si>
    <t>E2</t>
  </si>
  <si>
    <t xml:space="preserve">% Προοδ. Σύν. Κατηγ. Εξ/ Προοδ. Σύνολο Εξόδων </t>
  </si>
  <si>
    <t xml:space="preserve">% Προοδ. Σύν. Κατηγ. Εξ/ Προοδ. Σύνολο ΕΞόδων </t>
  </si>
  <si>
    <t>Φόρος Παρεπιδημούντων</t>
  </si>
  <si>
    <t>Φορος Παρεπιδημούντων</t>
  </si>
  <si>
    <t>Φορος Παραπιδημούντων</t>
  </si>
  <si>
    <t xml:space="preserve">Κατηγορία Εσόδου </t>
  </si>
  <si>
    <t>Φεβρουάριος</t>
  </si>
  <si>
    <t>Αποσβέσεις</t>
  </si>
  <si>
    <t>ΑΝΑΛΥΣΗ ΕΤΟΥΣ 2025</t>
  </si>
  <si>
    <t>ΑΝΑΛΥΣΗ ΕΤΟΥΣ 2026</t>
  </si>
  <si>
    <t>ΑΝΑΛΥΣΗ ΕΤΟΥΣ 2027</t>
  </si>
  <si>
    <t>ΣΥΝΟΛΟ ΑΜΕΣΟΥ ΚΟΣΤΟΥΣ</t>
  </si>
  <si>
    <t>ΚΟΣΤΟΣ Sales - Marketing</t>
  </si>
  <si>
    <t xml:space="preserve">Ποσά </t>
  </si>
  <si>
    <t xml:space="preserve">Κατηγορία Εξόδου </t>
  </si>
  <si>
    <t>Ποσά</t>
  </si>
  <si>
    <t>2024</t>
  </si>
  <si>
    <t xml:space="preserve">Κόστος-  Προβολής -Διάθεσης </t>
  </si>
  <si>
    <t>2**</t>
  </si>
  <si>
    <t xml:space="preserve">Τρόφιμα Αναλώσιμα </t>
  </si>
  <si>
    <t xml:space="preserve">ΠΕΡΙΟΔΟΣ </t>
  </si>
  <si>
    <t xml:space="preserve">Πρόβλεψη </t>
  </si>
  <si>
    <t>E3</t>
  </si>
  <si>
    <t xml:space="preserve">Περίοδος </t>
  </si>
  <si>
    <t>Αναλώσιμα τρόφιμα  (Ομάδα 2**)</t>
  </si>
  <si>
    <t>Υλικά Καθαριότητας (Ομάδα 2**)</t>
  </si>
  <si>
    <t xml:space="preserve">ΠΡΟΟΔΕΥΤΙΚΑ </t>
  </si>
  <si>
    <t>Μικτές Αποδοχές Reservation department (Α.Κ.Rdep)</t>
  </si>
  <si>
    <t>Ασφαλιστικές εισφορές (Α.Κ.Ddep)</t>
  </si>
  <si>
    <t xml:space="preserve">ΚΟΣΤΟΣ ΔΙΟΙΚΗΣΗΣ ΜΗΝΟΣ </t>
  </si>
  <si>
    <t>ΣΥΝΟΛΟ_2024</t>
  </si>
  <si>
    <t>ΣΥΝΟΛΟ_2025(ΠΡΑΓΜΑΤΟΠΟΙΗΘΕΝ)</t>
  </si>
  <si>
    <t>Γενικό Σύνολο Εξόδου</t>
  </si>
  <si>
    <t>Σύνολο</t>
  </si>
  <si>
    <t xml:space="preserve">ΙΑΝΟΥΑΡΙΟΣ </t>
  </si>
  <si>
    <t>ΣΠΙΤΙ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</si>
</sst>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\ &quot;€&quot;;[Red]\-#,##0.00\ &quot;€&quot;"/>
    <numFmt numFmtId="165" formatCode="_-[$€-2]\ * #,##0.00_-;\-[$€-2]\ * #,##0.00_-;_-[$€-2]\ * &quot;-&quot;??_-;_-@_-"/>
    <numFmt numFmtId="166" formatCode="#,##0.000"/>
  </numFmts>
  <fonts count="50">
    <font>
      <sz val="10"/>
      <name val="Arial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</font>
    <font>
      <b/>
      <u/>
      <sz val="11"/>
      <name val="Calibri"/>
      <family val="2"/>
      <charset val="161"/>
      <scheme val="major"/>
    </font>
    <font>
      <sz val="11"/>
      <name val="Calibri"/>
      <family val="2"/>
      <charset val="161"/>
      <scheme val="major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b/>
      <sz val="14"/>
      <name val="Arial"/>
      <family val="2"/>
      <charset val="161"/>
    </font>
    <font>
      <sz val="12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2"/>
      <name val="Arial"/>
      <family val="2"/>
      <charset val="161"/>
    </font>
    <font>
      <b/>
      <u/>
      <sz val="12"/>
      <name val="Calibri"/>
      <family val="2"/>
      <charset val="161"/>
      <scheme val="maj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1"/>
      <name val="Calibri"/>
      <family val="2"/>
      <scheme val="minor"/>
    </font>
    <font>
      <sz val="8"/>
      <name val="Arial"/>
      <family val="2"/>
      <charset val="16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8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Arial"/>
      <family val="2"/>
      <charset val="161"/>
    </font>
    <font>
      <b/>
      <sz val="8"/>
      <name val="Calibri "/>
      <charset val="161"/>
    </font>
    <font>
      <b/>
      <u/>
      <sz val="8"/>
      <name val="Calibri "/>
      <charset val="161"/>
    </font>
    <font>
      <sz val="8"/>
      <name val="Calibri "/>
      <charset val="161"/>
    </font>
    <font>
      <sz val="8"/>
      <color rgb="FF000000"/>
      <name val="Calibri "/>
      <charset val="161"/>
    </font>
    <font>
      <b/>
      <sz val="8"/>
      <name val="Arial"/>
      <family val="2"/>
      <charset val="161"/>
    </font>
    <font>
      <sz val="8"/>
      <name val="Calibri"/>
      <family val="2"/>
      <charset val="161"/>
      <scheme val="major"/>
    </font>
    <font>
      <u/>
      <sz val="10"/>
      <color theme="10"/>
      <name val="Arial"/>
      <family val="2"/>
      <charset val="161"/>
    </font>
    <font>
      <sz val="10"/>
      <name val="Arial"/>
    </font>
    <font>
      <sz val="8"/>
      <color theme="1"/>
      <name val="Arial"/>
      <family val="2"/>
      <charset val="161"/>
    </font>
    <font>
      <b/>
      <sz val="8"/>
      <color theme="1"/>
      <name val="Calibri"/>
      <family val="2"/>
      <charset val="161"/>
      <scheme val="minor"/>
    </font>
    <font>
      <u/>
      <sz val="8"/>
      <color theme="1"/>
      <name val="Arial"/>
      <family val="2"/>
      <charset val="161"/>
    </font>
    <font>
      <b/>
      <u/>
      <sz val="8"/>
      <color theme="1"/>
      <name val="Arial"/>
      <family val="2"/>
      <charset val="161"/>
    </font>
    <font>
      <b/>
      <u/>
      <sz val="9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7" tint="0.59999389629810485"/>
        <bgColor theme="5" tint="0.59996337778862885"/>
      </patternFill>
    </fill>
    <fill>
      <patternFill patternType="solid">
        <fgColor theme="7"/>
        <bgColor indexed="64"/>
      </patternFill>
    </fill>
    <fill>
      <patternFill patternType="lightGray">
        <bgColor rgb="FFFFC000"/>
      </patternFill>
    </fill>
    <fill>
      <patternFill patternType="lightGray">
        <bgColor theme="7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  <xf numFmtId="0" fontId="2" fillId="0" borderId="0"/>
    <xf numFmtId="0" fontId="1" fillId="0" borderId="0"/>
    <xf numFmtId="44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40" fillId="0" borderId="0"/>
    <xf numFmtId="9" fontId="40" fillId="0" borderId="0" applyFont="0" applyFill="0" applyBorder="0" applyAlignment="0" applyProtection="0"/>
  </cellStyleXfs>
  <cellXfs count="441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Continuous" vertical="center" wrapText="1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3" fontId="8" fillId="3" borderId="2" xfId="0" applyNumberFormat="1" applyFont="1" applyFill="1" applyBorder="1" applyAlignment="1">
      <alignment vertical="center" wrapText="1"/>
    </xf>
    <xf numFmtId="3" fontId="8" fillId="0" borderId="2" xfId="0" applyNumberFormat="1" applyFont="1" applyBorder="1" applyAlignment="1">
      <alignment horizontal="left" vertical="center" wrapText="1"/>
    </xf>
    <xf numFmtId="3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9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3" fontId="13" fillId="0" borderId="2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vertical="center"/>
    </xf>
    <xf numFmtId="165" fontId="14" fillId="0" borderId="3" xfId="1" applyNumberFormat="1" applyFont="1" applyBorder="1" applyAlignment="1">
      <alignment horizontal="centerContinuous" vertical="center" wrapText="1"/>
    </xf>
    <xf numFmtId="165" fontId="14" fillId="0" borderId="2" xfId="1" applyNumberFormat="1" applyFont="1" applyBorder="1" applyAlignment="1">
      <alignment horizontal="centerContinuous" vertical="center" wrapText="1"/>
    </xf>
    <xf numFmtId="3" fontId="3" fillId="0" borderId="2" xfId="0" applyNumberFormat="1" applyFont="1" applyBorder="1" applyAlignment="1">
      <alignment vertical="center"/>
    </xf>
    <xf numFmtId="4" fontId="13" fillId="0" borderId="2" xfId="0" applyNumberFormat="1" applyFont="1" applyBorder="1" applyAlignment="1">
      <alignment vertical="center"/>
    </xf>
    <xf numFmtId="4" fontId="13" fillId="6" borderId="2" xfId="0" applyNumberFormat="1" applyFont="1" applyFill="1" applyBorder="1" applyAlignment="1">
      <alignment vertical="center"/>
    </xf>
    <xf numFmtId="4" fontId="13" fillId="3" borderId="2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vertical="center"/>
    </xf>
    <xf numFmtId="3" fontId="9" fillId="3" borderId="2" xfId="0" applyNumberFormat="1" applyFont="1" applyFill="1" applyBorder="1" applyAlignment="1">
      <alignment vertical="center" wrapText="1"/>
    </xf>
    <xf numFmtId="3" fontId="9" fillId="3" borderId="2" xfId="0" applyNumberFormat="1" applyFont="1" applyFill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4" fontId="13" fillId="0" borderId="2" xfId="0" applyNumberFormat="1" applyFont="1" applyBorder="1"/>
    <xf numFmtId="4" fontId="13" fillId="0" borderId="6" xfId="0" applyNumberFormat="1" applyFont="1" applyBorder="1" applyAlignment="1">
      <alignment vertical="center"/>
    </xf>
    <xf numFmtId="0" fontId="11" fillId="3" borderId="2" xfId="0" applyFont="1" applyFill="1" applyBorder="1"/>
    <xf numFmtId="0" fontId="8" fillId="3" borderId="0" xfId="0" applyFont="1" applyFill="1" applyAlignment="1">
      <alignment vertical="center"/>
    </xf>
    <xf numFmtId="0" fontId="11" fillId="3" borderId="2" xfId="0" applyFont="1" applyFill="1" applyBorder="1" applyAlignment="1">
      <alignment horizontal="right"/>
    </xf>
    <xf numFmtId="4" fontId="12" fillId="3" borderId="2" xfId="0" applyNumberFormat="1" applyFont="1" applyFill="1" applyBorder="1" applyAlignment="1">
      <alignment horizontal="right" readingOrder="1"/>
    </xf>
    <xf numFmtId="0" fontId="13" fillId="3" borderId="2" xfId="0" applyFont="1" applyFill="1" applyBorder="1"/>
    <xf numFmtId="4" fontId="13" fillId="11" borderId="2" xfId="0" applyNumberFormat="1" applyFont="1" applyFill="1" applyBorder="1" applyAlignment="1">
      <alignment vertical="center"/>
    </xf>
    <xf numFmtId="4" fontId="13" fillId="11" borderId="2" xfId="0" applyNumberFormat="1" applyFont="1" applyFill="1" applyBorder="1" applyAlignment="1">
      <alignment horizontal="right"/>
    </xf>
    <xf numFmtId="0" fontId="13" fillId="11" borderId="2" xfId="0" applyFont="1" applyFill="1" applyBorder="1"/>
    <xf numFmtId="0" fontId="13" fillId="11" borderId="2" xfId="0" applyFont="1" applyFill="1" applyBorder="1" applyAlignment="1">
      <alignment vertical="center"/>
    </xf>
    <xf numFmtId="165" fontId="6" fillId="10" borderId="2" xfId="1" applyNumberFormat="1" applyFont="1" applyFill="1" applyBorder="1" applyAlignment="1">
      <alignment horizontal="centerContinuous" vertical="center" wrapText="1"/>
    </xf>
    <xf numFmtId="4" fontId="13" fillId="10" borderId="2" xfId="0" applyNumberFormat="1" applyFont="1" applyFill="1" applyBorder="1" applyAlignment="1">
      <alignment vertical="center"/>
    </xf>
    <xf numFmtId="165" fontId="14" fillId="10" borderId="2" xfId="1" applyNumberFormat="1" applyFont="1" applyFill="1" applyBorder="1" applyAlignment="1">
      <alignment horizontal="centerContinuous" vertical="center" wrapText="1"/>
    </xf>
    <xf numFmtId="0" fontId="13" fillId="10" borderId="2" xfId="0" applyFont="1" applyFill="1" applyBorder="1" applyAlignment="1">
      <alignment vertical="center"/>
    </xf>
    <xf numFmtId="4" fontId="8" fillId="3" borderId="0" xfId="0" applyNumberFormat="1" applyFont="1" applyFill="1" applyAlignment="1">
      <alignment vertical="center"/>
    </xf>
    <xf numFmtId="4" fontId="8" fillId="10" borderId="2" xfId="0" applyNumberFormat="1" applyFont="1" applyFill="1" applyBorder="1" applyAlignment="1">
      <alignment vertical="center"/>
    </xf>
    <xf numFmtId="4" fontId="0" fillId="0" borderId="2" xfId="0" applyNumberFormat="1" applyBorder="1"/>
    <xf numFmtId="0" fontId="19" fillId="0" borderId="0" xfId="0" applyFont="1" applyAlignment="1">
      <alignment vertical="center"/>
    </xf>
    <xf numFmtId="3" fontId="21" fillId="2" borderId="11" xfId="0" applyNumberFormat="1" applyFont="1" applyFill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3" fontId="18" fillId="5" borderId="11" xfId="0" applyNumberFormat="1" applyFont="1" applyFill="1" applyBorder="1" applyAlignment="1">
      <alignment vertical="center"/>
    </xf>
    <xf numFmtId="4" fontId="4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vertical="center" shrinkToFit="1"/>
    </xf>
    <xf numFmtId="0" fontId="20" fillId="3" borderId="11" xfId="0" applyFont="1" applyFill="1" applyBorder="1" applyAlignment="1">
      <alignment vertical="center" wrapText="1"/>
    </xf>
    <xf numFmtId="4" fontId="19" fillId="0" borderId="11" xfId="0" applyNumberFormat="1" applyFont="1" applyBorder="1" applyAlignment="1">
      <alignment vertical="center"/>
    </xf>
    <xf numFmtId="3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0" fillId="3" borderId="0" xfId="0" applyFill="1"/>
    <xf numFmtId="4" fontId="3" fillId="11" borderId="2" xfId="0" applyNumberFormat="1" applyFont="1" applyFill="1" applyBorder="1" applyAlignment="1">
      <alignment vertical="center"/>
    </xf>
    <xf numFmtId="10" fontId="20" fillId="0" borderId="11" xfId="0" applyNumberFormat="1" applyFont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/>
    </xf>
    <xf numFmtId="4" fontId="20" fillId="3" borderId="1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Border="1" applyAlignment="1">
      <alignment horizontal="left" vertical="center" wrapText="1"/>
    </xf>
    <xf numFmtId="4" fontId="15" fillId="0" borderId="2" xfId="0" applyNumberFormat="1" applyFont="1" applyBorder="1"/>
    <xf numFmtId="0" fontId="15" fillId="0" borderId="2" xfId="0" applyFont="1" applyBorder="1"/>
    <xf numFmtId="0" fontId="15" fillId="3" borderId="2" xfId="0" applyFont="1" applyFill="1" applyBorder="1"/>
    <xf numFmtId="0" fontId="22" fillId="3" borderId="2" xfId="5" applyFont="1" applyFill="1" applyBorder="1" applyAlignment="1">
      <alignment horizontal="left" vertical="center" wrapText="1"/>
    </xf>
    <xf numFmtId="3" fontId="3" fillId="2" borderId="1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vertical="center" wrapText="1"/>
    </xf>
    <xf numFmtId="10" fontId="20" fillId="3" borderId="11" xfId="0" applyNumberFormat="1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4" fontId="3" fillId="5" borderId="11" xfId="0" applyNumberFormat="1" applyFont="1" applyFill="1" applyBorder="1" applyAlignment="1">
      <alignment horizontal="center" vertical="center" wrapText="1" shrinkToFit="1"/>
    </xf>
    <xf numFmtId="3" fontId="3" fillId="5" borderId="11" xfId="0" applyNumberFormat="1" applyFont="1" applyFill="1" applyBorder="1" applyAlignment="1">
      <alignment horizontal="center" vertical="center" wrapText="1" shrinkToFit="1"/>
    </xf>
    <xf numFmtId="4" fontId="19" fillId="0" borderId="11" xfId="0" applyNumberFormat="1" applyFont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 shrinkToFit="1"/>
    </xf>
    <xf numFmtId="4" fontId="3" fillId="7" borderId="11" xfId="0" applyNumberFormat="1" applyFont="1" applyFill="1" applyBorder="1" applyAlignment="1">
      <alignment horizontal="center" vertical="center" wrapText="1"/>
    </xf>
    <xf numFmtId="3" fontId="21" fillId="2" borderId="11" xfId="0" applyNumberFormat="1" applyFont="1" applyFill="1" applyBorder="1" applyAlignment="1">
      <alignment horizontal="left" vertical="center" wrapText="1"/>
    </xf>
    <xf numFmtId="3" fontId="21" fillId="16" borderId="11" xfId="0" applyNumberFormat="1" applyFont="1" applyFill="1" applyBorder="1" applyAlignment="1">
      <alignment horizontal="left" vertical="center" wrapText="1"/>
    </xf>
    <xf numFmtId="4" fontId="3" fillId="16" borderId="11" xfId="0" applyNumberFormat="1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4" fontId="21" fillId="16" borderId="11" xfId="0" applyNumberFormat="1" applyFont="1" applyFill="1" applyBorder="1" applyAlignment="1">
      <alignment horizontal="center" vertical="center" wrapText="1"/>
    </xf>
    <xf numFmtId="3" fontId="18" fillId="2" borderId="11" xfId="0" applyNumberFormat="1" applyFont="1" applyFill="1" applyBorder="1" applyAlignment="1">
      <alignment vertical="center" wrapText="1"/>
    </xf>
    <xf numFmtId="4" fontId="8" fillId="0" borderId="0" xfId="0" applyNumberFormat="1" applyFont="1" applyAlignment="1">
      <alignment horizontal="center" vertical="center" wrapText="1"/>
    </xf>
    <xf numFmtId="3" fontId="19" fillId="17" borderId="0" xfId="0" applyNumberFormat="1" applyFont="1" applyFill="1" applyAlignment="1">
      <alignment vertical="center"/>
    </xf>
    <xf numFmtId="4" fontId="19" fillId="3" borderId="11" xfId="0" applyNumberFormat="1" applyFont="1" applyFill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>
      <alignment horizontal="centerContinuous" vertical="center" wrapText="1"/>
    </xf>
    <xf numFmtId="4" fontId="0" fillId="0" borderId="0" xfId="0" applyNumberFormat="1"/>
    <xf numFmtId="0" fontId="24" fillId="4" borderId="2" xfId="0" applyFont="1" applyFill="1" applyBorder="1"/>
    <xf numFmtId="0" fontId="24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22" fillId="4" borderId="2" xfId="5" applyFont="1" applyFill="1" applyBorder="1" applyAlignment="1">
      <alignment horizontal="left" vertical="center" wrapText="1"/>
    </xf>
    <xf numFmtId="4" fontId="0" fillId="18" borderId="2" xfId="0" applyNumberFormat="1" applyFill="1" applyBorder="1"/>
    <xf numFmtId="4" fontId="19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8" fillId="0" borderId="2" xfId="0" applyNumberFormat="1" applyFont="1" applyBorder="1" applyAlignment="1">
      <alignment horizontal="center" vertical="center"/>
    </xf>
    <xf numFmtId="4" fontId="0" fillId="4" borderId="2" xfId="0" applyNumberFormat="1" applyFill="1" applyBorder="1"/>
    <xf numFmtId="1" fontId="27" fillId="11" borderId="11" xfId="0" applyNumberFormat="1" applyFont="1" applyFill="1" applyBorder="1" applyAlignment="1">
      <alignment horizontal="center" vertical="center"/>
    </xf>
    <xf numFmtId="1" fontId="26" fillId="2" borderId="11" xfId="0" applyNumberFormat="1" applyFont="1" applyFill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1" fontId="28" fillId="11" borderId="11" xfId="0" applyNumberFormat="1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 wrapText="1"/>
    </xf>
    <xf numFmtId="0" fontId="20" fillId="20" borderId="11" xfId="0" applyFont="1" applyFill="1" applyBorder="1" applyAlignment="1">
      <alignment vertical="center" wrapText="1"/>
    </xf>
    <xf numFmtId="3" fontId="8" fillId="3" borderId="11" xfId="0" applyNumberFormat="1" applyFont="1" applyFill="1" applyBorder="1" applyAlignment="1">
      <alignment vertical="center" wrapText="1"/>
    </xf>
    <xf numFmtId="4" fontId="2" fillId="3" borderId="11" xfId="0" applyNumberFormat="1" applyFont="1" applyFill="1" applyBorder="1" applyAlignment="1">
      <alignment horizontal="center" vertical="center" wrapText="1"/>
    </xf>
    <xf numFmtId="3" fontId="8" fillId="0" borderId="11" xfId="0" quotePrefix="1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" fontId="8" fillId="3" borderId="11" xfId="0" applyNumberFormat="1" applyFont="1" applyFill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 wrapText="1"/>
    </xf>
    <xf numFmtId="3" fontId="8" fillId="0" borderId="11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165" fontId="29" fillId="0" borderId="2" xfId="1" applyNumberFormat="1" applyFont="1" applyBorder="1" applyAlignment="1">
      <alignment horizontal="centerContinuous" vertical="center" wrapText="1"/>
    </xf>
    <xf numFmtId="3" fontId="30" fillId="4" borderId="4" xfId="0" applyNumberFormat="1" applyFont="1" applyFill="1" applyBorder="1" applyAlignment="1">
      <alignment horizontal="center" vertical="center"/>
    </xf>
    <xf numFmtId="3" fontId="30" fillId="4" borderId="4" xfId="0" applyNumberFormat="1" applyFont="1" applyFill="1" applyBorder="1" applyAlignment="1">
      <alignment vertical="center"/>
    </xf>
    <xf numFmtId="4" fontId="30" fillId="4" borderId="4" xfId="0" applyNumberFormat="1" applyFont="1" applyFill="1" applyBorder="1" applyAlignment="1">
      <alignment horizontal="center" vertical="center" wrapText="1"/>
    </xf>
    <xf numFmtId="3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4" fontId="31" fillId="0" borderId="4" xfId="0" applyNumberFormat="1" applyFont="1" applyBorder="1" applyAlignment="1">
      <alignment horizontal="center" vertical="center" wrapText="1"/>
    </xf>
    <xf numFmtId="3" fontId="31" fillId="0" borderId="4" xfId="0" quotePrefix="1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vertical="center" wrapText="1"/>
    </xf>
    <xf numFmtId="3" fontId="31" fillId="0" borderId="0" xfId="0" applyNumberFormat="1" applyFont="1" applyAlignment="1">
      <alignment vertical="center"/>
    </xf>
    <xf numFmtId="4" fontId="31" fillId="0" borderId="4" xfId="0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horizontal="left" vertical="center" wrapText="1"/>
    </xf>
    <xf numFmtId="3" fontId="31" fillId="2" borderId="4" xfId="0" applyNumberFormat="1" applyFont="1" applyFill="1" applyBorder="1" applyAlignment="1">
      <alignment horizontal="left" vertical="center" wrapText="1"/>
    </xf>
    <xf numFmtId="3" fontId="31" fillId="0" borderId="4" xfId="0" applyNumberFormat="1" applyFont="1" applyBorder="1" applyAlignment="1">
      <alignment horizontal="left" vertical="center" wrapText="1"/>
    </xf>
    <xf numFmtId="3" fontId="30" fillId="5" borderId="4" xfId="0" applyNumberFormat="1" applyFont="1" applyFill="1" applyBorder="1" applyAlignment="1">
      <alignment horizontal="center" vertical="center"/>
    </xf>
    <xf numFmtId="3" fontId="31" fillId="0" borderId="2" xfId="0" applyNumberFormat="1" applyFont="1" applyBorder="1" applyAlignment="1">
      <alignment horizontal="center" vertical="center"/>
    </xf>
    <xf numFmtId="3" fontId="31" fillId="0" borderId="2" xfId="0" applyNumberFormat="1" applyFont="1" applyBorder="1" applyAlignment="1">
      <alignment vertical="center"/>
    </xf>
    <xf numFmtId="4" fontId="31" fillId="3" borderId="4" xfId="0" applyNumberFormat="1" applyFont="1" applyFill="1" applyBorder="1" applyAlignment="1">
      <alignment horizontal="center" vertical="center" wrapText="1"/>
    </xf>
    <xf numFmtId="4" fontId="31" fillId="3" borderId="7" xfId="0" applyNumberFormat="1" applyFont="1" applyFill="1" applyBorder="1" applyAlignment="1">
      <alignment horizontal="center" vertical="center" wrapText="1"/>
    </xf>
    <xf numFmtId="3" fontId="31" fillId="0" borderId="0" xfId="0" applyNumberFormat="1" applyFont="1" applyAlignment="1">
      <alignment horizontal="center" vertical="center"/>
    </xf>
    <xf numFmtId="4" fontId="31" fillId="0" borderId="4" xfId="0" quotePrefix="1" applyNumberFormat="1" applyFont="1" applyBorder="1" applyAlignment="1">
      <alignment horizontal="center" vertical="center" wrapText="1"/>
    </xf>
    <xf numFmtId="3" fontId="31" fillId="0" borderId="5" xfId="0" quotePrefix="1" applyNumberFormat="1" applyFont="1" applyBorder="1" applyAlignment="1">
      <alignment horizontal="left" vertical="center" wrapText="1"/>
    </xf>
    <xf numFmtId="3" fontId="31" fillId="0" borderId="8" xfId="0" applyNumberFormat="1" applyFont="1" applyBorder="1" applyAlignment="1">
      <alignment horizontal="left" vertical="center" wrapText="1"/>
    </xf>
    <xf numFmtId="4" fontId="31" fillId="0" borderId="5" xfId="0" applyNumberFormat="1" applyFont="1" applyBorder="1" applyAlignment="1">
      <alignment horizontal="center" vertical="center" wrapText="1"/>
    </xf>
    <xf numFmtId="3" fontId="30" fillId="2" borderId="1" xfId="0" applyNumberFormat="1" applyFont="1" applyFill="1" applyBorder="1" applyAlignment="1">
      <alignment horizontal="center" vertical="center" wrapText="1"/>
    </xf>
    <xf numFmtId="4" fontId="30" fillId="2" borderId="1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3" fontId="30" fillId="0" borderId="2" xfId="0" applyNumberFormat="1" applyFont="1" applyBorder="1" applyAlignment="1">
      <alignment vertical="center" wrapText="1"/>
    </xf>
    <xf numFmtId="3" fontId="30" fillId="0" borderId="2" xfId="0" applyNumberFormat="1" applyFont="1" applyBorder="1" applyAlignment="1">
      <alignment vertical="center"/>
    </xf>
    <xf numFmtId="0" fontId="31" fillId="0" borderId="0" xfId="0" applyFont="1"/>
    <xf numFmtId="3" fontId="30" fillId="8" borderId="8" xfId="0" applyNumberFormat="1" applyFont="1" applyFill="1" applyBorder="1" applyAlignment="1">
      <alignment horizontal="center" vertical="center"/>
    </xf>
    <xf numFmtId="3" fontId="30" fillId="8" borderId="8" xfId="0" applyNumberFormat="1" applyFont="1" applyFill="1" applyBorder="1" applyAlignment="1">
      <alignment vertical="center"/>
    </xf>
    <xf numFmtId="4" fontId="30" fillId="8" borderId="8" xfId="0" applyNumberFormat="1" applyFont="1" applyFill="1" applyBorder="1" applyAlignment="1">
      <alignment horizontal="center" vertical="center" wrapText="1"/>
    </xf>
    <xf numFmtId="4" fontId="31" fillId="0" borderId="0" xfId="0" applyNumberFormat="1" applyFont="1" applyAlignment="1">
      <alignment horizontal="center" vertical="center" wrapText="1"/>
    </xf>
    <xf numFmtId="3" fontId="31" fillId="0" borderId="0" xfId="0" applyNumberFormat="1" applyFont="1" applyAlignment="1">
      <alignment horizontal="left" vertical="center" wrapText="1"/>
    </xf>
    <xf numFmtId="3" fontId="31" fillId="0" borderId="4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 wrapText="1"/>
    </xf>
    <xf numFmtId="4" fontId="31" fillId="8" borderId="4" xfId="0" applyNumberFormat="1" applyFont="1" applyFill="1" applyBorder="1" applyAlignment="1">
      <alignment horizontal="center" vertical="center" wrapText="1"/>
    </xf>
    <xf numFmtId="4" fontId="15" fillId="21" borderId="13" xfId="0" applyNumberFormat="1" applyFont="1" applyFill="1" applyBorder="1"/>
    <xf numFmtId="4" fontId="15" fillId="18" borderId="2" xfId="0" applyNumberFormat="1" applyFont="1" applyFill="1" applyBorder="1"/>
    <xf numFmtId="165" fontId="29" fillId="0" borderId="3" xfId="1" applyNumberFormat="1" applyFont="1" applyBorder="1" applyAlignment="1">
      <alignment horizontal="centerContinuous" vertical="center" wrapText="1"/>
    </xf>
    <xf numFmtId="165" fontId="29" fillId="0" borderId="2" xfId="1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" fontId="31" fillId="6" borderId="2" xfId="0" applyNumberFormat="1" applyFont="1" applyFill="1" applyBorder="1" applyAlignment="1">
      <alignment horizontal="right"/>
    </xf>
    <xf numFmtId="4" fontId="31" fillId="0" borderId="2" xfId="0" applyNumberFormat="1" applyFont="1" applyBorder="1" applyAlignment="1">
      <alignment horizontal="right"/>
    </xf>
    <xf numFmtId="3" fontId="8" fillId="16" borderId="11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9" fillId="20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/>
    </xf>
    <xf numFmtId="3" fontId="9" fillId="5" borderId="11" xfId="0" applyNumberFormat="1" applyFont="1" applyFill="1" applyBorder="1" applyAlignment="1">
      <alignment horizontal="center" vertical="center"/>
    </xf>
    <xf numFmtId="1" fontId="23" fillId="11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center" vertical="center"/>
    </xf>
    <xf numFmtId="1" fontId="32" fillId="11" borderId="1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left" vertical="center" wrapText="1"/>
    </xf>
    <xf numFmtId="3" fontId="8" fillId="3" borderId="11" xfId="0" applyNumberFormat="1" applyFont="1" applyFill="1" applyBorder="1" applyAlignment="1">
      <alignment horizontal="left" vertical="center" wrapText="1"/>
    </xf>
    <xf numFmtId="3" fontId="9" fillId="2" borderId="1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Continuous" vertical="center" wrapText="1"/>
    </xf>
    <xf numFmtId="3" fontId="3" fillId="19" borderId="11" xfId="0" applyNumberFormat="1" applyFont="1" applyFill="1" applyBorder="1" applyAlignment="1">
      <alignment horizontal="center" vertical="center"/>
    </xf>
    <xf numFmtId="3" fontId="3" fillId="19" borderId="11" xfId="0" applyNumberFormat="1" applyFont="1" applyFill="1" applyBorder="1" applyAlignment="1">
      <alignment vertical="center"/>
    </xf>
    <xf numFmtId="4" fontId="3" fillId="19" borderId="11" xfId="0" applyNumberFormat="1" applyFont="1" applyFill="1" applyBorder="1" applyAlignment="1">
      <alignment horizontal="center" vertical="center" wrapText="1"/>
    </xf>
    <xf numFmtId="4" fontId="8" fillId="11" borderId="11" xfId="0" applyNumberFormat="1" applyFont="1" applyFill="1" applyBorder="1" applyAlignment="1">
      <alignment horizontal="center" vertical="center" wrapText="1"/>
    </xf>
    <xf numFmtId="4" fontId="8" fillId="10" borderId="11" xfId="0" applyNumberFormat="1" applyFont="1" applyFill="1" applyBorder="1" applyAlignment="1">
      <alignment horizontal="center" vertical="center" wrapText="1"/>
    </xf>
    <xf numFmtId="4" fontId="8" fillId="0" borderId="1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165" fontId="14" fillId="0" borderId="11" xfId="1" applyNumberFormat="1" applyFont="1" applyBorder="1" applyAlignment="1">
      <alignment horizontal="centerContinuous" vertical="center" wrapText="1"/>
    </xf>
    <xf numFmtId="0" fontId="8" fillId="3" borderId="11" xfId="0" applyFont="1" applyFill="1" applyBorder="1" applyAlignment="1">
      <alignment vertical="center"/>
    </xf>
    <xf numFmtId="3" fontId="13" fillId="3" borderId="11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4" fontId="8" fillId="11" borderId="11" xfId="0" quotePrefix="1" applyNumberFormat="1" applyFont="1" applyFill="1" applyBorder="1" applyAlignment="1">
      <alignment horizontal="center" vertical="center" wrapText="1"/>
    </xf>
    <xf numFmtId="4" fontId="0" fillId="18" borderId="0" xfId="0" applyNumberFormat="1" applyFill="1"/>
    <xf numFmtId="4" fontId="15" fillId="21" borderId="2" xfId="0" applyNumberFormat="1" applyFont="1" applyFill="1" applyBorder="1"/>
    <xf numFmtId="165" fontId="6" fillId="3" borderId="0" xfId="1" applyNumberFormat="1" applyFont="1" applyFill="1" applyBorder="1" applyAlignment="1">
      <alignment horizontal="centerContinuous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Continuous" vertical="center" wrapText="1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19" fillId="0" borderId="11" xfId="0" applyFont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9" fillId="24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center" vertical="center"/>
    </xf>
    <xf numFmtId="49" fontId="33" fillId="6" borderId="2" xfId="0" applyNumberFormat="1" applyFont="1" applyFill="1" applyBorder="1" applyAlignment="1">
      <alignment horizontal="center" vertical="center" wrapText="1"/>
    </xf>
    <xf numFmtId="4" fontId="33" fillId="6" borderId="2" xfId="0" applyNumberFormat="1" applyFont="1" applyFill="1" applyBorder="1" applyAlignment="1">
      <alignment horizontal="left" vertical="center" wrapText="1"/>
    </xf>
    <xf numFmtId="0" fontId="34" fillId="6" borderId="2" xfId="0" applyFont="1" applyFill="1" applyBorder="1" applyAlignment="1">
      <alignment horizontal="center" vertical="center" wrapText="1"/>
    </xf>
    <xf numFmtId="4" fontId="35" fillId="0" borderId="2" xfId="0" applyNumberFormat="1" applyFont="1" applyBorder="1" applyAlignment="1">
      <alignment vertical="center"/>
    </xf>
    <xf numFmtId="4" fontId="35" fillId="3" borderId="2" xfId="0" applyNumberFormat="1" applyFont="1" applyFill="1" applyBorder="1" applyAlignment="1">
      <alignment vertical="center"/>
    </xf>
    <xf numFmtId="0" fontId="35" fillId="0" borderId="2" xfId="0" applyFont="1" applyBorder="1" applyAlignment="1">
      <alignment vertical="center"/>
    </xf>
    <xf numFmtId="4" fontId="36" fillId="9" borderId="2" xfId="0" applyNumberFormat="1" applyFont="1" applyFill="1" applyBorder="1" applyAlignment="1">
      <alignment horizontal="right" vertical="center" readingOrder="1"/>
    </xf>
    <xf numFmtId="0" fontId="37" fillId="0" borderId="2" xfId="0" applyFont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3" fontId="31" fillId="0" borderId="16" xfId="0" applyNumberFormat="1" applyFont="1" applyBorder="1" applyAlignment="1">
      <alignment horizontal="center" vertical="center"/>
    </xf>
    <xf numFmtId="3" fontId="30" fillId="5" borderId="8" xfId="0" applyNumberFormat="1" applyFont="1" applyFill="1" applyBorder="1" applyAlignment="1">
      <alignment vertical="center"/>
    </xf>
    <xf numFmtId="4" fontId="30" fillId="5" borderId="8" xfId="0" applyNumberFormat="1" applyFont="1" applyFill="1" applyBorder="1" applyAlignment="1">
      <alignment horizontal="center" vertical="center" wrapText="1"/>
    </xf>
    <xf numFmtId="4" fontId="31" fillId="5" borderId="8" xfId="0" applyNumberFormat="1" applyFont="1" applyFill="1" applyBorder="1" applyAlignment="1">
      <alignment horizontal="center" vertical="center" wrapText="1"/>
    </xf>
    <xf numFmtId="4" fontId="31" fillId="0" borderId="4" xfId="0" applyNumberFormat="1" applyFont="1" applyBorder="1" applyAlignment="1">
      <alignment horizontal="right"/>
    </xf>
    <xf numFmtId="3" fontId="30" fillId="3" borderId="4" xfId="0" applyNumberFormat="1" applyFont="1" applyFill="1" applyBorder="1" applyAlignment="1">
      <alignment horizontal="center" vertical="center"/>
    </xf>
    <xf numFmtId="3" fontId="38" fillId="3" borderId="11" xfId="0" applyNumberFormat="1" applyFont="1" applyFill="1" applyBorder="1" applyAlignment="1">
      <alignment vertical="center" wrapText="1"/>
    </xf>
    <xf numFmtId="4" fontId="1" fillId="0" borderId="2" xfId="6" applyNumberFormat="1" applyBorder="1"/>
    <xf numFmtId="4" fontId="1" fillId="15" borderId="2" xfId="6" applyNumberFormat="1" applyFill="1" applyBorder="1"/>
    <xf numFmtId="0" fontId="1" fillId="15" borderId="2" xfId="6" applyFill="1" applyBorder="1"/>
    <xf numFmtId="164" fontId="1" fillId="15" borderId="0" xfId="6" applyNumberFormat="1" applyFill="1"/>
    <xf numFmtId="0" fontId="0" fillId="0" borderId="0" xfId="0" quotePrefix="1"/>
    <xf numFmtId="0" fontId="2" fillId="0" borderId="0" xfId="9"/>
    <xf numFmtId="3" fontId="8" fillId="12" borderId="0" xfId="10" applyNumberFormat="1" applyFont="1" applyFill="1" applyAlignment="1">
      <alignment horizontal="left" vertical="center" wrapText="1"/>
    </xf>
    <xf numFmtId="3" fontId="8" fillId="12" borderId="4" xfId="10" applyNumberFormat="1" applyFont="1" applyFill="1" applyBorder="1" applyAlignment="1">
      <alignment horizontal="center" vertical="center"/>
    </xf>
    <xf numFmtId="3" fontId="8" fillId="12" borderId="4" xfId="10" applyNumberFormat="1" applyFont="1" applyFill="1" applyBorder="1" applyAlignment="1">
      <alignment horizontal="left" vertical="center" wrapText="1"/>
    </xf>
    <xf numFmtId="0" fontId="40" fillId="0" borderId="0" xfId="10"/>
    <xf numFmtId="3" fontId="8" fillId="23" borderId="11" xfId="10" applyNumberFormat="1" applyFont="1" applyFill="1" applyBorder="1" applyAlignment="1">
      <alignment horizontal="left" vertical="center"/>
    </xf>
    <xf numFmtId="3" fontId="8" fillId="23" borderId="11" xfId="10" applyNumberFormat="1" applyFont="1" applyFill="1" applyBorder="1" applyAlignment="1">
      <alignment horizontal="center" vertical="center"/>
    </xf>
    <xf numFmtId="3" fontId="8" fillId="22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center" vertical="center"/>
    </xf>
    <xf numFmtId="0" fontId="8" fillId="11" borderId="11" xfId="10" applyFont="1" applyFill="1" applyBorder="1" applyAlignment="1">
      <alignment horizontal="left" vertical="center" wrapText="1"/>
    </xf>
    <xf numFmtId="3" fontId="8" fillId="11" borderId="11" xfId="10" applyNumberFormat="1" applyFont="1" applyFill="1" applyBorder="1" applyAlignment="1">
      <alignment horizontal="center" vertical="center"/>
    </xf>
    <xf numFmtId="3" fontId="8" fillId="23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left" vertical="center" wrapText="1"/>
    </xf>
    <xf numFmtId="3" fontId="8" fillId="12" borderId="0" xfId="10" applyNumberFormat="1" applyFont="1" applyFill="1" applyAlignment="1">
      <alignment vertical="center"/>
    </xf>
    <xf numFmtId="3" fontId="8" fillId="23" borderId="11" xfId="10" applyNumberFormat="1" applyFont="1" applyFill="1" applyBorder="1" applyAlignment="1">
      <alignment vertical="center"/>
    </xf>
    <xf numFmtId="3" fontId="8" fillId="22" borderId="11" xfId="10" applyNumberFormat="1" applyFont="1" applyFill="1" applyBorder="1" applyAlignment="1">
      <alignment vertical="center"/>
    </xf>
    <xf numFmtId="3" fontId="8" fillId="23" borderId="11" xfId="10" applyNumberFormat="1" applyFont="1" applyFill="1" applyBorder="1" applyAlignment="1">
      <alignment horizontal="left" vertical="center" wrapText="1"/>
    </xf>
    <xf numFmtId="3" fontId="8" fillId="12" borderId="8" xfId="10" applyNumberFormat="1" applyFont="1" applyFill="1" applyBorder="1" applyAlignment="1">
      <alignment horizontal="left" vertical="center" wrapText="1"/>
    </xf>
    <xf numFmtId="4" fontId="8" fillId="22" borderId="11" xfId="10" applyNumberFormat="1" applyFont="1" applyFill="1" applyBorder="1" applyAlignment="1">
      <alignment horizontal="left" vertical="center" wrapText="1"/>
    </xf>
    <xf numFmtId="4" fontId="8" fillId="12" borderId="4" xfId="10" applyNumberFormat="1" applyFont="1" applyFill="1" applyBorder="1" applyAlignment="1">
      <alignment horizontal="left" vertical="center" wrapText="1"/>
    </xf>
    <xf numFmtId="3" fontId="8" fillId="12" borderId="5" xfId="10" quotePrefix="1" applyNumberFormat="1" applyFont="1" applyFill="1" applyBorder="1" applyAlignment="1">
      <alignment horizontal="left" vertical="center" wrapText="1"/>
    </xf>
    <xf numFmtId="3" fontId="8" fillId="12" borderId="4" xfId="10" quotePrefix="1" applyNumberFormat="1" applyFont="1" applyFill="1" applyBorder="1" applyAlignment="1">
      <alignment horizontal="left" vertical="center" wrapText="1"/>
    </xf>
    <xf numFmtId="3" fontId="8" fillId="23" borderId="11" xfId="10" quotePrefix="1" applyNumberFormat="1" applyFont="1" applyFill="1" applyBorder="1" applyAlignment="1">
      <alignment horizontal="left" vertical="center" wrapText="1"/>
    </xf>
    <xf numFmtId="3" fontId="8" fillId="22" borderId="11" xfId="10" quotePrefix="1" applyNumberFormat="1" applyFont="1" applyFill="1" applyBorder="1" applyAlignment="1">
      <alignment horizontal="left" vertical="center" wrapText="1"/>
    </xf>
    <xf numFmtId="0" fontId="8" fillId="23" borderId="11" xfId="10" applyFont="1" applyFill="1" applyBorder="1" applyAlignment="1">
      <alignment horizontal="left" vertical="center" wrapText="1"/>
    </xf>
    <xf numFmtId="0" fontId="8" fillId="22" borderId="11" xfId="10" applyFont="1" applyFill="1" applyBorder="1" applyAlignment="1">
      <alignment horizontal="left" vertical="center" wrapText="1"/>
    </xf>
    <xf numFmtId="0" fontId="8" fillId="12" borderId="4" xfId="10" applyFont="1" applyFill="1" applyBorder="1" applyAlignment="1">
      <alignment horizontal="left" vertical="center" wrapText="1"/>
    </xf>
    <xf numFmtId="3" fontId="21" fillId="2" borderId="11" xfId="10" applyNumberFormat="1" applyFont="1" applyFill="1" applyBorder="1" applyAlignment="1">
      <alignment horizontal="left" vertical="center" wrapText="1"/>
    </xf>
    <xf numFmtId="3" fontId="10" fillId="2" borderId="12" xfId="10" applyNumberFormat="1" applyFont="1" applyFill="1" applyBorder="1" applyAlignment="1">
      <alignment horizontal="center" vertical="center"/>
    </xf>
    <xf numFmtId="3" fontId="8" fillId="2" borderId="11" xfId="10" applyNumberFormat="1" applyFont="1" applyFill="1" applyBorder="1" applyAlignment="1">
      <alignment horizontal="center" vertical="center"/>
    </xf>
    <xf numFmtId="3" fontId="9" fillId="2" borderId="15" xfId="10" applyNumberFormat="1" applyFont="1" applyFill="1" applyBorder="1" applyAlignment="1">
      <alignment vertical="center" wrapText="1"/>
    </xf>
    <xf numFmtId="3" fontId="8" fillId="2" borderId="12" xfId="10" applyNumberFormat="1" applyFont="1" applyFill="1" applyBorder="1" applyAlignment="1">
      <alignment horizontal="center" vertical="center"/>
    </xf>
    <xf numFmtId="3" fontId="21" fillId="2" borderId="12" xfId="10" applyNumberFormat="1" applyFont="1" applyFill="1" applyBorder="1" applyAlignment="1">
      <alignment horizontal="left" vertical="center" wrapText="1"/>
    </xf>
    <xf numFmtId="3" fontId="18" fillId="14" borderId="0" xfId="9" applyNumberFormat="1" applyFont="1" applyFill="1" applyAlignment="1">
      <alignment horizontal="center" vertical="center" wrapText="1"/>
    </xf>
    <xf numFmtId="3" fontId="18" fillId="14" borderId="10" xfId="9" applyNumberFormat="1" applyFont="1" applyFill="1" applyBorder="1" applyAlignment="1">
      <alignment horizontal="center" vertical="center" wrapText="1"/>
    </xf>
    <xf numFmtId="3" fontId="18" fillId="14" borderId="9" xfId="9" applyNumberFormat="1" applyFont="1" applyFill="1" applyBorder="1" applyAlignment="1">
      <alignment horizontal="center" vertical="center" wrapText="1"/>
    </xf>
    <xf numFmtId="0" fontId="2" fillId="0" borderId="0" xfId="9" applyAlignment="1">
      <alignment horizontal="center" vertical="center"/>
    </xf>
    <xf numFmtId="0" fontId="7" fillId="0" borderId="0" xfId="9" applyFont="1" applyAlignment="1">
      <alignment horizontal="center" vertical="center"/>
    </xf>
    <xf numFmtId="0" fontId="7" fillId="0" borderId="0" xfId="9" applyFont="1" applyAlignment="1">
      <alignment horizontal="left" vertical="center" wrapText="1"/>
    </xf>
    <xf numFmtId="0" fontId="7" fillId="0" borderId="2" xfId="9" applyFont="1" applyBorder="1" applyAlignment="1">
      <alignment horizontal="left" vertical="center" wrapText="1"/>
    </xf>
    <xf numFmtId="0" fontId="7" fillId="0" borderId="2" xfId="9" applyFont="1" applyBorder="1" applyAlignment="1">
      <alignment horizontal="left" vertical="center"/>
    </xf>
    <xf numFmtId="0" fontId="7" fillId="0" borderId="2" xfId="9" applyFont="1" applyBorder="1" applyAlignment="1">
      <alignment horizontal="center" vertical="center"/>
    </xf>
    <xf numFmtId="0" fontId="7" fillId="4" borderId="0" xfId="9" applyFont="1" applyFill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/>
    </xf>
    <xf numFmtId="0" fontId="7" fillId="4" borderId="2" xfId="9" applyFont="1" applyFill="1" applyBorder="1" applyAlignment="1">
      <alignment horizontal="center" vertical="center"/>
    </xf>
    <xf numFmtId="0" fontId="7" fillId="13" borderId="0" xfId="9" applyFont="1" applyFill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/>
    </xf>
    <xf numFmtId="0" fontId="7" fillId="13" borderId="2" xfId="9" applyFont="1" applyFill="1" applyBorder="1" applyAlignment="1">
      <alignment horizontal="center" vertical="center"/>
    </xf>
    <xf numFmtId="0" fontId="7" fillId="2" borderId="0" xfId="9" applyFont="1" applyFill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/>
    </xf>
    <xf numFmtId="0" fontId="7" fillId="2" borderId="2" xfId="9" applyFont="1" applyFill="1" applyBorder="1" applyAlignment="1">
      <alignment horizontal="center" vertical="center"/>
    </xf>
    <xf numFmtId="49" fontId="7" fillId="2" borderId="2" xfId="9" applyNumberFormat="1" applyFont="1" applyFill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top"/>
    </xf>
    <xf numFmtId="0" fontId="2" fillId="2" borderId="0" xfId="9" applyFill="1"/>
    <xf numFmtId="0" fontId="2" fillId="2" borderId="2" xfId="9" applyFill="1" applyBorder="1"/>
    <xf numFmtId="0" fontId="2" fillId="2" borderId="2" xfId="9" applyFill="1" applyBorder="1" applyAlignment="1">
      <alignment horizontal="center" vertical="center"/>
    </xf>
    <xf numFmtId="4" fontId="3" fillId="25" borderId="11" xfId="0" applyNumberFormat="1" applyFont="1" applyFill="1" applyBorder="1" applyAlignment="1">
      <alignment horizontal="center" vertical="center" wrapText="1"/>
    </xf>
    <xf numFmtId="10" fontId="3" fillId="7" borderId="11" xfId="0" applyNumberFormat="1" applyFont="1" applyFill="1" applyBorder="1" applyAlignment="1">
      <alignment horizontal="center" vertical="center" wrapText="1"/>
    </xf>
    <xf numFmtId="3" fontId="3" fillId="26" borderId="11" xfId="0" applyNumberFormat="1" applyFont="1" applyFill="1" applyBorder="1" applyAlignment="1">
      <alignment horizontal="center" vertical="center" wrapText="1" shrinkToFit="1"/>
    </xf>
    <xf numFmtId="4" fontId="25" fillId="27" borderId="4" xfId="0" applyNumberFormat="1" applyFont="1" applyFill="1" applyBorder="1" applyAlignment="1">
      <alignment horizontal="center" vertical="center" wrapText="1"/>
    </xf>
    <xf numFmtId="4" fontId="25" fillId="28" borderId="4" xfId="0" applyNumberFormat="1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left" vertical="center" wrapText="1"/>
    </xf>
    <xf numFmtId="3" fontId="25" fillId="0" borderId="4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4" fontId="25" fillId="29" borderId="4" xfId="0" applyNumberFormat="1" applyFont="1" applyFill="1" applyBorder="1" applyAlignment="1">
      <alignment horizontal="center" vertical="center" wrapText="1"/>
    </xf>
    <xf numFmtId="4" fontId="25" fillId="29" borderId="4" xfId="0" quotePrefix="1" applyNumberFormat="1" applyFont="1" applyFill="1" applyBorder="1" applyAlignment="1">
      <alignment horizontal="center" vertical="center" wrapText="1"/>
    </xf>
    <xf numFmtId="4" fontId="25" fillId="30" borderId="4" xfId="0" applyNumberFormat="1" applyFont="1" applyFill="1" applyBorder="1" applyAlignment="1">
      <alignment horizontal="center" vertical="center" wrapText="1"/>
    </xf>
    <xf numFmtId="4" fontId="31" fillId="30" borderId="4" xfId="0" applyNumberFormat="1" applyFont="1" applyFill="1" applyBorder="1" applyAlignment="1">
      <alignment horizontal="center" vertical="center" wrapText="1"/>
    </xf>
    <xf numFmtId="4" fontId="37" fillId="8" borderId="4" xfId="0" applyNumberFormat="1" applyFont="1" applyFill="1" applyBorder="1" applyAlignment="1">
      <alignment horizontal="center" vertical="center" wrapText="1"/>
    </xf>
    <xf numFmtId="4" fontId="37" fillId="8" borderId="4" xfId="0" applyNumberFormat="1" applyFont="1" applyFill="1" applyBorder="1" applyAlignment="1">
      <alignment horizontal="center" vertical="center"/>
    </xf>
    <xf numFmtId="3" fontId="37" fillId="8" borderId="4" xfId="0" applyNumberFormat="1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25" fillId="3" borderId="11" xfId="0" applyNumberFormat="1" applyFont="1" applyFill="1" applyBorder="1" applyAlignment="1">
      <alignment horizontal="center" vertical="center"/>
    </xf>
    <xf numFmtId="4" fontId="43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1" fillId="0" borderId="0" xfId="0" applyFont="1"/>
    <xf numFmtId="0" fontId="43" fillId="0" borderId="0" xfId="0" applyFont="1" applyAlignment="1">
      <alignment horizontal="center" vertical="center"/>
    </xf>
    <xf numFmtId="4" fontId="37" fillId="19" borderId="11" xfId="0" applyNumberFormat="1" applyFont="1" applyFill="1" applyBorder="1" applyAlignment="1">
      <alignment horizontal="center" vertical="center" wrapText="1"/>
    </xf>
    <xf numFmtId="4" fontId="25" fillId="31" borderId="11" xfId="0" applyNumberFormat="1" applyFont="1" applyFill="1" applyBorder="1" applyAlignment="1">
      <alignment horizontal="center" vertical="center" wrapText="1"/>
    </xf>
    <xf numFmtId="3" fontId="25" fillId="31" borderId="11" xfId="0" applyNumberFormat="1" applyFont="1" applyFill="1" applyBorder="1" applyAlignment="1">
      <alignment vertical="center" wrapText="1"/>
    </xf>
    <xf numFmtId="4" fontId="25" fillId="11" borderId="11" xfId="0" applyNumberFormat="1" applyFont="1" applyFill="1" applyBorder="1" applyAlignment="1">
      <alignment horizontal="center" vertical="center" wrapText="1"/>
    </xf>
    <xf numFmtId="3" fontId="25" fillId="3" borderId="11" xfId="0" applyNumberFormat="1" applyFont="1" applyFill="1" applyBorder="1" applyAlignment="1">
      <alignment vertical="center" wrapText="1"/>
    </xf>
    <xf numFmtId="3" fontId="37" fillId="19" borderId="11" xfId="0" applyNumberFormat="1" applyFont="1" applyFill="1" applyBorder="1" applyAlignment="1">
      <alignment vertical="center"/>
    </xf>
    <xf numFmtId="3" fontId="37" fillId="19" borderId="11" xfId="0" applyNumberFormat="1" applyFont="1" applyFill="1" applyBorder="1" applyAlignment="1">
      <alignment horizontal="center" vertical="center"/>
    </xf>
    <xf numFmtId="0" fontId="41" fillId="19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3" fontId="25" fillId="0" borderId="11" xfId="0" applyNumberFormat="1" applyFont="1" applyBorder="1" applyAlignment="1">
      <alignment horizontal="center" vertical="center"/>
    </xf>
    <xf numFmtId="4" fontId="45" fillId="19" borderId="0" xfId="0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4" fontId="46" fillId="19" borderId="11" xfId="0" applyNumberFormat="1" applyFont="1" applyFill="1" applyBorder="1" applyAlignment="1">
      <alignment horizontal="center" vertical="center" wrapText="1"/>
    </xf>
    <xf numFmtId="4" fontId="25" fillId="2" borderId="11" xfId="0" applyNumberFormat="1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left" vertical="center" wrapText="1"/>
    </xf>
    <xf numFmtId="4" fontId="25" fillId="13" borderId="11" xfId="0" applyNumberFormat="1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4" fontId="25" fillId="32" borderId="11" xfId="0" applyNumberFormat="1" applyFont="1" applyFill="1" applyBorder="1" applyAlignment="1">
      <alignment horizontal="center" vertical="center" wrapText="1"/>
    </xf>
    <xf numFmtId="4" fontId="37" fillId="19" borderId="21" xfId="0" applyNumberFormat="1" applyFont="1" applyFill="1" applyBorder="1" applyAlignment="1">
      <alignment horizontal="center" vertical="center" wrapText="1"/>
    </xf>
    <xf numFmtId="4" fontId="43" fillId="3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22" xfId="0" applyBorder="1"/>
    <xf numFmtId="0" fontId="0" fillId="0" borderId="23" xfId="0" applyBorder="1"/>
    <xf numFmtId="4" fontId="0" fillId="0" borderId="24" xfId="0" applyNumberFormat="1" applyBorder="1"/>
    <xf numFmtId="0" fontId="0" fillId="0" borderId="25" xfId="0" applyBorder="1"/>
    <xf numFmtId="0" fontId="25" fillId="0" borderId="26" xfId="0" applyFont="1" applyBorder="1" applyAlignment="1">
      <alignment horizontal="center" vertical="center"/>
    </xf>
    <xf numFmtId="4" fontId="0" fillId="0" borderId="23" xfId="0" applyNumberFormat="1" applyBorder="1"/>
    <xf numFmtId="0" fontId="25" fillId="0" borderId="20" xfId="0" applyFont="1" applyBorder="1" applyAlignment="1">
      <alignment horizontal="center" vertical="center"/>
    </xf>
    <xf numFmtId="0" fontId="0" fillId="0" borderId="27" xfId="0" applyBorder="1"/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25" fillId="0" borderId="30" xfId="0" applyFont="1" applyBorder="1" applyAlignment="1">
      <alignment horizontal="center" vertical="center"/>
    </xf>
    <xf numFmtId="4" fontId="0" fillId="29" borderId="4" xfId="0" applyNumberFormat="1" applyFill="1" applyBorder="1"/>
    <xf numFmtId="4" fontId="0" fillId="29" borderId="28" xfId="0" applyNumberFormat="1" applyFill="1" applyBorder="1"/>
    <xf numFmtId="4" fontId="0" fillId="0" borderId="4" xfId="0" applyNumberFormat="1" applyBorder="1"/>
    <xf numFmtId="4" fontId="0" fillId="0" borderId="28" xfId="0" applyNumberFormat="1" applyBorder="1"/>
    <xf numFmtId="0" fontId="0" fillId="29" borderId="4" xfId="0" applyFill="1" applyBorder="1"/>
    <xf numFmtId="0" fontId="0" fillId="29" borderId="28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5" fillId="0" borderId="35" xfId="0" applyFont="1" applyBorder="1" applyAlignment="1">
      <alignment horizontal="center" vertical="center"/>
    </xf>
    <xf numFmtId="4" fontId="0" fillId="0" borderId="32" xfId="0" applyNumberFormat="1" applyBorder="1"/>
    <xf numFmtId="4" fontId="0" fillId="0" borderId="33" xfId="0" applyNumberFormat="1" applyBorder="1"/>
    <xf numFmtId="0" fontId="25" fillId="0" borderId="36" xfId="0" applyFont="1" applyBorder="1" applyAlignment="1">
      <alignment horizontal="center" vertical="center"/>
    </xf>
    <xf numFmtId="0" fontId="47" fillId="0" borderId="37" xfId="0" applyFont="1" applyBorder="1"/>
    <xf numFmtId="0" fontId="47" fillId="0" borderId="38" xfId="0" applyFont="1" applyBorder="1"/>
    <xf numFmtId="0" fontId="24" fillId="6" borderId="34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47" fillId="0" borderId="2" xfId="0" applyFont="1" applyBorder="1"/>
    <xf numFmtId="0" fontId="24" fillId="11" borderId="39" xfId="0" applyFont="1" applyFill="1" applyBorder="1" applyAlignment="1">
      <alignment horizontal="center" vertical="center" wrapText="1"/>
    </xf>
    <xf numFmtId="4" fontId="0" fillId="2" borderId="4" xfId="0" applyNumberFormat="1" applyFill="1" applyBorder="1"/>
    <xf numFmtId="4" fontId="0" fillId="2" borderId="28" xfId="0" applyNumberFormat="1" applyFill="1" applyBorder="1"/>
    <xf numFmtId="0" fontId="0" fillId="2" borderId="29" xfId="0" applyFill="1" applyBorder="1"/>
    <xf numFmtId="4" fontId="0" fillId="0" borderId="40" xfId="0" applyNumberFormat="1" applyBorder="1"/>
    <xf numFmtId="0" fontId="0" fillId="29" borderId="27" xfId="0" applyFill="1" applyBorder="1"/>
    <xf numFmtId="0" fontId="0" fillId="0" borderId="7" xfId="0" applyBorder="1"/>
    <xf numFmtId="4" fontId="0" fillId="0" borderId="7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4" fontId="0" fillId="2" borderId="27" xfId="0" applyNumberFormat="1" applyFill="1" applyBorder="1"/>
    <xf numFmtId="4" fontId="0" fillId="29" borderId="27" xfId="0" applyNumberFormat="1" applyFill="1" applyBorder="1"/>
    <xf numFmtId="4" fontId="0" fillId="0" borderId="27" xfId="0" applyNumberFormat="1" applyBorder="1"/>
    <xf numFmtId="0" fontId="0" fillId="0" borderId="3" xfId="0" applyBorder="1"/>
    <xf numFmtId="4" fontId="0" fillId="0" borderId="44" xfId="0" applyNumberFormat="1" applyBorder="1"/>
    <xf numFmtId="0" fontId="48" fillId="6" borderId="34" xfId="0" applyFont="1" applyFill="1" applyBorder="1" applyAlignment="1">
      <alignment vertical="center"/>
    </xf>
    <xf numFmtId="0" fontId="48" fillId="6" borderId="36" xfId="0" applyFont="1" applyFill="1" applyBorder="1" applyAlignment="1">
      <alignment vertical="center"/>
    </xf>
    <xf numFmtId="0" fontId="48" fillId="13" borderId="34" xfId="0" applyFont="1" applyFill="1" applyBorder="1" applyAlignment="1">
      <alignment vertical="center"/>
    </xf>
    <xf numFmtId="0" fontId="0" fillId="0" borderId="45" xfId="0" applyBorder="1"/>
    <xf numFmtId="0" fontId="48" fillId="13" borderId="29" xfId="0" applyFont="1" applyFill="1" applyBorder="1" applyAlignment="1">
      <alignment vertical="center"/>
    </xf>
    <xf numFmtId="0" fontId="47" fillId="0" borderId="32" xfId="0" applyFont="1" applyBorder="1"/>
    <xf numFmtId="0" fontId="47" fillId="0" borderId="33" xfId="0" applyFont="1" applyBorder="1"/>
    <xf numFmtId="4" fontId="0" fillId="0" borderId="22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4" fontId="0" fillId="0" borderId="43" xfId="0" applyNumberFormat="1" applyBorder="1"/>
    <xf numFmtId="166" fontId="0" fillId="0" borderId="28" xfId="0" applyNumberFormat="1" applyBorder="1"/>
    <xf numFmtId="1" fontId="0" fillId="0" borderId="43" xfId="0" applyNumberFormat="1" applyBorder="1"/>
    <xf numFmtId="1" fontId="0" fillId="0" borderId="4" xfId="0" applyNumberFormat="1" applyBorder="1"/>
    <xf numFmtId="1" fontId="0" fillId="0" borderId="7" xfId="0" applyNumberFormat="1" applyBorder="1"/>
    <xf numFmtId="1" fontId="0" fillId="0" borderId="27" xfId="0" applyNumberFormat="1" applyBorder="1"/>
    <xf numFmtId="4" fontId="0" fillId="3" borderId="28" xfId="0" applyNumberFormat="1" applyFill="1" applyBorder="1"/>
    <xf numFmtId="4" fontId="0" fillId="0" borderId="46" xfId="0" applyNumberFormat="1" applyBorder="1"/>
    <xf numFmtId="4" fontId="0" fillId="0" borderId="8" xfId="0" applyNumberFormat="1" applyBorder="1"/>
    <xf numFmtId="4" fontId="0" fillId="0" borderId="47" xfId="0" applyNumberFormat="1" applyBorder="1"/>
    <xf numFmtId="4" fontId="0" fillId="0" borderId="31" xfId="0" applyNumberFormat="1" applyBorder="1"/>
    <xf numFmtId="4" fontId="0" fillId="3" borderId="33" xfId="0" applyNumberFormat="1" applyFill="1" applyBorder="1"/>
    <xf numFmtId="0" fontId="25" fillId="0" borderId="2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47" fillId="0" borderId="48" xfId="0" applyFont="1" applyBorder="1"/>
    <xf numFmtId="0" fontId="37" fillId="0" borderId="35" xfId="0" applyFont="1" applyBorder="1" applyAlignment="1">
      <alignment horizontal="center" vertical="center"/>
    </xf>
    <xf numFmtId="0" fontId="0" fillId="0" borderId="39" xfId="0" applyBorder="1"/>
    <xf numFmtId="0" fontId="47" fillId="0" borderId="49" xfId="0" applyFont="1" applyBorder="1"/>
    <xf numFmtId="0" fontId="47" fillId="0" borderId="50" xfId="0" applyFont="1" applyBorder="1"/>
    <xf numFmtId="0" fontId="24" fillId="11" borderId="34" xfId="0" applyFont="1" applyFill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/>
    </xf>
    <xf numFmtId="4" fontId="46" fillId="0" borderId="0" xfId="0" applyNumberFormat="1" applyFont="1"/>
    <xf numFmtId="0" fontId="46" fillId="2" borderId="0" xfId="0" applyFont="1" applyFill="1"/>
    <xf numFmtId="4" fontId="8" fillId="0" borderId="11" xfId="0" applyNumberFormat="1" applyFont="1" applyBorder="1" applyAlignment="1">
      <alignment vertical="center"/>
    </xf>
    <xf numFmtId="9" fontId="18" fillId="3" borderId="11" xfId="11" applyFont="1" applyFill="1" applyBorder="1" applyAlignment="1">
      <alignment horizontal="center" vertical="center" wrapText="1" shrinkToFit="1"/>
    </xf>
    <xf numFmtId="9" fontId="18" fillId="3" borderId="11" xfId="11" applyFont="1" applyFill="1" applyBorder="1" applyAlignment="1">
      <alignment vertical="center" shrinkToFit="1"/>
    </xf>
    <xf numFmtId="4" fontId="20" fillId="3" borderId="11" xfId="0" applyNumberFormat="1" applyFont="1" applyFill="1" applyBorder="1" applyAlignment="1">
      <alignment vertical="center" wrapText="1"/>
    </xf>
    <xf numFmtId="9" fontId="20" fillId="3" borderId="11" xfId="11" applyFont="1" applyFill="1" applyBorder="1" applyAlignment="1">
      <alignment vertical="center" wrapText="1"/>
    </xf>
    <xf numFmtId="9" fontId="20" fillId="3" borderId="11" xfId="11" applyFont="1" applyFill="1" applyBorder="1" applyAlignment="1">
      <alignment horizontal="center" vertical="center" wrapText="1"/>
    </xf>
    <xf numFmtId="2" fontId="20" fillId="3" borderId="11" xfId="11" applyNumberFormat="1" applyFont="1" applyFill="1" applyBorder="1" applyAlignment="1">
      <alignment vertical="center" wrapText="1"/>
    </xf>
    <xf numFmtId="2" fontId="20" fillId="3" borderId="11" xfId="0" applyNumberFormat="1" applyFont="1" applyFill="1" applyBorder="1" applyAlignment="1">
      <alignment vertical="center" wrapText="1"/>
    </xf>
    <xf numFmtId="3" fontId="26" fillId="2" borderId="11" xfId="0" applyNumberFormat="1" applyFont="1" applyFill="1" applyBorder="1" applyAlignment="1">
      <alignment horizontal="center" vertical="center" wrapText="1"/>
    </xf>
    <xf numFmtId="3" fontId="27" fillId="11" borderId="11" xfId="0" applyNumberFormat="1" applyFont="1" applyFill="1" applyBorder="1" applyAlignment="1">
      <alignment horizontal="center" vertical="center" wrapText="1"/>
    </xf>
    <xf numFmtId="1" fontId="27" fillId="11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4" fontId="49" fillId="0" borderId="11" xfId="0" applyNumberFormat="1" applyFont="1" applyBorder="1" applyAlignment="1">
      <alignment horizontal="center" vertical="center"/>
    </xf>
  </cellXfs>
  <cellStyles count="12">
    <cellStyle name="Currency" xfId="1" builtinId="4"/>
    <cellStyle name="Currency 2" xfId="7" xr:uid="{6739377E-F6B8-422C-8EDA-991040D1C328}"/>
    <cellStyle name="Hyperlink 2" xfId="8" xr:uid="{E60C26C7-C92C-4378-B180-C98F0E767DD4}"/>
    <cellStyle name="Normal" xfId="0" builtinId="0"/>
    <cellStyle name="Normal 2" xfId="5" xr:uid="{0D98C286-2B64-41BC-BD30-E1489B21495D}"/>
    <cellStyle name="Normal 2 2" xfId="9" xr:uid="{28B77019-B2D6-4E36-9D0C-CCEE5E69E7DE}"/>
    <cellStyle name="Normal 2 3" xfId="10" xr:uid="{8619C62F-2F94-4179-AD56-2AFA71907802}"/>
    <cellStyle name="Normal 3" xfId="6" xr:uid="{9794C2FC-5C43-4085-A230-75EF52F51A24}"/>
    <cellStyle name="Percent" xfId="11" builtinId="5"/>
    <cellStyle name="Κανονικό 2" xfId="2" xr:uid="{52ABB85B-4F41-424A-90DE-02953A3E2F2A}"/>
    <cellStyle name="Κανονικό 3" xfId="3" xr:uid="{1FED9CA6-CF91-4998-862D-456A0A92A43C}"/>
    <cellStyle name="Κανονικό 4" xfId="4" xr:uid="{B764BBB3-872D-47D1-A1C4-16C9AB2261F9}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sp\Desktop\2025_V_4_&#913;I%20&#913;&#925;&#913;&#923;&#933;&#931;&#919;%20&#913;&#928;&#927;&#932;&#917;&#923;&#917;&#931;&#924;&#913;&#932;&#927;&#931;.xlsx" TargetMode="External"/><Relationship Id="rId1" Type="http://schemas.openxmlformats.org/officeDocument/2006/relationships/externalLinkPath" Target="/Users/adisp/Desktop/2025_V_4_&#913;I%20&#913;&#925;&#913;&#923;&#933;&#931;&#919;%20&#913;&#928;&#927;&#932;&#917;&#923;&#917;&#931;&#924;&#913;&#932;&#927;&#931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23\Public\Scan%20Depository\GERODIMOU\&#917;&#931;&#927;&#916;&#913;_&#917;&#926;&#927;&#916;&#913;%20_HELONI\2025%20&#913;&#925;&#913;&#923;&#933;&#931;&#919;%20&#913;&#928;&#927;&#932;&#917;&#923;&#917;&#931;&#924;&#913;&#932;&#927;&#931;\&#928;&#929;&#927;&#933;&#928;&#927;&#923;&#927;&#915;&#921;&#931;&#924;&#927;&#931;\2025_&#928;&#929;&#927;&#933;&#928;_&#924;&#919;&#925;&#921;&#913;&#921;&#927;&#933;_&#913;&#928;&#927;&#932;_NEW.xlsx" TargetMode="External"/><Relationship Id="rId1" Type="http://schemas.openxmlformats.org/officeDocument/2006/relationships/externalLinkPath" Target="file:///\\192.168.0.23\Public\Scan%20Depository\GERODIMOU\&#917;&#931;&#927;&#916;&#913;_&#917;&#926;&#927;&#916;&#913;%20_HELONI\2025%20&#913;&#925;&#913;&#923;&#933;&#931;&#919;%20&#913;&#928;&#927;&#932;&#917;&#923;&#917;&#931;&#924;&#913;&#932;&#927;&#931;\&#928;&#929;&#927;&#933;&#928;&#927;&#923;&#927;&#915;&#921;&#931;&#924;&#927;&#931;\2025_&#928;&#929;&#927;&#933;&#928;_&#924;&#919;&#925;&#921;&#913;&#921;&#927;&#933;_&#913;&#928;&#927;&#932;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ΕΠΑΛΗΘΕΥΣΗ"/>
      <sheetName val="ΔΙΑΓΡΑΜΜΑ ΡΟΗΣ"/>
      <sheetName val="ΙΣΟΖΥΓΙΟ"/>
      <sheetName val="2025_ΕΞΟΔΑ+ΟΜ 2"/>
      <sheetName val="2025_ΕΣΟΔΑ"/>
      <sheetName val="2025_60ΛΟΓ_ΑΝΑΛΥΣΗ "/>
      <sheetName val="2025_60-69 ΕΞΟΔΑ+ΟΜ 2"/>
      <sheetName val="ΑΝΤΙΣΤΟΙΧΙΣΗ"/>
      <sheetName val="2024_60-69 ΕΞΟΔΑ+ΟΜ 2"/>
      <sheetName val="Συγκρίσεις 24 2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0">
          <cell r="F230" t="str">
            <v>Μικτές Αποδοχές H.Keepin (Α.Κ.Υπ.) 2024</v>
          </cell>
          <cell r="I230" t="str">
            <v>Μικτές Αποδοχές Developent Department (A.K.Ddep) 2024</v>
          </cell>
          <cell r="L230" t="str">
            <v>Μικτές Αποδοχές (Α.Κ.Διοικ.) 2024</v>
          </cell>
        </row>
        <row r="231">
          <cell r="F231" t="str">
            <v>Μικτές Αποδοχές H.Keepin (Α.Κ.Υπ.) ΠΡΟΒΛΕΨΗ 2025</v>
          </cell>
          <cell r="I231" t="str">
            <v>Μικτές Αποδοχές Developent Department (A.K.Ddep) ΠΡΟΒΛΕΨΗ 2025</v>
          </cell>
          <cell r="L231" t="str">
            <v>Μικτές Αποδοχές (Α.Κ.Διοικ.) ΠΡΟΒΛΕΨΗ 2025</v>
          </cell>
        </row>
        <row r="232">
          <cell r="F232" t="str">
            <v>ΠΡΑΓΜΑΤΟΠΟΙΗΘΕΝ 2025</v>
          </cell>
          <cell r="I232" t="str">
            <v>ΠΡΑΓΜΑΤΟΠΟΙΗΘΕΝ 2025</v>
          </cell>
          <cell r="L232" t="str">
            <v>ΠΡΑΓΜΑΤΟΠΟΙΗΘΕΝ 2025</v>
          </cell>
        </row>
        <row r="233">
          <cell r="F233" t="str">
            <v>ΔΙΑΦΟΡΑ</v>
          </cell>
          <cell r="I233" t="str">
            <v>ΔΙΑΦΟΡΑ</v>
          </cell>
          <cell r="L233" t="str">
            <v>ΔΙΑΦΟΡΑ</v>
          </cell>
        </row>
        <row r="234">
          <cell r="F234" t="str">
            <v>Μικτές Αποδοχές Operation (Α.Κ.Operation ) 2024</v>
          </cell>
          <cell r="I234" t="str">
            <v>Μικτές Αποδοχές Reservation department (Α.Κ.RDep ) 2024</v>
          </cell>
          <cell r="L234" t="str">
            <v>Ασφαλιστικές εισφορές  (Α.Κ.Διοικ.) 2024</v>
          </cell>
        </row>
        <row r="235">
          <cell r="F235" t="str">
            <v>Μικτές Αποδοχές Operation (Α.Κ.Operation ) ΠΡΟΒΛΕΨΗ 2025</v>
          </cell>
          <cell r="I235" t="str">
            <v>Μικτές Αποδοχές Reservation department (Α.Κ.RDep ) ΠΡΟΒΛΕΨΗ 2025</v>
          </cell>
          <cell r="L235" t="str">
            <v>Ασφαλιστικές εισφορές  (Α.Κ.Διοικ.) ΠΡΟΒΛΕΨΗ 2025</v>
          </cell>
        </row>
        <row r="236">
          <cell r="F236" t="str">
            <v>ΠΡΑΓΜΑΤΟΠΟΙΗΘΕΝ 2025</v>
          </cell>
          <cell r="I236" t="str">
            <v>ΠΡΑΓΜΑΤΟΠΟΙΗΘΕΝ 2025</v>
          </cell>
          <cell r="L236" t="str">
            <v>ΠΡΑΓΜΑΤΟΠΟΙΗΘΕΝ 2025</v>
          </cell>
        </row>
        <row r="237">
          <cell r="F237" t="str">
            <v>ΔΙΑΦΟΡΑ</v>
          </cell>
          <cell r="I237" t="str">
            <v>ΔΙΑΦΟΡΑ</v>
          </cell>
          <cell r="L237" t="str">
            <v>ΔΙΑΦΟΡΑ</v>
          </cell>
        </row>
        <row r="238">
          <cell r="F238" t="str">
            <v xml:space="preserve">Μικτές Αποδοχές Maintenance (Α.Κ.Υπ.) 2024 </v>
          </cell>
          <cell r="I238" t="str">
            <v>Μικτές Αποδοχές Marketing (Α.Κ.MDep ) 2024</v>
          </cell>
          <cell r="L238" t="str">
            <v>Ενοίκια  Έδρας 2024</v>
          </cell>
        </row>
        <row r="239">
          <cell r="F239" t="str">
            <v>Μικτές Αποδοχές Maintenance (Α.Κ.Υπ.) ΠΡΟΒΛΕΨΗ 2025</v>
          </cell>
          <cell r="I239" t="str">
            <v>Μικτές Αποδοχές Marketing (Α.Κ.MDep ) ΠΡΟΒΛΕΨΗ 2025</v>
          </cell>
          <cell r="L239" t="str">
            <v>Ενοίκια  Έδρας ΠΡΟΒΛΕΨΗ 2025</v>
          </cell>
        </row>
        <row r="240">
          <cell r="F240" t="str">
            <v>ΠΡΑΓΜΑΤΟΠΟΙΗΘΕΝ 2025</v>
          </cell>
          <cell r="I240" t="str">
            <v>ΠΡΑΓΜΑΤΟΠΟΙΗΘΕΝ 2025</v>
          </cell>
          <cell r="L240" t="str">
            <v>ΠΡΑΓΜΑΤΟΠΟΙΗΘΕΝ 2025</v>
          </cell>
        </row>
        <row r="241">
          <cell r="F241" t="str">
            <v>ΔΙΑΦΟΡΑ</v>
          </cell>
          <cell r="I241" t="str">
            <v>ΔΙΑΦΟΡΑ</v>
          </cell>
          <cell r="L241" t="str">
            <v>ΔΙΑΦΟΡΑ</v>
          </cell>
        </row>
        <row r="242">
          <cell r="F242" t="str">
            <v>Ασφαλιστικές εισφορές (Α.Κ.HOUSE KEEPING) 2024</v>
          </cell>
          <cell r="I242" t="str">
            <v>Μικτές Αποδοχές Sales (Α.Κ.SDep ) 2024</v>
          </cell>
          <cell r="L242" t="str">
            <v>Ενοίκιο Αποθήκης Β 2024</v>
          </cell>
        </row>
        <row r="243">
          <cell r="F243" t="str">
            <v>Ασφαλιστικές εισφορές (Α.Κ.HOUSE KEEPING) ΠΡΟΒΛΕΨΗ 2025</v>
          </cell>
          <cell r="I243" t="str">
            <v>Μικτές Αποδοχές Sales (Α.Κ.SDep ) ΠΡΟΒΛΕΨΗ 2025</v>
          </cell>
          <cell r="L243" t="str">
            <v>Ενοίκιο Αποθήκης Β ΠΡΟΒΛΕΨΗ 2025</v>
          </cell>
        </row>
        <row r="244">
          <cell r="F244" t="str">
            <v>ΠΡΑΓΜΑΤΟΠΟΙΗΘΕΝ 2025</v>
          </cell>
          <cell r="I244" t="str">
            <v>ΠΡΑΓΜΑΤΟΠΟΙΗΘΕΝ 2025</v>
          </cell>
          <cell r="L244" t="str">
            <v>ΠΡΑΓΜΑΤΟΠΟΙΗΘΕΝ 2025</v>
          </cell>
        </row>
        <row r="245">
          <cell r="F245" t="str">
            <v>ΔΙΑΦΟΡΑ</v>
          </cell>
          <cell r="I245" t="str">
            <v>ΔΙΑΦΟΡΑ</v>
          </cell>
          <cell r="L245" t="str">
            <v>ΔΙΑΦΟΡΑ</v>
          </cell>
        </row>
        <row r="246">
          <cell r="F246" t="str">
            <v>Ασφαλιστικές εισφορές (Α.Κ. OPERATION DEP ) 2024</v>
          </cell>
          <cell r="I246" t="str">
            <v>Ασφαλιστικές εισφορές (Α.Κ.DDep) 2024</v>
          </cell>
          <cell r="L246" t="str">
            <v>Ενοίκιο Αποθήκης Α 2024</v>
          </cell>
        </row>
        <row r="247">
          <cell r="F247" t="str">
            <v>Ασφαλιστικές εισφορές (Α.Κ. OPERATION DEP ) ΠΡΟΒΛΕΨΗ 2025</v>
          </cell>
          <cell r="I247" t="str">
            <v>Ασφαλιστικές εισφορές (Α.Κ.DDep) ΠΡΟΒΛΕΨΗ 2025</v>
          </cell>
          <cell r="L247" t="str">
            <v>Ενοίκιο Αποθήκης Α ΠΡΟΒΛΕΨΗ 2025</v>
          </cell>
        </row>
        <row r="248">
          <cell r="F248" t="str">
            <v>ΠΡΑΓΜΑΤΟΠΟΙΗΘΕΝ 2025</v>
          </cell>
          <cell r="I248" t="str">
            <v>ΠΡΑΓΜΑΤΟΠΟΙΗΘΕΝ 2025</v>
          </cell>
          <cell r="L248" t="str">
            <v>ΠΡΑΓΜΑΤΟΠΟΙΗΘΕΝ 2025</v>
          </cell>
        </row>
        <row r="249">
          <cell r="F249" t="str">
            <v>ΔΙΑΦΟΡΑ</v>
          </cell>
          <cell r="I249" t="str">
            <v>ΔΙΑΦΟΡΑ</v>
          </cell>
          <cell r="L249" t="str">
            <v>ΔΙΑΦΟΡΑ</v>
          </cell>
        </row>
        <row r="250">
          <cell r="F250" t="str">
            <v>Ασφαλιστικές εισφορές (Α.Κ. MAINTENANCE DEP ) 2024</v>
          </cell>
          <cell r="I250" t="str">
            <v>Ασφαλιστικές εισφορές (Α.Κ.RDep) 2024</v>
          </cell>
          <cell r="L250" t="str">
            <v>Ενοίκιο Αριστοφάνους 1 2024</v>
          </cell>
        </row>
        <row r="251">
          <cell r="F251" t="str">
            <v>Ασφαλιστικές εισφορές (Α.Κ. MAINTENANCE DEP ) ΠΡΟΒΛΕΨΗ 2025</v>
          </cell>
          <cell r="I251" t="str">
            <v>Ασφαλιστικές εισφορές (Α.Κ.RDep) ΠΡΟΒΛΕΨΗ 2025</v>
          </cell>
          <cell r="L251" t="str">
            <v>Ενοίκιο Αριστοφάνους 1 ΠΡΟΒΛΕΨΗ 2025</v>
          </cell>
        </row>
        <row r="252">
          <cell r="F252" t="str">
            <v>ΠΡΑΓΜΑΤΟΠΟΙΗΘΕΝ 2025</v>
          </cell>
          <cell r="I252" t="str">
            <v>ΠΡΑΓΜΑΤΟΠΟΙΗΘΕΝ 2025</v>
          </cell>
          <cell r="L252" t="str">
            <v>ΠΡΑΓΜΑΤΟΠΟΙΗΘΕΝ 2025</v>
          </cell>
        </row>
        <row r="253">
          <cell r="F253" t="str">
            <v>ΔΙΑΦΟΡΑ</v>
          </cell>
          <cell r="I253" t="str">
            <v>ΔΙΑΦΟΡΑ</v>
          </cell>
          <cell r="L253" t="str">
            <v>ΔΙΑΦΟΡΑ</v>
          </cell>
        </row>
        <row r="254">
          <cell r="F254" t="str">
            <v>Ενοίκια 2024</v>
          </cell>
          <cell r="I254" t="str">
            <v>Ασφαλιστικές εισφορές (Α.Κ.Mdep) 2024</v>
          </cell>
          <cell r="L254" t="str">
            <v>Χαρτόσημο ενοικίου Έδρας 2024</v>
          </cell>
        </row>
        <row r="255">
          <cell r="F255" t="str">
            <v>Ενοίκια ΠΡΟΒΛΕΨΗ 2025</v>
          </cell>
          <cell r="I255" t="str">
            <v>Ασφαλιστικές εισφορές (Α.Κ.MDep) ΠΡΟΒΛΕΨΗ 2025</v>
          </cell>
          <cell r="L255" t="str">
            <v>Χαρτόσημο ενοικίου Έδρας ΠΡΟΒΛΕΨΗ 2025</v>
          </cell>
        </row>
        <row r="256">
          <cell r="F256" t="str">
            <v>ΠΡΑΓΜΑΤΟΠΟΙΗΘΕΝ 2025</v>
          </cell>
          <cell r="I256" t="str">
            <v>ΠΡΑΓΜΑΤΟΠΟΙΗΘΕΝ 2025</v>
          </cell>
          <cell r="L256" t="str">
            <v>ΠΡΑΓΜΑΤΟΠΟΙΗΘΕΝ 2025</v>
          </cell>
        </row>
        <row r="257">
          <cell r="F257" t="str">
            <v>ΔΙΑΦΟΡΑ</v>
          </cell>
          <cell r="I257" t="str">
            <v>ΔΙΑΦΟΡΑ</v>
          </cell>
          <cell r="L257" t="str">
            <v>ΔΙΑΦΟΡΑ</v>
          </cell>
        </row>
        <row r="258">
          <cell r="F258" t="str">
            <v>Διαφορά Ενοικίου 2024</v>
          </cell>
          <cell r="I258" t="str">
            <v>Ασφαλιστικές εισφορές (Α.Κ.SDep) 2024</v>
          </cell>
          <cell r="L258" t="str">
            <v>Χαρτόσημο Ενοικίου Αποθήκης Α 2024</v>
          </cell>
        </row>
        <row r="259">
          <cell r="F259" t="str">
            <v>Διαφορά Ενοικίου ΠΡΟΒΛΕΨΗ 2025</v>
          </cell>
          <cell r="I259" t="str">
            <v>Ασφαλιστικές εισφορές (Α.Κ.SDep) ΠΡΟΒΛΕΨΗ 2025</v>
          </cell>
          <cell r="L259" t="str">
            <v>Χαρτόσημο Ενοικίου Αποθήκης Α ΠΡΟΒΛΕΨΗ 2025</v>
          </cell>
        </row>
        <row r="260">
          <cell r="F260" t="str">
            <v>ΠΡΑΓΜΑΤΟΠΟΙΗΘΕΝ 2025</v>
          </cell>
          <cell r="I260" t="str">
            <v>ΠΡΑΓΜΑΤΟΠΟΙΗΘΕΝ 2025</v>
          </cell>
          <cell r="L260" t="str">
            <v>ΠΡΑΓΜΑΤΟΠΟΙΗΘΕΝ 2025</v>
          </cell>
        </row>
        <row r="261">
          <cell r="F261" t="str">
            <v>ΔΙΑΦΟΡΑ</v>
          </cell>
          <cell r="I261" t="str">
            <v>ΔΙΑΦΟΡΑ</v>
          </cell>
          <cell r="L261" t="str">
            <v>ΔΙΑΦΟΡΑ</v>
          </cell>
        </row>
        <row r="262">
          <cell r="F262" t="str">
            <v>Χαρτόσημο ενοικίων 2024</v>
          </cell>
          <cell r="I262" t="str">
            <v>Ενοίκιο 2024</v>
          </cell>
          <cell r="L262" t="str">
            <v>Χαρτόσημο Ενοικίου Αποθήκης Β 2024</v>
          </cell>
        </row>
        <row r="263">
          <cell r="F263" t="str">
            <v>Χαρτόσημο ενοικίων ΠΡΟΒΛΕΨΗ 2025</v>
          </cell>
          <cell r="I263" t="str">
            <v>Ενοίκιο ΠΡΟΒΛΕΨΗ 2025</v>
          </cell>
          <cell r="L263" t="str">
            <v>Χαρτόσημο Ενοικίου Αποθήκης Β ΠΡΟΒΛΕΨΗ 2025</v>
          </cell>
        </row>
        <row r="264">
          <cell r="F264" t="str">
            <v>ΠΡΑΓΜΑΤΟΠΟΙΗΘΕΝ 2025</v>
          </cell>
          <cell r="I264" t="str">
            <v>ΠΡΑΓΜΑΤΟΠΟΙΗΘΕΝ 2025</v>
          </cell>
          <cell r="L264" t="str">
            <v>ΠΡΑΓΜΑΤΟΠΟΙΗΘΕΝ 2025</v>
          </cell>
        </row>
        <row r="265">
          <cell r="F265" t="str">
            <v>ΔΙΑΦΟΡΑ</v>
          </cell>
          <cell r="I265" t="str">
            <v>ΔΙΑΦΟΡΑ</v>
          </cell>
          <cell r="L265" t="str">
            <v>ΔΙΑΦΟΡΑ</v>
          </cell>
        </row>
        <row r="266">
          <cell r="F266" t="str">
            <v>Κοινόχρηστες Δαπάνες 2024</v>
          </cell>
          <cell r="I266" t="str">
            <v>Χαρτόσημο ενοικίων 2024</v>
          </cell>
          <cell r="L266" t="str">
            <v>Χαρτόσημο Ενοικίου Αριστοφάνους 1 2024</v>
          </cell>
        </row>
        <row r="267">
          <cell r="F267" t="str">
            <v>Κοινόχρηστες Δαπάνες ΠΡΟΒΛΕΨΗ 2025</v>
          </cell>
          <cell r="I267" t="str">
            <v>Χαρτόσημο ενοικίων ΠΡΟΒΛΕΨΗ 2025</v>
          </cell>
          <cell r="L267" t="str">
            <v>Χαρτόσημο Ενοικίου Αριστοφάνους 1 ΠΡΟΒΛΕΨΗ 2025</v>
          </cell>
        </row>
        <row r="268">
          <cell r="F268" t="str">
            <v>ΠΡΑΓΜΑΤΟΠΟΙΗΘΕΝ 2025</v>
          </cell>
          <cell r="I268" t="str">
            <v>ΠΡΑΓΜΑΤΟΠΟΙΗΘΕΝ 2025</v>
          </cell>
          <cell r="L268" t="str">
            <v>ΠΡΑΓΜΑΤΟΠΟΙΗΘΕΝ 2025</v>
          </cell>
        </row>
        <row r="269">
          <cell r="F269" t="str">
            <v>ΔΙΑΦΟΡΑ</v>
          </cell>
          <cell r="I269" t="str">
            <v>ΔΙΑΦΟΡΑ</v>
          </cell>
          <cell r="L269" t="str">
            <v>ΔΙΑΦΟΡΑ</v>
          </cell>
        </row>
        <row r="270">
          <cell r="F270" t="str">
            <v>Ενέργεια 2024</v>
          </cell>
          <cell r="I270" t="str">
            <v>Κοινόχρηστες Δαπάνες  2024</v>
          </cell>
          <cell r="L270" t="str">
            <v>Κοινόχρηστες Δαπάνες Έδρας 2024</v>
          </cell>
        </row>
        <row r="271">
          <cell r="F271" t="str">
            <v>Ενέργεια  ΠΡΟΒΛΕΨΗ 2025</v>
          </cell>
          <cell r="I271" t="str">
            <v>Κοινόχρηστες Δαπάνες ΠΡΟΒΛΕΨΗ 2025</v>
          </cell>
          <cell r="L271" t="str">
            <v>Κοινόχρηστες Δαπάνες Έδρας ΠΡΟΒΛΕΨΗ 2025</v>
          </cell>
        </row>
        <row r="272">
          <cell r="F272" t="str">
            <v>ΠΡΑΓΜΑΤΟΠΟΙΗΘΕΝ 2025</v>
          </cell>
          <cell r="I272" t="str">
            <v>ΠΡΑΓΜΑΤΟΠΟΙΗΘΕΝ 2025</v>
          </cell>
          <cell r="L272" t="str">
            <v>ΠΡΑΓΜΑΤΟΠΟΙΗΘΕΝ 2025</v>
          </cell>
        </row>
        <row r="273">
          <cell r="F273" t="str">
            <v>ΔΙΑΦΟΡΑ</v>
          </cell>
          <cell r="I273" t="str">
            <v>ΔΙΑΦΟΡΑ</v>
          </cell>
          <cell r="L273" t="str">
            <v>ΔΙΑΦΟΡΑ</v>
          </cell>
        </row>
        <row r="274">
          <cell r="F274" t="str">
            <v>Φυσικό αέριο 2024</v>
          </cell>
          <cell r="I274" t="str">
            <v>Ενέργεια 2024</v>
          </cell>
          <cell r="L274" t="str">
            <v>Κοινόχρηστες Δαπάνες Αποθήκης Α 2024</v>
          </cell>
        </row>
        <row r="275">
          <cell r="F275" t="str">
            <v>Φυσικό αέριο ΠΡΟΒΛΕΨΗ 2025</v>
          </cell>
          <cell r="I275" t="str">
            <v>Ενέργεια ΠΡΟΒΛΕΨΗ 2025</v>
          </cell>
          <cell r="L275" t="str">
            <v>Κοινόχρηστες Δαπάνες Αποθήκης Α ΠΡΟΒΛΕΨΗ 2025</v>
          </cell>
        </row>
        <row r="276">
          <cell r="F276" t="str">
            <v>ΠΡΑΓΜΑΤΟΠΟΙΗΘΕΝ 2025</v>
          </cell>
          <cell r="I276" t="str">
            <v>ΠΡΑΓΜΑΤΟΠΟΙΗΘΕΝ 2025</v>
          </cell>
          <cell r="L276" t="str">
            <v>ΠΡΑΓΜΑΤΟΠΟΙΗΘΕΝ 2025</v>
          </cell>
        </row>
        <row r="277">
          <cell r="F277" t="str">
            <v>ΔΙΑΦΟΡΑ</v>
          </cell>
          <cell r="I277" t="str">
            <v>ΔΙΑΦΟΡΑ</v>
          </cell>
          <cell r="L277" t="str">
            <v>ΔΙΑΦΟΡΑ</v>
          </cell>
        </row>
        <row r="278">
          <cell r="F278" t="str">
            <v>Τηλεπικοινωνίες (Τηλεφωνία &amp; Διαδίκτυο) 2024</v>
          </cell>
          <cell r="I278" t="str">
            <v>Τηλεπικοινωνίες (Τηλεφωνία &amp; Διαδίκτυο) 2024</v>
          </cell>
          <cell r="L278" t="str">
            <v>Κοινόχρηστες Δαπάνες Αποθήκης Β 2024</v>
          </cell>
        </row>
        <row r="279">
          <cell r="F279" t="str">
            <v>Τηλεπικοινωνίες (Τηλεφωνία &amp; Διαδίκτυο) ΠΡΟΒΛΕΨΗ 2025</v>
          </cell>
          <cell r="I279" t="str">
            <v>Τηλεπικοινωνίες (Τηλεφωνία &amp; Διαδίκτυο) ΠΡΟΒΛΕΨΗ 2025</v>
          </cell>
          <cell r="L279" t="str">
            <v>Κοινόχρηστες Δαπάνες Αποθήκης Β ΠΡΟΒΛΕΨΗ 2025</v>
          </cell>
        </row>
        <row r="280">
          <cell r="F280" t="str">
            <v>ΠΡΑΓΜΑΤΟΠΟΙΗΘΕΝ 2025</v>
          </cell>
          <cell r="I280" t="str">
            <v>ΠΡΑΓΜΑΤΟΠΟΙΗΘΕΝ 2025</v>
          </cell>
          <cell r="L280" t="str">
            <v>ΠΡΑΓΜΑΤΟΠΟΙΗΘΕΝ 2025</v>
          </cell>
        </row>
        <row r="281">
          <cell r="F281" t="str">
            <v>ΔΙΑΦΟΡΑ</v>
          </cell>
          <cell r="I281" t="str">
            <v>ΔΙΑΦΟΡΑ</v>
          </cell>
          <cell r="L281" t="str">
            <v>ΔΙΑΦΟΡΑ</v>
          </cell>
        </row>
        <row r="282">
          <cell r="F282" t="str">
            <v>Ύδρευση 2024</v>
          </cell>
          <cell r="I282" t="str">
            <v>Ύδρευση 2024</v>
          </cell>
          <cell r="L282" t="str">
            <v>Κοινόχρηστες Δαπάνες Αριστοφάνους 1 2024</v>
          </cell>
        </row>
        <row r="283">
          <cell r="F283" t="str">
            <v>Ύδρευση ΠΡΟΒΛΕΨΗ 2025</v>
          </cell>
          <cell r="I283" t="str">
            <v>Ύδρευση ΠΡΟΒΛΕΨΗ 2025</v>
          </cell>
          <cell r="L283" t="str">
            <v>Κοινόχρηστες Δαπάνες Αριστοφάνους 1 ΠΡΟΒΛΕΨΗ 2025</v>
          </cell>
        </row>
        <row r="284">
          <cell r="F284" t="str">
            <v>ΠΡΑΓΜΑΤΟΠΟΙΗΘΕΝ 2025</v>
          </cell>
          <cell r="I284" t="str">
            <v>ΠΡΑΓΜΑΤΟΠΟΙΗΘΕΝ 2025</v>
          </cell>
          <cell r="L284" t="str">
            <v>ΠΡΑΓΜΑΤΟΠΟΙΗΘΕΝ 2025</v>
          </cell>
        </row>
        <row r="285">
          <cell r="F285" t="str">
            <v>ΔΙΑΦΟΡΑ</v>
          </cell>
          <cell r="I285" t="str">
            <v>ΔΙΑΦΟΡΑ</v>
          </cell>
          <cell r="L285" t="str">
            <v>ΔΙΑΦΟΡΑ</v>
          </cell>
        </row>
        <row r="286">
          <cell r="F286" t="str">
            <v>Ασφάλιστρα 2024</v>
          </cell>
          <cell r="I286" t="str">
            <v>Ασφάλιστρα 2024</v>
          </cell>
          <cell r="L286" t="str">
            <v>Ενέργεια  Έδρας 2024</v>
          </cell>
        </row>
        <row r="287">
          <cell r="F287" t="str">
            <v>Ασφάλιστρα ΠΡΟΒΛΕΨΗ 2025</v>
          </cell>
          <cell r="I287" t="str">
            <v>Ασφάλιστρα ΠΡΟΒΛΕΨΗ 2025</v>
          </cell>
          <cell r="L287" t="str">
            <v>Ενέργεια  Έδρας ΠΡΟΒΛΕΨΗ 2025</v>
          </cell>
        </row>
        <row r="288">
          <cell r="F288" t="str">
            <v>ΠΡΑΓΜΑΤΟΠΟΙΗΘΕΝ 2025</v>
          </cell>
          <cell r="I288" t="str">
            <v>ΠΡΑΓΜΑΤΟΠΟΙΗΘΕΝ 2025</v>
          </cell>
          <cell r="L288" t="str">
            <v>ΠΡΑΓΜΑΤΟΠΟΙΗΘΕΝ 2025</v>
          </cell>
        </row>
        <row r="289">
          <cell r="F289" t="str">
            <v>ΔΙΑΦΟΡΑ</v>
          </cell>
          <cell r="I289" t="str">
            <v>ΔΙΑΦΟΡΑ</v>
          </cell>
          <cell r="L289" t="str">
            <v>ΔΙΑΦΟΡΑ</v>
          </cell>
        </row>
        <row r="290">
          <cell r="F290" t="str">
            <v>Αναλώσιμα τρόφιμα 2024</v>
          </cell>
          <cell r="I290" t="str">
            <v>Έντυπα και γραφική Ύλη 2024</v>
          </cell>
          <cell r="L290" t="str">
            <v>Ενέργεια Αποθήκης Α 2024</v>
          </cell>
        </row>
        <row r="291">
          <cell r="F291" t="str">
            <v>Αναλώσιμα τρόφιμα 2024</v>
          </cell>
          <cell r="I291" t="str">
            <v>Έντυπα και γραφική Ύλη ΠΡΟΒΛΕΨΗ 2025</v>
          </cell>
          <cell r="L291" t="str">
            <v>Ενέργεια Αποθήκης Α ΠΡΟΒΛΕΨΗ 2025</v>
          </cell>
        </row>
        <row r="292">
          <cell r="F292" t="str">
            <v>ΠΡΑΓΜΑΤΟΠΟΙΗΘΕΝ 2025</v>
          </cell>
          <cell r="I292" t="str">
            <v>ΠΡΑΓΜΑΤΟΠΟΙΗΘΕΝ 2025</v>
          </cell>
          <cell r="L292" t="str">
            <v>ΠΡΑΓΜΑΤΟΠΟΙΗΘΕΝ 2025</v>
          </cell>
        </row>
        <row r="293">
          <cell r="F293" t="str">
            <v>ΔΙΑΦΟΡΑ</v>
          </cell>
          <cell r="I293" t="str">
            <v>ΔΙΑΦΟΡΑ</v>
          </cell>
          <cell r="L293" t="str">
            <v>ΔΙΑΦΟΡΑ</v>
          </cell>
        </row>
        <row r="294">
          <cell r="F294" t="str">
            <v>Εντυπα και γραφική ύλη 2024</v>
          </cell>
          <cell r="I294" t="str">
            <v>Υλικά Καθαριότητας 2024</v>
          </cell>
          <cell r="L294" t="str">
            <v>Ενέργεια Αποθήκης Β (OPERATION) 2024</v>
          </cell>
        </row>
        <row r="295">
          <cell r="F295" t="str">
            <v>Εντυπα και γραφική ύλη ΠΡΟΒΛΕΨΗ 2025</v>
          </cell>
          <cell r="I295" t="str">
            <v>Υλικά Καθαριότητας ΠΡΟΒΛΕΨΗ 2025</v>
          </cell>
          <cell r="L295" t="str">
            <v>Ενέργεια Αποθήκης Β (OPERATION) ΠΡΟΒΛΕΨΗ 2025</v>
          </cell>
        </row>
        <row r="296">
          <cell r="F296" t="str">
            <v>ΠΡΑΓΜΑΤΟΠΟΙΗΘΕΝ 2025</v>
          </cell>
          <cell r="I296" t="str">
            <v>ΠΡΑΓΜΑΤΟΠΟΙΗΘΕΝ 2025</v>
          </cell>
          <cell r="L296" t="str">
            <v>ΠΡΑΓΜΑΤΟΠΟΙΗΘΕΝ 2025</v>
          </cell>
        </row>
        <row r="297">
          <cell r="F297" t="str">
            <v>ΔΙΑΦΟΡΑ</v>
          </cell>
          <cell r="I297" t="str">
            <v>ΔΙΑΦΟΡΑ</v>
          </cell>
          <cell r="L297" t="str">
            <v>ΔΙΑΦΟΡΑ</v>
          </cell>
        </row>
        <row r="298">
          <cell r="F298" t="str">
            <v>Υλικά Καθαριότητας 2024</v>
          </cell>
          <cell r="I298" t="str">
            <v>Υλικά Φαρμακείου 2024</v>
          </cell>
          <cell r="L298" t="str">
            <v>Ενέργεια Αριστοφάνους 1 2024</v>
          </cell>
        </row>
        <row r="299">
          <cell r="F299" t="str">
            <v>Υλικά Καθαριότητας ΠΡΟΒΛΕΨΗ 2025</v>
          </cell>
          <cell r="I299" t="str">
            <v>Υλικά Φαρμακείου ΠΡΟΒΛΕΨΗ 2025</v>
          </cell>
          <cell r="L299" t="str">
            <v>Ενέργεια Αριστοφάνους 1 ΠΡΟΒΛΕΨΗ 2025</v>
          </cell>
        </row>
        <row r="300">
          <cell r="F300" t="str">
            <v>ΠΡΑΓΜΑΤΟΠΟΙΗΘΕΝ 2025</v>
          </cell>
          <cell r="I300" t="str">
            <v>ΠΡΑΓΜΑΤΟΠΟΙΗΘΕΝ 2025</v>
          </cell>
          <cell r="L300" t="str">
            <v>ΠΡΑΓΜΑΤΟΠΟΙΗΘΕΝ 2025</v>
          </cell>
        </row>
        <row r="301">
          <cell r="F301" t="str">
            <v>ΔΙΑΦΟΡΑ</v>
          </cell>
          <cell r="I301" t="str">
            <v>ΔΙΑΦΟΡΑ</v>
          </cell>
          <cell r="L301" t="str">
            <v>ΔΙΑΦΟΡΑ</v>
          </cell>
        </row>
        <row r="302">
          <cell r="F302" t="str">
            <v>Υλικά Φαρμακείου 2024</v>
          </cell>
          <cell r="I302" t="str">
            <v>Αγορές εφαρμογών για Marketing 2024</v>
          </cell>
          <cell r="L302" t="str">
            <v>Τηλεπικοινωνίες (Τηλεφωνία &amp; Διαδίκτυο) 2024</v>
          </cell>
        </row>
        <row r="303">
          <cell r="F303" t="str">
            <v>Υλικά Φαρμακείου ΠΡΟΒΛΕΨΗ 2025</v>
          </cell>
          <cell r="I303" t="str">
            <v>Αγορές εφαρμογών για Marketing ΠΡΟΒΛΕΨΗ 2025</v>
          </cell>
          <cell r="L303" t="str">
            <v>Τηλεπικοινωνίες (Τηλεφωνία &amp; Διαδίκτυο) ΠΡΟΒΛΕΨΗ 2025</v>
          </cell>
        </row>
        <row r="304">
          <cell r="F304" t="str">
            <v>ΠΡΑΓΜΑΤΟΠΟΙΗΘΕΝ 2025</v>
          </cell>
          <cell r="I304" t="str">
            <v>ΠΡΑΓΜΑΤΟΠΟΙΗΘΕΝ 2025</v>
          </cell>
          <cell r="L304" t="str">
            <v>ΠΡΑΓΜΑΤΟΠΟΙΗΘΕΝ 2025</v>
          </cell>
        </row>
        <row r="305">
          <cell r="F305" t="str">
            <v>ΔΙΑΦΟΡΑ</v>
          </cell>
          <cell r="I305" t="str">
            <v>ΔΙΑΦΟΡΑ</v>
          </cell>
          <cell r="L305" t="str">
            <v>ΔΙΑΦΟΡΑ</v>
          </cell>
        </row>
        <row r="306">
          <cell r="F306" t="str">
            <v>Διάφορα αναλώσιμα 2024</v>
          </cell>
          <cell r="I306" t="str">
            <v>Αμοιβές συνεργατών ( Συνδρομές για Marketing - Ιστοσελίδα _ Editing 3D  -) 2024</v>
          </cell>
          <cell r="L306" t="str">
            <v>Υδρευση 2024</v>
          </cell>
        </row>
        <row r="307">
          <cell r="F307" t="str">
            <v>Διάφορα αναλώσιμα ΠΡΟΒΛΕΨΗ 2025</v>
          </cell>
          <cell r="I307" t="str">
            <v>Αμοιβές συνεργατών ( Συνδρομές για Marketing - Ιστοσελίδα _ Editing 3D  -) ΠΡΟΒΛΕΨΗ 2025</v>
          </cell>
          <cell r="L307" t="str">
            <v>Υδρευση ΠΡΟΒΛΕΨΗ 2025</v>
          </cell>
        </row>
        <row r="308">
          <cell r="F308" t="str">
            <v>ΠΡΑΓΜΑΤΟΠΟΙΗΘΕΝ 2025</v>
          </cell>
          <cell r="I308" t="str">
            <v>ΠΡΑΓΜΑΤΟΠΟΙΗΘΕΝ 2025</v>
          </cell>
          <cell r="L308" t="str">
            <v>ΠΡΑΓΜΑΤΟΠΟΙΗΘΕΝ 2025</v>
          </cell>
        </row>
        <row r="309">
          <cell r="F309" t="str">
            <v>ΔΙΑΦΟΡΑ</v>
          </cell>
          <cell r="I309" t="str">
            <v>ΔΙΑΦΟΡΑ</v>
          </cell>
          <cell r="L309" t="str">
            <v>ΔΙΑΦΟΡΑ</v>
          </cell>
        </row>
        <row r="310">
          <cell r="F310" t="str">
            <v>Αμοιβές συνεργατών ( Μέσα ανεύρεσης Πελατείας Booking Airbnb κλπ) 2024</v>
          </cell>
          <cell r="I310" t="str">
            <v>Αμοιβές Τρίτων 2024</v>
          </cell>
          <cell r="L310" t="str">
            <v>Ασφάλιστρα 2024</v>
          </cell>
        </row>
        <row r="311">
          <cell r="F311" t="str">
            <v>Αμοιβές συνεργατών ( Μέσα ανεύρεσης Πελατείας Booking Airbnb κλπ) ΠΡΟΒΛΕΨΗ 2025</v>
          </cell>
          <cell r="I311" t="str">
            <v>Αμοιβές Τρίτων ΠΡΟΒΛΕΨΗ 2025</v>
          </cell>
          <cell r="L311" t="str">
            <v>Ασφάλιστρα ΠΡΟΒΛΕΨΗ 2025</v>
          </cell>
        </row>
        <row r="312">
          <cell r="F312" t="str">
            <v>ΠΡΑΓΜΑΤΟΠΟΙΗΘΕΝ 2025</v>
          </cell>
          <cell r="I312" t="str">
            <v>ΠΡΑΓΜΑΤΟΠΟΙΗΘΕΝ 2025</v>
          </cell>
          <cell r="L312" t="str">
            <v>ΠΡΑΓΜΑΤΟΠΟΙΗΘΕΝ 2025</v>
          </cell>
        </row>
        <row r="313">
          <cell r="F313" t="str">
            <v>ΔΙΑΦΟΡΑ</v>
          </cell>
          <cell r="I313" t="str">
            <v>ΔΙΑΦΟΡΑ</v>
          </cell>
          <cell r="L313" t="str">
            <v>ΔΙΑΦΟΡΑ</v>
          </cell>
        </row>
        <row r="314">
          <cell r="F314" t="str">
            <v>Εξοδα για Αναψυχή Πελατών (Κρουαζιέρες Ποδήλατα - Μαθήματα) 2024</v>
          </cell>
          <cell r="I314" t="str">
            <v>Επισκευές - Συντηρήσεις 2024</v>
          </cell>
          <cell r="L314" t="str">
            <v>Έντυπα και γραφική Ύλη 2024</v>
          </cell>
        </row>
        <row r="315">
          <cell r="F315" t="str">
            <v>Εξοδα για Αναψυχή Πελατών (Κρουαζιέρες Ποδήλατα - Μαθήματα) ΠΡΟΒΛΕΨΗ 2025</v>
          </cell>
          <cell r="I315" t="str">
            <v>Επισκευές - Συντηρήσεις ΠΡΟΒΛΕΨΗ 2025</v>
          </cell>
          <cell r="L315" t="str">
            <v>Έντυπα και γραφική Ύλη ΠΡΟΒΛΕΨΗ 2025</v>
          </cell>
        </row>
        <row r="316">
          <cell r="F316" t="str">
            <v>ΠΡΑΓΜΑΤΟΠΟΙΗΘΕΝ 2025</v>
          </cell>
          <cell r="I316" t="str">
            <v>ΠΡΑΓΜΑΤΟΠΟΙΗΘΕΝ 2025</v>
          </cell>
          <cell r="L316" t="str">
            <v>ΠΡΑΓΜΑΤΟΠΟΙΗΘΕΝ 2025</v>
          </cell>
        </row>
        <row r="317">
          <cell r="F317" t="str">
            <v>ΔΙΑΦΟΡΑ</v>
          </cell>
          <cell r="I317" t="str">
            <v>ΔΙΑΦΟΡΑ</v>
          </cell>
          <cell r="L317" t="str">
            <v>ΔΙΑΦΟΡΑ</v>
          </cell>
        </row>
        <row r="318">
          <cell r="F318" t="str">
            <v>Εξοδα για Μεταφορά Πελατών 2024</v>
          </cell>
          <cell r="I318" t="str">
            <v>Εξοδα προβολής και διαφήμισης 2024</v>
          </cell>
          <cell r="L318" t="str">
            <v>Υλικά Καθαριότητας 2024</v>
          </cell>
        </row>
        <row r="319">
          <cell r="F319" t="str">
            <v>Εξοδα για Μεταφορά Πελατών ΠΡΟΒΛΕΨΗ 2025</v>
          </cell>
          <cell r="I319" t="str">
            <v>Εξοδα προβολής και διαφήμισης ΠΡΟΒΛΕΨΗ 2025</v>
          </cell>
          <cell r="L319" t="str">
            <v xml:space="preserve">Υλικά Καθαριότητας ΠΡΟΒΛΕΨΗ 2025 </v>
          </cell>
        </row>
        <row r="320">
          <cell r="F320" t="str">
            <v>ΠΡΑΓΜΑΤΟΠΟΙΗΘΕΝ 2025</v>
          </cell>
          <cell r="I320" t="str">
            <v>ΠΡΑΓΜΑΤΟΠΟΙΗΘΕΝ 2025</v>
          </cell>
          <cell r="L320" t="str">
            <v>ΠΡΑΓΜΑΤΟΠΟΙΗΘΕΝ 2025</v>
          </cell>
        </row>
        <row r="321">
          <cell r="F321" t="str">
            <v>ΔΙΑΦΟΡΑ</v>
          </cell>
          <cell r="I321" t="str">
            <v>ΔΙΑΦΟΡΑ</v>
          </cell>
          <cell r="L321" t="str">
            <v>ΔΙΑΦΟΡΑ</v>
          </cell>
        </row>
        <row r="322">
          <cell r="F322" t="str">
            <v>Έξοδα για σύσταση πελατείας αποθήκευσης Αποσκευών ( Radical) 2024</v>
          </cell>
          <cell r="I322" t="str">
            <v>Εξοδα εκθέσεων και επιδείξεων 2024</v>
          </cell>
          <cell r="L322" t="str">
            <v>Υλικά Φαρμακείου 2024</v>
          </cell>
        </row>
        <row r="323">
          <cell r="F323" t="str">
            <v>Έξοδα για σύσταση πελατείας αποθήκευσης Αποσκευών ( Radical) ΠΡΟΒΛΕΨΗ 2025</v>
          </cell>
          <cell r="I323" t="str">
            <v>Εξοδα εκθέσεων και επιδείξεων ΠΡΟΒΛΕΨΗ 2025</v>
          </cell>
          <cell r="L323" t="str">
            <v>Υλικά Φαρμακείου ΠΡΟΒΛΕΨΗ 2025</v>
          </cell>
        </row>
        <row r="324">
          <cell r="F324" t="str">
            <v>ΠΡΑΓΜΑΤΟΠΟΙΗΘΕΝ 2025</v>
          </cell>
          <cell r="I324" t="str">
            <v>ΠΡΑΓΜΑΤΟΠΟΙΗΘΕΝ 2025</v>
          </cell>
          <cell r="L324" t="str">
            <v>ΠΡΑΓΜΑΤΟΠΟΙΗΘΕΝ 2025</v>
          </cell>
        </row>
        <row r="325">
          <cell r="F325" t="str">
            <v>ΔΙΑΦΟΡΑ</v>
          </cell>
          <cell r="I325" t="str">
            <v>ΔΙΑΦΟΡΑ</v>
          </cell>
          <cell r="L325" t="str">
            <v>ΔΙΑΦΟΡΑ</v>
          </cell>
        </row>
        <row r="326">
          <cell r="F326" t="str">
            <v>Αμοιβές Τρίτων ( Καθαριστήριο και άλλα άμεσα έξοδα ) 2024</v>
          </cell>
          <cell r="I326" t="str">
            <v>Αποσβέσεις ( Εξοπλισμού R.DEP. &amp; M.DEP.) 2024</v>
          </cell>
          <cell r="L326" t="str">
            <v>Διάφορα αναλώσιμα 2024</v>
          </cell>
        </row>
        <row r="327">
          <cell r="F327" t="str">
            <v>Αμοιβές Τρίτων ( Καθαριστήριο και άλλα άμεσα έξοδα ) ΠΡΟΒΛΕΨΗ 2025</v>
          </cell>
          <cell r="I327" t="str">
            <v>Αποσβέσεις ( Εξοπλισμού R.DEP. &amp; M.DEP.) ΠΡΟΒΛΕΨΗ 2025</v>
          </cell>
          <cell r="L327" t="str">
            <v>Διάφορα αναλώσιμα ΠΡΟΒΛΕΨΗ 2025</v>
          </cell>
        </row>
        <row r="328">
          <cell r="F328" t="str">
            <v>ΠΡΑΓΜΑΤΟΠΟΙΗΘΕΝ 2025</v>
          </cell>
          <cell r="I328" t="str">
            <v>ΠΡΑΓΜΑΤΟΠΟΙΗΘΕΝ 2025</v>
          </cell>
          <cell r="L328" t="str">
            <v>ΠΡΑΓΜΑΤΟΠΟΙΗΘΕΝ 2025</v>
          </cell>
        </row>
        <row r="329">
          <cell r="F329" t="str">
            <v>ΔΙΑΦΟΡΑ</v>
          </cell>
          <cell r="I329" t="str">
            <v>ΔΙΑΦΟΡΑ</v>
          </cell>
          <cell r="L329" t="str">
            <v>ΔΙΑΦΟΡΑ</v>
          </cell>
        </row>
        <row r="330">
          <cell r="F330" t="str">
            <v>Επισκευές - Συντηρήσεις 2024</v>
          </cell>
          <cell r="L330" t="str">
            <v>Αμοιβές συνεργατών ( Εξωτερικοί Συνεργάτες Λογιστής - Μισθοδοσία Δικηγόρος ) 2024</v>
          </cell>
        </row>
        <row r="331">
          <cell r="F331" t="str">
            <v>Επισκευές - Συντηρήσεις ΠΡΟΒΛΕΨΗ 2025</v>
          </cell>
          <cell r="L331" t="str">
            <v>Αμοιβές συνεργατών ( Εξωτερικοί Συνεργάτες Λογιστής - Μισθοδοσία Δικηγόρος ) ΠΡΟΒΛΕΨΗ 2025</v>
          </cell>
        </row>
        <row r="332">
          <cell r="F332" t="str">
            <v>ΠΡΑΓΜΑΤΟΠΟΙΗΘΕΝ 2025</v>
          </cell>
          <cell r="L332" t="str">
            <v>ΠΡΑΓΜΑΤΟΠΟΙΗΘΕΝ 2025</v>
          </cell>
        </row>
        <row r="333">
          <cell r="F333" t="str">
            <v>ΔΙΑΦΟΡΑ</v>
          </cell>
          <cell r="L333" t="str">
            <v>ΔΙΑΦΟΡΑ</v>
          </cell>
        </row>
        <row r="334">
          <cell r="F334" t="str">
            <v>Φόρος Παρεπιδημούντων 2024</v>
          </cell>
          <cell r="L334" t="str">
            <v>Αμοιβές Τρίτων (Αμοιβές - Συνδρομές για υποστήριξη Pylon Συναγερμός - Διατακτικές) 2024</v>
          </cell>
        </row>
        <row r="335">
          <cell r="F335" t="str">
            <v>Φόρος Παρεπιδημούντων ΠΡΟΒΛΕΨΗ 2025</v>
          </cell>
          <cell r="L335" t="str">
            <v>Αμοιβές Τρίτων (Αμοιβές - Συνδρομές για υποστήριξη Pylon Συναγερμός - Διατακτικές) ΠΡΟΒΛΕΨΗ 2025</v>
          </cell>
        </row>
        <row r="336">
          <cell r="F336" t="str">
            <v>ΠΡΑΓΜΑΤΟΠΟΙΗΘΕΝ 2025</v>
          </cell>
          <cell r="L336" t="str">
            <v>ΠΡΑΓΜΑΤΟΠΟΙΗΘΕΝ 2025</v>
          </cell>
        </row>
        <row r="337">
          <cell r="F337" t="str">
            <v>ΔΙΑΦΟΡΑ</v>
          </cell>
          <cell r="L337" t="str">
            <v>ΔΙΑΦΟΡΑ</v>
          </cell>
        </row>
        <row r="338">
          <cell r="F338" t="str">
            <v>Αποσβέσεις ( Κτήρια - Μηχανήματα - Εξοπλισμός ) 2024</v>
          </cell>
          <cell r="L338" t="str">
            <v>Επισκευές - Συντηρήσεις 2024</v>
          </cell>
        </row>
        <row r="339">
          <cell r="F339" t="str">
            <v>Αποσβέσεις ( Κτήρια - Μηχανήματα - Εξοπλισμός ) ΠΡΟΒΛΕΨΗ 2025</v>
          </cell>
          <cell r="L339" t="str">
            <v>Επισκευές - Συντηρήσεις ΠΡΟΒΛΕΨΗ 2025</v>
          </cell>
        </row>
        <row r="340">
          <cell r="F340" t="str">
            <v>ΠΡΑΓΜΑΤΟΠΟΙΗΘΕΝ 2025</v>
          </cell>
          <cell r="L340" t="str">
            <v>ΠΡΑΓΜΑΤΟΠΟΙΗΘΕΝ 2025</v>
          </cell>
        </row>
        <row r="341">
          <cell r="F341" t="str">
            <v>ΔΙΑΦΟΡΑ</v>
          </cell>
          <cell r="L341" t="str">
            <v>ΔΙΑΦΟΡΑ</v>
          </cell>
        </row>
        <row r="342">
          <cell r="F342" t="str">
            <v>Αναλώσιμα τρόφιμα  (Ομάδα 2**) 2024</v>
          </cell>
          <cell r="L342" t="str">
            <v>Εξοδα μεταφορών 2024</v>
          </cell>
        </row>
        <row r="343">
          <cell r="F343" t="str">
            <v>Αναλώσιμα τρόφιμα  (Ομάδα 2**) ΠΡΟΒΛΕΨΗ 2025</v>
          </cell>
          <cell r="L343" t="str">
            <v>Εξοδα μεταφορών ΠΡΟΒΛΕΨΗ 2025</v>
          </cell>
        </row>
        <row r="344">
          <cell r="F344" t="str">
            <v>ΠΡΑΓΜΑΤΟΠΟΙΗΘΕΝ 2025</v>
          </cell>
          <cell r="L344" t="str">
            <v>ΠΡΑΓΜΑΤΟΠΟΙΗΘΕΝ 2025</v>
          </cell>
        </row>
        <row r="345">
          <cell r="F345" t="str">
            <v>ΔΙΑΦΟΡΑ</v>
          </cell>
          <cell r="L345" t="str">
            <v>ΔΙΑΦΟΡΑ</v>
          </cell>
        </row>
        <row r="346">
          <cell r="F346" t="str">
            <v>Υλικά Καθαριότητας (Ομάδα 2**) 2024</v>
          </cell>
          <cell r="L346" t="str">
            <v>Εξοδα ταξιδίων 2024</v>
          </cell>
        </row>
        <row r="347">
          <cell r="F347" t="str">
            <v>Υλικά Καθαριότητας (Ομάδα 2**) ΠΡΟΒΛΕΨΗ 2025</v>
          </cell>
          <cell r="L347" t="str">
            <v>Εξοδα ταξιδίων ΠΡΟΒΛΕΨΗ 2025</v>
          </cell>
        </row>
        <row r="348">
          <cell r="F348" t="str">
            <v>ΠΡΑΓΜΑΤΟΠΟΙΗΘΕΝ 2025</v>
          </cell>
          <cell r="L348" t="str">
            <v>ΠΡΑΓΜΑΤΟΠΟΙΗΘΕΝ 2025</v>
          </cell>
        </row>
        <row r="349">
          <cell r="F349" t="str">
            <v>ΔΙΑΦΟΡΑ</v>
          </cell>
          <cell r="L349" t="str">
            <v>ΔΙΑΦΟΡΑ</v>
          </cell>
        </row>
        <row r="350">
          <cell r="L350" t="str">
            <v>Υλικά άμεσης ανάλωσης 2024</v>
          </cell>
        </row>
        <row r="351">
          <cell r="L351" t="str">
            <v>Υλικά άμεσης ανάλωσης ΠΡΟΒΛΕΨΗ 2025</v>
          </cell>
        </row>
        <row r="352">
          <cell r="L352" t="str">
            <v>ΠΡΑΓΜΑΤΟΠΟΙΗΘΕΝ 2025</v>
          </cell>
        </row>
        <row r="353">
          <cell r="L353" t="str">
            <v>ΔΙΑΦΟΡΑ</v>
          </cell>
        </row>
        <row r="354">
          <cell r="L354" t="str">
            <v>Φόροι και τέλη 2024</v>
          </cell>
        </row>
        <row r="355">
          <cell r="L355" t="str">
            <v>Φόροι και τέλη ΠΡΟΒΛΕΨΗ 2025</v>
          </cell>
        </row>
        <row r="356">
          <cell r="L356" t="str">
            <v>ΠΡΑΓΜΑΤΟΠΟΙΗΘΕΝ 2025</v>
          </cell>
        </row>
        <row r="357">
          <cell r="L357" t="str">
            <v>ΔΙΑΦΟΡΑ</v>
          </cell>
        </row>
        <row r="358">
          <cell r="L358" t="str">
            <v>Εξοδα δημοσιεύσεων 2024</v>
          </cell>
        </row>
        <row r="359">
          <cell r="L359" t="str">
            <v>Εξοδα δημοσιεύσεων ΠΡΟΒΛΕΨΗ 2025</v>
          </cell>
        </row>
        <row r="360">
          <cell r="L360" t="str">
            <v>ΠΡΑΓΜΑΤΟΠΟΙΗΘΕΝ 2025</v>
          </cell>
        </row>
        <row r="361">
          <cell r="L361" t="str">
            <v>ΔΙΑΦΟΡΑ</v>
          </cell>
        </row>
        <row r="362">
          <cell r="L362" t="str">
            <v>Λοιπά Διάφορα έξοδα 2024</v>
          </cell>
        </row>
        <row r="363">
          <cell r="L363" t="str">
            <v>Λοιπά Διάφορα έξοδα ΠΡΟΒΛΕΨΗ 2025</v>
          </cell>
        </row>
        <row r="364">
          <cell r="L364" t="str">
            <v>ΠΡΑΓΜΑΤΟΠΟΙΗΘΕΝ 2025</v>
          </cell>
        </row>
        <row r="365">
          <cell r="L365" t="str">
            <v>ΔΙΑΦΟΡΑ</v>
          </cell>
        </row>
        <row r="366">
          <cell r="L366" t="str">
            <v>Τόκοι και συναφή εξοδα 2024</v>
          </cell>
        </row>
        <row r="367">
          <cell r="L367" t="str">
            <v>Τόκοι και συναφή εξοδα ΠΡΟΒΛΕΨΗ 2025</v>
          </cell>
        </row>
        <row r="368">
          <cell r="L368" t="str">
            <v>ΠΡΑΓΜΑΤΟΠΟΙΗΘΕΝ 2025</v>
          </cell>
        </row>
        <row r="369">
          <cell r="L369" t="str">
            <v>ΔΙΑΦΟΡΑ</v>
          </cell>
        </row>
        <row r="370">
          <cell r="L370" t="str">
            <v>Αποσβέσεις ( Εξοπλισμού Διοίκησης και εγκαταστάσεων στην έδρα και αποθήκες ) 2024</v>
          </cell>
        </row>
        <row r="371">
          <cell r="L371" t="str">
            <v>Αποσβέσεις ( Εξοπλισμού Διοίκησης και εγκαταστάσεων στην έδρα και αποθήκες ) ΠΡΟΒΛΕΨΗ 2025</v>
          </cell>
        </row>
        <row r="372">
          <cell r="L372" t="str">
            <v>ΠΡΑΓΜΑΤΟΠΟΙΗΘΕΝ 2025</v>
          </cell>
        </row>
        <row r="373">
          <cell r="L373" t="str">
            <v>ΔΙΑΦΟΡΑ</v>
          </cell>
        </row>
        <row r="374">
          <cell r="L374" t="str">
            <v>Ασυνήθη έξοδα 2024</v>
          </cell>
        </row>
        <row r="375">
          <cell r="L375" t="str">
            <v>Ασυνήθη έξοδα ΠΡΟΒΛΕΨΗ 2025</v>
          </cell>
        </row>
        <row r="376">
          <cell r="L376" t="str">
            <v>ΠΡΑΓΜΑΤΟΠΟΙΗΘΕΝ 2025</v>
          </cell>
        </row>
        <row r="377">
          <cell r="L377" t="str">
            <v>ΔΙΑΦΟΡΑ</v>
          </cell>
        </row>
        <row r="379">
          <cell r="D379" t="str">
            <v>HADRIAN</v>
          </cell>
          <cell r="E379">
            <v>2025</v>
          </cell>
          <cell r="G379" t="str">
            <v>% Άυξησης Μέσης Τιμής</v>
          </cell>
        </row>
        <row r="380">
          <cell r="D380" t="str">
            <v>HERMES</v>
          </cell>
          <cell r="E380">
            <v>2024</v>
          </cell>
          <cell r="G380" t="str">
            <v>Μέση Τιμή</v>
          </cell>
        </row>
        <row r="381">
          <cell r="D381" t="str">
            <v>APOLLO</v>
          </cell>
          <cell r="G381" t="str">
            <v>Ημέρες Προηγούμενου Έτους</v>
          </cell>
        </row>
        <row r="382">
          <cell r="D382" t="str">
            <v>ARTEMIS</v>
          </cell>
          <cell r="G382" t="str">
            <v>Ημέρες</v>
          </cell>
        </row>
        <row r="383">
          <cell r="D383" t="str">
            <v>ATHENA</v>
          </cell>
          <cell r="G383" t="str">
            <v xml:space="preserve">% Άυξησης Κρατήσεων </v>
          </cell>
        </row>
        <row r="384">
          <cell r="D384" t="str">
            <v>LYTO</v>
          </cell>
          <cell r="G384" t="str">
            <v>Κρατήσεις</v>
          </cell>
        </row>
        <row r="385">
          <cell r="D385" t="str">
            <v>KLEIO</v>
          </cell>
          <cell r="G385" t="str">
            <v>Τζίρος</v>
          </cell>
        </row>
        <row r="386">
          <cell r="D386" t="str">
            <v>ELPIS</v>
          </cell>
          <cell r="G386" t="str">
            <v>Τεγ.Μέτρα</v>
          </cell>
        </row>
        <row r="387">
          <cell r="D387" t="str">
            <v xml:space="preserve">ERATO </v>
          </cell>
        </row>
        <row r="388">
          <cell r="D388" t="str">
            <v>OURANIA</v>
          </cell>
        </row>
        <row r="389">
          <cell r="D389" t="str">
            <v>SEMELI</v>
          </cell>
        </row>
        <row r="390">
          <cell r="D390" t="str">
            <v>CALLIOPE</v>
          </cell>
        </row>
        <row r="391">
          <cell r="D391" t="str">
            <v>TERPSICHORE</v>
          </cell>
        </row>
        <row r="392">
          <cell r="D392" t="str">
            <v>POLYMNIA</v>
          </cell>
        </row>
        <row r="393">
          <cell r="D393" t="str">
            <v>MELPOMENE</v>
          </cell>
        </row>
        <row r="394">
          <cell r="D394" t="str">
            <v>THALIA</v>
          </cell>
        </row>
        <row r="395">
          <cell r="D395" t="str">
            <v>ARIADNE</v>
          </cell>
        </row>
        <row r="396">
          <cell r="D396" t="str">
            <v>KNOSSOS</v>
          </cell>
        </row>
        <row r="397">
          <cell r="D397" t="str">
            <v xml:space="preserve">NEFELI </v>
          </cell>
        </row>
        <row r="398">
          <cell r="D398" t="str">
            <v>POSEIDON</v>
          </cell>
        </row>
        <row r="399">
          <cell r="D399" t="str">
            <v>SOCRATES</v>
          </cell>
        </row>
        <row r="400">
          <cell r="D400" t="str">
            <v>ZEUS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ΑΝΤΙΣΤΟΙΧΙΣΗ"/>
      <sheetName val="ΠΡΟΒΛΕΨΗ_ΕΣΟΔΑ"/>
      <sheetName val="ΙΣΟΖΥΓΙΟ_2024"/>
      <sheetName val="2024_60 ΛΟΓ"/>
      <sheetName val="ΙΣΟΖΥΓΙΟ_2025"/>
      <sheetName val="2025_60 ΛΟΓ "/>
      <sheetName val="ΕΞΟΔΑ_2025"/>
      <sheetName val="ΑΜΕΣΑ_ΕΞΟΔΑ+64-65-67_2025 "/>
      <sheetName val="ΑΜΕΣΟ_ΚΟΣΤΟΣ"/>
      <sheetName val="SALES_MARKETING"/>
      <sheetName val="ΔΙΟΙΚΗΤΙΚΟ_ΚΟΣΤΟΣ"/>
    </sheetNames>
    <sheetDataSet>
      <sheetData sheetId="0">
        <row r="28">
          <cell r="A28" t="str">
            <v>ATHENA</v>
          </cell>
        </row>
      </sheetData>
      <sheetData sheetId="1" refreshError="1"/>
      <sheetData sheetId="2">
        <row r="145">
          <cell r="L145">
            <v>157.55000000000001</v>
          </cell>
          <cell r="M145">
            <v>186.25</v>
          </cell>
          <cell r="N145">
            <v>206.81</v>
          </cell>
          <cell r="O145">
            <v>229.14</v>
          </cell>
        </row>
        <row r="427">
          <cell r="E427">
            <v>1024.95</v>
          </cell>
          <cell r="F427">
            <v>1250.28</v>
          </cell>
          <cell r="G427">
            <v>1274.8499999999999</v>
          </cell>
          <cell r="H427">
            <v>3709.31</v>
          </cell>
          <cell r="I427">
            <v>3091.48</v>
          </cell>
          <cell r="J427">
            <v>2931.61</v>
          </cell>
          <cell r="K427">
            <v>3442.24</v>
          </cell>
          <cell r="L427">
            <v>2918.7</v>
          </cell>
          <cell r="M427">
            <v>2944.73</v>
          </cell>
          <cell r="N427">
            <v>2966.78</v>
          </cell>
          <cell r="O427">
            <v>1171.43</v>
          </cell>
          <cell r="P427">
            <v>752.79</v>
          </cell>
        </row>
        <row r="435">
          <cell r="E435">
            <v>2979.3016666666667</v>
          </cell>
          <cell r="F435">
            <v>2979.3016666666667</v>
          </cell>
          <cell r="G435">
            <v>2979.3016666666667</v>
          </cell>
          <cell r="H435">
            <v>2979.3016666666667</v>
          </cell>
          <cell r="I435">
            <v>2979.3016666666667</v>
          </cell>
          <cell r="J435">
            <v>2979.3016666666667</v>
          </cell>
          <cell r="K435">
            <v>2979.3016666666667</v>
          </cell>
          <cell r="L435">
            <v>2979.3016666666667</v>
          </cell>
          <cell r="M435">
            <v>2979.3016666666667</v>
          </cell>
          <cell r="N435">
            <v>2979.3016666666667</v>
          </cell>
          <cell r="O435">
            <v>2979.3016666666667</v>
          </cell>
          <cell r="P435">
            <v>2979.3016666666667</v>
          </cell>
        </row>
        <row r="436">
          <cell r="E436">
            <v>1751.3258333333333</v>
          </cell>
          <cell r="F436">
            <v>1751.3258333333333</v>
          </cell>
          <cell r="G436">
            <v>1751.3258333333333</v>
          </cell>
          <cell r="H436">
            <v>1751.3258333333333</v>
          </cell>
          <cell r="I436">
            <v>1751.3258333333333</v>
          </cell>
          <cell r="J436">
            <v>1751.3258333333333</v>
          </cell>
          <cell r="K436">
            <v>1751.3258333333333</v>
          </cell>
          <cell r="L436">
            <v>1751.3258333333333</v>
          </cell>
          <cell r="M436">
            <v>1751.3258333333333</v>
          </cell>
          <cell r="N436">
            <v>1751.3258333333333</v>
          </cell>
          <cell r="O436">
            <v>1751.3258333333333</v>
          </cell>
          <cell r="P436">
            <v>1751.3258333333333</v>
          </cell>
        </row>
      </sheetData>
      <sheetData sheetId="3" refreshError="1"/>
      <sheetData sheetId="4" refreshError="1"/>
      <sheetData sheetId="5">
        <row r="835">
          <cell r="F835">
            <v>4450</v>
          </cell>
          <cell r="G835">
            <v>4450</v>
          </cell>
          <cell r="H835">
            <v>4450</v>
          </cell>
          <cell r="I835">
            <v>6625</v>
          </cell>
          <cell r="J835">
            <v>4450</v>
          </cell>
          <cell r="K835">
            <v>4450</v>
          </cell>
          <cell r="L835">
            <v>6712</v>
          </cell>
          <cell r="M835">
            <v>4450</v>
          </cell>
          <cell r="N835">
            <v>4450</v>
          </cell>
          <cell r="O835">
            <v>4450</v>
          </cell>
          <cell r="P835">
            <v>4450</v>
          </cell>
          <cell r="Q835">
            <v>8800</v>
          </cell>
        </row>
        <row r="836">
          <cell r="F836">
            <v>2200</v>
          </cell>
          <cell r="G836">
            <v>2200</v>
          </cell>
          <cell r="H836">
            <v>2200</v>
          </cell>
          <cell r="I836">
            <v>3300</v>
          </cell>
          <cell r="J836">
            <v>2200</v>
          </cell>
          <cell r="K836">
            <v>2200</v>
          </cell>
          <cell r="L836">
            <v>3344</v>
          </cell>
          <cell r="M836">
            <v>2200</v>
          </cell>
          <cell r="N836">
            <v>2200</v>
          </cell>
          <cell r="O836">
            <v>2200</v>
          </cell>
          <cell r="P836">
            <v>2200</v>
          </cell>
          <cell r="Q836">
            <v>4400</v>
          </cell>
        </row>
        <row r="837">
          <cell r="F837">
            <v>4850</v>
          </cell>
          <cell r="G837">
            <v>4850</v>
          </cell>
          <cell r="H837">
            <v>4850</v>
          </cell>
          <cell r="I837">
            <v>7075</v>
          </cell>
          <cell r="J837">
            <v>4850</v>
          </cell>
          <cell r="K837">
            <v>4850</v>
          </cell>
          <cell r="L837">
            <v>7164</v>
          </cell>
          <cell r="M837">
            <v>4850</v>
          </cell>
          <cell r="N837">
            <v>4850</v>
          </cell>
          <cell r="O837">
            <v>4850</v>
          </cell>
          <cell r="P837">
            <v>4850</v>
          </cell>
          <cell r="Q837">
            <v>9300</v>
          </cell>
        </row>
        <row r="851">
          <cell r="F851">
            <v>947.8649999999999</v>
          </cell>
          <cell r="G851">
            <v>947.8649999999999</v>
          </cell>
          <cell r="H851">
            <v>947.8649999999999</v>
          </cell>
          <cell r="I851">
            <v>1421.7975000000001</v>
          </cell>
          <cell r="J851">
            <v>947.8649999999999</v>
          </cell>
          <cell r="K851">
            <v>947.8649999999999</v>
          </cell>
          <cell r="L851">
            <v>1440.7547999999997</v>
          </cell>
          <cell r="M851">
            <v>947.8649999999999</v>
          </cell>
          <cell r="N851">
            <v>947.8649999999999</v>
          </cell>
          <cell r="O851">
            <v>947.8649999999999</v>
          </cell>
          <cell r="P851">
            <v>947.8649999999999</v>
          </cell>
          <cell r="Q851">
            <v>1895.7299999999998</v>
          </cell>
        </row>
        <row r="852">
          <cell r="F852">
            <v>570.68000000000006</v>
          </cell>
          <cell r="G852">
            <v>570.68000000000006</v>
          </cell>
          <cell r="H852">
            <v>570.68000000000006</v>
          </cell>
          <cell r="I852">
            <v>856.02</v>
          </cell>
          <cell r="J852">
            <v>570.68000000000006</v>
          </cell>
          <cell r="K852">
            <v>570.68000000000006</v>
          </cell>
          <cell r="L852">
            <v>867.43360000000007</v>
          </cell>
          <cell r="M852">
            <v>570.68000000000006</v>
          </cell>
          <cell r="N852">
            <v>570.68000000000006</v>
          </cell>
          <cell r="O852">
            <v>570.68000000000006</v>
          </cell>
          <cell r="P852">
            <v>570.68000000000006</v>
          </cell>
          <cell r="Q852">
            <v>1141.3600000000001</v>
          </cell>
        </row>
        <row r="853">
          <cell r="F853">
            <v>1154.33</v>
          </cell>
          <cell r="G853">
            <v>1154.33</v>
          </cell>
          <cell r="H853">
            <v>1154.33</v>
          </cell>
          <cell r="I853">
            <v>1731.4949999999999</v>
          </cell>
          <cell r="J853">
            <v>1154.33</v>
          </cell>
          <cell r="K853">
            <v>1154.33</v>
          </cell>
          <cell r="L853">
            <v>1754.5816</v>
          </cell>
          <cell r="M853">
            <v>1154.33</v>
          </cell>
          <cell r="N853">
            <v>1154.33</v>
          </cell>
          <cell r="O853">
            <v>1154.33</v>
          </cell>
          <cell r="P853">
            <v>1154.33</v>
          </cell>
          <cell r="Q853">
            <v>2308.66</v>
          </cell>
        </row>
      </sheetData>
      <sheetData sheetId="6">
        <row r="4">
          <cell r="D4">
            <v>2197.7200000000003</v>
          </cell>
          <cell r="E4">
            <v>2149.4900000000002</v>
          </cell>
          <cell r="F4">
            <v>3372.31</v>
          </cell>
          <cell r="G4">
            <v>5695.58</v>
          </cell>
          <cell r="H4">
            <v>3875.16</v>
          </cell>
          <cell r="I4">
            <v>4429.63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3032.62</v>
          </cell>
          <cell r="E5">
            <v>4249.6499999999996</v>
          </cell>
          <cell r="F5">
            <v>4953.84</v>
          </cell>
          <cell r="G5">
            <v>7422.43</v>
          </cell>
          <cell r="H5">
            <v>5486.4599999999991</v>
          </cell>
          <cell r="I5">
            <v>5178.59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1618.22</v>
          </cell>
          <cell r="E6">
            <v>1990.56</v>
          </cell>
          <cell r="F6">
            <v>2472.37</v>
          </cell>
          <cell r="G6">
            <v>3740.0899999999997</v>
          </cell>
          <cell r="H6">
            <v>4379.5599999999995</v>
          </cell>
          <cell r="I6">
            <v>1578.95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484.84</v>
          </cell>
          <cell r="E7">
            <v>439.85</v>
          </cell>
          <cell r="F7">
            <v>741.13</v>
          </cell>
          <cell r="G7">
            <v>1209.9000000000001</v>
          </cell>
          <cell r="H7">
            <v>797.23</v>
          </cell>
          <cell r="I7">
            <v>853.74000000000012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513.09</v>
          </cell>
          <cell r="E8">
            <v>734.17000000000007</v>
          </cell>
          <cell r="F8">
            <v>916.37</v>
          </cell>
          <cell r="G8">
            <v>1345.6999999999998</v>
          </cell>
          <cell r="H8">
            <v>999.18999999999994</v>
          </cell>
          <cell r="I8">
            <v>1039.98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382.68</v>
          </cell>
          <cell r="E9">
            <v>490.41</v>
          </cell>
          <cell r="F9">
            <v>627.18000000000006</v>
          </cell>
          <cell r="G9">
            <v>921.08</v>
          </cell>
          <cell r="H9">
            <v>611.53</v>
          </cell>
          <cell r="I9">
            <v>367.91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9138.619999999999</v>
          </cell>
          <cell r="E10">
            <v>9138.619999999999</v>
          </cell>
          <cell r="F10">
            <v>9157.5199999999986</v>
          </cell>
          <cell r="G10">
            <v>9916.1200000000008</v>
          </cell>
          <cell r="H10">
            <v>9916.1200000000008</v>
          </cell>
          <cell r="I10">
            <v>16595.11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321.41000000000003</v>
          </cell>
          <cell r="E12">
            <v>321.41000000000003</v>
          </cell>
          <cell r="F12">
            <v>321.41000000000003</v>
          </cell>
          <cell r="G12">
            <v>350.21000000000004</v>
          </cell>
          <cell r="H12">
            <v>350.21000000000004</v>
          </cell>
          <cell r="I12">
            <v>590.66999999999985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321.46000000000004</v>
          </cell>
          <cell r="E13">
            <v>433.18</v>
          </cell>
          <cell r="F13">
            <v>970.42000000000007</v>
          </cell>
          <cell r="G13">
            <v>506.04000000000008</v>
          </cell>
          <cell r="H13">
            <v>220.82999999999998</v>
          </cell>
          <cell r="I13">
            <v>804.03999999999985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215.19999999999996</v>
          </cell>
          <cell r="E14">
            <v>738.5200000000001</v>
          </cell>
          <cell r="F14">
            <v>1191.53</v>
          </cell>
          <cell r="G14">
            <v>458.47</v>
          </cell>
          <cell r="H14">
            <v>779.78</v>
          </cell>
          <cell r="I14">
            <v>830.61999999999989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66.64</v>
          </cell>
          <cell r="F15">
            <v>656.05000000000007</v>
          </cell>
          <cell r="G15">
            <v>0</v>
          </cell>
          <cell r="H15">
            <v>356.39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122.32000000000001</v>
          </cell>
          <cell r="E16">
            <v>426.33000000000004</v>
          </cell>
          <cell r="F16">
            <v>348.42</v>
          </cell>
          <cell r="G16">
            <v>407.89</v>
          </cell>
          <cell r="H16">
            <v>349.05999999999995</v>
          </cell>
          <cell r="I16">
            <v>373.33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1.5699999999999998</v>
          </cell>
          <cell r="E17">
            <v>74.069999999999993</v>
          </cell>
          <cell r="F17">
            <v>8.93</v>
          </cell>
          <cell r="G17">
            <v>43.870000000000005</v>
          </cell>
          <cell r="H17">
            <v>255.81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3780.7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303.62000000000012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35.32</v>
          </cell>
          <cell r="E19">
            <v>67.36</v>
          </cell>
          <cell r="F19">
            <v>126.36999999999999</v>
          </cell>
          <cell r="G19">
            <v>55.660000000000004</v>
          </cell>
          <cell r="H19">
            <v>114.66000000000001</v>
          </cell>
          <cell r="I19">
            <v>111.8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42.62</v>
          </cell>
          <cell r="E23">
            <v>50</v>
          </cell>
          <cell r="F23">
            <v>45.559999999999995</v>
          </cell>
          <cell r="G23">
            <v>49.57</v>
          </cell>
          <cell r="H23">
            <v>0.96</v>
          </cell>
          <cell r="I23">
            <v>2.72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14981.98</v>
          </cell>
          <cell r="E24">
            <v>4853.79</v>
          </cell>
          <cell r="F24">
            <v>5452.54</v>
          </cell>
          <cell r="G24">
            <v>4093.02</v>
          </cell>
          <cell r="H24">
            <v>6803.8600000000006</v>
          </cell>
          <cell r="I24">
            <v>7569.95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768.5</v>
          </cell>
          <cell r="G25">
            <v>918.31999999999994</v>
          </cell>
          <cell r="H25">
            <v>1213.27</v>
          </cell>
          <cell r="I25">
            <v>382.3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141.5</v>
          </cell>
          <cell r="H27">
            <v>257.56</v>
          </cell>
          <cell r="I27">
            <v>350.18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684.1</v>
          </cell>
          <cell r="E28">
            <v>577.27</v>
          </cell>
          <cell r="F28">
            <v>982.57</v>
          </cell>
          <cell r="G28">
            <v>1736.58</v>
          </cell>
          <cell r="H28">
            <v>2013.94</v>
          </cell>
          <cell r="I28">
            <v>1913.37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234.66</v>
          </cell>
          <cell r="H29">
            <v>1577.17</v>
          </cell>
          <cell r="I29">
            <v>398.87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4730.6275000000005</v>
          </cell>
          <cell r="E31">
            <v>4730.6275000000005</v>
          </cell>
          <cell r="F31">
            <v>4730.6275000000005</v>
          </cell>
          <cell r="G31">
            <v>4730.6275000000005</v>
          </cell>
          <cell r="H31">
            <v>4730.6275000000005</v>
          </cell>
          <cell r="I31">
            <v>4730.6275000000005</v>
          </cell>
          <cell r="J31">
            <v>4730.6275000000005</v>
          </cell>
          <cell r="K31">
            <v>4730.6275000000005</v>
          </cell>
          <cell r="L31">
            <v>4730.6275000000005</v>
          </cell>
          <cell r="M31">
            <v>4730.6275000000005</v>
          </cell>
          <cell r="N31">
            <v>4730.6275000000005</v>
          </cell>
          <cell r="O31">
            <v>4730.6275000000005</v>
          </cell>
        </row>
        <row r="32">
          <cell r="D32">
            <v>872.89</v>
          </cell>
          <cell r="E32">
            <v>861.08</v>
          </cell>
          <cell r="F32">
            <v>1172.5899999999999</v>
          </cell>
          <cell r="G32">
            <v>1346.45</v>
          </cell>
          <cell r="H32">
            <v>1553.22</v>
          </cell>
          <cell r="I32">
            <v>1707.8000000000002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493.78</v>
          </cell>
          <cell r="H33">
            <v>685.76</v>
          </cell>
          <cell r="I33">
            <v>615.12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</sheetData>
      <sheetData sheetId="7">
        <row r="4">
          <cell r="B4">
            <v>3930.91</v>
          </cell>
          <cell r="C4">
            <v>5027.21</v>
          </cell>
          <cell r="D4">
            <v>4924.2699999999995</v>
          </cell>
          <cell r="E4">
            <v>7312.44</v>
          </cell>
          <cell r="F4">
            <v>11237</v>
          </cell>
          <cell r="G4">
            <v>10545.34</v>
          </cell>
          <cell r="H4">
            <v>10004.91</v>
          </cell>
          <cell r="I4">
            <v>9089.7099999999991</v>
          </cell>
          <cell r="J4">
            <v>8795.36</v>
          </cell>
          <cell r="K4">
            <v>8393.18</v>
          </cell>
          <cell r="L4">
            <v>9113.51</v>
          </cell>
          <cell r="M4">
            <v>6551.71</v>
          </cell>
        </row>
        <row r="5">
          <cell r="G5">
            <v>353.98</v>
          </cell>
          <cell r="H5">
            <v>398.4</v>
          </cell>
          <cell r="I5">
            <v>711.5</v>
          </cell>
          <cell r="J5">
            <v>-21.24</v>
          </cell>
          <cell r="K5">
            <v>793.61</v>
          </cell>
        </row>
        <row r="6">
          <cell r="G6">
            <v>140</v>
          </cell>
          <cell r="H6">
            <v>88.5</v>
          </cell>
        </row>
        <row r="7">
          <cell r="I7">
            <v>157.55000000000001</v>
          </cell>
          <cell r="J7">
            <v>186.25</v>
          </cell>
          <cell r="K7">
            <v>206.81</v>
          </cell>
          <cell r="L7">
            <v>229.14</v>
          </cell>
        </row>
        <row r="41">
          <cell r="B41">
            <v>145.00039499999997</v>
          </cell>
          <cell r="C41">
            <v>1282.8623999999998</v>
          </cell>
          <cell r="D41">
            <v>573.46304999999995</v>
          </cell>
          <cell r="E41">
            <v>429.72794999999996</v>
          </cell>
          <cell r="F41">
            <v>846.5701499999999</v>
          </cell>
          <cell r="G41">
            <v>810.64807500000018</v>
          </cell>
          <cell r="H41">
            <v>1148.9059500000001</v>
          </cell>
          <cell r="I41">
            <v>3501.63105</v>
          </cell>
          <cell r="J41">
            <v>2241.6524999999997</v>
          </cell>
          <cell r="K41">
            <v>1836.8083499999998</v>
          </cell>
          <cell r="L41">
            <v>748.00139999999988</v>
          </cell>
          <cell r="M41">
            <v>2311.4899499999992</v>
          </cell>
        </row>
        <row r="68">
          <cell r="M68">
            <v>472.22</v>
          </cell>
        </row>
        <row r="95">
          <cell r="B95">
            <v>2.8400000000000003</v>
          </cell>
          <cell r="C95">
            <v>-29.789999999999974</v>
          </cell>
          <cell r="D95">
            <v>6.36</v>
          </cell>
          <cell r="E95">
            <v>24.39</v>
          </cell>
          <cell r="F95">
            <v>206.35000000000002</v>
          </cell>
          <cell r="G95">
            <v>30.27</v>
          </cell>
          <cell r="H95">
            <v>78.58</v>
          </cell>
          <cell r="I95">
            <v>486.81</v>
          </cell>
          <cell r="J95">
            <v>0</v>
          </cell>
          <cell r="K95">
            <v>95.350000000000009</v>
          </cell>
          <cell r="L95">
            <v>446.28</v>
          </cell>
          <cell r="M95">
            <v>150.48000000000002</v>
          </cell>
        </row>
        <row r="122">
          <cell r="B122">
            <v>128.10000000000002</v>
          </cell>
          <cell r="C122">
            <v>356.49</v>
          </cell>
          <cell r="D122">
            <v>359.66999999999996</v>
          </cell>
          <cell r="E122">
            <v>271.66999999999996</v>
          </cell>
          <cell r="F122">
            <v>356.69</v>
          </cell>
          <cell r="G122">
            <v>360.39</v>
          </cell>
          <cell r="H122">
            <v>360.39</v>
          </cell>
          <cell r="I122">
            <v>357.93</v>
          </cell>
          <cell r="J122">
            <v>360.39</v>
          </cell>
          <cell r="K122">
            <v>360.39</v>
          </cell>
          <cell r="L122">
            <v>375.48</v>
          </cell>
          <cell r="M122">
            <v>606.06000000000006</v>
          </cell>
        </row>
        <row r="151">
          <cell r="B151">
            <v>9967.94</v>
          </cell>
          <cell r="C151">
            <v>9967.94</v>
          </cell>
          <cell r="D151">
            <v>9967.94</v>
          </cell>
          <cell r="E151">
            <v>9967.94</v>
          </cell>
          <cell r="F151">
            <v>9967.94</v>
          </cell>
          <cell r="G151">
            <v>9979.84</v>
          </cell>
          <cell r="H151">
            <v>9979.84</v>
          </cell>
          <cell r="I151">
            <v>9987.34</v>
          </cell>
          <cell r="J151">
            <v>9987.34</v>
          </cell>
          <cell r="K151">
            <v>9987.34</v>
          </cell>
          <cell r="L151">
            <v>9987.34</v>
          </cell>
          <cell r="M151">
            <v>9987.34</v>
          </cell>
        </row>
        <row r="177">
          <cell r="B177">
            <v>768.31000000000017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291.37999999999988</v>
          </cell>
          <cell r="H177">
            <v>0</v>
          </cell>
          <cell r="I177">
            <v>383.39000000000004</v>
          </cell>
          <cell r="J177">
            <v>0</v>
          </cell>
          <cell r="K177">
            <v>0</v>
          </cell>
          <cell r="L177">
            <v>0</v>
          </cell>
          <cell r="M177">
            <v>172.65</v>
          </cell>
        </row>
        <row r="190">
          <cell r="B190">
            <v>4.84</v>
          </cell>
          <cell r="D190">
            <v>250.66</v>
          </cell>
          <cell r="E190">
            <v>256.41000000000003</v>
          </cell>
          <cell r="F190">
            <v>86.93</v>
          </cell>
          <cell r="G190">
            <v>310.02</v>
          </cell>
          <cell r="H190">
            <v>101.18</v>
          </cell>
          <cell r="K190">
            <v>56.52</v>
          </cell>
          <cell r="L190">
            <v>172.69</v>
          </cell>
          <cell r="M190">
            <v>62.47</v>
          </cell>
        </row>
        <row r="191">
          <cell r="B191">
            <v>0</v>
          </cell>
          <cell r="C191">
            <v>0</v>
          </cell>
          <cell r="D191">
            <v>8.0399999999999991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B192">
            <v>8.99</v>
          </cell>
          <cell r="C192">
            <v>8.99</v>
          </cell>
          <cell r="D192">
            <v>0</v>
          </cell>
          <cell r="I192">
            <v>9.35</v>
          </cell>
          <cell r="J192">
            <v>9.35</v>
          </cell>
        </row>
        <row r="193">
          <cell r="B193">
            <v>61.85</v>
          </cell>
          <cell r="G193">
            <v>39.25</v>
          </cell>
          <cell r="M193">
            <v>11.79</v>
          </cell>
        </row>
        <row r="194">
          <cell r="B194">
            <v>83.76</v>
          </cell>
          <cell r="C194">
            <v>378.72</v>
          </cell>
          <cell r="D194">
            <v>0</v>
          </cell>
          <cell r="I194">
            <v>24.03</v>
          </cell>
          <cell r="J194">
            <v>37.83</v>
          </cell>
        </row>
        <row r="213">
          <cell r="B213">
            <v>1307.76</v>
          </cell>
          <cell r="C213">
            <v>1082.4000000000001</v>
          </cell>
          <cell r="D213">
            <v>1879.34</v>
          </cell>
          <cell r="E213">
            <v>0</v>
          </cell>
          <cell r="G213">
            <v>717.63</v>
          </cell>
          <cell r="I213">
            <v>0</v>
          </cell>
          <cell r="J213">
            <v>3513.93</v>
          </cell>
          <cell r="K213">
            <v>0</v>
          </cell>
          <cell r="L213">
            <v>0</v>
          </cell>
          <cell r="M213">
            <v>1565.32</v>
          </cell>
        </row>
        <row r="217">
          <cell r="B217">
            <v>648.03</v>
          </cell>
          <cell r="C217">
            <v>509.31</v>
          </cell>
          <cell r="D217">
            <v>1023.77</v>
          </cell>
          <cell r="E217">
            <v>2162.85</v>
          </cell>
          <cell r="F217">
            <v>2563.73</v>
          </cell>
          <cell r="G217">
            <v>2239.9899999999998</v>
          </cell>
          <cell r="H217">
            <v>1975.94</v>
          </cell>
          <cell r="I217">
            <v>2185.81</v>
          </cell>
          <cell r="J217">
            <v>1837.94</v>
          </cell>
          <cell r="K217">
            <v>2034.47</v>
          </cell>
          <cell r="L217">
            <v>955.65</v>
          </cell>
          <cell r="M217">
            <v>812.86</v>
          </cell>
        </row>
        <row r="248">
          <cell r="B248">
            <v>352.08163999999999</v>
          </cell>
          <cell r="C248">
            <v>352.08163999999999</v>
          </cell>
          <cell r="D248">
            <v>352.08163999999999</v>
          </cell>
          <cell r="E248">
            <v>352.08163999999999</v>
          </cell>
          <cell r="F248">
            <v>352.08163999999999</v>
          </cell>
          <cell r="G248">
            <v>352.51004</v>
          </cell>
          <cell r="H248">
            <v>352.51004</v>
          </cell>
          <cell r="I248">
            <v>352.78003999999999</v>
          </cell>
          <cell r="J248">
            <v>352.78003999999999</v>
          </cell>
          <cell r="K248">
            <v>352.78003999999999</v>
          </cell>
          <cell r="L248">
            <v>352.78003999999999</v>
          </cell>
          <cell r="M248">
            <v>352.78003999999999</v>
          </cell>
        </row>
        <row r="276">
          <cell r="B276">
            <v>535.22</v>
          </cell>
          <cell r="C276">
            <v>482.53</v>
          </cell>
          <cell r="D276">
            <v>951.13</v>
          </cell>
          <cell r="E276">
            <v>292.91999999999996</v>
          </cell>
          <cell r="F276">
            <v>259.83</v>
          </cell>
          <cell r="G276">
            <v>1266.4299999999998</v>
          </cell>
          <cell r="H276">
            <v>124.78999999999999</v>
          </cell>
          <cell r="I276">
            <v>265.64</v>
          </cell>
          <cell r="J276">
            <v>865.06</v>
          </cell>
          <cell r="K276">
            <v>225.26</v>
          </cell>
          <cell r="L276">
            <v>176.62</v>
          </cell>
          <cell r="M276">
            <v>1227.25</v>
          </cell>
        </row>
        <row r="290">
          <cell r="B290">
            <v>2979.3016666666667</v>
          </cell>
          <cell r="C290">
            <v>2979.3016666666667</v>
          </cell>
          <cell r="D290">
            <v>2979.3016666666667</v>
          </cell>
          <cell r="E290">
            <v>2979.3016666666667</v>
          </cell>
          <cell r="F290">
            <v>2979.3016666666667</v>
          </cell>
          <cell r="G290">
            <v>2979.3016666666667</v>
          </cell>
          <cell r="H290">
            <v>2979.3016666666667</v>
          </cell>
          <cell r="I290">
            <v>2979.3016666666667</v>
          </cell>
          <cell r="J290">
            <v>2979.3016666666667</v>
          </cell>
          <cell r="K290">
            <v>2979.3016666666667</v>
          </cell>
          <cell r="L290">
            <v>2979.3016666666667</v>
          </cell>
          <cell r="M290">
            <v>2979.3016666666667</v>
          </cell>
        </row>
        <row r="291">
          <cell r="B291">
            <v>1751.3258333333333</v>
          </cell>
          <cell r="C291">
            <v>1751.3258333333333</v>
          </cell>
          <cell r="D291">
            <v>1751.3258333333333</v>
          </cell>
          <cell r="E291">
            <v>1751.3258333333333</v>
          </cell>
          <cell r="F291">
            <v>1751.3258333333333</v>
          </cell>
          <cell r="G291">
            <v>1751.3258333333333</v>
          </cell>
          <cell r="H291">
            <v>1751.3258333333333</v>
          </cell>
          <cell r="I291">
            <v>1751.3258333333333</v>
          </cell>
          <cell r="J291">
            <v>1751.3258333333333</v>
          </cell>
          <cell r="K291">
            <v>1751.3258333333333</v>
          </cell>
          <cell r="L291">
            <v>1751.3258333333333</v>
          </cell>
          <cell r="M291">
            <v>1751.3258333333333</v>
          </cell>
        </row>
        <row r="304">
          <cell r="B304">
            <v>1024.95</v>
          </cell>
          <cell r="C304">
            <v>1250.28</v>
          </cell>
          <cell r="D304">
            <v>1274.8499999999999</v>
          </cell>
          <cell r="E304">
            <v>3709.31</v>
          </cell>
          <cell r="F304">
            <v>3091.48</v>
          </cell>
          <cell r="G304">
            <v>2931.61</v>
          </cell>
          <cell r="H304">
            <v>3442.24</v>
          </cell>
          <cell r="I304">
            <v>2918.7</v>
          </cell>
          <cell r="J304">
            <v>2944.73</v>
          </cell>
          <cell r="K304">
            <v>2966.78</v>
          </cell>
          <cell r="L304">
            <v>1171.43</v>
          </cell>
          <cell r="M304">
            <v>752.79</v>
          </cell>
        </row>
      </sheetData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omas Nioras" id="{3552D127-4E80-40CD-806B-5286BFB45798}" userId="S::nioras@sbsfc.com::ab12b236-3aa9-4b06-a5d5-a4ddcdeedcb7" providerId="AD"/>
</personList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6" dT="2024-12-19T11:52:14.07" personId="{3552D127-4E80-40CD-806B-5286BFB45798}" id="{59D4BD03-6FAB-41B9-BEFB-9422137DBF9A}">
    <text>Εδώ ανήκουν Επισκευές-Συντηρήσεις, Αμοιβές τρίτων (Καθαριστήριο)</text>
  </threadedComment>
  <threadedComment ref="C167" dT="2024-12-19T12:03:10.34" personId="{3552D127-4E80-40CD-806B-5286BFB45798}" id="{739513FD-9E42-4272-B20E-296C3C4B23A0}">
    <text>Εδώ ανήκουν Έξοδα προβολής και διαφήμισης, Αμοιβές Συνεργατών (Marketing)</text>
  </threadedComment>
  <threadedComment ref="C168" dT="2024-12-17T14:55:10.35" personId="{3552D127-4E80-40CD-806B-5286BFB45798}" id="{FE3FC81E-4CF4-42A5-BE30-B9D73F41C2E8}">
    <text>Εδώ ανήκουν Χαρτόσημα, Φόροι και τέλη</text>
  </threadedComment>
  <threadedComment ref="C169" dT="2024-12-17T15:18:38.67" personId="{3552D127-4E80-40CD-806B-5286BFB45798}" id="{854B76C2-D110-4DE5-BA3B-564E103AE0AA}">
    <text>Εδώ ανήκουν Κοινόχρηστα &amp; Λοιπά Διάφορα έξοδα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A2C9-EB11-4A22-9A48-EC4B33A09E8B}">
  <dimension ref="A1:P385"/>
  <sheetViews>
    <sheetView tabSelected="1" zoomScaleNormal="100" workbookViewId="0">
      <selection activeCell="E6" sqref="E6"/>
    </sheetView>
  </sheetViews>
  <sheetFormatPr defaultRowHeight="12.5"/>
  <cols>
    <col min="3" max="3" width="30.54296875" customWidth="1"/>
    <col min="4" max="15" width="12.1796875" bestFit="1" customWidth="1"/>
    <col min="16" max="16" width="19.453125" customWidth="1"/>
  </cols>
  <sheetData>
    <row r="1" spans="1:16" ht="12" customHeight="1">
      <c r="A1" s="305">
        <v>1</v>
      </c>
      <c r="B1" s="342">
        <v>1</v>
      </c>
      <c r="C1" s="321" t="s">
        <v>2</v>
      </c>
      <c r="D1" s="318" t="s">
        <v>3</v>
      </c>
      <c r="E1" s="318" t="s">
        <v>4</v>
      </c>
      <c r="F1" s="318" t="s">
        <v>24</v>
      </c>
      <c r="G1" s="318" t="s">
        <v>25</v>
      </c>
      <c r="H1" s="318" t="s">
        <v>26</v>
      </c>
      <c r="I1" s="318" t="s">
        <v>27</v>
      </c>
      <c r="J1" s="318" t="s">
        <v>28</v>
      </c>
      <c r="K1" s="318" t="s">
        <v>29</v>
      </c>
      <c r="L1" s="318" t="s">
        <v>30</v>
      </c>
      <c r="M1" s="318" t="s">
        <v>31</v>
      </c>
      <c r="N1" s="318" t="s">
        <v>32</v>
      </c>
      <c r="O1" s="318" t="s">
        <v>33</v>
      </c>
      <c r="P1" s="318" t="s">
        <v>426</v>
      </c>
    </row>
    <row r="2" spans="1:16">
      <c r="A2" s="305">
        <v>2</v>
      </c>
      <c r="B2" s="342">
        <v>2</v>
      </c>
      <c r="D2" s="319" t="s">
        <v>108</v>
      </c>
      <c r="E2" s="319" t="s">
        <v>108</v>
      </c>
      <c r="F2" s="319" t="s">
        <v>108</v>
      </c>
      <c r="G2" s="319" t="s">
        <v>108</v>
      </c>
      <c r="H2" s="319" t="s">
        <v>108</v>
      </c>
      <c r="I2" s="319" t="s">
        <v>108</v>
      </c>
      <c r="J2" s="319" t="s">
        <v>108</v>
      </c>
      <c r="K2" s="319" t="s">
        <v>108</v>
      </c>
      <c r="L2" s="319" t="s">
        <v>108</v>
      </c>
      <c r="M2" s="319" t="s">
        <v>108</v>
      </c>
      <c r="N2" s="319" t="s">
        <v>108</v>
      </c>
      <c r="O2" s="319" t="s">
        <v>108</v>
      </c>
      <c r="P2" s="318" t="s">
        <v>425</v>
      </c>
    </row>
    <row r="3" spans="1:16" ht="32.25" customHeight="1">
      <c r="A3" s="305">
        <v>3</v>
      </c>
      <c r="B3" s="342">
        <v>3</v>
      </c>
      <c r="C3" s="333" t="s">
        <v>424</v>
      </c>
      <c r="D3" s="317">
        <f t="shared" ref="D3:O3" si="0">D8+D12+D16+D20+D24+D28+D32+D36+D40+D44+D48+D52+D56+D60+D64+D68+D72+D76+D80+D84+D88+D92+D96+D100+D104+D108+D112+D116+D120+D124</f>
        <v>43477.987499999996</v>
      </c>
      <c r="E3" s="317">
        <f t="shared" si="0"/>
        <v>32393.027500000004</v>
      </c>
      <c r="F3" s="317">
        <f t="shared" si="0"/>
        <v>39016.237500000003</v>
      </c>
      <c r="G3" s="317">
        <f t="shared" si="0"/>
        <v>45817.547500000001</v>
      </c>
      <c r="H3" s="317">
        <f t="shared" si="0"/>
        <v>47328.357499999998</v>
      </c>
      <c r="I3" s="317">
        <f t="shared" si="0"/>
        <v>50728.92750000002</v>
      </c>
      <c r="J3" s="317">
        <f t="shared" si="0"/>
        <v>4730.6275000000005</v>
      </c>
      <c r="K3" s="317">
        <f t="shared" si="0"/>
        <v>4730.6275000000005</v>
      </c>
      <c r="L3" s="317">
        <f t="shared" si="0"/>
        <v>4730.6275000000005</v>
      </c>
      <c r="M3" s="317">
        <f t="shared" si="0"/>
        <v>4730.6275000000005</v>
      </c>
      <c r="N3" s="317">
        <f t="shared" si="0"/>
        <v>4730.6275000000005</v>
      </c>
      <c r="O3" s="317">
        <f t="shared" si="0"/>
        <v>4730.6275000000005</v>
      </c>
      <c r="P3" s="334">
        <f>SUM(D3:O3)</f>
        <v>287145.84999999998</v>
      </c>
    </row>
    <row r="4" spans="1:16" ht="20.149999999999999" customHeight="1">
      <c r="A4" s="305">
        <v>4</v>
      </c>
      <c r="B4" s="342">
        <v>4</v>
      </c>
      <c r="C4" s="315" t="s">
        <v>423</v>
      </c>
      <c r="D4" s="341">
        <v>34712.927499999998</v>
      </c>
      <c r="E4" s="341">
        <v>37443.827499999999</v>
      </c>
      <c r="F4" s="341">
        <v>45932.74749999999</v>
      </c>
      <c r="G4" s="341">
        <v>46547.477499999986</v>
      </c>
      <c r="H4" s="341">
        <v>47216.517500000002</v>
      </c>
      <c r="I4" s="341">
        <v>49086.296500000004</v>
      </c>
      <c r="J4" s="341">
        <v>47158.497500000012</v>
      </c>
      <c r="K4" s="341">
        <v>51589.527499999997</v>
      </c>
      <c r="L4" s="341">
        <v>49931.137500000012</v>
      </c>
      <c r="M4" s="341">
        <v>47673.997499999998</v>
      </c>
      <c r="N4" s="330">
        <v>41639.347499999996</v>
      </c>
      <c r="O4" s="330">
        <v>62987.567500000005</v>
      </c>
      <c r="P4" s="334">
        <f>SUM(D4:O4)</f>
        <v>561919.86899999995</v>
      </c>
    </row>
    <row r="5" spans="1:16" ht="20.149999999999999" customHeight="1">
      <c r="A5" s="329">
        <v>5</v>
      </c>
      <c r="B5" s="328" t="s">
        <v>1</v>
      </c>
      <c r="C5" s="327" t="s">
        <v>34</v>
      </c>
      <c r="D5" s="340">
        <f t="shared" ref="D5:N5" si="1">SUM(D6+D10+D14+D18+D22+D26+D30+D34+D38+D42+D46+D50+D54+D58+D62+D66+D70+D74++D78+D82+D86+D90+D94+D98+D102+D106+D114+D118+D122)</f>
        <v>22369.147500000003</v>
      </c>
      <c r="E5" s="340">
        <f t="shared" si="1"/>
        <v>24765.297500000001</v>
      </c>
      <c r="F5" s="340">
        <f t="shared" si="1"/>
        <v>25554.927499999998</v>
      </c>
      <c r="G5" s="340">
        <f t="shared" si="1"/>
        <v>28317.447499999998</v>
      </c>
      <c r="H5" s="340">
        <f t="shared" si="1"/>
        <v>32808.8675</v>
      </c>
      <c r="I5" s="340">
        <f t="shared" si="1"/>
        <v>34475.016499999998</v>
      </c>
      <c r="J5" s="340">
        <f t="shared" si="1"/>
        <v>32186.747499999998</v>
      </c>
      <c r="K5" s="340">
        <f t="shared" si="1"/>
        <v>34682.667499999996</v>
      </c>
      <c r="L5" s="340">
        <f t="shared" si="1"/>
        <v>35292.9375</v>
      </c>
      <c r="M5" s="340">
        <f t="shared" si="1"/>
        <v>31684.377500000002</v>
      </c>
      <c r="N5" s="340">
        <f t="shared" si="1"/>
        <v>27488.917500000003</v>
      </c>
      <c r="O5" s="340">
        <f>SUM(O6+O10+O14+O18+O22+O26+O30+O34+O38+O42+O46+O50+O54+O58+O62+O66+O70+O74++O78+O82+O86+O90+O94+O98+O102+O106+O114+O118+O122+O110)</f>
        <v>40487.587500000001</v>
      </c>
      <c r="P5" s="334">
        <f>P6+P10+P14+P18+P22+P26+P30+P34+P38+P42+P46+P50+P54+P58+P62+P66+P70+P74+P78+P82+P86+P90+P94+P98+P102+P106+P110+P114+P118+P122</f>
        <v>370113.93900000007</v>
      </c>
    </row>
    <row r="6" spans="1:16" ht="20.149999999999999" customHeight="1">
      <c r="A6" s="305">
        <v>6</v>
      </c>
      <c r="B6" s="331">
        <v>1</v>
      </c>
      <c r="C6" s="338" t="str">
        <f>[1]ΑΝΤΙΣΤΟΙΧΙΣΗ!F230</f>
        <v>Μικτές Αποδοχές H.Keepin (Α.Κ.Υπ.) 2024</v>
      </c>
      <c r="D6" s="337">
        <v>0</v>
      </c>
      <c r="E6" s="337">
        <v>0</v>
      </c>
      <c r="F6" s="337">
        <v>0</v>
      </c>
      <c r="G6" s="337">
        <v>0</v>
      </c>
      <c r="H6" s="337">
        <v>0</v>
      </c>
      <c r="I6" s="337">
        <v>0</v>
      </c>
      <c r="J6" s="337">
        <v>0</v>
      </c>
      <c r="K6" s="337">
        <v>0</v>
      </c>
      <c r="L6" s="337">
        <v>0</v>
      </c>
      <c r="M6" s="337">
        <v>0</v>
      </c>
      <c r="N6" s="337">
        <v>0</v>
      </c>
      <c r="O6" s="337">
        <v>0</v>
      </c>
      <c r="P6" s="334">
        <f t="shared" ref="P6:P37" si="2">SUM(D6:O6)</f>
        <v>0</v>
      </c>
    </row>
    <row r="7" spans="1:16" ht="20.149999999999999" customHeight="1">
      <c r="A7" s="305">
        <v>7</v>
      </c>
      <c r="B7" s="331">
        <v>2</v>
      </c>
      <c r="C7" s="338" t="str">
        <f>[1]ΑΝΤΙΣΤΟΙΧΙΣΗ!F231</f>
        <v>Μικτές Αποδοχές H.Keepin (Α.Κ.Υπ.) ΠΡΟΒΛΕΨΗ 2025</v>
      </c>
      <c r="D7" s="337">
        <f>'[2]2025_60 ΛΟΓ '!F837</f>
        <v>4850</v>
      </c>
      <c r="E7" s="337">
        <f>'[2]2025_60 ΛΟΓ '!G837</f>
        <v>4850</v>
      </c>
      <c r="F7" s="337">
        <f>'[2]2025_60 ΛΟΓ '!H837</f>
        <v>4850</v>
      </c>
      <c r="G7" s="337">
        <f>'[2]2025_60 ΛΟΓ '!I837</f>
        <v>7075</v>
      </c>
      <c r="H7" s="337">
        <f>'[2]2025_60 ΛΟΓ '!J837</f>
        <v>4850</v>
      </c>
      <c r="I7" s="337">
        <f>'[2]2025_60 ΛΟΓ '!K837</f>
        <v>4850</v>
      </c>
      <c r="J7" s="337">
        <f>'[2]2025_60 ΛΟΓ '!L837</f>
        <v>7164</v>
      </c>
      <c r="K7" s="337">
        <f>'[2]2025_60 ΛΟΓ '!M837</f>
        <v>4850</v>
      </c>
      <c r="L7" s="337">
        <f>'[2]2025_60 ΛΟΓ '!N837</f>
        <v>4850</v>
      </c>
      <c r="M7" s="337">
        <f>'[2]2025_60 ΛΟΓ '!O837</f>
        <v>4850</v>
      </c>
      <c r="N7" s="337">
        <f>'[2]2025_60 ΛΟΓ '!P837</f>
        <v>4850</v>
      </c>
      <c r="O7" s="337">
        <f>'[2]2025_60 ΛΟΓ '!Q837</f>
        <v>9300</v>
      </c>
      <c r="P7" s="334">
        <f t="shared" si="2"/>
        <v>67189</v>
      </c>
    </row>
    <row r="8" spans="1:16" ht="20.149999999999999" customHeight="1">
      <c r="A8" s="305">
        <v>8</v>
      </c>
      <c r="B8" s="331">
        <v>3</v>
      </c>
      <c r="C8" s="338" t="str">
        <f>[1]ΑΝΤΙΣΤΟΙΧΙΣΗ!F232</f>
        <v>ΠΡΑΓΜΑΤΟΠΟΙΗΘΕΝ 2025</v>
      </c>
      <c r="D8" s="337">
        <f>[2]ΕΞΟΔΑ_2025!D4</f>
        <v>2197.7200000000003</v>
      </c>
      <c r="E8" s="337">
        <f>[2]ΕΞΟΔΑ_2025!E4</f>
        <v>2149.4900000000002</v>
      </c>
      <c r="F8" s="337">
        <f>[2]ΕΞΟΔΑ_2025!F4</f>
        <v>3372.31</v>
      </c>
      <c r="G8" s="337">
        <f>[2]ΕΞΟΔΑ_2025!G4</f>
        <v>5695.58</v>
      </c>
      <c r="H8" s="337">
        <f>[2]ΕΞΟΔΑ_2025!H4</f>
        <v>3875.16</v>
      </c>
      <c r="I8" s="337">
        <f>[2]ΕΞΟΔΑ_2025!I4</f>
        <v>4429.63</v>
      </c>
      <c r="J8" s="337">
        <f>[2]ΕΞΟΔΑ_2025!J4</f>
        <v>0</v>
      </c>
      <c r="K8" s="337">
        <f>[2]ΕΞΟΔΑ_2025!K4</f>
        <v>0</v>
      </c>
      <c r="L8" s="337">
        <f>[2]ΕΞΟΔΑ_2025!L4</f>
        <v>0</v>
      </c>
      <c r="M8" s="337">
        <f>[2]ΕΞΟΔΑ_2025!M4</f>
        <v>0</v>
      </c>
      <c r="N8" s="337">
        <f>[2]ΕΞΟΔΑ_2025!N4</f>
        <v>0</v>
      </c>
      <c r="O8" s="337">
        <f>[2]ΕΞΟΔΑ_2025!O4</f>
        <v>0</v>
      </c>
      <c r="P8" s="334">
        <f t="shared" si="2"/>
        <v>21719.890000000003</v>
      </c>
    </row>
    <row r="9" spans="1:16" ht="20.149999999999999" customHeight="1">
      <c r="A9" s="305">
        <v>9</v>
      </c>
      <c r="B9" s="331">
        <v>4</v>
      </c>
      <c r="C9" s="336" t="str">
        <f>[1]ΑΝΤΙΣΤΟΙΧΙΣΗ!F233</f>
        <v>ΔΙΑΦΟΡΑ</v>
      </c>
      <c r="D9" s="335">
        <f t="shared" ref="D9:O9" si="3">D7-D6</f>
        <v>4850</v>
      </c>
      <c r="E9" s="335">
        <f t="shared" si="3"/>
        <v>4850</v>
      </c>
      <c r="F9" s="335">
        <f t="shared" si="3"/>
        <v>4850</v>
      </c>
      <c r="G9" s="335">
        <f t="shared" si="3"/>
        <v>7075</v>
      </c>
      <c r="H9" s="335">
        <f t="shared" si="3"/>
        <v>4850</v>
      </c>
      <c r="I9" s="335">
        <f t="shared" si="3"/>
        <v>4850</v>
      </c>
      <c r="J9" s="335">
        <f t="shared" si="3"/>
        <v>7164</v>
      </c>
      <c r="K9" s="335">
        <f t="shared" si="3"/>
        <v>4850</v>
      </c>
      <c r="L9" s="335">
        <f t="shared" si="3"/>
        <v>4850</v>
      </c>
      <c r="M9" s="335">
        <f t="shared" si="3"/>
        <v>4850</v>
      </c>
      <c r="N9" s="335">
        <f t="shared" si="3"/>
        <v>4850</v>
      </c>
      <c r="O9" s="335">
        <f t="shared" si="3"/>
        <v>9300</v>
      </c>
      <c r="P9" s="334">
        <f t="shared" si="2"/>
        <v>67189</v>
      </c>
    </row>
    <row r="10" spans="1:16" ht="20.149999999999999" customHeight="1">
      <c r="A10" s="305">
        <v>10</v>
      </c>
      <c r="B10" s="331">
        <v>5</v>
      </c>
      <c r="C10" s="338" t="str">
        <f>[1]ΑΝΤΙΣΤΟΙΧΙΣΗ!F234</f>
        <v>Μικτές Αποδοχές Operation (Α.Κ.Operation ) 2024</v>
      </c>
      <c r="D10" s="337">
        <v>0</v>
      </c>
      <c r="E10" s="337">
        <v>0</v>
      </c>
      <c r="F10" s="337">
        <v>0</v>
      </c>
      <c r="G10" s="337">
        <v>0</v>
      </c>
      <c r="H10" s="337">
        <v>0</v>
      </c>
      <c r="I10" s="337">
        <v>0</v>
      </c>
      <c r="J10" s="337">
        <v>0</v>
      </c>
      <c r="K10" s="337">
        <v>0</v>
      </c>
      <c r="L10" s="337">
        <v>0</v>
      </c>
      <c r="M10" s="337">
        <v>0</v>
      </c>
      <c r="N10" s="337">
        <v>0</v>
      </c>
      <c r="O10" s="337">
        <v>0</v>
      </c>
      <c r="P10" s="334">
        <f t="shared" si="2"/>
        <v>0</v>
      </c>
    </row>
    <row r="11" spans="1:16" ht="20.149999999999999" customHeight="1">
      <c r="A11" s="305">
        <v>11</v>
      </c>
      <c r="B11" s="331">
        <v>6</v>
      </c>
      <c r="C11" s="338" t="str">
        <f>[1]ΑΝΤΙΣΤΟΙΧΙΣΗ!F235</f>
        <v>Μικτές Αποδοχές Operation (Α.Κ.Operation ) ΠΡΟΒΛΕΨΗ 2025</v>
      </c>
      <c r="D11" s="337">
        <f>'[2]2025_60 ΛΟΓ '!F835</f>
        <v>4450</v>
      </c>
      <c r="E11" s="337">
        <f>'[2]2025_60 ΛΟΓ '!G835</f>
        <v>4450</v>
      </c>
      <c r="F11" s="337">
        <f>'[2]2025_60 ΛΟΓ '!H835</f>
        <v>4450</v>
      </c>
      <c r="G11" s="337">
        <f>'[2]2025_60 ΛΟΓ '!I835</f>
        <v>6625</v>
      </c>
      <c r="H11" s="337">
        <f>'[2]2025_60 ΛΟΓ '!J835</f>
        <v>4450</v>
      </c>
      <c r="I11" s="337">
        <f>'[2]2025_60 ΛΟΓ '!K835</f>
        <v>4450</v>
      </c>
      <c r="J11" s="337">
        <f>'[2]2025_60 ΛΟΓ '!L835</f>
        <v>6712</v>
      </c>
      <c r="K11" s="337">
        <f>'[2]2025_60 ΛΟΓ '!M835</f>
        <v>4450</v>
      </c>
      <c r="L11" s="337">
        <f>'[2]2025_60 ΛΟΓ '!N835</f>
        <v>4450</v>
      </c>
      <c r="M11" s="337">
        <f>'[2]2025_60 ΛΟΓ '!O835</f>
        <v>4450</v>
      </c>
      <c r="N11" s="337">
        <f>'[2]2025_60 ΛΟΓ '!P835</f>
        <v>4450</v>
      </c>
      <c r="O11" s="337">
        <f>'[2]2025_60 ΛΟΓ '!Q835</f>
        <v>8800</v>
      </c>
      <c r="P11" s="334">
        <f t="shared" si="2"/>
        <v>62187</v>
      </c>
    </row>
    <row r="12" spans="1:16" ht="20.149999999999999" customHeight="1">
      <c r="A12" s="305">
        <v>12</v>
      </c>
      <c r="B12" s="331">
        <v>7</v>
      </c>
      <c r="C12" s="338" t="str">
        <f>[1]ΑΝΤΙΣΤΟΙΧΙΣΗ!F236</f>
        <v>ΠΡΑΓΜΑΤΟΠΟΙΗΘΕΝ 2025</v>
      </c>
      <c r="D12" s="337">
        <f>[2]ΕΞΟΔΑ_2025!D5</f>
        <v>3032.62</v>
      </c>
      <c r="E12" s="337">
        <f>[2]ΕΞΟΔΑ_2025!E5</f>
        <v>4249.6499999999996</v>
      </c>
      <c r="F12" s="337">
        <f>[2]ΕΞΟΔΑ_2025!F5</f>
        <v>4953.84</v>
      </c>
      <c r="G12" s="337">
        <f>[2]ΕΞΟΔΑ_2025!G5</f>
        <v>7422.43</v>
      </c>
      <c r="H12" s="337">
        <f>[2]ΕΞΟΔΑ_2025!H5</f>
        <v>5486.4599999999991</v>
      </c>
      <c r="I12" s="337">
        <f>[2]ΕΞΟΔΑ_2025!I5</f>
        <v>5178.59</v>
      </c>
      <c r="J12" s="337">
        <f>[2]ΕΞΟΔΑ_2025!J5</f>
        <v>0</v>
      </c>
      <c r="K12" s="337">
        <f>[2]ΕΞΟΔΑ_2025!K5</f>
        <v>0</v>
      </c>
      <c r="L12" s="337">
        <f>[2]ΕΞΟΔΑ_2025!L5</f>
        <v>0</v>
      </c>
      <c r="M12" s="337">
        <f>[2]ΕΞΟΔΑ_2025!M5</f>
        <v>0</v>
      </c>
      <c r="N12" s="337">
        <f>[2]ΕΞΟΔΑ_2025!N5</f>
        <v>0</v>
      </c>
      <c r="O12" s="337">
        <f>[2]ΕΞΟΔΑ_2025!O5</f>
        <v>0</v>
      </c>
      <c r="P12" s="334">
        <f t="shared" si="2"/>
        <v>30323.59</v>
      </c>
    </row>
    <row r="13" spans="1:16" ht="20.149999999999999" customHeight="1">
      <c r="A13" s="305">
        <v>13</v>
      </c>
      <c r="B13" s="331">
        <v>8</v>
      </c>
      <c r="C13" s="336" t="str">
        <f>[1]ΑΝΤΙΣΤΟΙΧΙΣΗ!F237</f>
        <v>ΔΙΑΦΟΡΑ</v>
      </c>
      <c r="D13" s="335">
        <f t="shared" ref="D13:O13" si="4">D11-D10</f>
        <v>4450</v>
      </c>
      <c r="E13" s="335">
        <f t="shared" si="4"/>
        <v>4450</v>
      </c>
      <c r="F13" s="335">
        <f t="shared" si="4"/>
        <v>4450</v>
      </c>
      <c r="G13" s="335">
        <f t="shared" si="4"/>
        <v>6625</v>
      </c>
      <c r="H13" s="335">
        <f t="shared" si="4"/>
        <v>4450</v>
      </c>
      <c r="I13" s="335">
        <f t="shared" si="4"/>
        <v>4450</v>
      </c>
      <c r="J13" s="335">
        <f t="shared" si="4"/>
        <v>6712</v>
      </c>
      <c r="K13" s="335">
        <f t="shared" si="4"/>
        <v>4450</v>
      </c>
      <c r="L13" s="335">
        <f t="shared" si="4"/>
        <v>4450</v>
      </c>
      <c r="M13" s="335">
        <f t="shared" si="4"/>
        <v>4450</v>
      </c>
      <c r="N13" s="335">
        <f t="shared" si="4"/>
        <v>4450</v>
      </c>
      <c r="O13" s="335">
        <f t="shared" si="4"/>
        <v>8800</v>
      </c>
      <c r="P13" s="334">
        <f t="shared" si="2"/>
        <v>62187</v>
      </c>
    </row>
    <row r="14" spans="1:16" ht="20.149999999999999" customHeight="1">
      <c r="A14" s="305">
        <v>14</v>
      </c>
      <c r="B14" s="331">
        <v>9</v>
      </c>
      <c r="C14" s="338" t="str">
        <f>[1]ΑΝΤΙΣΤΟΙΧΙΣΗ!F238</f>
        <v xml:space="preserve">Μικτές Αποδοχές Maintenance (Α.Κ.Υπ.) 2024 </v>
      </c>
      <c r="D14" s="337">
        <v>0</v>
      </c>
      <c r="E14" s="337">
        <v>0</v>
      </c>
      <c r="F14" s="337">
        <v>0</v>
      </c>
      <c r="G14" s="337">
        <v>0</v>
      </c>
      <c r="H14" s="337">
        <v>0</v>
      </c>
      <c r="I14" s="337">
        <v>0</v>
      </c>
      <c r="J14" s="337">
        <v>0</v>
      </c>
      <c r="K14" s="337">
        <v>0</v>
      </c>
      <c r="L14" s="337">
        <v>0</v>
      </c>
      <c r="M14" s="337">
        <v>0</v>
      </c>
      <c r="N14" s="337">
        <v>0</v>
      </c>
      <c r="O14" s="337">
        <v>0</v>
      </c>
      <c r="P14" s="334">
        <f t="shared" si="2"/>
        <v>0</v>
      </c>
    </row>
    <row r="15" spans="1:16" ht="20.149999999999999" customHeight="1">
      <c r="A15" s="305">
        <v>15</v>
      </c>
      <c r="B15" s="331">
        <v>10</v>
      </c>
      <c r="C15" s="338" t="str">
        <f>[1]ΑΝΤΙΣΤΟΙΧΙΣΗ!F239</f>
        <v>Μικτές Αποδοχές Maintenance (Α.Κ.Υπ.) ΠΡΟΒΛΕΨΗ 2025</v>
      </c>
      <c r="D15" s="337">
        <f>'[2]2025_60 ΛΟΓ '!F836</f>
        <v>2200</v>
      </c>
      <c r="E15" s="337">
        <f>'[2]2025_60 ΛΟΓ '!G836</f>
        <v>2200</v>
      </c>
      <c r="F15" s="337">
        <f>'[2]2025_60 ΛΟΓ '!H836</f>
        <v>2200</v>
      </c>
      <c r="G15" s="337">
        <f>'[2]2025_60 ΛΟΓ '!I836</f>
        <v>3300</v>
      </c>
      <c r="H15" s="337">
        <f>'[2]2025_60 ΛΟΓ '!J836</f>
        <v>2200</v>
      </c>
      <c r="I15" s="337">
        <f>'[2]2025_60 ΛΟΓ '!K836</f>
        <v>2200</v>
      </c>
      <c r="J15" s="337">
        <f>'[2]2025_60 ΛΟΓ '!L836</f>
        <v>3344</v>
      </c>
      <c r="K15" s="337">
        <f>'[2]2025_60 ΛΟΓ '!M836</f>
        <v>2200</v>
      </c>
      <c r="L15" s="337">
        <f>'[2]2025_60 ΛΟΓ '!N836</f>
        <v>2200</v>
      </c>
      <c r="M15" s="337">
        <f>'[2]2025_60 ΛΟΓ '!O836</f>
        <v>2200</v>
      </c>
      <c r="N15" s="337">
        <f>'[2]2025_60 ΛΟΓ '!P836</f>
        <v>2200</v>
      </c>
      <c r="O15" s="337">
        <f>'[2]2025_60 ΛΟΓ '!Q836</f>
        <v>4400</v>
      </c>
      <c r="P15" s="334">
        <f t="shared" si="2"/>
        <v>30844</v>
      </c>
    </row>
    <row r="16" spans="1:16" ht="20.149999999999999" customHeight="1">
      <c r="A16" s="305">
        <v>16</v>
      </c>
      <c r="B16" s="331">
        <v>11</v>
      </c>
      <c r="C16" s="338" t="str">
        <f>[1]ΑΝΤΙΣΤΟΙΧΙΣΗ!F240</f>
        <v>ΠΡΑΓΜΑΤΟΠΟΙΗΘΕΝ 2025</v>
      </c>
      <c r="D16" s="337">
        <f>[2]ΕΞΟΔΑ_2025!D6</f>
        <v>1618.22</v>
      </c>
      <c r="E16" s="337">
        <f>[2]ΕΞΟΔΑ_2025!E6</f>
        <v>1990.56</v>
      </c>
      <c r="F16" s="337">
        <f>[2]ΕΞΟΔΑ_2025!F6</f>
        <v>2472.37</v>
      </c>
      <c r="G16" s="337">
        <f>[2]ΕΞΟΔΑ_2025!G6</f>
        <v>3740.0899999999997</v>
      </c>
      <c r="H16" s="337">
        <f>[2]ΕΞΟΔΑ_2025!H6</f>
        <v>4379.5599999999995</v>
      </c>
      <c r="I16" s="337">
        <f>[2]ΕΞΟΔΑ_2025!I6</f>
        <v>1578.95</v>
      </c>
      <c r="J16" s="337">
        <f>[2]ΕΞΟΔΑ_2025!J6</f>
        <v>0</v>
      </c>
      <c r="K16" s="337">
        <f>[2]ΕΞΟΔΑ_2025!K6</f>
        <v>0</v>
      </c>
      <c r="L16" s="337">
        <f>[2]ΕΞΟΔΑ_2025!L6</f>
        <v>0</v>
      </c>
      <c r="M16" s="337">
        <f>[2]ΕΞΟΔΑ_2025!M6</f>
        <v>0</v>
      </c>
      <c r="N16" s="337">
        <f>[2]ΕΞΟΔΑ_2025!N6</f>
        <v>0</v>
      </c>
      <c r="O16" s="337">
        <f>[2]ΕΞΟΔΑ_2025!O6</f>
        <v>0</v>
      </c>
      <c r="P16" s="334">
        <f t="shared" si="2"/>
        <v>15779.75</v>
      </c>
    </row>
    <row r="17" spans="1:16" ht="20.149999999999999" customHeight="1">
      <c r="A17" s="305">
        <v>17</v>
      </c>
      <c r="B17" s="331">
        <v>12</v>
      </c>
      <c r="C17" s="336" t="str">
        <f>[1]ΑΝΤΙΣΤΟΙΧΙΣΗ!F241</f>
        <v>ΔΙΑΦΟΡΑ</v>
      </c>
      <c r="D17" s="335">
        <f t="shared" ref="D17:O17" si="5">D15-D14</f>
        <v>2200</v>
      </c>
      <c r="E17" s="335">
        <f t="shared" si="5"/>
        <v>2200</v>
      </c>
      <c r="F17" s="335">
        <f t="shared" si="5"/>
        <v>2200</v>
      </c>
      <c r="G17" s="335">
        <f t="shared" si="5"/>
        <v>3300</v>
      </c>
      <c r="H17" s="335">
        <f t="shared" si="5"/>
        <v>2200</v>
      </c>
      <c r="I17" s="335">
        <f t="shared" si="5"/>
        <v>2200</v>
      </c>
      <c r="J17" s="335">
        <f t="shared" si="5"/>
        <v>3344</v>
      </c>
      <c r="K17" s="335">
        <f t="shared" si="5"/>
        <v>2200</v>
      </c>
      <c r="L17" s="335">
        <f t="shared" si="5"/>
        <v>2200</v>
      </c>
      <c r="M17" s="335">
        <f t="shared" si="5"/>
        <v>2200</v>
      </c>
      <c r="N17" s="335">
        <f t="shared" si="5"/>
        <v>2200</v>
      </c>
      <c r="O17" s="335">
        <f t="shared" si="5"/>
        <v>4400</v>
      </c>
      <c r="P17" s="334">
        <f t="shared" si="2"/>
        <v>30844</v>
      </c>
    </row>
    <row r="18" spans="1:16" ht="20.149999999999999" customHeight="1">
      <c r="A18" s="305">
        <v>18</v>
      </c>
      <c r="B18" s="331">
        <v>13</v>
      </c>
      <c r="C18" s="338" t="str">
        <f>[1]ΑΝΤΙΣΤΟΙΧΙΣΗ!F242</f>
        <v>Ασφαλιστικές εισφορές (Α.Κ.HOUSE KEEPING) 2024</v>
      </c>
      <c r="D18" s="337">
        <v>0</v>
      </c>
      <c r="E18" s="337">
        <v>0</v>
      </c>
      <c r="F18" s="337">
        <v>0</v>
      </c>
      <c r="G18" s="337">
        <v>0</v>
      </c>
      <c r="H18" s="337">
        <v>0</v>
      </c>
      <c r="I18" s="337">
        <v>0</v>
      </c>
      <c r="J18" s="337">
        <v>0</v>
      </c>
      <c r="K18" s="337">
        <v>0</v>
      </c>
      <c r="L18" s="337">
        <v>0</v>
      </c>
      <c r="M18" s="337">
        <v>0</v>
      </c>
      <c r="N18" s="337">
        <v>0</v>
      </c>
      <c r="O18" s="337">
        <v>0</v>
      </c>
      <c r="P18" s="334">
        <f t="shared" si="2"/>
        <v>0</v>
      </c>
    </row>
    <row r="19" spans="1:16" ht="20.149999999999999" customHeight="1">
      <c r="A19" s="305">
        <v>19</v>
      </c>
      <c r="B19" s="331">
        <v>14</v>
      </c>
      <c r="C19" s="338" t="str">
        <f>[1]ΑΝΤΙΣΤΟΙΧΙΣΗ!F243</f>
        <v>Ασφαλιστικές εισφορές (Α.Κ.HOUSE KEEPING) ΠΡΟΒΛΕΨΗ 2025</v>
      </c>
      <c r="D19" s="337">
        <f>'[2]2025_60 ΛΟΓ '!F853</f>
        <v>1154.33</v>
      </c>
      <c r="E19" s="337">
        <f>'[2]2025_60 ΛΟΓ '!G853</f>
        <v>1154.33</v>
      </c>
      <c r="F19" s="337">
        <f>'[2]2025_60 ΛΟΓ '!H853</f>
        <v>1154.33</v>
      </c>
      <c r="G19" s="337">
        <f>'[2]2025_60 ΛΟΓ '!I853</f>
        <v>1731.4949999999999</v>
      </c>
      <c r="H19" s="337">
        <f>'[2]2025_60 ΛΟΓ '!J853</f>
        <v>1154.33</v>
      </c>
      <c r="I19" s="337">
        <f>'[2]2025_60 ΛΟΓ '!K853</f>
        <v>1154.33</v>
      </c>
      <c r="J19" s="337">
        <f>'[2]2025_60 ΛΟΓ '!L853</f>
        <v>1754.5816</v>
      </c>
      <c r="K19" s="337">
        <f>'[2]2025_60 ΛΟΓ '!M853</f>
        <v>1154.33</v>
      </c>
      <c r="L19" s="337">
        <f>'[2]2025_60 ΛΟΓ '!N853</f>
        <v>1154.33</v>
      </c>
      <c r="M19" s="337">
        <f>'[2]2025_60 ΛΟΓ '!O853</f>
        <v>1154.33</v>
      </c>
      <c r="N19" s="337">
        <f>'[2]2025_60 ΛΟΓ '!P853</f>
        <v>1154.33</v>
      </c>
      <c r="O19" s="337">
        <f>'[2]2025_60 ΛΟΓ '!Q853</f>
        <v>2308.66</v>
      </c>
      <c r="P19" s="334">
        <f t="shared" si="2"/>
        <v>16183.7066</v>
      </c>
    </row>
    <row r="20" spans="1:16" ht="20.149999999999999" customHeight="1">
      <c r="A20" s="305">
        <v>20</v>
      </c>
      <c r="B20" s="331">
        <v>15</v>
      </c>
      <c r="C20" s="338" t="str">
        <f>[1]ΑΝΤΙΣΤΟΙΧΙΣΗ!F244</f>
        <v>ΠΡΑΓΜΑΤΟΠΟΙΗΘΕΝ 2025</v>
      </c>
      <c r="D20" s="337">
        <f>[2]ΕΞΟΔΑ_2025!D7</f>
        <v>484.84</v>
      </c>
      <c r="E20" s="337">
        <f>[2]ΕΞΟΔΑ_2025!E7</f>
        <v>439.85</v>
      </c>
      <c r="F20" s="337">
        <f>[2]ΕΞΟΔΑ_2025!F7</f>
        <v>741.13</v>
      </c>
      <c r="G20" s="337">
        <f>[2]ΕΞΟΔΑ_2025!G7</f>
        <v>1209.9000000000001</v>
      </c>
      <c r="H20" s="337">
        <f>[2]ΕΞΟΔΑ_2025!H7</f>
        <v>797.23</v>
      </c>
      <c r="I20" s="337">
        <f>[2]ΕΞΟΔΑ_2025!I7</f>
        <v>853.74000000000012</v>
      </c>
      <c r="J20" s="337">
        <f>[2]ΕΞΟΔΑ_2025!J7</f>
        <v>0</v>
      </c>
      <c r="K20" s="337">
        <f>[2]ΕΞΟΔΑ_2025!K7</f>
        <v>0</v>
      </c>
      <c r="L20" s="337">
        <f>[2]ΕΞΟΔΑ_2025!L7</f>
        <v>0</v>
      </c>
      <c r="M20" s="337">
        <f>[2]ΕΞΟΔΑ_2025!M7</f>
        <v>0</v>
      </c>
      <c r="N20" s="337">
        <f>[2]ΕΞΟΔΑ_2025!N7</f>
        <v>0</v>
      </c>
      <c r="O20" s="337">
        <f>[2]ΕΞΟΔΑ_2025!O7</f>
        <v>0</v>
      </c>
      <c r="P20" s="334">
        <f t="shared" si="2"/>
        <v>4526.6900000000005</v>
      </c>
    </row>
    <row r="21" spans="1:16" ht="20.149999999999999" customHeight="1">
      <c r="A21" s="305">
        <v>21</v>
      </c>
      <c r="B21" s="331">
        <v>16</v>
      </c>
      <c r="C21" s="336" t="str">
        <f>[1]ΑΝΤΙΣΤΟΙΧΙΣΗ!F245</f>
        <v>ΔΙΑΦΟΡΑ</v>
      </c>
      <c r="D21" s="335">
        <f t="shared" ref="D21:O21" si="6">D19-D18</f>
        <v>1154.33</v>
      </c>
      <c r="E21" s="335">
        <f t="shared" si="6"/>
        <v>1154.33</v>
      </c>
      <c r="F21" s="335">
        <f t="shared" si="6"/>
        <v>1154.33</v>
      </c>
      <c r="G21" s="335">
        <f t="shared" si="6"/>
        <v>1731.4949999999999</v>
      </c>
      <c r="H21" s="335">
        <f t="shared" si="6"/>
        <v>1154.33</v>
      </c>
      <c r="I21" s="335">
        <f t="shared" si="6"/>
        <v>1154.33</v>
      </c>
      <c r="J21" s="335">
        <f t="shared" si="6"/>
        <v>1754.5816</v>
      </c>
      <c r="K21" s="335">
        <f t="shared" si="6"/>
        <v>1154.33</v>
      </c>
      <c r="L21" s="335">
        <f t="shared" si="6"/>
        <v>1154.33</v>
      </c>
      <c r="M21" s="335">
        <f t="shared" si="6"/>
        <v>1154.33</v>
      </c>
      <c r="N21" s="335">
        <f t="shared" si="6"/>
        <v>1154.33</v>
      </c>
      <c r="O21" s="335">
        <f t="shared" si="6"/>
        <v>2308.66</v>
      </c>
      <c r="P21" s="334">
        <f t="shared" si="2"/>
        <v>16183.7066</v>
      </c>
    </row>
    <row r="22" spans="1:16" ht="20.149999999999999" customHeight="1">
      <c r="A22" s="305">
        <v>22</v>
      </c>
      <c r="B22" s="331">
        <v>17</v>
      </c>
      <c r="C22" s="338" t="str">
        <f>[1]ΑΝΤΙΣΤΟΙΧΙΣΗ!F246</f>
        <v>Ασφαλιστικές εισφορές (Α.Κ. OPERATION DEP ) 2024</v>
      </c>
      <c r="D22" s="337">
        <v>0</v>
      </c>
      <c r="E22" s="337">
        <v>0</v>
      </c>
      <c r="F22" s="337">
        <v>0</v>
      </c>
      <c r="G22" s="337">
        <v>0</v>
      </c>
      <c r="H22" s="337">
        <v>0</v>
      </c>
      <c r="I22" s="337">
        <v>0</v>
      </c>
      <c r="J22" s="337">
        <v>0</v>
      </c>
      <c r="K22" s="337">
        <v>0</v>
      </c>
      <c r="L22" s="337">
        <v>0</v>
      </c>
      <c r="M22" s="337">
        <v>0</v>
      </c>
      <c r="N22" s="337">
        <v>0</v>
      </c>
      <c r="O22" s="337">
        <v>0</v>
      </c>
      <c r="P22" s="334">
        <f t="shared" si="2"/>
        <v>0</v>
      </c>
    </row>
    <row r="23" spans="1:16" ht="20.149999999999999" customHeight="1">
      <c r="A23" s="305">
        <v>23</v>
      </c>
      <c r="B23" s="331">
        <v>18</v>
      </c>
      <c r="C23" s="338" t="str">
        <f>[1]ΑΝΤΙΣΤΟΙΧΙΣΗ!F247</f>
        <v>Ασφαλιστικές εισφορές (Α.Κ. OPERATION DEP ) ΠΡΟΒΛΕΨΗ 2025</v>
      </c>
      <c r="D23" s="337">
        <f>'[2]2025_60 ΛΟΓ '!F851</f>
        <v>947.8649999999999</v>
      </c>
      <c r="E23" s="337">
        <f>'[2]2025_60 ΛΟΓ '!G851</f>
        <v>947.8649999999999</v>
      </c>
      <c r="F23" s="337">
        <f>'[2]2025_60 ΛΟΓ '!H851</f>
        <v>947.8649999999999</v>
      </c>
      <c r="G23" s="337">
        <f>'[2]2025_60 ΛΟΓ '!I851</f>
        <v>1421.7975000000001</v>
      </c>
      <c r="H23" s="337">
        <f>'[2]2025_60 ΛΟΓ '!J851</f>
        <v>947.8649999999999</v>
      </c>
      <c r="I23" s="337">
        <f>'[2]2025_60 ΛΟΓ '!K851</f>
        <v>947.8649999999999</v>
      </c>
      <c r="J23" s="337">
        <f>'[2]2025_60 ΛΟΓ '!L851</f>
        <v>1440.7547999999997</v>
      </c>
      <c r="K23" s="337">
        <f>'[2]2025_60 ΛΟΓ '!M851</f>
        <v>947.8649999999999</v>
      </c>
      <c r="L23" s="337">
        <f>'[2]2025_60 ΛΟΓ '!N851</f>
        <v>947.8649999999999</v>
      </c>
      <c r="M23" s="337">
        <f>'[2]2025_60 ΛΟΓ '!O851</f>
        <v>947.8649999999999</v>
      </c>
      <c r="N23" s="337">
        <f>'[2]2025_60 ΛΟΓ '!P851</f>
        <v>947.8649999999999</v>
      </c>
      <c r="O23" s="337">
        <f>'[2]2025_60 ΛΟΓ '!Q851</f>
        <v>1895.7299999999998</v>
      </c>
      <c r="P23" s="334">
        <f t="shared" si="2"/>
        <v>13289.067299999999</v>
      </c>
    </row>
    <row r="24" spans="1:16" ht="20.149999999999999" customHeight="1">
      <c r="A24" s="305">
        <v>24</v>
      </c>
      <c r="B24" s="331">
        <v>19</v>
      </c>
      <c r="C24" s="338" t="str">
        <f>[1]ΑΝΤΙΣΤΟΙΧΙΣΗ!F248</f>
        <v>ΠΡΑΓΜΑΤΟΠΟΙΗΘΕΝ 2025</v>
      </c>
      <c r="D24" s="337">
        <f>[2]ΕΞΟΔΑ_2025!D8</f>
        <v>513.09</v>
      </c>
      <c r="E24" s="337">
        <f>[2]ΕΞΟΔΑ_2025!E8</f>
        <v>734.17000000000007</v>
      </c>
      <c r="F24" s="337">
        <f>[2]ΕΞΟΔΑ_2025!F8</f>
        <v>916.37</v>
      </c>
      <c r="G24" s="337">
        <f>[2]ΕΞΟΔΑ_2025!G8</f>
        <v>1345.6999999999998</v>
      </c>
      <c r="H24" s="337">
        <f>[2]ΕΞΟΔΑ_2025!H8</f>
        <v>999.18999999999994</v>
      </c>
      <c r="I24" s="337">
        <f>[2]ΕΞΟΔΑ_2025!I8</f>
        <v>1039.98</v>
      </c>
      <c r="J24" s="337">
        <f>[2]ΕΞΟΔΑ_2025!J8</f>
        <v>0</v>
      </c>
      <c r="K24" s="337">
        <f>[2]ΕΞΟΔΑ_2025!K8</f>
        <v>0</v>
      </c>
      <c r="L24" s="337">
        <f>[2]ΕΞΟΔΑ_2025!L8</f>
        <v>0</v>
      </c>
      <c r="M24" s="337">
        <f>[2]ΕΞΟΔΑ_2025!M8</f>
        <v>0</v>
      </c>
      <c r="N24" s="337">
        <f>[2]ΕΞΟΔΑ_2025!N8</f>
        <v>0</v>
      </c>
      <c r="O24" s="337">
        <f>[2]ΕΞΟΔΑ_2025!O8</f>
        <v>0</v>
      </c>
      <c r="P24" s="334">
        <f t="shared" si="2"/>
        <v>5548.5</v>
      </c>
    </row>
    <row r="25" spans="1:16" ht="20.149999999999999" customHeight="1">
      <c r="A25" s="305">
        <v>25</v>
      </c>
      <c r="B25" s="331">
        <v>20</v>
      </c>
      <c r="C25" s="336" t="str">
        <f>[1]ΑΝΤΙΣΤΟΙΧΙΣΗ!F249</f>
        <v>ΔΙΑΦΟΡΑ</v>
      </c>
      <c r="D25" s="335">
        <f t="shared" ref="D25:O25" si="7">D23-D22</f>
        <v>947.8649999999999</v>
      </c>
      <c r="E25" s="335">
        <f t="shared" si="7"/>
        <v>947.8649999999999</v>
      </c>
      <c r="F25" s="335">
        <f t="shared" si="7"/>
        <v>947.8649999999999</v>
      </c>
      <c r="G25" s="335">
        <f t="shared" si="7"/>
        <v>1421.7975000000001</v>
      </c>
      <c r="H25" s="335">
        <f t="shared" si="7"/>
        <v>947.8649999999999</v>
      </c>
      <c r="I25" s="335">
        <f t="shared" si="7"/>
        <v>947.8649999999999</v>
      </c>
      <c r="J25" s="335">
        <f t="shared" si="7"/>
        <v>1440.7547999999997</v>
      </c>
      <c r="K25" s="335">
        <f t="shared" si="7"/>
        <v>947.8649999999999</v>
      </c>
      <c r="L25" s="335">
        <f t="shared" si="7"/>
        <v>947.8649999999999</v>
      </c>
      <c r="M25" s="335">
        <f t="shared" si="7"/>
        <v>947.8649999999999</v>
      </c>
      <c r="N25" s="335">
        <f t="shared" si="7"/>
        <v>947.8649999999999</v>
      </c>
      <c r="O25" s="335">
        <f t="shared" si="7"/>
        <v>1895.7299999999998</v>
      </c>
      <c r="P25" s="334">
        <f t="shared" si="2"/>
        <v>13289.067299999999</v>
      </c>
    </row>
    <row r="26" spans="1:16" ht="20.149999999999999" customHeight="1">
      <c r="A26" s="305">
        <v>26</v>
      </c>
      <c r="B26" s="331">
        <v>21</v>
      </c>
      <c r="C26" s="338" t="str">
        <f>[1]ΑΝΤΙΣΤΟΙΧΙΣΗ!F250</f>
        <v>Ασφαλιστικές εισφορές (Α.Κ. MAINTENANCE DEP ) 2024</v>
      </c>
      <c r="D26" s="337">
        <v>0</v>
      </c>
      <c r="E26" s="337">
        <v>0</v>
      </c>
      <c r="F26" s="337">
        <v>0</v>
      </c>
      <c r="G26" s="337">
        <v>0</v>
      </c>
      <c r="H26" s="337">
        <v>0</v>
      </c>
      <c r="I26" s="337">
        <v>0</v>
      </c>
      <c r="J26" s="337">
        <v>0</v>
      </c>
      <c r="K26" s="337">
        <v>0</v>
      </c>
      <c r="L26" s="337">
        <v>0</v>
      </c>
      <c r="M26" s="337">
        <v>0</v>
      </c>
      <c r="N26" s="337">
        <v>0</v>
      </c>
      <c r="O26" s="337">
        <v>0</v>
      </c>
      <c r="P26" s="334">
        <f t="shared" si="2"/>
        <v>0</v>
      </c>
    </row>
    <row r="27" spans="1:16" ht="20.149999999999999" customHeight="1">
      <c r="A27" s="305">
        <v>27</v>
      </c>
      <c r="B27" s="331">
        <v>22</v>
      </c>
      <c r="C27" s="338" t="str">
        <f>[1]ΑΝΤΙΣΤΟΙΧΙΣΗ!F251</f>
        <v>Ασφαλιστικές εισφορές (Α.Κ. MAINTENANCE DEP ) ΠΡΟΒΛΕΨΗ 2025</v>
      </c>
      <c r="D27" s="337">
        <f>'[2]2025_60 ΛΟΓ '!F852</f>
        <v>570.68000000000006</v>
      </c>
      <c r="E27" s="337">
        <f>'[2]2025_60 ΛΟΓ '!G852</f>
        <v>570.68000000000006</v>
      </c>
      <c r="F27" s="337">
        <f>'[2]2025_60 ΛΟΓ '!H852</f>
        <v>570.68000000000006</v>
      </c>
      <c r="G27" s="337">
        <f>'[2]2025_60 ΛΟΓ '!I852</f>
        <v>856.02</v>
      </c>
      <c r="H27" s="337">
        <f>'[2]2025_60 ΛΟΓ '!J852</f>
        <v>570.68000000000006</v>
      </c>
      <c r="I27" s="337">
        <f>'[2]2025_60 ΛΟΓ '!K852</f>
        <v>570.68000000000006</v>
      </c>
      <c r="J27" s="337">
        <f>'[2]2025_60 ΛΟΓ '!L852</f>
        <v>867.43360000000007</v>
      </c>
      <c r="K27" s="337">
        <f>'[2]2025_60 ΛΟΓ '!M852</f>
        <v>570.68000000000006</v>
      </c>
      <c r="L27" s="337">
        <f>'[2]2025_60 ΛΟΓ '!N852</f>
        <v>570.68000000000006</v>
      </c>
      <c r="M27" s="337">
        <f>'[2]2025_60 ΛΟΓ '!O852</f>
        <v>570.68000000000006</v>
      </c>
      <c r="N27" s="337">
        <f>'[2]2025_60 ΛΟΓ '!P852</f>
        <v>570.68000000000006</v>
      </c>
      <c r="O27" s="337">
        <f>'[2]2025_60 ΛΟΓ '!Q852</f>
        <v>1141.3600000000001</v>
      </c>
      <c r="P27" s="334">
        <f t="shared" si="2"/>
        <v>8000.9336000000021</v>
      </c>
    </row>
    <row r="28" spans="1:16" ht="20.149999999999999" customHeight="1">
      <c r="A28" s="305">
        <v>28</v>
      </c>
      <c r="B28" s="331">
        <v>23</v>
      </c>
      <c r="C28" s="338" t="str">
        <f>[1]ΑΝΤΙΣΤΟΙΧΙΣΗ!F252</f>
        <v>ΠΡΑΓΜΑΤΟΠΟΙΗΘΕΝ 2025</v>
      </c>
      <c r="D28" s="337">
        <f>[2]ΕΞΟΔΑ_2025!D9</f>
        <v>382.68</v>
      </c>
      <c r="E28" s="337">
        <f>[2]ΕΞΟΔΑ_2025!E9</f>
        <v>490.41</v>
      </c>
      <c r="F28" s="337">
        <f>[2]ΕΞΟΔΑ_2025!F9</f>
        <v>627.18000000000006</v>
      </c>
      <c r="G28" s="337">
        <f>[2]ΕΞΟΔΑ_2025!G9</f>
        <v>921.08</v>
      </c>
      <c r="H28" s="337">
        <f>[2]ΕΞΟΔΑ_2025!H9</f>
        <v>611.53</v>
      </c>
      <c r="I28" s="337">
        <f>[2]ΕΞΟΔΑ_2025!I9</f>
        <v>367.91</v>
      </c>
      <c r="J28" s="337">
        <f>[2]ΕΞΟΔΑ_2025!J9</f>
        <v>0</v>
      </c>
      <c r="K28" s="337">
        <f>[2]ΕΞΟΔΑ_2025!K9</f>
        <v>0</v>
      </c>
      <c r="L28" s="337">
        <f>[2]ΕΞΟΔΑ_2025!L9</f>
        <v>0</v>
      </c>
      <c r="M28" s="337">
        <f>[2]ΕΞΟΔΑ_2025!M9</f>
        <v>0</v>
      </c>
      <c r="N28" s="337">
        <f>[2]ΕΞΟΔΑ_2025!N9</f>
        <v>0</v>
      </c>
      <c r="O28" s="337">
        <f>[2]ΕΞΟΔΑ_2025!O9</f>
        <v>0</v>
      </c>
      <c r="P28" s="334">
        <f t="shared" si="2"/>
        <v>3400.79</v>
      </c>
    </row>
    <row r="29" spans="1:16" ht="20.149999999999999" customHeight="1">
      <c r="A29" s="305">
        <v>29</v>
      </c>
      <c r="B29" s="331">
        <v>24</v>
      </c>
      <c r="C29" s="336" t="str">
        <f>[1]ΑΝΤΙΣΤΟΙΧΙΣΗ!F253</f>
        <v>ΔΙΑΦΟΡΑ</v>
      </c>
      <c r="D29" s="335">
        <f t="shared" ref="D29:O29" si="8">D27-D26</f>
        <v>570.68000000000006</v>
      </c>
      <c r="E29" s="335">
        <f t="shared" si="8"/>
        <v>570.68000000000006</v>
      </c>
      <c r="F29" s="335">
        <f t="shared" si="8"/>
        <v>570.68000000000006</v>
      </c>
      <c r="G29" s="335">
        <f t="shared" si="8"/>
        <v>856.02</v>
      </c>
      <c r="H29" s="335">
        <f t="shared" si="8"/>
        <v>570.68000000000006</v>
      </c>
      <c r="I29" s="335">
        <f t="shared" si="8"/>
        <v>570.68000000000006</v>
      </c>
      <c r="J29" s="335">
        <f t="shared" si="8"/>
        <v>867.43360000000007</v>
      </c>
      <c r="K29" s="335">
        <f t="shared" si="8"/>
        <v>570.68000000000006</v>
      </c>
      <c r="L29" s="335">
        <f t="shared" si="8"/>
        <v>570.68000000000006</v>
      </c>
      <c r="M29" s="335">
        <f t="shared" si="8"/>
        <v>570.68000000000006</v>
      </c>
      <c r="N29" s="335">
        <f t="shared" si="8"/>
        <v>570.68000000000006</v>
      </c>
      <c r="O29" s="335">
        <f t="shared" si="8"/>
        <v>1141.3600000000001</v>
      </c>
      <c r="P29" s="334">
        <f t="shared" si="2"/>
        <v>8000.9336000000021</v>
      </c>
    </row>
    <row r="30" spans="1:16" ht="20.149999999999999" customHeight="1">
      <c r="A30" s="305">
        <v>30</v>
      </c>
      <c r="B30" s="331">
        <v>25</v>
      </c>
      <c r="C30" s="338" t="str">
        <f>[1]ΑΝΤΙΣΤΟΙΧΙΣΗ!F254</f>
        <v>Ενοίκια 2024</v>
      </c>
      <c r="D30" s="337">
        <v>9361.2799999999988</v>
      </c>
      <c r="E30" s="337">
        <v>9365.2799999999988</v>
      </c>
      <c r="F30" s="337">
        <v>9365.2699999999986</v>
      </c>
      <c r="G30" s="337">
        <v>9365.2699999999986</v>
      </c>
      <c r="H30" s="337">
        <v>9365.2699999999986</v>
      </c>
      <c r="I30" s="337">
        <v>9383.81</v>
      </c>
      <c r="J30" s="337">
        <v>9383.81</v>
      </c>
      <c r="K30" s="337">
        <v>9383.81</v>
      </c>
      <c r="L30" s="337">
        <v>9383.81</v>
      </c>
      <c r="M30" s="337">
        <v>9383.81</v>
      </c>
      <c r="N30" s="337">
        <v>9271.1899999999987</v>
      </c>
      <c r="O30" s="337">
        <v>19567.07</v>
      </c>
      <c r="P30" s="334">
        <f t="shared" si="2"/>
        <v>122579.68</v>
      </c>
    </row>
    <row r="31" spans="1:16" ht="20.149999999999999" customHeight="1">
      <c r="A31" s="305">
        <v>31</v>
      </c>
      <c r="B31" s="331">
        <v>26</v>
      </c>
      <c r="C31" s="338" t="str">
        <f>[1]ΑΝΤΙΣΤΟΙΧΙΣΗ!F255</f>
        <v>Ενοίκια ΠΡΟΒΛΕΨΗ 2025</v>
      </c>
      <c r="D31" s="337">
        <f>'[2]ΑΜΕΣΑ_ΕΞΟΔΑ+64-65-67_2025 '!B151</f>
        <v>9967.94</v>
      </c>
      <c r="E31" s="337">
        <f>'[2]ΑΜΕΣΑ_ΕΞΟΔΑ+64-65-67_2025 '!C151</f>
        <v>9967.94</v>
      </c>
      <c r="F31" s="337">
        <f>'[2]ΑΜΕΣΑ_ΕΞΟΔΑ+64-65-67_2025 '!D151</f>
        <v>9967.94</v>
      </c>
      <c r="G31" s="337">
        <f>'[2]ΑΜΕΣΑ_ΕΞΟΔΑ+64-65-67_2025 '!E151</f>
        <v>9967.94</v>
      </c>
      <c r="H31" s="337">
        <f>'[2]ΑΜΕΣΑ_ΕΞΟΔΑ+64-65-67_2025 '!F151</f>
        <v>9967.94</v>
      </c>
      <c r="I31" s="337">
        <f>'[2]ΑΜΕΣΑ_ΕΞΟΔΑ+64-65-67_2025 '!G151</f>
        <v>9979.84</v>
      </c>
      <c r="J31" s="337">
        <f>'[2]ΑΜΕΣΑ_ΕΞΟΔΑ+64-65-67_2025 '!H151</f>
        <v>9979.84</v>
      </c>
      <c r="K31" s="337">
        <f>'[2]ΑΜΕΣΑ_ΕΞΟΔΑ+64-65-67_2025 '!I151</f>
        <v>9987.34</v>
      </c>
      <c r="L31" s="337">
        <f>'[2]ΑΜΕΣΑ_ΕΞΟΔΑ+64-65-67_2025 '!J151</f>
        <v>9987.34</v>
      </c>
      <c r="M31" s="337">
        <f>'[2]ΑΜΕΣΑ_ΕΞΟΔΑ+64-65-67_2025 '!K151</f>
        <v>9987.34</v>
      </c>
      <c r="N31" s="337">
        <f>'[2]ΑΜΕΣΑ_ΕΞΟΔΑ+64-65-67_2025 '!L151</f>
        <v>9987.34</v>
      </c>
      <c r="O31" s="337">
        <f>'[2]ΑΜΕΣΑ_ΕΞΟΔΑ+64-65-67_2025 '!M151</f>
        <v>9987.34</v>
      </c>
      <c r="P31" s="334">
        <f t="shared" si="2"/>
        <v>119736.07999999999</v>
      </c>
    </row>
    <row r="32" spans="1:16" ht="20.149999999999999" customHeight="1">
      <c r="A32" s="305">
        <v>32</v>
      </c>
      <c r="B32" s="331">
        <v>27</v>
      </c>
      <c r="C32" s="338" t="str">
        <f>[1]ΑΝΤΙΣΤΟΙΧΙΣΗ!F256</f>
        <v>ΠΡΑΓΜΑΤΟΠΟΙΗΘΕΝ 2025</v>
      </c>
      <c r="D32" s="337">
        <f>[2]ΕΞΟΔΑ_2025!D10</f>
        <v>9138.619999999999</v>
      </c>
      <c r="E32" s="337">
        <f>[2]ΕΞΟΔΑ_2025!E10</f>
        <v>9138.619999999999</v>
      </c>
      <c r="F32" s="337">
        <f>[2]ΕΞΟΔΑ_2025!F10</f>
        <v>9157.5199999999986</v>
      </c>
      <c r="G32" s="337">
        <f>[2]ΕΞΟΔΑ_2025!G10</f>
        <v>9916.1200000000008</v>
      </c>
      <c r="H32" s="337">
        <f>[2]ΕΞΟΔΑ_2025!H10</f>
        <v>9916.1200000000008</v>
      </c>
      <c r="I32" s="337">
        <f>[2]ΕΞΟΔΑ_2025!I10</f>
        <v>16595.11</v>
      </c>
      <c r="J32" s="337">
        <f>[2]ΕΞΟΔΑ_2025!J10</f>
        <v>0</v>
      </c>
      <c r="K32" s="337">
        <f>[2]ΕΞΟΔΑ_2025!K10</f>
        <v>0</v>
      </c>
      <c r="L32" s="337">
        <f>[2]ΕΞΟΔΑ_2025!L10</f>
        <v>0</v>
      </c>
      <c r="M32" s="337">
        <f>[2]ΕΞΟΔΑ_2025!M10</f>
        <v>0</v>
      </c>
      <c r="N32" s="337">
        <f>[2]ΕΞΟΔΑ_2025!N10</f>
        <v>0</v>
      </c>
      <c r="O32" s="337">
        <f>[2]ΕΞΟΔΑ_2025!O10</f>
        <v>0</v>
      </c>
      <c r="P32" s="334">
        <f t="shared" si="2"/>
        <v>63862.11</v>
      </c>
    </row>
    <row r="33" spans="1:16" ht="20.149999999999999" customHeight="1">
      <c r="A33" s="305">
        <v>33</v>
      </c>
      <c r="B33" s="331">
        <v>28</v>
      </c>
      <c r="C33" s="336" t="str">
        <f>[1]ΑΝΤΙΣΤΟΙΧΙΣΗ!F257</f>
        <v>ΔΙΑΦΟΡΑ</v>
      </c>
      <c r="D33" s="335">
        <f t="shared" ref="D33:O33" si="9">D31-D30</f>
        <v>606.66000000000167</v>
      </c>
      <c r="E33" s="335">
        <f t="shared" si="9"/>
        <v>602.66000000000167</v>
      </c>
      <c r="F33" s="335">
        <f t="shared" si="9"/>
        <v>602.67000000000189</v>
      </c>
      <c r="G33" s="335">
        <f t="shared" si="9"/>
        <v>602.67000000000189</v>
      </c>
      <c r="H33" s="335">
        <f t="shared" si="9"/>
        <v>602.67000000000189</v>
      </c>
      <c r="I33" s="335">
        <f t="shared" si="9"/>
        <v>596.03000000000065</v>
      </c>
      <c r="J33" s="335">
        <f t="shared" si="9"/>
        <v>596.03000000000065</v>
      </c>
      <c r="K33" s="335">
        <f t="shared" si="9"/>
        <v>603.53000000000065</v>
      </c>
      <c r="L33" s="335">
        <f t="shared" si="9"/>
        <v>603.53000000000065</v>
      </c>
      <c r="M33" s="335">
        <f t="shared" si="9"/>
        <v>603.53000000000065</v>
      </c>
      <c r="N33" s="335">
        <f t="shared" si="9"/>
        <v>716.15000000000146</v>
      </c>
      <c r="O33" s="335">
        <f t="shared" si="9"/>
        <v>-9579.73</v>
      </c>
      <c r="P33" s="334">
        <f t="shared" si="2"/>
        <v>-2843.5999999999858</v>
      </c>
    </row>
    <row r="34" spans="1:16" ht="20.149999999999999" customHeight="1">
      <c r="A34" s="305">
        <v>34</v>
      </c>
      <c r="B34" s="331">
        <v>29</v>
      </c>
      <c r="C34" s="338" t="str">
        <f>[1]ΑΝΤΙΣΤΟΙΧΙΣΗ!F258</f>
        <v>Διαφορά Ενοικίου 2024</v>
      </c>
      <c r="D34" s="337">
        <v>0</v>
      </c>
      <c r="E34" s="337">
        <v>0</v>
      </c>
      <c r="F34" s="337">
        <v>0</v>
      </c>
      <c r="G34" s="337">
        <v>0</v>
      </c>
      <c r="H34" s="337">
        <v>0</v>
      </c>
      <c r="I34" s="337">
        <v>0</v>
      </c>
      <c r="J34" s="337">
        <v>0</v>
      </c>
      <c r="K34" s="337">
        <v>0</v>
      </c>
      <c r="L34" s="337">
        <v>0</v>
      </c>
      <c r="M34" s="337">
        <v>0</v>
      </c>
      <c r="N34" s="337">
        <v>0</v>
      </c>
      <c r="O34" s="337">
        <v>0</v>
      </c>
      <c r="P34" s="334">
        <f t="shared" si="2"/>
        <v>0</v>
      </c>
    </row>
    <row r="35" spans="1:16" ht="20.149999999999999" customHeight="1">
      <c r="A35" s="305">
        <v>35</v>
      </c>
      <c r="B35" s="331">
        <v>30</v>
      </c>
      <c r="C35" s="338" t="str">
        <f>[1]ΑΝΤΙΣΤΟΙΧΙΣΗ!F259</f>
        <v>Διαφορά Ενοικίου ΠΡΟΒΛΕΨΗ 2025</v>
      </c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4">
        <f t="shared" si="2"/>
        <v>0</v>
      </c>
    </row>
    <row r="36" spans="1:16" ht="20.149999999999999" customHeight="1">
      <c r="A36" s="305">
        <v>36</v>
      </c>
      <c r="B36" s="331">
        <v>31</v>
      </c>
      <c r="C36" s="338" t="str">
        <f>[1]ΑΝΤΙΣΤΟΙΧΙΣΗ!F260</f>
        <v>ΠΡΑΓΜΑΤΟΠΟΙΗΘΕΝ 2025</v>
      </c>
      <c r="D36" s="337">
        <f>[2]ΕΞΟΔΑ_2025!D11</f>
        <v>0</v>
      </c>
      <c r="E36" s="337">
        <f>[2]ΕΞΟΔΑ_2025!E11</f>
        <v>0</v>
      </c>
      <c r="F36" s="337">
        <f>[2]ΕΞΟΔΑ_2025!F11</f>
        <v>0</v>
      </c>
      <c r="G36" s="337">
        <f>[2]ΕΞΟΔΑ_2025!G11</f>
        <v>0</v>
      </c>
      <c r="H36" s="337">
        <f>[2]ΕΞΟΔΑ_2025!H11</f>
        <v>0</v>
      </c>
      <c r="I36" s="337">
        <f>[2]ΕΞΟΔΑ_2025!I11</f>
        <v>0</v>
      </c>
      <c r="J36" s="337">
        <f>[2]ΕΞΟΔΑ_2025!J11</f>
        <v>0</v>
      </c>
      <c r="K36" s="337">
        <f>[2]ΕΞΟΔΑ_2025!K11</f>
        <v>0</v>
      </c>
      <c r="L36" s="337">
        <f>[2]ΕΞΟΔΑ_2025!L11</f>
        <v>0</v>
      </c>
      <c r="M36" s="337">
        <f>[2]ΕΞΟΔΑ_2025!M11</f>
        <v>0</v>
      </c>
      <c r="N36" s="337">
        <f>[2]ΕΞΟΔΑ_2025!N11</f>
        <v>0</v>
      </c>
      <c r="O36" s="337">
        <f>[2]ΕΞΟΔΑ_2025!O11</f>
        <v>0</v>
      </c>
      <c r="P36" s="334">
        <f t="shared" si="2"/>
        <v>0</v>
      </c>
    </row>
    <row r="37" spans="1:16" ht="20.149999999999999" customHeight="1">
      <c r="A37" s="305">
        <v>37</v>
      </c>
      <c r="B37" s="331">
        <v>32</v>
      </c>
      <c r="C37" s="336" t="str">
        <f>[1]ΑΝΤΙΣΤΟΙΧΙΣΗ!F261</f>
        <v>ΔΙΑΦΟΡΑ</v>
      </c>
      <c r="D37" s="335">
        <f t="shared" ref="D37:O37" si="10">D35-D34</f>
        <v>0</v>
      </c>
      <c r="E37" s="335">
        <f t="shared" si="10"/>
        <v>0</v>
      </c>
      <c r="F37" s="335">
        <f t="shared" si="10"/>
        <v>0</v>
      </c>
      <c r="G37" s="335">
        <f t="shared" si="10"/>
        <v>0</v>
      </c>
      <c r="H37" s="335">
        <f t="shared" si="10"/>
        <v>0</v>
      </c>
      <c r="I37" s="335">
        <f t="shared" si="10"/>
        <v>0</v>
      </c>
      <c r="J37" s="335">
        <f t="shared" si="10"/>
        <v>0</v>
      </c>
      <c r="K37" s="335">
        <f t="shared" si="10"/>
        <v>0</v>
      </c>
      <c r="L37" s="335">
        <f t="shared" si="10"/>
        <v>0</v>
      </c>
      <c r="M37" s="335">
        <f t="shared" si="10"/>
        <v>0</v>
      </c>
      <c r="N37" s="335">
        <f t="shared" si="10"/>
        <v>0</v>
      </c>
      <c r="O37" s="335">
        <f t="shared" si="10"/>
        <v>0</v>
      </c>
      <c r="P37" s="334">
        <f t="shared" si="2"/>
        <v>0</v>
      </c>
    </row>
    <row r="38" spans="1:16" ht="20.149999999999999" customHeight="1">
      <c r="A38" s="305">
        <v>38</v>
      </c>
      <c r="B38" s="331">
        <v>33</v>
      </c>
      <c r="C38" s="338" t="str">
        <f>[1]ΑΝΤΙΣΤΟΙΧΙΣΗ!F262</f>
        <v>Χαρτόσημο ενοικίων 2024</v>
      </c>
      <c r="D38" s="337">
        <v>312.30000000000007</v>
      </c>
      <c r="E38" s="337">
        <v>304.88</v>
      </c>
      <c r="F38" s="337">
        <v>304.89000000000004</v>
      </c>
      <c r="G38" s="337">
        <v>304.89000000000004</v>
      </c>
      <c r="H38" s="337">
        <v>304.89000000000004</v>
      </c>
      <c r="I38" s="337">
        <v>305.57000000000005</v>
      </c>
      <c r="J38" s="337">
        <v>305.57000000000005</v>
      </c>
      <c r="K38" s="337">
        <v>305.57000000000005</v>
      </c>
      <c r="L38" s="337">
        <v>305.57000000000005</v>
      </c>
      <c r="M38" s="337">
        <v>305.57000000000005</v>
      </c>
      <c r="N38" s="337">
        <v>308.3900000000001</v>
      </c>
      <c r="O38" s="337">
        <v>700.84</v>
      </c>
      <c r="P38" s="334">
        <f t="shared" ref="P38:P69" si="11">SUM(D38:O38)</f>
        <v>4068.9300000000012</v>
      </c>
    </row>
    <row r="39" spans="1:16" ht="20.149999999999999" customHeight="1">
      <c r="A39" s="305">
        <v>39</v>
      </c>
      <c r="B39" s="331">
        <v>34</v>
      </c>
      <c r="C39" s="338" t="str">
        <f>[1]ΑΝΤΙΣΤΟΙΧΙΣΗ!F263</f>
        <v>Χαρτόσημο ενοικίων ΠΡΟΒΛΕΨΗ 2025</v>
      </c>
      <c r="D39" s="337">
        <f>'[2]ΑΜΕΣΑ_ΕΞΟΔΑ+64-65-67_2025 '!B248</f>
        <v>352.08163999999999</v>
      </c>
      <c r="E39" s="337">
        <f>'[2]ΑΜΕΣΑ_ΕΞΟΔΑ+64-65-67_2025 '!C248</f>
        <v>352.08163999999999</v>
      </c>
      <c r="F39" s="337">
        <f>'[2]ΑΜΕΣΑ_ΕΞΟΔΑ+64-65-67_2025 '!D248</f>
        <v>352.08163999999999</v>
      </c>
      <c r="G39" s="337">
        <f>'[2]ΑΜΕΣΑ_ΕΞΟΔΑ+64-65-67_2025 '!E248</f>
        <v>352.08163999999999</v>
      </c>
      <c r="H39" s="337">
        <f>'[2]ΑΜΕΣΑ_ΕΞΟΔΑ+64-65-67_2025 '!F248</f>
        <v>352.08163999999999</v>
      </c>
      <c r="I39" s="337">
        <f>'[2]ΑΜΕΣΑ_ΕΞΟΔΑ+64-65-67_2025 '!G248</f>
        <v>352.51004</v>
      </c>
      <c r="J39" s="337">
        <f>'[2]ΑΜΕΣΑ_ΕΞΟΔΑ+64-65-67_2025 '!H248</f>
        <v>352.51004</v>
      </c>
      <c r="K39" s="337">
        <f>'[2]ΑΜΕΣΑ_ΕΞΟΔΑ+64-65-67_2025 '!I248</f>
        <v>352.78003999999999</v>
      </c>
      <c r="L39" s="337">
        <f>'[2]ΑΜΕΣΑ_ΕΞΟΔΑ+64-65-67_2025 '!J248</f>
        <v>352.78003999999999</v>
      </c>
      <c r="M39" s="337">
        <f>'[2]ΑΜΕΣΑ_ΕΞΟΔΑ+64-65-67_2025 '!K248</f>
        <v>352.78003999999999</v>
      </c>
      <c r="N39" s="337">
        <f>'[2]ΑΜΕΣΑ_ΕΞΟΔΑ+64-65-67_2025 '!L248</f>
        <v>352.78003999999999</v>
      </c>
      <c r="O39" s="337">
        <f>'[2]ΑΜΕΣΑ_ΕΞΟΔΑ+64-65-67_2025 '!M248</f>
        <v>352.78003999999999</v>
      </c>
      <c r="P39" s="334">
        <f t="shared" si="11"/>
        <v>4229.3284800000001</v>
      </c>
    </row>
    <row r="40" spans="1:16" ht="20.149999999999999" customHeight="1">
      <c r="A40" s="305">
        <v>40</v>
      </c>
      <c r="B40" s="331">
        <v>35</v>
      </c>
      <c r="C40" s="338" t="str">
        <f>[1]ΑΝΤΙΣΤΟΙΧΙΣΗ!F264</f>
        <v>ΠΡΑΓΜΑΤΟΠΟΙΗΘΕΝ 2025</v>
      </c>
      <c r="D40" s="337">
        <f>[2]ΕΞΟΔΑ_2025!D12</f>
        <v>321.41000000000003</v>
      </c>
      <c r="E40" s="337">
        <f>[2]ΕΞΟΔΑ_2025!E12</f>
        <v>321.41000000000003</v>
      </c>
      <c r="F40" s="337">
        <f>[2]ΕΞΟΔΑ_2025!F12</f>
        <v>321.41000000000003</v>
      </c>
      <c r="G40" s="337">
        <f>[2]ΕΞΟΔΑ_2025!G12</f>
        <v>350.21000000000004</v>
      </c>
      <c r="H40" s="337">
        <f>[2]ΕΞΟΔΑ_2025!H12</f>
        <v>350.21000000000004</v>
      </c>
      <c r="I40" s="337">
        <f>[2]ΕΞΟΔΑ_2025!I12</f>
        <v>590.66999999999985</v>
      </c>
      <c r="J40" s="337">
        <f>[2]ΕΞΟΔΑ_2025!J12</f>
        <v>0</v>
      </c>
      <c r="K40" s="337">
        <f>[2]ΕΞΟΔΑ_2025!K12</f>
        <v>0</v>
      </c>
      <c r="L40" s="337">
        <f>[2]ΕΞΟΔΑ_2025!L12</f>
        <v>0</v>
      </c>
      <c r="M40" s="337">
        <f>[2]ΕΞΟΔΑ_2025!M12</f>
        <v>0</v>
      </c>
      <c r="N40" s="337">
        <f>[2]ΕΞΟΔΑ_2025!N12</f>
        <v>0</v>
      </c>
      <c r="O40" s="337">
        <f>[2]ΕΞΟΔΑ_2025!O12</f>
        <v>0</v>
      </c>
      <c r="P40" s="334">
        <f t="shared" si="11"/>
        <v>2255.3199999999997</v>
      </c>
    </row>
    <row r="41" spans="1:16" ht="20.149999999999999" customHeight="1">
      <c r="A41" s="305">
        <v>41</v>
      </c>
      <c r="B41" s="331">
        <v>36</v>
      </c>
      <c r="C41" s="336" t="str">
        <f>[1]ΑΝΤΙΣΤΟΙΧΙΣΗ!F265</f>
        <v>ΔΙΑΦΟΡΑ</v>
      </c>
      <c r="D41" s="335">
        <f t="shared" ref="D41:O41" si="12">D39-D38</f>
        <v>39.781639999999925</v>
      </c>
      <c r="E41" s="335">
        <f t="shared" si="12"/>
        <v>47.201639999999998</v>
      </c>
      <c r="F41" s="335">
        <f t="shared" si="12"/>
        <v>47.19163999999995</v>
      </c>
      <c r="G41" s="335">
        <f t="shared" si="12"/>
        <v>47.19163999999995</v>
      </c>
      <c r="H41" s="335">
        <f t="shared" si="12"/>
        <v>47.19163999999995</v>
      </c>
      <c r="I41" s="335">
        <f t="shared" si="12"/>
        <v>46.940039999999954</v>
      </c>
      <c r="J41" s="335">
        <f t="shared" si="12"/>
        <v>46.940039999999954</v>
      </c>
      <c r="K41" s="335">
        <f t="shared" si="12"/>
        <v>47.210039999999935</v>
      </c>
      <c r="L41" s="335">
        <f t="shared" si="12"/>
        <v>47.210039999999935</v>
      </c>
      <c r="M41" s="335">
        <f t="shared" si="12"/>
        <v>47.210039999999935</v>
      </c>
      <c r="N41" s="335">
        <f t="shared" si="12"/>
        <v>44.390039999999885</v>
      </c>
      <c r="O41" s="335">
        <f t="shared" si="12"/>
        <v>-348.05996000000005</v>
      </c>
      <c r="P41" s="334">
        <f t="shared" si="11"/>
        <v>160.39847999999932</v>
      </c>
    </row>
    <row r="42" spans="1:16" ht="20.149999999999999" customHeight="1">
      <c r="A42" s="305">
        <v>42</v>
      </c>
      <c r="B42" s="331">
        <v>37</v>
      </c>
      <c r="C42" s="338" t="str">
        <f>[1]ΑΝΤΙΣΤΟΙΧΙΣΗ!F266</f>
        <v>Κοινόχρηστες Δαπάνες 2024</v>
      </c>
      <c r="D42" s="337">
        <v>535.22</v>
      </c>
      <c r="E42" s="337">
        <v>482.53</v>
      </c>
      <c r="F42" s="337">
        <v>951.13</v>
      </c>
      <c r="G42" s="337">
        <v>292.91999999999996</v>
      </c>
      <c r="H42" s="337">
        <v>259.83</v>
      </c>
      <c r="I42" s="337">
        <v>1266.4299999999998</v>
      </c>
      <c r="J42" s="337">
        <v>124.78999999999999</v>
      </c>
      <c r="K42" s="337">
        <v>265.64</v>
      </c>
      <c r="L42" s="337">
        <v>865.06</v>
      </c>
      <c r="M42" s="337">
        <v>225.26</v>
      </c>
      <c r="N42" s="337">
        <v>176.62</v>
      </c>
      <c r="O42" s="337">
        <v>1227.25</v>
      </c>
      <c r="P42" s="334">
        <f t="shared" si="11"/>
        <v>6672.6799999999994</v>
      </c>
    </row>
    <row r="43" spans="1:16" ht="20.149999999999999" customHeight="1">
      <c r="A43" s="305">
        <v>43</v>
      </c>
      <c r="B43" s="331">
        <v>38</v>
      </c>
      <c r="C43" s="338" t="str">
        <f>[1]ΑΝΤΙΣΤΟΙΧΙΣΗ!F267</f>
        <v>Κοινόχρηστες Δαπάνες ΠΡΟΒΛΕΨΗ 2025</v>
      </c>
      <c r="D43" s="337">
        <f>'[2]ΑΜΕΣΑ_ΕΞΟΔΑ+64-65-67_2025 '!B276</f>
        <v>535.22</v>
      </c>
      <c r="E43" s="337">
        <f>'[2]ΑΜΕΣΑ_ΕΞΟΔΑ+64-65-67_2025 '!C276</f>
        <v>482.53</v>
      </c>
      <c r="F43" s="337">
        <f>'[2]ΑΜΕΣΑ_ΕΞΟΔΑ+64-65-67_2025 '!D276</f>
        <v>951.13</v>
      </c>
      <c r="G43" s="337">
        <f>'[2]ΑΜΕΣΑ_ΕΞΟΔΑ+64-65-67_2025 '!E276</f>
        <v>292.91999999999996</v>
      </c>
      <c r="H43" s="337">
        <f>'[2]ΑΜΕΣΑ_ΕΞΟΔΑ+64-65-67_2025 '!F276</f>
        <v>259.83</v>
      </c>
      <c r="I43" s="337">
        <f>'[2]ΑΜΕΣΑ_ΕΞΟΔΑ+64-65-67_2025 '!G276</f>
        <v>1266.4299999999998</v>
      </c>
      <c r="J43" s="337">
        <f>'[2]ΑΜΕΣΑ_ΕΞΟΔΑ+64-65-67_2025 '!H276</f>
        <v>124.78999999999999</v>
      </c>
      <c r="K43" s="337">
        <f>'[2]ΑΜΕΣΑ_ΕΞΟΔΑ+64-65-67_2025 '!I276</f>
        <v>265.64</v>
      </c>
      <c r="L43" s="337">
        <f>'[2]ΑΜΕΣΑ_ΕΞΟΔΑ+64-65-67_2025 '!J276</f>
        <v>865.06</v>
      </c>
      <c r="M43" s="337">
        <f>'[2]ΑΜΕΣΑ_ΕΞΟΔΑ+64-65-67_2025 '!K276</f>
        <v>225.26</v>
      </c>
      <c r="N43" s="337">
        <f>'[2]ΑΜΕΣΑ_ΕΞΟΔΑ+64-65-67_2025 '!L276</f>
        <v>176.62</v>
      </c>
      <c r="O43" s="337">
        <f>'[2]ΑΜΕΣΑ_ΕΞΟΔΑ+64-65-67_2025 '!M276</f>
        <v>1227.25</v>
      </c>
      <c r="P43" s="334">
        <f t="shared" si="11"/>
        <v>6672.6799999999994</v>
      </c>
    </row>
    <row r="44" spans="1:16" ht="20.149999999999999" customHeight="1">
      <c r="A44" s="305">
        <v>44</v>
      </c>
      <c r="B44" s="331">
        <v>39</v>
      </c>
      <c r="C44" s="338" t="str">
        <f>[1]ΑΝΤΙΣΤΟΙΧΙΣΗ!F268</f>
        <v>ΠΡΑΓΜΑΤΟΠΟΙΗΘΕΝ 2025</v>
      </c>
      <c r="D44" s="337">
        <f>[2]ΕΞΟΔΑ_2025!D13</f>
        <v>321.46000000000004</v>
      </c>
      <c r="E44" s="337">
        <f>[2]ΕΞΟΔΑ_2025!E13</f>
        <v>433.18</v>
      </c>
      <c r="F44" s="337">
        <f>[2]ΕΞΟΔΑ_2025!F13</f>
        <v>970.42000000000007</v>
      </c>
      <c r="G44" s="337">
        <f>[2]ΕΞΟΔΑ_2025!G13</f>
        <v>506.04000000000008</v>
      </c>
      <c r="H44" s="337">
        <f>[2]ΕΞΟΔΑ_2025!H13</f>
        <v>220.82999999999998</v>
      </c>
      <c r="I44" s="337">
        <f>[2]ΕΞΟΔΑ_2025!I13</f>
        <v>804.03999999999985</v>
      </c>
      <c r="J44" s="337">
        <f>[2]ΕΞΟΔΑ_2025!J13</f>
        <v>0</v>
      </c>
      <c r="K44" s="337">
        <f>[2]ΕΞΟΔΑ_2025!K13</f>
        <v>0</v>
      </c>
      <c r="L44" s="337">
        <f>[2]ΕΞΟΔΑ_2025!L13</f>
        <v>0</v>
      </c>
      <c r="M44" s="337">
        <f>[2]ΕΞΟΔΑ_2025!M13</f>
        <v>0</v>
      </c>
      <c r="N44" s="337">
        <f>[2]ΕΞΟΔΑ_2025!N13</f>
        <v>0</v>
      </c>
      <c r="O44" s="337">
        <f>[2]ΕΞΟΔΑ_2025!O13</f>
        <v>0</v>
      </c>
      <c r="P44" s="334">
        <f t="shared" si="11"/>
        <v>3255.9700000000003</v>
      </c>
    </row>
    <row r="45" spans="1:16" ht="20.149999999999999" customHeight="1">
      <c r="A45" s="305">
        <v>45</v>
      </c>
      <c r="B45" s="331">
        <v>40</v>
      </c>
      <c r="C45" s="336" t="str">
        <f>[1]ΑΝΤΙΣΤΟΙΧΙΣΗ!F269</f>
        <v>ΔΙΑΦΟΡΑ</v>
      </c>
      <c r="D45" s="335">
        <f t="shared" ref="D45:O45" si="13">D43-D42</f>
        <v>0</v>
      </c>
      <c r="E45" s="335">
        <f t="shared" si="13"/>
        <v>0</v>
      </c>
      <c r="F45" s="335">
        <f t="shared" si="13"/>
        <v>0</v>
      </c>
      <c r="G45" s="335">
        <f t="shared" si="13"/>
        <v>0</v>
      </c>
      <c r="H45" s="335">
        <f t="shared" si="13"/>
        <v>0</v>
      </c>
      <c r="I45" s="335">
        <f t="shared" si="13"/>
        <v>0</v>
      </c>
      <c r="J45" s="335">
        <f t="shared" si="13"/>
        <v>0</v>
      </c>
      <c r="K45" s="335">
        <f t="shared" si="13"/>
        <v>0</v>
      </c>
      <c r="L45" s="335">
        <f t="shared" si="13"/>
        <v>0</v>
      </c>
      <c r="M45" s="335">
        <f t="shared" si="13"/>
        <v>0</v>
      </c>
      <c r="N45" s="335">
        <f t="shared" si="13"/>
        <v>0</v>
      </c>
      <c r="O45" s="335">
        <f t="shared" si="13"/>
        <v>0</v>
      </c>
      <c r="P45" s="334">
        <f t="shared" si="11"/>
        <v>0</v>
      </c>
    </row>
    <row r="46" spans="1:16" ht="20.149999999999999" customHeight="1">
      <c r="A46" s="305">
        <v>46</v>
      </c>
      <c r="B46" s="331">
        <v>41</v>
      </c>
      <c r="C46" s="338" t="str">
        <f>[1]ΑΝΤΙΣΤΟΙΧΙΣΗ!F270</f>
        <v>Ενέργεια 2024</v>
      </c>
      <c r="D46" s="337">
        <v>107.41</v>
      </c>
      <c r="E46" s="337">
        <v>1298.3700000000001</v>
      </c>
      <c r="F46" s="337">
        <v>462.96999999999991</v>
      </c>
      <c r="G46" s="337">
        <v>-113.32999999999998</v>
      </c>
      <c r="H46" s="337">
        <v>606.06999999999994</v>
      </c>
      <c r="I46" s="337">
        <v>828.71900000000016</v>
      </c>
      <c r="J46" s="337">
        <v>1191.8100000000002</v>
      </c>
      <c r="K46" s="337">
        <v>3672.2400000000007</v>
      </c>
      <c r="L46" s="337">
        <v>2343.33</v>
      </c>
      <c r="M46" s="337">
        <v>2132</v>
      </c>
      <c r="N46" s="337">
        <v>537.91000000000008</v>
      </c>
      <c r="O46" s="337">
        <v>2924.75</v>
      </c>
      <c r="P46" s="334">
        <f t="shared" si="11"/>
        <v>15992.249</v>
      </c>
    </row>
    <row r="47" spans="1:16" ht="20.149999999999999" customHeight="1">
      <c r="A47" s="305">
        <v>47</v>
      </c>
      <c r="B47" s="331">
        <v>42</v>
      </c>
      <c r="C47" s="338" t="str">
        <f>[1]ΑΝΤΙΣΤΟΙΧΙΣΗ!F271</f>
        <v>Ενέργεια  ΠΡΟΒΛΕΨΗ 2025</v>
      </c>
      <c r="D47" s="337">
        <f>'[2]ΑΜΕΣΑ_ΕΞΟΔΑ+64-65-67_2025 '!B41</f>
        <v>145.00039499999997</v>
      </c>
      <c r="E47" s="337">
        <f>'[2]ΑΜΕΣΑ_ΕΞΟΔΑ+64-65-67_2025 '!C41</f>
        <v>1282.8623999999998</v>
      </c>
      <c r="F47" s="337">
        <f>'[2]ΑΜΕΣΑ_ΕΞΟΔΑ+64-65-67_2025 '!D41</f>
        <v>573.46304999999995</v>
      </c>
      <c r="G47" s="337">
        <f>'[2]ΑΜΕΣΑ_ΕΞΟΔΑ+64-65-67_2025 '!E41</f>
        <v>429.72794999999996</v>
      </c>
      <c r="H47" s="337">
        <f>'[2]ΑΜΕΣΑ_ΕΞΟΔΑ+64-65-67_2025 '!F41</f>
        <v>846.5701499999999</v>
      </c>
      <c r="I47" s="337">
        <f>'[2]ΑΜΕΣΑ_ΕΞΟΔΑ+64-65-67_2025 '!G41</f>
        <v>810.64807500000018</v>
      </c>
      <c r="J47" s="337">
        <f>'[2]ΑΜΕΣΑ_ΕΞΟΔΑ+64-65-67_2025 '!H41</f>
        <v>1148.9059500000001</v>
      </c>
      <c r="K47" s="337">
        <f>'[2]ΑΜΕΣΑ_ΕΞΟΔΑ+64-65-67_2025 '!I41</f>
        <v>3501.63105</v>
      </c>
      <c r="L47" s="337">
        <f>'[2]ΑΜΕΣΑ_ΕΞΟΔΑ+64-65-67_2025 '!J41</f>
        <v>2241.6524999999997</v>
      </c>
      <c r="M47" s="337">
        <f>'[2]ΑΜΕΣΑ_ΕΞΟΔΑ+64-65-67_2025 '!K41</f>
        <v>1836.8083499999998</v>
      </c>
      <c r="N47" s="337">
        <f>'[2]ΑΜΕΣΑ_ΕΞΟΔΑ+64-65-67_2025 '!L41</f>
        <v>748.00139999999988</v>
      </c>
      <c r="O47" s="337">
        <f>'[2]ΑΜΕΣΑ_ΕΞΟΔΑ+64-65-67_2025 '!M41</f>
        <v>2311.4899499999992</v>
      </c>
      <c r="P47" s="334">
        <f t="shared" si="11"/>
        <v>15876.761219999999</v>
      </c>
    </row>
    <row r="48" spans="1:16" ht="20.149999999999999" customHeight="1">
      <c r="A48" s="305">
        <v>48</v>
      </c>
      <c r="B48" s="331">
        <v>43</v>
      </c>
      <c r="C48" s="338" t="str">
        <f>[1]ΑΝΤΙΣΤΟΙΧΙΣΗ!F272</f>
        <v>ΠΡΑΓΜΑΤΟΠΟΙΗΘΕΝ 2025</v>
      </c>
      <c r="D48" s="337">
        <f>[2]ΕΞΟΔΑ_2025!D14</f>
        <v>215.19999999999996</v>
      </c>
      <c r="E48" s="337">
        <f>[2]ΕΞΟΔΑ_2025!E14</f>
        <v>738.5200000000001</v>
      </c>
      <c r="F48" s="337">
        <f>[2]ΕΞΟΔΑ_2025!F14</f>
        <v>1191.53</v>
      </c>
      <c r="G48" s="337">
        <f>[2]ΕΞΟΔΑ_2025!G14</f>
        <v>458.47</v>
      </c>
      <c r="H48" s="337">
        <f>[2]ΕΞΟΔΑ_2025!H14</f>
        <v>779.78</v>
      </c>
      <c r="I48" s="337">
        <f>[2]ΕΞΟΔΑ_2025!I14</f>
        <v>830.61999999999989</v>
      </c>
      <c r="J48" s="337">
        <f>[2]ΕΞΟΔΑ_2025!J14</f>
        <v>0</v>
      </c>
      <c r="K48" s="337">
        <f>[2]ΕΞΟΔΑ_2025!K14</f>
        <v>0</v>
      </c>
      <c r="L48" s="337">
        <f>[2]ΕΞΟΔΑ_2025!L14</f>
        <v>0</v>
      </c>
      <c r="M48" s="337">
        <f>[2]ΕΞΟΔΑ_2025!M14</f>
        <v>0</v>
      </c>
      <c r="N48" s="337">
        <f>[2]ΕΞΟΔΑ_2025!N14</f>
        <v>0</v>
      </c>
      <c r="O48" s="337">
        <f>[2]ΕΞΟΔΑ_2025!O14</f>
        <v>0</v>
      </c>
      <c r="P48" s="334">
        <f t="shared" si="11"/>
        <v>4214.12</v>
      </c>
    </row>
    <row r="49" spans="1:16" ht="20.149999999999999" customHeight="1">
      <c r="A49" s="305">
        <v>49</v>
      </c>
      <c r="B49" s="331">
        <v>44</v>
      </c>
      <c r="C49" s="336" t="str">
        <f>[1]ΑΝΤΙΣΤΟΙΧΙΣΗ!F273</f>
        <v>ΔΙΑΦΟΡΑ</v>
      </c>
      <c r="D49" s="335">
        <f t="shared" ref="D49:O49" si="14">D47-D46</f>
        <v>37.590394999999972</v>
      </c>
      <c r="E49" s="335">
        <f t="shared" si="14"/>
        <v>-15.507600000000366</v>
      </c>
      <c r="F49" s="335">
        <f t="shared" si="14"/>
        <v>110.49305000000004</v>
      </c>
      <c r="G49" s="335">
        <f t="shared" si="14"/>
        <v>543.05794999999989</v>
      </c>
      <c r="H49" s="335">
        <f t="shared" si="14"/>
        <v>240.50014999999996</v>
      </c>
      <c r="I49" s="335">
        <f t="shared" si="14"/>
        <v>-18.070924999999988</v>
      </c>
      <c r="J49" s="335">
        <f t="shared" si="14"/>
        <v>-42.904050000000097</v>
      </c>
      <c r="K49" s="335">
        <f t="shared" si="14"/>
        <v>-170.60895000000073</v>
      </c>
      <c r="L49" s="335">
        <f t="shared" si="14"/>
        <v>-101.67750000000024</v>
      </c>
      <c r="M49" s="335">
        <f t="shared" si="14"/>
        <v>-295.19165000000021</v>
      </c>
      <c r="N49" s="335">
        <f t="shared" si="14"/>
        <v>210.09139999999979</v>
      </c>
      <c r="O49" s="335">
        <f t="shared" si="14"/>
        <v>-613.26005000000077</v>
      </c>
      <c r="P49" s="334">
        <f t="shared" si="11"/>
        <v>-115.48778000000277</v>
      </c>
    </row>
    <row r="50" spans="1:16" ht="20.149999999999999" customHeight="1">
      <c r="A50" s="305">
        <v>50</v>
      </c>
      <c r="B50" s="331">
        <v>45</v>
      </c>
      <c r="C50" s="338" t="str">
        <f>[1]ΑΝΤΙΣΤΟΙΧΙΣΗ!F274</f>
        <v>Φυσικό αέριο 2024</v>
      </c>
      <c r="D50" s="337">
        <v>0</v>
      </c>
      <c r="E50" s="337">
        <v>0</v>
      </c>
      <c r="F50" s="337">
        <v>0</v>
      </c>
      <c r="G50" s="337">
        <v>0</v>
      </c>
      <c r="H50" s="337">
        <v>0</v>
      </c>
      <c r="I50" s="337">
        <v>0</v>
      </c>
      <c r="J50" s="337">
        <v>0</v>
      </c>
      <c r="K50" s="337">
        <v>0</v>
      </c>
      <c r="L50" s="337">
        <v>0</v>
      </c>
      <c r="M50" s="337">
        <v>0</v>
      </c>
      <c r="N50" s="337">
        <v>0</v>
      </c>
      <c r="O50" s="337">
        <v>472.22</v>
      </c>
      <c r="P50" s="334">
        <f t="shared" si="11"/>
        <v>472.22</v>
      </c>
    </row>
    <row r="51" spans="1:16" ht="20.149999999999999" customHeight="1">
      <c r="A51" s="305">
        <v>51</v>
      </c>
      <c r="B51" s="331">
        <v>46</v>
      </c>
      <c r="C51" s="338" t="str">
        <f>[1]ΑΝΤΙΣΤΟΙΧΙΣΗ!F275</f>
        <v>Φυσικό αέριο ΠΡΟΒΛΕΨΗ 2025</v>
      </c>
      <c r="D51" s="337">
        <f>'[2]ΑΜΕΣΑ_ΕΞΟΔΑ+64-65-67_2025 '!B68</f>
        <v>0</v>
      </c>
      <c r="E51" s="337">
        <f>'[2]ΑΜΕΣΑ_ΕΞΟΔΑ+64-65-67_2025 '!C68</f>
        <v>0</v>
      </c>
      <c r="F51" s="337">
        <f>'[2]ΑΜΕΣΑ_ΕΞΟΔΑ+64-65-67_2025 '!D68</f>
        <v>0</v>
      </c>
      <c r="G51" s="337">
        <f>'[2]ΑΜΕΣΑ_ΕΞΟΔΑ+64-65-67_2025 '!E68</f>
        <v>0</v>
      </c>
      <c r="H51" s="337">
        <f>'[2]ΑΜΕΣΑ_ΕΞΟΔΑ+64-65-67_2025 '!F68</f>
        <v>0</v>
      </c>
      <c r="I51" s="337">
        <f>'[2]ΑΜΕΣΑ_ΕΞΟΔΑ+64-65-67_2025 '!G68</f>
        <v>0</v>
      </c>
      <c r="J51" s="337">
        <f>'[2]ΑΜΕΣΑ_ΕΞΟΔΑ+64-65-67_2025 '!H68</f>
        <v>0</v>
      </c>
      <c r="K51" s="337">
        <f>'[2]ΑΜΕΣΑ_ΕΞΟΔΑ+64-65-67_2025 '!I68</f>
        <v>0</v>
      </c>
      <c r="L51" s="337">
        <f>'[2]ΑΜΕΣΑ_ΕΞΟΔΑ+64-65-67_2025 '!J68</f>
        <v>0</v>
      </c>
      <c r="M51" s="337">
        <f>'[2]ΑΜΕΣΑ_ΕΞΟΔΑ+64-65-67_2025 '!K68</f>
        <v>0</v>
      </c>
      <c r="N51" s="337">
        <f>'[2]ΑΜΕΣΑ_ΕΞΟΔΑ+64-65-67_2025 '!L68</f>
        <v>0</v>
      </c>
      <c r="O51" s="337">
        <f>'[2]ΑΜΕΣΑ_ΕΞΟΔΑ+64-65-67_2025 '!M68</f>
        <v>472.22</v>
      </c>
      <c r="P51" s="334">
        <f t="shared" si="11"/>
        <v>472.22</v>
      </c>
    </row>
    <row r="52" spans="1:16" ht="20.149999999999999" customHeight="1">
      <c r="A52" s="305">
        <v>52</v>
      </c>
      <c r="B52" s="331">
        <v>47</v>
      </c>
      <c r="C52" s="338" t="str">
        <f>[1]ΑΝΤΙΣΤΟΙΧΙΣΗ!F276</f>
        <v>ΠΡΑΓΜΑΤΟΠΟΙΗΘΕΝ 2025</v>
      </c>
      <c r="D52" s="337">
        <f>[2]ΕΞΟΔΑ_2025!D15</f>
        <v>0</v>
      </c>
      <c r="E52" s="337">
        <f>[2]ΕΞΟΔΑ_2025!E15</f>
        <v>66.64</v>
      </c>
      <c r="F52" s="337">
        <f>[2]ΕΞΟΔΑ_2025!F15</f>
        <v>656.05000000000007</v>
      </c>
      <c r="G52" s="337">
        <f>[2]ΕΞΟΔΑ_2025!G15</f>
        <v>0</v>
      </c>
      <c r="H52" s="337">
        <f>[2]ΕΞΟΔΑ_2025!H15</f>
        <v>356.39</v>
      </c>
      <c r="I52" s="337">
        <f>[2]ΕΞΟΔΑ_2025!I15</f>
        <v>0</v>
      </c>
      <c r="J52" s="337">
        <f>[2]ΕΞΟΔΑ_2025!J15</f>
        <v>0</v>
      </c>
      <c r="K52" s="337">
        <f>[2]ΕΞΟΔΑ_2025!K15</f>
        <v>0</v>
      </c>
      <c r="L52" s="337">
        <f>[2]ΕΞΟΔΑ_2025!L15</f>
        <v>0</v>
      </c>
      <c r="M52" s="337">
        <f>[2]ΕΞΟΔΑ_2025!M15</f>
        <v>0</v>
      </c>
      <c r="N52" s="337">
        <f>[2]ΕΞΟΔΑ_2025!N15</f>
        <v>0</v>
      </c>
      <c r="O52" s="337">
        <f>[2]ΕΞΟΔΑ_2025!O15</f>
        <v>0</v>
      </c>
      <c r="P52" s="334">
        <f t="shared" si="11"/>
        <v>1079.08</v>
      </c>
    </row>
    <row r="53" spans="1:16" ht="20.149999999999999" customHeight="1">
      <c r="A53" s="305">
        <v>53</v>
      </c>
      <c r="B53" s="331">
        <v>48</v>
      </c>
      <c r="C53" s="336" t="str">
        <f>[1]ΑΝΤΙΣΤΟΙΧΙΣΗ!F277</f>
        <v>ΔΙΑΦΟΡΑ</v>
      </c>
      <c r="D53" s="335">
        <f t="shared" ref="D53:O53" si="15">D51-D50</f>
        <v>0</v>
      </c>
      <c r="E53" s="335">
        <f t="shared" si="15"/>
        <v>0</v>
      </c>
      <c r="F53" s="335">
        <f t="shared" si="15"/>
        <v>0</v>
      </c>
      <c r="G53" s="335">
        <f t="shared" si="15"/>
        <v>0</v>
      </c>
      <c r="H53" s="335">
        <f t="shared" si="15"/>
        <v>0</v>
      </c>
      <c r="I53" s="335">
        <f t="shared" si="15"/>
        <v>0</v>
      </c>
      <c r="J53" s="335">
        <f t="shared" si="15"/>
        <v>0</v>
      </c>
      <c r="K53" s="335">
        <f t="shared" si="15"/>
        <v>0</v>
      </c>
      <c r="L53" s="335">
        <f t="shared" si="15"/>
        <v>0</v>
      </c>
      <c r="M53" s="335">
        <f t="shared" si="15"/>
        <v>0</v>
      </c>
      <c r="N53" s="335">
        <f t="shared" si="15"/>
        <v>0</v>
      </c>
      <c r="O53" s="335">
        <f t="shared" si="15"/>
        <v>0</v>
      </c>
      <c r="P53" s="334">
        <f t="shared" si="11"/>
        <v>0</v>
      </c>
    </row>
    <row r="54" spans="1:16" ht="20.149999999999999" customHeight="1">
      <c r="A54" s="305">
        <v>54</v>
      </c>
      <c r="B54" s="331">
        <v>49</v>
      </c>
      <c r="C54" s="338" t="str">
        <f>[1]ΑΝΤΙΣΤΟΙΧΙΣΗ!F278</f>
        <v>Τηλεπικοινωνίες (Τηλεφωνία &amp; Διαδίκτυο) 2024</v>
      </c>
      <c r="D54" s="337">
        <v>128.10000000000002</v>
      </c>
      <c r="E54" s="337">
        <v>356.49</v>
      </c>
      <c r="F54" s="337">
        <v>359.66999999999996</v>
      </c>
      <c r="G54" s="337">
        <v>271.66999999999996</v>
      </c>
      <c r="H54" s="337">
        <v>356.69</v>
      </c>
      <c r="I54" s="337">
        <v>360.39</v>
      </c>
      <c r="J54" s="337">
        <v>360.39</v>
      </c>
      <c r="K54" s="337">
        <v>357.93</v>
      </c>
      <c r="L54" s="337">
        <v>360.39</v>
      </c>
      <c r="M54" s="337">
        <v>360.39</v>
      </c>
      <c r="N54" s="337">
        <v>375.48</v>
      </c>
      <c r="O54" s="337">
        <v>606.06000000000006</v>
      </c>
      <c r="P54" s="334">
        <f t="shared" si="11"/>
        <v>4253.6499999999996</v>
      </c>
    </row>
    <row r="55" spans="1:16" ht="20.149999999999999" customHeight="1">
      <c r="A55" s="305">
        <v>55</v>
      </c>
      <c r="B55" s="331">
        <v>50</v>
      </c>
      <c r="C55" s="338" t="str">
        <f>[1]ΑΝΤΙΣΤΟΙΧΙΣΗ!F279</f>
        <v>Τηλεπικοινωνίες (Τηλεφωνία &amp; Διαδίκτυο) ΠΡΟΒΛΕΨΗ 2025</v>
      </c>
      <c r="D55" s="337">
        <f>'[2]ΑΜΕΣΑ_ΕΞΟΔΑ+64-65-67_2025 '!B122</f>
        <v>128.10000000000002</v>
      </c>
      <c r="E55" s="337">
        <f>'[2]ΑΜΕΣΑ_ΕΞΟΔΑ+64-65-67_2025 '!C122</f>
        <v>356.49</v>
      </c>
      <c r="F55" s="337">
        <f>'[2]ΑΜΕΣΑ_ΕΞΟΔΑ+64-65-67_2025 '!D122</f>
        <v>359.66999999999996</v>
      </c>
      <c r="G55" s="337">
        <f>'[2]ΑΜΕΣΑ_ΕΞΟΔΑ+64-65-67_2025 '!E122</f>
        <v>271.66999999999996</v>
      </c>
      <c r="H55" s="337">
        <f>'[2]ΑΜΕΣΑ_ΕΞΟΔΑ+64-65-67_2025 '!F122</f>
        <v>356.69</v>
      </c>
      <c r="I55" s="337">
        <f>'[2]ΑΜΕΣΑ_ΕΞΟΔΑ+64-65-67_2025 '!G122</f>
        <v>360.39</v>
      </c>
      <c r="J55" s="337">
        <f>'[2]ΑΜΕΣΑ_ΕΞΟΔΑ+64-65-67_2025 '!H122</f>
        <v>360.39</v>
      </c>
      <c r="K55" s="337">
        <f>'[2]ΑΜΕΣΑ_ΕΞΟΔΑ+64-65-67_2025 '!I122</f>
        <v>357.93</v>
      </c>
      <c r="L55" s="337">
        <f>'[2]ΑΜΕΣΑ_ΕΞΟΔΑ+64-65-67_2025 '!J122</f>
        <v>360.39</v>
      </c>
      <c r="M55" s="337">
        <f>'[2]ΑΜΕΣΑ_ΕΞΟΔΑ+64-65-67_2025 '!K122</f>
        <v>360.39</v>
      </c>
      <c r="N55" s="337">
        <f>'[2]ΑΜΕΣΑ_ΕΞΟΔΑ+64-65-67_2025 '!L122</f>
        <v>375.48</v>
      </c>
      <c r="O55" s="337">
        <f>'[2]ΑΜΕΣΑ_ΕΞΟΔΑ+64-65-67_2025 '!M122</f>
        <v>606.06000000000006</v>
      </c>
      <c r="P55" s="334">
        <f t="shared" si="11"/>
        <v>4253.6499999999996</v>
      </c>
    </row>
    <row r="56" spans="1:16" ht="20.149999999999999" customHeight="1">
      <c r="A56" s="305">
        <v>56</v>
      </c>
      <c r="B56" s="331">
        <v>51</v>
      </c>
      <c r="C56" s="338" t="str">
        <f>[1]ΑΝΤΙΣΤΟΙΧΙΣΗ!F280</f>
        <v>ΠΡΑΓΜΑΤΟΠΟΙΗΘΕΝ 2025</v>
      </c>
      <c r="D56" s="337">
        <f>[2]ΕΞΟΔΑ_2025!D16</f>
        <v>122.32000000000001</v>
      </c>
      <c r="E56" s="337">
        <f>[2]ΕΞΟΔΑ_2025!E16</f>
        <v>426.33000000000004</v>
      </c>
      <c r="F56" s="337">
        <f>[2]ΕΞΟΔΑ_2025!F16</f>
        <v>348.42</v>
      </c>
      <c r="G56" s="337">
        <f>[2]ΕΞΟΔΑ_2025!G16</f>
        <v>407.89</v>
      </c>
      <c r="H56" s="337">
        <f>[2]ΕΞΟΔΑ_2025!H16</f>
        <v>349.05999999999995</v>
      </c>
      <c r="I56" s="337">
        <f>[2]ΕΞΟΔΑ_2025!I16</f>
        <v>373.33</v>
      </c>
      <c r="J56" s="337">
        <f>[2]ΕΞΟΔΑ_2025!J16</f>
        <v>0</v>
      </c>
      <c r="K56" s="337">
        <f>[2]ΕΞΟΔΑ_2025!K16</f>
        <v>0</v>
      </c>
      <c r="L56" s="337">
        <f>[2]ΕΞΟΔΑ_2025!L16</f>
        <v>0</v>
      </c>
      <c r="M56" s="337">
        <f>[2]ΕΞΟΔΑ_2025!M16</f>
        <v>0</v>
      </c>
      <c r="N56" s="337">
        <f>[2]ΕΞΟΔΑ_2025!N16</f>
        <v>0</v>
      </c>
      <c r="O56" s="337">
        <f>[2]ΕΞΟΔΑ_2025!O16</f>
        <v>0</v>
      </c>
      <c r="P56" s="334">
        <f t="shared" si="11"/>
        <v>2027.35</v>
      </c>
    </row>
    <row r="57" spans="1:16" ht="20.149999999999999" customHeight="1">
      <c r="A57" s="305">
        <v>57</v>
      </c>
      <c r="B57" s="331">
        <v>52</v>
      </c>
      <c r="C57" s="336" t="str">
        <f>[1]ΑΝΤΙΣΤΟΙΧΙΣΗ!F281</f>
        <v>ΔΙΑΦΟΡΑ</v>
      </c>
      <c r="D57" s="335">
        <f t="shared" ref="D57:O57" si="16">D55-D54</f>
        <v>0</v>
      </c>
      <c r="E57" s="335">
        <f t="shared" si="16"/>
        <v>0</v>
      </c>
      <c r="F57" s="335">
        <f t="shared" si="16"/>
        <v>0</v>
      </c>
      <c r="G57" s="335">
        <f t="shared" si="16"/>
        <v>0</v>
      </c>
      <c r="H57" s="335">
        <f t="shared" si="16"/>
        <v>0</v>
      </c>
      <c r="I57" s="335">
        <f t="shared" si="16"/>
        <v>0</v>
      </c>
      <c r="J57" s="335">
        <f t="shared" si="16"/>
        <v>0</v>
      </c>
      <c r="K57" s="335">
        <f t="shared" si="16"/>
        <v>0</v>
      </c>
      <c r="L57" s="335">
        <f t="shared" si="16"/>
        <v>0</v>
      </c>
      <c r="M57" s="335">
        <f t="shared" si="16"/>
        <v>0</v>
      </c>
      <c r="N57" s="335">
        <f t="shared" si="16"/>
        <v>0</v>
      </c>
      <c r="O57" s="335">
        <f t="shared" si="16"/>
        <v>0</v>
      </c>
      <c r="P57" s="334">
        <f t="shared" si="11"/>
        <v>0</v>
      </c>
    </row>
    <row r="58" spans="1:16" ht="20.149999999999999" customHeight="1">
      <c r="A58" s="305">
        <v>58</v>
      </c>
      <c r="B58" s="331">
        <v>53</v>
      </c>
      <c r="C58" s="338" t="str">
        <f>[1]ΑΝΤΙΣΤΟΙΧΙΣΗ!F282</f>
        <v>Ύδρευση 2024</v>
      </c>
      <c r="D58" s="337">
        <v>2.8400000000000003</v>
      </c>
      <c r="E58" s="337">
        <v>-29.789999999999974</v>
      </c>
      <c r="F58" s="337">
        <v>6.36</v>
      </c>
      <c r="G58" s="337">
        <v>24.39</v>
      </c>
      <c r="H58" s="337">
        <v>206.35000000000002</v>
      </c>
      <c r="I58" s="337">
        <v>30.27</v>
      </c>
      <c r="J58" s="337">
        <v>78.58</v>
      </c>
      <c r="K58" s="337">
        <v>486.81</v>
      </c>
      <c r="L58" s="337">
        <v>0</v>
      </c>
      <c r="M58" s="337">
        <v>95.350000000000009</v>
      </c>
      <c r="N58" s="337">
        <v>446.28</v>
      </c>
      <c r="O58" s="337">
        <v>150.48000000000002</v>
      </c>
      <c r="P58" s="334">
        <f t="shared" si="11"/>
        <v>1497.92</v>
      </c>
    </row>
    <row r="59" spans="1:16" ht="20.149999999999999" customHeight="1">
      <c r="A59" s="305">
        <v>59</v>
      </c>
      <c r="B59" s="331">
        <v>54</v>
      </c>
      <c r="C59" s="338" t="str">
        <f>[1]ΑΝΤΙΣΤΟΙΧΙΣΗ!F283</f>
        <v>Ύδρευση ΠΡΟΒΛΕΨΗ 2025</v>
      </c>
      <c r="D59" s="337">
        <f>'[2]ΑΜΕΣΑ_ΕΞΟΔΑ+64-65-67_2025 '!B95</f>
        <v>2.8400000000000003</v>
      </c>
      <c r="E59" s="337">
        <f>'[2]ΑΜΕΣΑ_ΕΞΟΔΑ+64-65-67_2025 '!C95</f>
        <v>-29.789999999999974</v>
      </c>
      <c r="F59" s="337">
        <f>'[2]ΑΜΕΣΑ_ΕΞΟΔΑ+64-65-67_2025 '!D95</f>
        <v>6.36</v>
      </c>
      <c r="G59" s="337">
        <f>'[2]ΑΜΕΣΑ_ΕΞΟΔΑ+64-65-67_2025 '!E95</f>
        <v>24.39</v>
      </c>
      <c r="H59" s="337">
        <f>'[2]ΑΜΕΣΑ_ΕΞΟΔΑ+64-65-67_2025 '!F95</f>
        <v>206.35000000000002</v>
      </c>
      <c r="I59" s="337">
        <f>'[2]ΑΜΕΣΑ_ΕΞΟΔΑ+64-65-67_2025 '!G95</f>
        <v>30.27</v>
      </c>
      <c r="J59" s="337">
        <f>'[2]ΑΜΕΣΑ_ΕΞΟΔΑ+64-65-67_2025 '!H95</f>
        <v>78.58</v>
      </c>
      <c r="K59" s="337">
        <f>'[2]ΑΜΕΣΑ_ΕΞΟΔΑ+64-65-67_2025 '!I95</f>
        <v>486.81</v>
      </c>
      <c r="L59" s="337">
        <f>'[2]ΑΜΕΣΑ_ΕΞΟΔΑ+64-65-67_2025 '!J95</f>
        <v>0</v>
      </c>
      <c r="M59" s="337">
        <f>'[2]ΑΜΕΣΑ_ΕΞΟΔΑ+64-65-67_2025 '!K95</f>
        <v>95.350000000000009</v>
      </c>
      <c r="N59" s="337">
        <f>'[2]ΑΜΕΣΑ_ΕΞΟΔΑ+64-65-67_2025 '!L95</f>
        <v>446.28</v>
      </c>
      <c r="O59" s="337">
        <f>'[2]ΑΜΕΣΑ_ΕΞΟΔΑ+64-65-67_2025 '!M95</f>
        <v>150.48000000000002</v>
      </c>
      <c r="P59" s="334">
        <f t="shared" si="11"/>
        <v>1497.92</v>
      </c>
    </row>
    <row r="60" spans="1:16" ht="20.149999999999999" customHeight="1">
      <c r="A60" s="305">
        <v>60</v>
      </c>
      <c r="B60" s="331">
        <v>55</v>
      </c>
      <c r="C60" s="338" t="str">
        <f>[1]ΑΝΤΙΣΤΟΙΧΙΣΗ!F284</f>
        <v>ΠΡΑΓΜΑΤΟΠΟΙΗΘΕΝ 2025</v>
      </c>
      <c r="D60" s="337">
        <f>[2]ΕΞΟΔΑ_2025!D17</f>
        <v>1.5699999999999998</v>
      </c>
      <c r="E60" s="337">
        <f>[2]ΕΞΟΔΑ_2025!E17</f>
        <v>74.069999999999993</v>
      </c>
      <c r="F60" s="337">
        <f>[2]ΕΞΟΔΑ_2025!F17</f>
        <v>8.93</v>
      </c>
      <c r="G60" s="337">
        <f>[2]ΕΞΟΔΑ_2025!G17</f>
        <v>43.870000000000005</v>
      </c>
      <c r="H60" s="337">
        <f>[2]ΕΞΟΔΑ_2025!H17</f>
        <v>255.81</v>
      </c>
      <c r="I60" s="337">
        <f>[2]ΕΞΟΔΑ_2025!I17</f>
        <v>0</v>
      </c>
      <c r="J60" s="337">
        <f>[2]ΕΞΟΔΑ_2025!J17</f>
        <v>0</v>
      </c>
      <c r="K60" s="337">
        <f>[2]ΕΞΟΔΑ_2025!K17</f>
        <v>0</v>
      </c>
      <c r="L60" s="337">
        <f>[2]ΕΞΟΔΑ_2025!L17</f>
        <v>0</v>
      </c>
      <c r="M60" s="337">
        <f>[2]ΕΞΟΔΑ_2025!M17</f>
        <v>0</v>
      </c>
      <c r="N60" s="337">
        <f>[2]ΕΞΟΔΑ_2025!N17</f>
        <v>0</v>
      </c>
      <c r="O60" s="337">
        <f>[2]ΕΞΟΔΑ_2025!O17</f>
        <v>0</v>
      </c>
      <c r="P60" s="334">
        <f t="shared" si="11"/>
        <v>384.25</v>
      </c>
    </row>
    <row r="61" spans="1:16" ht="20.149999999999999" customHeight="1">
      <c r="A61" s="305">
        <v>61</v>
      </c>
      <c r="B61" s="331">
        <v>56</v>
      </c>
      <c r="C61" s="336" t="str">
        <f>[1]ΑΝΤΙΣΤΟΙΧΙΣΗ!F285</f>
        <v>ΔΙΑΦΟΡΑ</v>
      </c>
      <c r="D61" s="335">
        <f t="shared" ref="D61:O61" si="17">D59-D58</f>
        <v>0</v>
      </c>
      <c r="E61" s="335">
        <f t="shared" si="17"/>
        <v>0</v>
      </c>
      <c r="F61" s="335">
        <f t="shared" si="17"/>
        <v>0</v>
      </c>
      <c r="G61" s="335">
        <f t="shared" si="17"/>
        <v>0</v>
      </c>
      <c r="H61" s="335">
        <f t="shared" si="17"/>
        <v>0</v>
      </c>
      <c r="I61" s="335">
        <f t="shared" si="17"/>
        <v>0</v>
      </c>
      <c r="J61" s="335">
        <f t="shared" si="17"/>
        <v>0</v>
      </c>
      <c r="K61" s="335">
        <f t="shared" si="17"/>
        <v>0</v>
      </c>
      <c r="L61" s="335">
        <f t="shared" si="17"/>
        <v>0</v>
      </c>
      <c r="M61" s="335">
        <f t="shared" si="17"/>
        <v>0</v>
      </c>
      <c r="N61" s="335">
        <f t="shared" si="17"/>
        <v>0</v>
      </c>
      <c r="O61" s="335">
        <f t="shared" si="17"/>
        <v>0</v>
      </c>
      <c r="P61" s="334">
        <f t="shared" si="11"/>
        <v>0</v>
      </c>
    </row>
    <row r="62" spans="1:16" ht="20.149999999999999" customHeight="1">
      <c r="A62" s="305">
        <v>62</v>
      </c>
      <c r="B62" s="331">
        <v>57</v>
      </c>
      <c r="C62" s="338" t="str">
        <f>[1]ΑΝΤΙΣΤΟΙΧΙΣΗ!F286</f>
        <v>Ασφάλιστρα 2024</v>
      </c>
      <c r="D62" s="337">
        <v>768.31000000000017</v>
      </c>
      <c r="E62" s="337">
        <v>0</v>
      </c>
      <c r="F62" s="337">
        <v>0</v>
      </c>
      <c r="G62" s="337">
        <v>0</v>
      </c>
      <c r="H62" s="337">
        <v>0</v>
      </c>
      <c r="I62" s="337">
        <v>291.37999999999988</v>
      </c>
      <c r="J62" s="337">
        <v>0</v>
      </c>
      <c r="K62" s="337">
        <v>383.39000000000004</v>
      </c>
      <c r="L62" s="337">
        <v>0</v>
      </c>
      <c r="M62" s="337">
        <v>0</v>
      </c>
      <c r="N62" s="337">
        <v>0</v>
      </c>
      <c r="O62" s="337">
        <v>172.65</v>
      </c>
      <c r="P62" s="334">
        <f t="shared" si="11"/>
        <v>1615.7300000000002</v>
      </c>
    </row>
    <row r="63" spans="1:16" ht="20.149999999999999" customHeight="1">
      <c r="A63" s="305">
        <v>63</v>
      </c>
      <c r="B63" s="331">
        <v>58</v>
      </c>
      <c r="C63" s="338" t="str">
        <f>[1]ΑΝΤΙΣΤΟΙΧΙΣΗ!F287</f>
        <v>Ασφάλιστρα ΠΡΟΒΛΕΨΗ 2025</v>
      </c>
      <c r="D63" s="337">
        <f>'[2]ΑΜΕΣΑ_ΕΞΟΔΑ+64-65-67_2025 '!B177</f>
        <v>768.31000000000017</v>
      </c>
      <c r="E63" s="337">
        <f>'[2]ΑΜΕΣΑ_ΕΞΟΔΑ+64-65-67_2025 '!C177</f>
        <v>0</v>
      </c>
      <c r="F63" s="337">
        <f>'[2]ΑΜΕΣΑ_ΕΞΟΔΑ+64-65-67_2025 '!D177</f>
        <v>0</v>
      </c>
      <c r="G63" s="337">
        <f>'[2]ΑΜΕΣΑ_ΕΞΟΔΑ+64-65-67_2025 '!E177</f>
        <v>0</v>
      </c>
      <c r="H63" s="337">
        <f>'[2]ΑΜΕΣΑ_ΕΞΟΔΑ+64-65-67_2025 '!F177</f>
        <v>0</v>
      </c>
      <c r="I63" s="337">
        <f>'[2]ΑΜΕΣΑ_ΕΞΟΔΑ+64-65-67_2025 '!G177</f>
        <v>291.37999999999988</v>
      </c>
      <c r="J63" s="337">
        <f>'[2]ΑΜΕΣΑ_ΕΞΟΔΑ+64-65-67_2025 '!H177</f>
        <v>0</v>
      </c>
      <c r="K63" s="337">
        <f>'[2]ΑΜΕΣΑ_ΕΞΟΔΑ+64-65-67_2025 '!I177</f>
        <v>383.39000000000004</v>
      </c>
      <c r="L63" s="337">
        <f>'[2]ΑΜΕΣΑ_ΕΞΟΔΑ+64-65-67_2025 '!J177</f>
        <v>0</v>
      </c>
      <c r="M63" s="337">
        <f>'[2]ΑΜΕΣΑ_ΕΞΟΔΑ+64-65-67_2025 '!K177</f>
        <v>0</v>
      </c>
      <c r="N63" s="337">
        <f>'[2]ΑΜΕΣΑ_ΕΞΟΔΑ+64-65-67_2025 '!L177</f>
        <v>0</v>
      </c>
      <c r="O63" s="337">
        <f>'[2]ΑΜΕΣΑ_ΕΞΟΔΑ+64-65-67_2025 '!M177</f>
        <v>172.65</v>
      </c>
      <c r="P63" s="334">
        <f t="shared" si="11"/>
        <v>1615.7300000000002</v>
      </c>
    </row>
    <row r="64" spans="1:16" ht="20.149999999999999" customHeight="1">
      <c r="A64" s="305">
        <v>64</v>
      </c>
      <c r="B64" s="331">
        <v>59</v>
      </c>
      <c r="C64" s="338" t="str">
        <f>[1]ΑΝΤΙΣΤΟΙΧΙΣΗ!F288</f>
        <v>ΠΡΑΓΜΑΤΟΠΟΙΗΘΕΝ 2025</v>
      </c>
      <c r="D64" s="337">
        <f>[2]ΕΞΟΔΑ_2025!D18</f>
        <v>3780.7</v>
      </c>
      <c r="E64" s="337">
        <f>[2]ΕΞΟΔΑ_2025!E18</f>
        <v>0</v>
      </c>
      <c r="F64" s="337">
        <f>[2]ΕΞΟΔΑ_2025!F18</f>
        <v>0</v>
      </c>
      <c r="G64" s="337">
        <f>[2]ΕΞΟΔΑ_2025!G18</f>
        <v>0</v>
      </c>
      <c r="H64" s="337">
        <f>[2]ΕΞΟΔΑ_2025!H18</f>
        <v>0</v>
      </c>
      <c r="I64" s="337">
        <f>[2]ΕΞΟΔΑ_2025!I18</f>
        <v>303.62000000000012</v>
      </c>
      <c r="J64" s="337">
        <f>[2]ΕΞΟΔΑ_2025!J18</f>
        <v>0</v>
      </c>
      <c r="K64" s="337">
        <f>[2]ΕΞΟΔΑ_2025!K18</f>
        <v>0</v>
      </c>
      <c r="L64" s="337">
        <f>[2]ΕΞΟΔΑ_2025!L18</f>
        <v>0</v>
      </c>
      <c r="M64" s="337">
        <f>[2]ΕΞΟΔΑ_2025!M18</f>
        <v>0</v>
      </c>
      <c r="N64" s="337">
        <f>[2]ΕΞΟΔΑ_2025!N18</f>
        <v>0</v>
      </c>
      <c r="O64" s="337">
        <f>[2]ΕΞΟΔΑ_2025!O18</f>
        <v>0</v>
      </c>
      <c r="P64" s="334">
        <f t="shared" si="11"/>
        <v>4084.3199999999997</v>
      </c>
    </row>
    <row r="65" spans="1:16" ht="20.149999999999999" customHeight="1">
      <c r="A65" s="305">
        <v>65</v>
      </c>
      <c r="B65" s="331">
        <v>60</v>
      </c>
      <c r="C65" s="336" t="str">
        <f>[1]ΑΝΤΙΣΤΟΙΧΙΣΗ!F289</f>
        <v>ΔΙΑΦΟΡΑ</v>
      </c>
      <c r="D65" s="335">
        <f t="shared" ref="D65:O65" si="18">D63-D62</f>
        <v>0</v>
      </c>
      <c r="E65" s="335">
        <f t="shared" si="18"/>
        <v>0</v>
      </c>
      <c r="F65" s="335">
        <f t="shared" si="18"/>
        <v>0</v>
      </c>
      <c r="G65" s="335">
        <f t="shared" si="18"/>
        <v>0</v>
      </c>
      <c r="H65" s="335">
        <f t="shared" si="18"/>
        <v>0</v>
      </c>
      <c r="I65" s="335">
        <f t="shared" si="18"/>
        <v>0</v>
      </c>
      <c r="J65" s="335">
        <f t="shared" si="18"/>
        <v>0</v>
      </c>
      <c r="K65" s="335">
        <f t="shared" si="18"/>
        <v>0</v>
      </c>
      <c r="L65" s="335">
        <f t="shared" si="18"/>
        <v>0</v>
      </c>
      <c r="M65" s="335">
        <f t="shared" si="18"/>
        <v>0</v>
      </c>
      <c r="N65" s="335">
        <f t="shared" si="18"/>
        <v>0</v>
      </c>
      <c r="O65" s="335">
        <f t="shared" si="18"/>
        <v>0</v>
      </c>
      <c r="P65" s="334">
        <f t="shared" si="11"/>
        <v>0</v>
      </c>
    </row>
    <row r="66" spans="1:16" ht="20.149999999999999" customHeight="1">
      <c r="A66" s="305">
        <v>66</v>
      </c>
      <c r="B66" s="331">
        <v>61</v>
      </c>
      <c r="C66" s="338" t="str">
        <f>[1]ΑΝΤΙΣΤΟΙΧΙΣΗ!F290</f>
        <v>Αναλώσιμα τρόφιμα 2024</v>
      </c>
      <c r="D66" s="337">
        <v>4.84</v>
      </c>
      <c r="E66" s="337">
        <v>0</v>
      </c>
      <c r="F66" s="337">
        <v>250.66</v>
      </c>
      <c r="G66" s="337">
        <v>256.41000000000003</v>
      </c>
      <c r="H66" s="337">
        <v>86.93</v>
      </c>
      <c r="I66" s="337">
        <v>310.02</v>
      </c>
      <c r="J66" s="337">
        <v>101.18</v>
      </c>
      <c r="K66" s="337">
        <v>0</v>
      </c>
      <c r="L66" s="337">
        <v>0</v>
      </c>
      <c r="M66" s="337">
        <v>56.52</v>
      </c>
      <c r="N66" s="337">
        <v>172.69</v>
      </c>
      <c r="O66" s="337">
        <v>62.47</v>
      </c>
      <c r="P66" s="334">
        <f t="shared" si="11"/>
        <v>1301.72</v>
      </c>
    </row>
    <row r="67" spans="1:16" ht="20.149999999999999" customHeight="1">
      <c r="A67" s="305">
        <v>67</v>
      </c>
      <c r="B67" s="331">
        <v>62</v>
      </c>
      <c r="C67" s="338" t="str">
        <f>[1]ΑΝΤΙΣΤΟΙΧΙΣΗ!F291</f>
        <v>Αναλώσιμα τρόφιμα 2024</v>
      </c>
      <c r="D67" s="337">
        <f>'[2]ΑΜΕΣΑ_ΕΞΟΔΑ+64-65-67_2025 '!B190</f>
        <v>4.84</v>
      </c>
      <c r="E67" s="337">
        <f>'[2]ΑΜΕΣΑ_ΕΞΟΔΑ+64-65-67_2025 '!C190</f>
        <v>0</v>
      </c>
      <c r="F67" s="337">
        <f>'[2]ΑΜΕΣΑ_ΕΞΟΔΑ+64-65-67_2025 '!D190</f>
        <v>250.66</v>
      </c>
      <c r="G67" s="337">
        <f>'[2]ΑΜΕΣΑ_ΕΞΟΔΑ+64-65-67_2025 '!E190</f>
        <v>256.41000000000003</v>
      </c>
      <c r="H67" s="337">
        <f>'[2]ΑΜΕΣΑ_ΕΞΟΔΑ+64-65-67_2025 '!F190</f>
        <v>86.93</v>
      </c>
      <c r="I67" s="337">
        <f>'[2]ΑΜΕΣΑ_ΕΞΟΔΑ+64-65-67_2025 '!G190</f>
        <v>310.02</v>
      </c>
      <c r="J67" s="337">
        <f>'[2]ΑΜΕΣΑ_ΕΞΟΔΑ+64-65-67_2025 '!H190</f>
        <v>101.18</v>
      </c>
      <c r="K67" s="337">
        <f>'[2]ΑΜΕΣΑ_ΕΞΟΔΑ+64-65-67_2025 '!I190</f>
        <v>0</v>
      </c>
      <c r="L67" s="337">
        <f>'[2]ΑΜΕΣΑ_ΕΞΟΔΑ+64-65-67_2025 '!J190</f>
        <v>0</v>
      </c>
      <c r="M67" s="337">
        <f>'[2]ΑΜΕΣΑ_ΕΞΟΔΑ+64-65-67_2025 '!K190</f>
        <v>56.52</v>
      </c>
      <c r="N67" s="337">
        <f>'[2]ΑΜΕΣΑ_ΕΞΟΔΑ+64-65-67_2025 '!L190</f>
        <v>172.69</v>
      </c>
      <c r="O67" s="337">
        <f>'[2]ΑΜΕΣΑ_ΕΞΟΔΑ+64-65-67_2025 '!M190</f>
        <v>62.47</v>
      </c>
      <c r="P67" s="334">
        <f t="shared" si="11"/>
        <v>1301.72</v>
      </c>
    </row>
    <row r="68" spans="1:16" ht="20.149999999999999" customHeight="1">
      <c r="A68" s="305">
        <v>68</v>
      </c>
      <c r="B68" s="331">
        <v>63</v>
      </c>
      <c r="C68" s="338" t="str">
        <f>[1]ΑΝΤΙΣΤΟΙΧΙΣΗ!F292</f>
        <v>ΠΡΑΓΜΑΤΟΠΟΙΗΘΕΝ 2025</v>
      </c>
      <c r="D68" s="337">
        <f>[2]ΕΞΟΔΑ_2025!D19</f>
        <v>35.32</v>
      </c>
      <c r="E68" s="337">
        <f>[2]ΕΞΟΔΑ_2025!E19</f>
        <v>67.36</v>
      </c>
      <c r="F68" s="337">
        <f>[2]ΕΞΟΔΑ_2025!F19</f>
        <v>126.36999999999999</v>
      </c>
      <c r="G68" s="337">
        <f>[2]ΕΞΟΔΑ_2025!G19</f>
        <v>55.660000000000004</v>
      </c>
      <c r="H68" s="337">
        <f>[2]ΕΞΟΔΑ_2025!H19</f>
        <v>114.66000000000001</v>
      </c>
      <c r="I68" s="337">
        <f>[2]ΕΞΟΔΑ_2025!I19</f>
        <v>111.8</v>
      </c>
      <c r="J68" s="337">
        <f>[2]ΕΞΟΔΑ_2025!J19</f>
        <v>0</v>
      </c>
      <c r="K68" s="337">
        <f>[2]ΕΞΟΔΑ_2025!K19</f>
        <v>0</v>
      </c>
      <c r="L68" s="337">
        <f>[2]ΕΞΟΔΑ_2025!L19</f>
        <v>0</v>
      </c>
      <c r="M68" s="337">
        <f>[2]ΕΞΟΔΑ_2025!M19</f>
        <v>0</v>
      </c>
      <c r="N68" s="337">
        <f>[2]ΕΞΟΔΑ_2025!N19</f>
        <v>0</v>
      </c>
      <c r="O68" s="337">
        <f>[2]ΕΞΟΔΑ_2025!O19</f>
        <v>0</v>
      </c>
      <c r="P68" s="334">
        <f t="shared" si="11"/>
        <v>511.17000000000007</v>
      </c>
    </row>
    <row r="69" spans="1:16" ht="20.149999999999999" customHeight="1">
      <c r="A69" s="305">
        <v>69</v>
      </c>
      <c r="B69" s="331">
        <v>64</v>
      </c>
      <c r="C69" s="336" t="str">
        <f>[1]ΑΝΤΙΣΤΟΙΧΙΣΗ!F293</f>
        <v>ΔΙΑΦΟΡΑ</v>
      </c>
      <c r="D69" s="335">
        <f t="shared" ref="D69:O69" si="19">D67-D66</f>
        <v>0</v>
      </c>
      <c r="E69" s="335">
        <f t="shared" si="19"/>
        <v>0</v>
      </c>
      <c r="F69" s="335">
        <f t="shared" si="19"/>
        <v>0</v>
      </c>
      <c r="G69" s="335">
        <f t="shared" si="19"/>
        <v>0</v>
      </c>
      <c r="H69" s="335">
        <f t="shared" si="19"/>
        <v>0</v>
      </c>
      <c r="I69" s="335">
        <f t="shared" si="19"/>
        <v>0</v>
      </c>
      <c r="J69" s="335">
        <f t="shared" si="19"/>
        <v>0</v>
      </c>
      <c r="K69" s="335">
        <f t="shared" si="19"/>
        <v>0</v>
      </c>
      <c r="L69" s="335">
        <f t="shared" si="19"/>
        <v>0</v>
      </c>
      <c r="M69" s="335">
        <f t="shared" si="19"/>
        <v>0</v>
      </c>
      <c r="N69" s="335">
        <f t="shared" si="19"/>
        <v>0</v>
      </c>
      <c r="O69" s="335">
        <f t="shared" si="19"/>
        <v>0</v>
      </c>
      <c r="P69" s="334">
        <f t="shared" si="11"/>
        <v>0</v>
      </c>
    </row>
    <row r="70" spans="1:16" ht="20.149999999999999" customHeight="1">
      <c r="A70" s="305">
        <v>70</v>
      </c>
      <c r="B70" s="331">
        <v>65</v>
      </c>
      <c r="C70" s="338" t="str">
        <f>[1]ΑΝΤΙΣΤΟΙΧΙΣΗ!F294</f>
        <v>Εντυπα και γραφική ύλη 2024</v>
      </c>
      <c r="D70" s="337">
        <f>[2]ΙΣΟΖΥΓΙΟ_2024!E304</f>
        <v>0</v>
      </c>
      <c r="E70" s="337">
        <f>[2]ΙΣΟΖΥΓΙΟ_2024!F304</f>
        <v>0</v>
      </c>
      <c r="F70" s="337">
        <v>8.0399999999999991</v>
      </c>
      <c r="G70" s="337">
        <f>[2]ΙΣΟΖΥΓΙΟ_2024!H304</f>
        <v>0</v>
      </c>
      <c r="H70" s="337">
        <f>[2]ΙΣΟΖΥΓΙΟ_2024!I304</f>
        <v>0</v>
      </c>
      <c r="I70" s="337">
        <f>[2]ΙΣΟΖΥΓΙΟ_2024!J304</f>
        <v>0</v>
      </c>
      <c r="J70" s="337">
        <f>[2]ΙΣΟΖΥΓΙΟ_2024!K304</f>
        <v>0</v>
      </c>
      <c r="K70" s="337">
        <f>[2]ΙΣΟΖΥΓΙΟ_2024!L304</f>
        <v>0</v>
      </c>
      <c r="L70" s="337">
        <f>[2]ΙΣΟΖΥΓΙΟ_2024!M304</f>
        <v>0</v>
      </c>
      <c r="M70" s="337">
        <f>[2]ΙΣΟΖΥΓΙΟ_2024!N304</f>
        <v>0</v>
      </c>
      <c r="N70" s="337">
        <f>[2]ΙΣΟΖΥΓΙΟ_2024!O304</f>
        <v>0</v>
      </c>
      <c r="O70" s="337">
        <f>[2]ΙΣΟΖΥΓΙΟ_2024!P304</f>
        <v>0</v>
      </c>
      <c r="P70" s="334">
        <f t="shared" ref="P70:P101" si="20">SUM(D70:O70)</f>
        <v>8.0399999999999991</v>
      </c>
    </row>
    <row r="71" spans="1:16" ht="20.149999999999999" customHeight="1">
      <c r="A71" s="305">
        <v>71</v>
      </c>
      <c r="B71" s="331">
        <v>66</v>
      </c>
      <c r="C71" s="338" t="str">
        <f>[1]ΑΝΤΙΣΤΟΙΧΙΣΗ!F295</f>
        <v>Εντυπα και γραφική ύλη ΠΡΟΒΛΕΨΗ 2025</v>
      </c>
      <c r="D71" s="337">
        <f>'[2]ΑΜΕΣΑ_ΕΞΟΔΑ+64-65-67_2025 '!B191</f>
        <v>0</v>
      </c>
      <c r="E71" s="337">
        <f>'[2]ΑΜΕΣΑ_ΕΞΟΔΑ+64-65-67_2025 '!C191</f>
        <v>0</v>
      </c>
      <c r="F71" s="337">
        <f>'[2]ΑΜΕΣΑ_ΕΞΟΔΑ+64-65-67_2025 '!D191</f>
        <v>8.0399999999999991</v>
      </c>
      <c r="G71" s="337">
        <f>'[2]ΑΜΕΣΑ_ΕΞΟΔΑ+64-65-67_2025 '!E191</f>
        <v>0</v>
      </c>
      <c r="H71" s="337">
        <f>'[2]ΑΜΕΣΑ_ΕΞΟΔΑ+64-65-67_2025 '!F191</f>
        <v>0</v>
      </c>
      <c r="I71" s="337">
        <f>'[2]ΑΜΕΣΑ_ΕΞΟΔΑ+64-65-67_2025 '!G191</f>
        <v>0</v>
      </c>
      <c r="J71" s="337">
        <f>'[2]ΑΜΕΣΑ_ΕΞΟΔΑ+64-65-67_2025 '!H191</f>
        <v>0</v>
      </c>
      <c r="K71" s="337">
        <f>'[2]ΑΜΕΣΑ_ΕΞΟΔΑ+64-65-67_2025 '!I191</f>
        <v>0</v>
      </c>
      <c r="L71" s="337">
        <f>'[2]ΑΜΕΣΑ_ΕΞΟΔΑ+64-65-67_2025 '!J191</f>
        <v>0</v>
      </c>
      <c r="M71" s="337">
        <f>'[2]ΑΜΕΣΑ_ΕΞΟΔΑ+64-65-67_2025 '!K191</f>
        <v>0</v>
      </c>
      <c r="N71" s="337">
        <f>'[2]ΑΜΕΣΑ_ΕΞΟΔΑ+64-65-67_2025 '!L191</f>
        <v>0</v>
      </c>
      <c r="O71" s="337">
        <f>'[2]ΑΜΕΣΑ_ΕΞΟΔΑ+64-65-67_2025 '!M191</f>
        <v>0</v>
      </c>
      <c r="P71" s="334">
        <f t="shared" si="20"/>
        <v>8.0399999999999991</v>
      </c>
    </row>
    <row r="72" spans="1:16" ht="20.149999999999999" customHeight="1">
      <c r="A72" s="305">
        <v>72</v>
      </c>
      <c r="B72" s="331">
        <v>67</v>
      </c>
      <c r="C72" s="338" t="str">
        <f>[1]ΑΝΤΙΣΤΟΙΧΙΣΗ!F296</f>
        <v>ΠΡΑΓΜΑΤΟΠΟΙΗΘΕΝ 2025</v>
      </c>
      <c r="D72" s="337">
        <f>[2]ΕΞΟΔΑ_2025!D20</f>
        <v>0</v>
      </c>
      <c r="E72" s="337">
        <f>[2]ΕΞΟΔΑ_2025!E20</f>
        <v>0</v>
      </c>
      <c r="F72" s="337">
        <f>[2]ΕΞΟΔΑ_2025!F20</f>
        <v>0</v>
      </c>
      <c r="G72" s="337">
        <f>[2]ΕΞΟΔΑ_2025!G20</f>
        <v>0</v>
      </c>
      <c r="H72" s="337">
        <f>[2]ΕΞΟΔΑ_2025!H20</f>
        <v>0</v>
      </c>
      <c r="I72" s="337">
        <f>[2]ΕΞΟΔΑ_2025!I20</f>
        <v>0</v>
      </c>
      <c r="J72" s="337">
        <f>[2]ΕΞΟΔΑ_2025!J20</f>
        <v>0</v>
      </c>
      <c r="K72" s="337">
        <f>[2]ΕΞΟΔΑ_2025!K20</f>
        <v>0</v>
      </c>
      <c r="L72" s="337">
        <f>[2]ΕΞΟΔΑ_2025!L20</f>
        <v>0</v>
      </c>
      <c r="M72" s="337">
        <f>[2]ΕΞΟΔΑ_2025!M20</f>
        <v>0</v>
      </c>
      <c r="N72" s="337">
        <f>[2]ΕΞΟΔΑ_2025!N20</f>
        <v>0</v>
      </c>
      <c r="O72" s="337">
        <f>[2]ΕΞΟΔΑ_2025!O20</f>
        <v>0</v>
      </c>
      <c r="P72" s="334">
        <f t="shared" si="20"/>
        <v>0</v>
      </c>
    </row>
    <row r="73" spans="1:16" ht="20.149999999999999" customHeight="1">
      <c r="A73" s="305">
        <v>73</v>
      </c>
      <c r="B73" s="331">
        <v>68</v>
      </c>
      <c r="C73" s="336" t="str">
        <f>[1]ΑΝΤΙΣΤΟΙΧΙΣΗ!F297</f>
        <v>ΔΙΑΦΟΡΑ</v>
      </c>
      <c r="D73" s="335">
        <f t="shared" ref="D73:O73" si="21">D71-D70</f>
        <v>0</v>
      </c>
      <c r="E73" s="335">
        <f t="shared" si="21"/>
        <v>0</v>
      </c>
      <c r="F73" s="335">
        <f t="shared" si="21"/>
        <v>0</v>
      </c>
      <c r="G73" s="335">
        <f t="shared" si="21"/>
        <v>0</v>
      </c>
      <c r="H73" s="335">
        <f t="shared" si="21"/>
        <v>0</v>
      </c>
      <c r="I73" s="335">
        <f t="shared" si="21"/>
        <v>0</v>
      </c>
      <c r="J73" s="335">
        <f t="shared" si="21"/>
        <v>0</v>
      </c>
      <c r="K73" s="335">
        <f t="shared" si="21"/>
        <v>0</v>
      </c>
      <c r="L73" s="335">
        <f t="shared" si="21"/>
        <v>0</v>
      </c>
      <c r="M73" s="335">
        <f t="shared" si="21"/>
        <v>0</v>
      </c>
      <c r="N73" s="335">
        <f t="shared" si="21"/>
        <v>0</v>
      </c>
      <c r="O73" s="335">
        <f t="shared" si="21"/>
        <v>0</v>
      </c>
      <c r="P73" s="334">
        <f t="shared" si="20"/>
        <v>0</v>
      </c>
    </row>
    <row r="74" spans="1:16" ht="20.149999999999999" customHeight="1">
      <c r="A74" s="305">
        <v>74</v>
      </c>
      <c r="B74" s="331">
        <v>69</v>
      </c>
      <c r="C74" s="338" t="str">
        <f>[1]ΑΝΤΙΣΤΟΙΧΙΣΗ!F298</f>
        <v>Υλικά Καθαριότητας 2024</v>
      </c>
      <c r="D74" s="337">
        <v>8.99</v>
      </c>
      <c r="E74" s="337">
        <v>8.99</v>
      </c>
      <c r="F74" s="337">
        <v>0</v>
      </c>
      <c r="G74" s="337">
        <v>0</v>
      </c>
      <c r="H74" s="337">
        <v>0</v>
      </c>
      <c r="I74" s="337">
        <v>0</v>
      </c>
      <c r="J74" s="337">
        <v>0</v>
      </c>
      <c r="K74" s="337">
        <v>9.35</v>
      </c>
      <c r="L74" s="337">
        <v>9.35</v>
      </c>
      <c r="M74" s="337">
        <v>0</v>
      </c>
      <c r="N74" s="337">
        <v>0</v>
      </c>
      <c r="O74" s="337">
        <v>0</v>
      </c>
      <c r="P74" s="334">
        <f t="shared" si="20"/>
        <v>36.68</v>
      </c>
    </row>
    <row r="75" spans="1:16" ht="20.149999999999999" customHeight="1">
      <c r="A75" s="305">
        <v>75</v>
      </c>
      <c r="B75" s="331">
        <v>70</v>
      </c>
      <c r="C75" s="338" t="str">
        <f>[1]ΑΝΤΙΣΤΟΙΧΙΣΗ!F299</f>
        <v>Υλικά Καθαριότητας ΠΡΟΒΛΕΨΗ 2025</v>
      </c>
      <c r="D75" s="337">
        <f>'[2]ΑΜΕΣΑ_ΕΞΟΔΑ+64-65-67_2025 '!B192</f>
        <v>8.99</v>
      </c>
      <c r="E75" s="337">
        <f>'[2]ΑΜΕΣΑ_ΕΞΟΔΑ+64-65-67_2025 '!C192</f>
        <v>8.99</v>
      </c>
      <c r="F75" s="337">
        <f>'[2]ΑΜΕΣΑ_ΕΞΟΔΑ+64-65-67_2025 '!D192</f>
        <v>0</v>
      </c>
      <c r="G75" s="337">
        <f>'[2]ΑΜΕΣΑ_ΕΞΟΔΑ+64-65-67_2025 '!E192</f>
        <v>0</v>
      </c>
      <c r="H75" s="337">
        <f>'[2]ΑΜΕΣΑ_ΕΞΟΔΑ+64-65-67_2025 '!F192</f>
        <v>0</v>
      </c>
      <c r="I75" s="337">
        <f>'[2]ΑΜΕΣΑ_ΕΞΟΔΑ+64-65-67_2025 '!G192</f>
        <v>0</v>
      </c>
      <c r="J75" s="337">
        <f>'[2]ΑΜΕΣΑ_ΕΞΟΔΑ+64-65-67_2025 '!H192</f>
        <v>0</v>
      </c>
      <c r="K75" s="337">
        <f>'[2]ΑΜΕΣΑ_ΕΞΟΔΑ+64-65-67_2025 '!I192</f>
        <v>9.35</v>
      </c>
      <c r="L75" s="337">
        <f>'[2]ΑΜΕΣΑ_ΕΞΟΔΑ+64-65-67_2025 '!J192</f>
        <v>9.35</v>
      </c>
      <c r="M75" s="337">
        <f>'[2]ΑΜΕΣΑ_ΕΞΟΔΑ+64-65-67_2025 '!K192</f>
        <v>0</v>
      </c>
      <c r="N75" s="337">
        <f>'[2]ΑΜΕΣΑ_ΕΞΟΔΑ+64-65-67_2025 '!L192</f>
        <v>0</v>
      </c>
      <c r="O75" s="337">
        <f>'[2]ΑΜΕΣΑ_ΕΞΟΔΑ+64-65-67_2025 '!M192</f>
        <v>0</v>
      </c>
      <c r="P75" s="334">
        <f t="shared" si="20"/>
        <v>36.68</v>
      </c>
    </row>
    <row r="76" spans="1:16" ht="20.149999999999999" customHeight="1">
      <c r="A76" s="305">
        <v>76</v>
      </c>
      <c r="B76" s="331">
        <v>71</v>
      </c>
      <c r="C76" s="338" t="str">
        <f>[1]ΑΝΤΙΣΤΟΙΧΙΣΗ!F300</f>
        <v>ΠΡΑΓΜΑΤΟΠΟΙΗΘΕΝ 2025</v>
      </c>
      <c r="D76" s="337">
        <f>[2]ΕΞΟΔΑ_2025!D21</f>
        <v>0</v>
      </c>
      <c r="E76" s="337">
        <f>[2]ΕΞΟΔΑ_2025!E21</f>
        <v>0</v>
      </c>
      <c r="F76" s="337">
        <f>[2]ΕΞΟΔΑ_2025!F21</f>
        <v>0</v>
      </c>
      <c r="G76" s="337">
        <f>[2]ΕΞΟΔΑ_2025!G21</f>
        <v>0</v>
      </c>
      <c r="H76" s="337">
        <f>[2]ΕΞΟΔΑ_2025!H21</f>
        <v>0</v>
      </c>
      <c r="I76" s="337">
        <f>[2]ΕΞΟΔΑ_2025!I21</f>
        <v>0</v>
      </c>
      <c r="J76" s="337">
        <f>[2]ΕΞΟΔΑ_2025!J21</f>
        <v>0</v>
      </c>
      <c r="K76" s="337">
        <f>[2]ΕΞΟΔΑ_2025!K21</f>
        <v>0</v>
      </c>
      <c r="L76" s="337">
        <f>[2]ΕΞΟΔΑ_2025!L21</f>
        <v>0</v>
      </c>
      <c r="M76" s="337">
        <f>[2]ΕΞΟΔΑ_2025!M21</f>
        <v>0</v>
      </c>
      <c r="N76" s="337">
        <f>[2]ΕΞΟΔΑ_2025!N21</f>
        <v>0</v>
      </c>
      <c r="O76" s="337">
        <f>[2]ΕΞΟΔΑ_2025!O21</f>
        <v>0</v>
      </c>
      <c r="P76" s="334">
        <f t="shared" si="20"/>
        <v>0</v>
      </c>
    </row>
    <row r="77" spans="1:16" ht="20.149999999999999" customHeight="1">
      <c r="A77" s="305">
        <v>77</v>
      </c>
      <c r="B77" s="331">
        <v>72</v>
      </c>
      <c r="C77" s="336" t="str">
        <f>[1]ΑΝΤΙΣΤΟΙΧΙΣΗ!F301</f>
        <v>ΔΙΑΦΟΡΑ</v>
      </c>
      <c r="D77" s="335">
        <f t="shared" ref="D77:O77" si="22">D75-D74</f>
        <v>0</v>
      </c>
      <c r="E77" s="335">
        <f t="shared" si="22"/>
        <v>0</v>
      </c>
      <c r="F77" s="335">
        <f t="shared" si="22"/>
        <v>0</v>
      </c>
      <c r="G77" s="335">
        <f t="shared" si="22"/>
        <v>0</v>
      </c>
      <c r="H77" s="335">
        <f t="shared" si="22"/>
        <v>0</v>
      </c>
      <c r="I77" s="335">
        <f t="shared" si="22"/>
        <v>0</v>
      </c>
      <c r="J77" s="335">
        <f t="shared" si="22"/>
        <v>0</v>
      </c>
      <c r="K77" s="335">
        <f t="shared" si="22"/>
        <v>0</v>
      </c>
      <c r="L77" s="335">
        <f t="shared" si="22"/>
        <v>0</v>
      </c>
      <c r="M77" s="335">
        <f t="shared" si="22"/>
        <v>0</v>
      </c>
      <c r="N77" s="335">
        <f t="shared" si="22"/>
        <v>0</v>
      </c>
      <c r="O77" s="335">
        <f t="shared" si="22"/>
        <v>0</v>
      </c>
      <c r="P77" s="334">
        <f t="shared" si="20"/>
        <v>0</v>
      </c>
    </row>
    <row r="78" spans="1:16" ht="20.149999999999999" customHeight="1">
      <c r="A78" s="305">
        <v>78</v>
      </c>
      <c r="B78" s="331">
        <v>73</v>
      </c>
      <c r="C78" s="338" t="str">
        <f>[1]ΑΝΤΙΣΤΟΙΧΙΣΗ!F302</f>
        <v>Υλικά Φαρμακείου 2024</v>
      </c>
      <c r="D78" s="337">
        <v>61.85</v>
      </c>
      <c r="E78" s="337">
        <v>0</v>
      </c>
      <c r="F78" s="337">
        <v>0</v>
      </c>
      <c r="G78" s="337">
        <v>0</v>
      </c>
      <c r="H78" s="337">
        <v>0</v>
      </c>
      <c r="I78" s="337">
        <v>39.25</v>
      </c>
      <c r="J78" s="337">
        <v>0</v>
      </c>
      <c r="K78" s="337">
        <v>0</v>
      </c>
      <c r="L78" s="337">
        <v>0</v>
      </c>
      <c r="M78" s="337">
        <v>0</v>
      </c>
      <c r="N78" s="337">
        <v>0</v>
      </c>
      <c r="O78" s="337">
        <v>11.79</v>
      </c>
      <c r="P78" s="334">
        <f t="shared" si="20"/>
        <v>112.88999999999999</v>
      </c>
    </row>
    <row r="79" spans="1:16" ht="20.149999999999999" customHeight="1">
      <c r="A79" s="305">
        <v>79</v>
      </c>
      <c r="B79" s="331">
        <v>74</v>
      </c>
      <c r="C79" s="338" t="str">
        <f>[1]ΑΝΤΙΣΤΟΙΧΙΣΗ!F303</f>
        <v>Υλικά Φαρμακείου ΠΡΟΒΛΕΨΗ 2025</v>
      </c>
      <c r="D79" s="337">
        <f>'[2]ΑΜΕΣΑ_ΕΞΟΔΑ+64-65-67_2025 '!B193</f>
        <v>61.85</v>
      </c>
      <c r="E79" s="337">
        <f>'[2]ΑΜΕΣΑ_ΕΞΟΔΑ+64-65-67_2025 '!C193</f>
        <v>0</v>
      </c>
      <c r="F79" s="337">
        <f>'[2]ΑΜΕΣΑ_ΕΞΟΔΑ+64-65-67_2025 '!D193</f>
        <v>0</v>
      </c>
      <c r="G79" s="337">
        <f>'[2]ΑΜΕΣΑ_ΕΞΟΔΑ+64-65-67_2025 '!E193</f>
        <v>0</v>
      </c>
      <c r="H79" s="337">
        <f>'[2]ΑΜΕΣΑ_ΕΞΟΔΑ+64-65-67_2025 '!F193</f>
        <v>0</v>
      </c>
      <c r="I79" s="337">
        <f>'[2]ΑΜΕΣΑ_ΕΞΟΔΑ+64-65-67_2025 '!G193</f>
        <v>39.25</v>
      </c>
      <c r="J79" s="337">
        <f>'[2]ΑΜΕΣΑ_ΕΞΟΔΑ+64-65-67_2025 '!H193</f>
        <v>0</v>
      </c>
      <c r="K79" s="337">
        <f>'[2]ΑΜΕΣΑ_ΕΞΟΔΑ+64-65-67_2025 '!I193</f>
        <v>0</v>
      </c>
      <c r="L79" s="337">
        <f>'[2]ΑΜΕΣΑ_ΕΞΟΔΑ+64-65-67_2025 '!J193</f>
        <v>0</v>
      </c>
      <c r="M79" s="337">
        <f>'[2]ΑΜΕΣΑ_ΕΞΟΔΑ+64-65-67_2025 '!K193</f>
        <v>0</v>
      </c>
      <c r="N79" s="337">
        <f>'[2]ΑΜΕΣΑ_ΕΞΟΔΑ+64-65-67_2025 '!L193</f>
        <v>0</v>
      </c>
      <c r="O79" s="337">
        <f>'[2]ΑΜΕΣΑ_ΕΞΟΔΑ+64-65-67_2025 '!M193</f>
        <v>11.79</v>
      </c>
      <c r="P79" s="334">
        <f t="shared" si="20"/>
        <v>112.88999999999999</v>
      </c>
    </row>
    <row r="80" spans="1:16" ht="20.149999999999999" customHeight="1">
      <c r="A80" s="305">
        <v>80</v>
      </c>
      <c r="B80" s="331">
        <v>75</v>
      </c>
      <c r="C80" s="338" t="str">
        <f>[1]ΑΝΤΙΣΤΟΙΧΙΣΗ!F304</f>
        <v>ΠΡΑΓΜΑΤΟΠΟΙΗΘΕΝ 2025</v>
      </c>
      <c r="D80" s="337">
        <f>[2]ΕΞΟΔΑ_2025!D22</f>
        <v>0</v>
      </c>
      <c r="E80" s="337">
        <f>[2]ΕΞΟΔΑ_2025!E22</f>
        <v>0</v>
      </c>
      <c r="F80" s="337">
        <f>[2]ΕΞΟΔΑ_2025!F22</f>
        <v>0</v>
      </c>
      <c r="G80" s="337">
        <f>[2]ΕΞΟΔΑ_2025!G22</f>
        <v>0</v>
      </c>
      <c r="H80" s="337">
        <f>[2]ΕΞΟΔΑ_2025!H22</f>
        <v>0</v>
      </c>
      <c r="I80" s="337">
        <f>[2]ΕΞΟΔΑ_2025!I22</f>
        <v>0</v>
      </c>
      <c r="J80" s="337">
        <f>[2]ΕΞΟΔΑ_2025!J22</f>
        <v>0</v>
      </c>
      <c r="K80" s="337">
        <f>[2]ΕΞΟΔΑ_2025!K22</f>
        <v>0</v>
      </c>
      <c r="L80" s="337">
        <f>[2]ΕΞΟΔΑ_2025!L22</f>
        <v>0</v>
      </c>
      <c r="M80" s="337">
        <f>[2]ΕΞΟΔΑ_2025!M22</f>
        <v>0</v>
      </c>
      <c r="N80" s="337">
        <f>[2]ΕΞΟΔΑ_2025!N22</f>
        <v>0</v>
      </c>
      <c r="O80" s="337">
        <f>[2]ΕΞΟΔΑ_2025!O22</f>
        <v>0</v>
      </c>
      <c r="P80" s="334">
        <f t="shared" si="20"/>
        <v>0</v>
      </c>
    </row>
    <row r="81" spans="1:16" ht="20.149999999999999" customHeight="1">
      <c r="A81" s="305">
        <v>81</v>
      </c>
      <c r="B81" s="331">
        <v>76</v>
      </c>
      <c r="C81" s="336" t="str">
        <f>[1]ΑΝΤΙΣΤΟΙΧΙΣΗ!F305</f>
        <v>ΔΙΑΦΟΡΑ</v>
      </c>
      <c r="D81" s="335">
        <f t="shared" ref="D81:O81" si="23">D79-D78</f>
        <v>0</v>
      </c>
      <c r="E81" s="335">
        <f t="shared" si="23"/>
        <v>0</v>
      </c>
      <c r="F81" s="335">
        <f t="shared" si="23"/>
        <v>0</v>
      </c>
      <c r="G81" s="335">
        <f t="shared" si="23"/>
        <v>0</v>
      </c>
      <c r="H81" s="335">
        <f t="shared" si="23"/>
        <v>0</v>
      </c>
      <c r="I81" s="335">
        <f t="shared" si="23"/>
        <v>0</v>
      </c>
      <c r="J81" s="335">
        <f t="shared" si="23"/>
        <v>0</v>
      </c>
      <c r="K81" s="335">
        <f t="shared" si="23"/>
        <v>0</v>
      </c>
      <c r="L81" s="335">
        <f t="shared" si="23"/>
        <v>0</v>
      </c>
      <c r="M81" s="335">
        <f t="shared" si="23"/>
        <v>0</v>
      </c>
      <c r="N81" s="335">
        <f t="shared" si="23"/>
        <v>0</v>
      </c>
      <c r="O81" s="335">
        <f t="shared" si="23"/>
        <v>0</v>
      </c>
      <c r="P81" s="334">
        <f t="shared" si="20"/>
        <v>0</v>
      </c>
    </row>
    <row r="82" spans="1:16" ht="20.149999999999999" customHeight="1">
      <c r="A82" s="305">
        <v>82</v>
      </c>
      <c r="B82" s="331">
        <v>77</v>
      </c>
      <c r="C82" s="338" t="str">
        <f>[1]ΑΝΤΙΣΤΟΙΧΙΣΗ!F306</f>
        <v>Διάφορα αναλώσιμα 2024</v>
      </c>
      <c r="D82" s="337">
        <v>83.76</v>
      </c>
      <c r="E82" s="337">
        <v>378.72</v>
      </c>
      <c r="F82" s="337">
        <v>0</v>
      </c>
      <c r="G82" s="337">
        <v>0</v>
      </c>
      <c r="H82" s="337">
        <v>0</v>
      </c>
      <c r="I82" s="337">
        <v>0</v>
      </c>
      <c r="J82" s="337">
        <v>0</v>
      </c>
      <c r="K82" s="337">
        <v>24.03</v>
      </c>
      <c r="L82" s="337">
        <v>37.83</v>
      </c>
      <c r="M82" s="337">
        <v>0</v>
      </c>
      <c r="N82" s="337">
        <v>0</v>
      </c>
      <c r="O82" s="337">
        <v>0</v>
      </c>
      <c r="P82" s="334">
        <f t="shared" si="20"/>
        <v>524.34</v>
      </c>
    </row>
    <row r="83" spans="1:16" ht="20.149999999999999" customHeight="1">
      <c r="A83" s="305">
        <v>83</v>
      </c>
      <c r="B83" s="331">
        <v>78</v>
      </c>
      <c r="C83" s="338" t="str">
        <f>[1]ΑΝΤΙΣΤΟΙΧΙΣΗ!F307</f>
        <v>Διάφορα αναλώσιμα ΠΡΟΒΛΕΨΗ 2025</v>
      </c>
      <c r="D83" s="337">
        <f>'[2]ΑΜΕΣΑ_ΕΞΟΔΑ+64-65-67_2025 '!B194</f>
        <v>83.76</v>
      </c>
      <c r="E83" s="337">
        <f>'[2]ΑΜΕΣΑ_ΕΞΟΔΑ+64-65-67_2025 '!C194</f>
        <v>378.72</v>
      </c>
      <c r="F83" s="337">
        <f>'[2]ΑΜΕΣΑ_ΕΞΟΔΑ+64-65-67_2025 '!D194</f>
        <v>0</v>
      </c>
      <c r="G83" s="337">
        <f>'[2]ΑΜΕΣΑ_ΕΞΟΔΑ+64-65-67_2025 '!E194</f>
        <v>0</v>
      </c>
      <c r="H83" s="337">
        <f>'[2]ΑΜΕΣΑ_ΕΞΟΔΑ+64-65-67_2025 '!F194</f>
        <v>0</v>
      </c>
      <c r="I83" s="337">
        <f>'[2]ΑΜΕΣΑ_ΕΞΟΔΑ+64-65-67_2025 '!G194</f>
        <v>0</v>
      </c>
      <c r="J83" s="337">
        <f>'[2]ΑΜΕΣΑ_ΕΞΟΔΑ+64-65-67_2025 '!H194</f>
        <v>0</v>
      </c>
      <c r="K83" s="337">
        <f>'[2]ΑΜΕΣΑ_ΕΞΟΔΑ+64-65-67_2025 '!I194</f>
        <v>24.03</v>
      </c>
      <c r="L83" s="337">
        <f>'[2]ΑΜΕΣΑ_ΕΞΟΔΑ+64-65-67_2025 '!J194</f>
        <v>37.83</v>
      </c>
      <c r="M83" s="337">
        <f>'[2]ΑΜΕΣΑ_ΕΞΟΔΑ+64-65-67_2025 '!K194</f>
        <v>0</v>
      </c>
      <c r="N83" s="337">
        <f>'[2]ΑΜΕΣΑ_ΕΞΟΔΑ+64-65-67_2025 '!L194</f>
        <v>0</v>
      </c>
      <c r="O83" s="337">
        <f>'[2]ΑΜΕΣΑ_ΕΞΟΔΑ+64-65-67_2025 '!M194</f>
        <v>0</v>
      </c>
      <c r="P83" s="334">
        <f t="shared" si="20"/>
        <v>524.34</v>
      </c>
    </row>
    <row r="84" spans="1:16" ht="20.149999999999999" customHeight="1">
      <c r="A84" s="305">
        <v>84</v>
      </c>
      <c r="B84" s="331">
        <v>79</v>
      </c>
      <c r="C84" s="338" t="str">
        <f>[1]ΑΝΤΙΣΤΟΙΧΙΣΗ!F308</f>
        <v>ΠΡΑΓΜΑΤΟΠΟΙΗΘΕΝ 2025</v>
      </c>
      <c r="D84" s="337">
        <f>[2]ΕΞΟΔΑ_2025!D23</f>
        <v>42.62</v>
      </c>
      <c r="E84" s="337">
        <f>[2]ΕΞΟΔΑ_2025!E23</f>
        <v>50</v>
      </c>
      <c r="F84" s="337">
        <f>[2]ΕΞΟΔΑ_2025!F23</f>
        <v>45.559999999999995</v>
      </c>
      <c r="G84" s="337">
        <f>[2]ΕΞΟΔΑ_2025!G23</f>
        <v>49.57</v>
      </c>
      <c r="H84" s="337">
        <f>[2]ΕΞΟΔΑ_2025!H23</f>
        <v>0.96</v>
      </c>
      <c r="I84" s="337">
        <f>[2]ΕΞΟΔΑ_2025!I23</f>
        <v>2.72</v>
      </c>
      <c r="J84" s="337">
        <f>[2]ΕΞΟΔΑ_2025!J23</f>
        <v>0</v>
      </c>
      <c r="K84" s="337">
        <f>[2]ΕΞΟΔΑ_2025!K23</f>
        <v>0</v>
      </c>
      <c r="L84" s="337">
        <f>[2]ΕΞΟΔΑ_2025!L23</f>
        <v>0</v>
      </c>
      <c r="M84" s="337">
        <f>[2]ΕΞΟΔΑ_2025!M23</f>
        <v>0</v>
      </c>
      <c r="N84" s="337">
        <f>[2]ΕΞΟΔΑ_2025!N23</f>
        <v>0</v>
      </c>
      <c r="O84" s="337">
        <f>[2]ΕΞΟΔΑ_2025!O23</f>
        <v>0</v>
      </c>
      <c r="P84" s="334">
        <f t="shared" si="20"/>
        <v>191.43</v>
      </c>
    </row>
    <row r="85" spans="1:16" ht="20.149999999999999" customHeight="1">
      <c r="A85" s="305">
        <v>85</v>
      </c>
      <c r="B85" s="331">
        <v>80</v>
      </c>
      <c r="C85" s="336" t="str">
        <f>[1]ΑΝΤΙΣΤΟΙΧΙΣΗ!F309</f>
        <v>ΔΙΑΦΟΡΑ</v>
      </c>
      <c r="D85" s="335">
        <f t="shared" ref="D85:O85" si="24">D83-D82</f>
        <v>0</v>
      </c>
      <c r="E85" s="335">
        <f t="shared" si="24"/>
        <v>0</v>
      </c>
      <c r="F85" s="335">
        <f t="shared" si="24"/>
        <v>0</v>
      </c>
      <c r="G85" s="335">
        <f t="shared" si="24"/>
        <v>0</v>
      </c>
      <c r="H85" s="335">
        <f t="shared" si="24"/>
        <v>0</v>
      </c>
      <c r="I85" s="335">
        <f t="shared" si="24"/>
        <v>0</v>
      </c>
      <c r="J85" s="335">
        <f t="shared" si="24"/>
        <v>0</v>
      </c>
      <c r="K85" s="335">
        <f t="shared" si="24"/>
        <v>0</v>
      </c>
      <c r="L85" s="335">
        <f t="shared" si="24"/>
        <v>0</v>
      </c>
      <c r="M85" s="335">
        <f t="shared" si="24"/>
        <v>0</v>
      </c>
      <c r="N85" s="335">
        <f t="shared" si="24"/>
        <v>0</v>
      </c>
      <c r="O85" s="335">
        <f t="shared" si="24"/>
        <v>0</v>
      </c>
      <c r="P85" s="334">
        <f t="shared" si="20"/>
        <v>0</v>
      </c>
    </row>
    <row r="86" spans="1:16" ht="20.149999999999999" customHeight="1">
      <c r="A86" s="305">
        <v>86</v>
      </c>
      <c r="B86" s="331">
        <v>81</v>
      </c>
      <c r="C86" s="338" t="str">
        <f>[1]ΑΝΤΙΣΤΟΙΧΙΣΗ!F310</f>
        <v>Αμοιβές συνεργατών ( Μέσα ανεύρεσης Πελατείας Booking Airbnb κλπ) 2024</v>
      </c>
      <c r="D86" s="337">
        <v>3930.91</v>
      </c>
      <c r="E86" s="337">
        <v>5027.21</v>
      </c>
      <c r="F86" s="337">
        <v>4924.2699999999995</v>
      </c>
      <c r="G86" s="337">
        <v>7312.44</v>
      </c>
      <c r="H86" s="337">
        <v>11237</v>
      </c>
      <c r="I86" s="337">
        <v>10545.34</v>
      </c>
      <c r="J86" s="337">
        <v>10004.91</v>
      </c>
      <c r="K86" s="337">
        <v>9089.7099999999991</v>
      </c>
      <c r="L86" s="337">
        <v>8795.36</v>
      </c>
      <c r="M86" s="337">
        <v>8393.18</v>
      </c>
      <c r="N86" s="337">
        <v>9113.51</v>
      </c>
      <c r="O86" s="337">
        <v>6551.71</v>
      </c>
      <c r="P86" s="334">
        <f t="shared" si="20"/>
        <v>94925.549999999988</v>
      </c>
    </row>
    <row r="87" spans="1:16" ht="20.149999999999999" customHeight="1">
      <c r="A87" s="305">
        <v>87</v>
      </c>
      <c r="B87" s="331">
        <v>82</v>
      </c>
      <c r="C87" s="338" t="str">
        <f>[1]ΑΝΤΙΣΤΟΙΧΙΣΗ!F311</f>
        <v>Αμοιβές συνεργατών ( Μέσα ανεύρεσης Πελατείας Booking Airbnb κλπ) ΠΡΟΒΛΕΨΗ 2025</v>
      </c>
      <c r="D87" s="337">
        <f>'[2]ΑΜΕΣΑ_ΕΞΟΔΑ+64-65-67_2025 '!B4</f>
        <v>3930.91</v>
      </c>
      <c r="E87" s="337">
        <f>'[2]ΑΜΕΣΑ_ΕΞΟΔΑ+64-65-67_2025 '!C4</f>
        <v>5027.21</v>
      </c>
      <c r="F87" s="337">
        <f>'[2]ΑΜΕΣΑ_ΕΞΟΔΑ+64-65-67_2025 '!D4</f>
        <v>4924.2699999999995</v>
      </c>
      <c r="G87" s="337">
        <f>'[2]ΑΜΕΣΑ_ΕΞΟΔΑ+64-65-67_2025 '!E4</f>
        <v>7312.44</v>
      </c>
      <c r="H87" s="337">
        <f>'[2]ΑΜΕΣΑ_ΕΞΟΔΑ+64-65-67_2025 '!F4</f>
        <v>11237</v>
      </c>
      <c r="I87" s="337">
        <f>'[2]ΑΜΕΣΑ_ΕΞΟΔΑ+64-65-67_2025 '!G4</f>
        <v>10545.34</v>
      </c>
      <c r="J87" s="337">
        <f>'[2]ΑΜΕΣΑ_ΕΞΟΔΑ+64-65-67_2025 '!H4</f>
        <v>10004.91</v>
      </c>
      <c r="K87" s="337">
        <f>'[2]ΑΜΕΣΑ_ΕΞΟΔΑ+64-65-67_2025 '!I4</f>
        <v>9089.7099999999991</v>
      </c>
      <c r="L87" s="337">
        <f>'[2]ΑΜΕΣΑ_ΕΞΟΔΑ+64-65-67_2025 '!J4</f>
        <v>8795.36</v>
      </c>
      <c r="M87" s="337">
        <f>'[2]ΑΜΕΣΑ_ΕΞΟΔΑ+64-65-67_2025 '!K4</f>
        <v>8393.18</v>
      </c>
      <c r="N87" s="337">
        <f>'[2]ΑΜΕΣΑ_ΕΞΟΔΑ+64-65-67_2025 '!L4</f>
        <v>9113.51</v>
      </c>
      <c r="O87" s="337">
        <f>'[2]ΑΜΕΣΑ_ΕΞΟΔΑ+64-65-67_2025 '!M4</f>
        <v>6551.71</v>
      </c>
      <c r="P87" s="334">
        <f t="shared" si="20"/>
        <v>94925.549999999988</v>
      </c>
    </row>
    <row r="88" spans="1:16" ht="20.149999999999999" customHeight="1">
      <c r="A88" s="305">
        <v>88</v>
      </c>
      <c r="B88" s="331">
        <v>83</v>
      </c>
      <c r="C88" s="338" t="str">
        <f>[1]ΑΝΤΙΣΤΟΙΧΙΣΗ!F312</f>
        <v>ΠΡΑΓΜΑΤΟΠΟΙΗΘΕΝ 2025</v>
      </c>
      <c r="D88" s="337">
        <f>[2]ΕΞΟΔΑ_2025!D24</f>
        <v>14981.98</v>
      </c>
      <c r="E88" s="337">
        <f>[2]ΕΞΟΔΑ_2025!E24</f>
        <v>4853.79</v>
      </c>
      <c r="F88" s="337">
        <f>[2]ΕΞΟΔΑ_2025!F24</f>
        <v>5452.54</v>
      </c>
      <c r="G88" s="337">
        <f>[2]ΕΞΟΔΑ_2025!G24</f>
        <v>4093.02</v>
      </c>
      <c r="H88" s="337">
        <f>[2]ΕΞΟΔΑ_2025!H24</f>
        <v>6803.8600000000006</v>
      </c>
      <c r="I88" s="337">
        <f>[2]ΕΞΟΔΑ_2025!I24</f>
        <v>7569.95</v>
      </c>
      <c r="J88" s="337">
        <f>[2]ΕΞΟΔΑ_2025!J24</f>
        <v>0</v>
      </c>
      <c r="K88" s="337">
        <f>[2]ΕΞΟΔΑ_2025!K24</f>
        <v>0</v>
      </c>
      <c r="L88" s="337">
        <f>[2]ΕΞΟΔΑ_2025!L24</f>
        <v>0</v>
      </c>
      <c r="M88" s="337">
        <f>[2]ΕΞΟΔΑ_2025!M24</f>
        <v>0</v>
      </c>
      <c r="N88" s="337">
        <f>[2]ΕΞΟΔΑ_2025!N24</f>
        <v>0</v>
      </c>
      <c r="O88" s="337">
        <f>[2]ΕΞΟΔΑ_2025!O24</f>
        <v>0</v>
      </c>
      <c r="P88" s="334">
        <f t="shared" si="20"/>
        <v>43755.14</v>
      </c>
    </row>
    <row r="89" spans="1:16" ht="20.149999999999999" customHeight="1">
      <c r="A89" s="305">
        <v>89</v>
      </c>
      <c r="B89" s="331">
        <v>84</v>
      </c>
      <c r="C89" s="336" t="str">
        <f>[1]ΑΝΤΙΣΤΟΙΧΙΣΗ!F313</f>
        <v>ΔΙΑΦΟΡΑ</v>
      </c>
      <c r="D89" s="335">
        <f t="shared" ref="D89:O89" si="25">D87-D86</f>
        <v>0</v>
      </c>
      <c r="E89" s="335">
        <f t="shared" si="25"/>
        <v>0</v>
      </c>
      <c r="F89" s="335">
        <f t="shared" si="25"/>
        <v>0</v>
      </c>
      <c r="G89" s="335">
        <f t="shared" si="25"/>
        <v>0</v>
      </c>
      <c r="H89" s="335">
        <f t="shared" si="25"/>
        <v>0</v>
      </c>
      <c r="I89" s="335">
        <f t="shared" si="25"/>
        <v>0</v>
      </c>
      <c r="J89" s="335">
        <f t="shared" si="25"/>
        <v>0</v>
      </c>
      <c r="K89" s="335">
        <f t="shared" si="25"/>
        <v>0</v>
      </c>
      <c r="L89" s="335">
        <f t="shared" si="25"/>
        <v>0</v>
      </c>
      <c r="M89" s="335">
        <f t="shared" si="25"/>
        <v>0</v>
      </c>
      <c r="N89" s="335">
        <f t="shared" si="25"/>
        <v>0</v>
      </c>
      <c r="O89" s="335">
        <f t="shared" si="25"/>
        <v>0</v>
      </c>
      <c r="P89" s="334">
        <f t="shared" si="20"/>
        <v>0</v>
      </c>
    </row>
    <row r="90" spans="1:16" ht="20.149999999999999" customHeight="1">
      <c r="A90" s="305">
        <v>90</v>
      </c>
      <c r="B90" s="331">
        <v>85</v>
      </c>
      <c r="C90" s="338" t="str">
        <f>[1]ΑΝΤΙΣΤΟΙΧΙΣΗ!F314</f>
        <v>Εξοδα για Αναψυχή Πελατών (Κρουαζιέρες Ποδήλατα - Μαθήματα) 2024</v>
      </c>
      <c r="D90" s="337">
        <v>0</v>
      </c>
      <c r="E90" s="337">
        <v>0</v>
      </c>
      <c r="F90" s="337">
        <v>0</v>
      </c>
      <c r="G90" s="337">
        <v>0</v>
      </c>
      <c r="H90" s="337">
        <v>0</v>
      </c>
      <c r="I90" s="337">
        <v>353.98</v>
      </c>
      <c r="J90" s="337">
        <v>398.4</v>
      </c>
      <c r="K90" s="337">
        <v>711.5</v>
      </c>
      <c r="L90" s="337">
        <v>-21.24</v>
      </c>
      <c r="M90" s="337">
        <v>793.61</v>
      </c>
      <c r="N90" s="337">
        <v>0</v>
      </c>
      <c r="O90" s="337">
        <v>0</v>
      </c>
      <c r="P90" s="334">
        <f t="shared" si="20"/>
        <v>2236.25</v>
      </c>
    </row>
    <row r="91" spans="1:16" ht="20.149999999999999" customHeight="1">
      <c r="A91" s="305">
        <v>91</v>
      </c>
      <c r="B91" s="331">
        <v>86</v>
      </c>
      <c r="C91" s="338" t="str">
        <f>[1]ΑΝΤΙΣΤΟΙΧΙΣΗ!F315</f>
        <v>Εξοδα για Αναψυχή Πελατών (Κρουαζιέρες Ποδήλατα - Μαθήματα) ΠΡΟΒΛΕΨΗ 2025</v>
      </c>
      <c r="D91" s="337">
        <f>'[2]ΑΜΕΣΑ_ΕΞΟΔΑ+64-65-67_2025 '!B5</f>
        <v>0</v>
      </c>
      <c r="E91" s="337">
        <f>'[2]ΑΜΕΣΑ_ΕΞΟΔΑ+64-65-67_2025 '!C5</f>
        <v>0</v>
      </c>
      <c r="F91" s="337">
        <f>'[2]ΑΜΕΣΑ_ΕΞΟΔΑ+64-65-67_2025 '!D5</f>
        <v>0</v>
      </c>
      <c r="G91" s="337">
        <f>'[2]ΑΜΕΣΑ_ΕΞΟΔΑ+64-65-67_2025 '!E5</f>
        <v>0</v>
      </c>
      <c r="H91" s="337">
        <f>'[2]ΑΜΕΣΑ_ΕΞΟΔΑ+64-65-67_2025 '!F5</f>
        <v>0</v>
      </c>
      <c r="I91" s="337">
        <f>'[2]ΑΜΕΣΑ_ΕΞΟΔΑ+64-65-67_2025 '!G5</f>
        <v>353.98</v>
      </c>
      <c r="J91" s="337">
        <f>'[2]ΑΜΕΣΑ_ΕΞΟΔΑ+64-65-67_2025 '!H5</f>
        <v>398.4</v>
      </c>
      <c r="K91" s="337">
        <f>'[2]ΑΜΕΣΑ_ΕΞΟΔΑ+64-65-67_2025 '!I5</f>
        <v>711.5</v>
      </c>
      <c r="L91" s="337">
        <f>'[2]ΑΜΕΣΑ_ΕΞΟΔΑ+64-65-67_2025 '!J5</f>
        <v>-21.24</v>
      </c>
      <c r="M91" s="337">
        <f>'[2]ΑΜΕΣΑ_ΕΞΟΔΑ+64-65-67_2025 '!K5</f>
        <v>793.61</v>
      </c>
      <c r="N91" s="337">
        <f>'[2]ΑΜΕΣΑ_ΕΞΟΔΑ+64-65-67_2025 '!L5</f>
        <v>0</v>
      </c>
      <c r="O91" s="337">
        <f>'[2]ΑΜΕΣΑ_ΕΞΟΔΑ+64-65-67_2025 '!M5</f>
        <v>0</v>
      </c>
      <c r="P91" s="334">
        <f t="shared" si="20"/>
        <v>2236.25</v>
      </c>
    </row>
    <row r="92" spans="1:16" ht="20.149999999999999" customHeight="1">
      <c r="A92" s="305">
        <v>92</v>
      </c>
      <c r="B92" s="331">
        <v>87</v>
      </c>
      <c r="C92" s="338" t="str">
        <f>[1]ΑΝΤΙΣΤΟΙΧΙΣΗ!F316</f>
        <v>ΠΡΑΓΜΑΤΟΠΟΙΗΘΕΝ 2025</v>
      </c>
      <c r="D92" s="337">
        <f>[2]ΕΞΟΔΑ_2025!D25</f>
        <v>0</v>
      </c>
      <c r="E92" s="337">
        <f>[2]ΕΞΟΔΑ_2025!E25</f>
        <v>0</v>
      </c>
      <c r="F92" s="337">
        <f>[2]ΕΞΟΔΑ_2025!F25</f>
        <v>768.5</v>
      </c>
      <c r="G92" s="337">
        <f>[2]ΕΞΟΔΑ_2025!G25</f>
        <v>918.31999999999994</v>
      </c>
      <c r="H92" s="337">
        <f>[2]ΕΞΟΔΑ_2025!H25</f>
        <v>1213.27</v>
      </c>
      <c r="I92" s="337">
        <f>[2]ΕΞΟΔΑ_2025!I25</f>
        <v>382.3</v>
      </c>
      <c r="J92" s="337">
        <f>[2]ΕΞΟΔΑ_2025!J25</f>
        <v>0</v>
      </c>
      <c r="K92" s="337">
        <f>[2]ΕΞΟΔΑ_2025!K25</f>
        <v>0</v>
      </c>
      <c r="L92" s="337">
        <f>[2]ΕΞΟΔΑ_2025!L25</f>
        <v>0</v>
      </c>
      <c r="M92" s="337">
        <f>[2]ΕΞΟΔΑ_2025!M25</f>
        <v>0</v>
      </c>
      <c r="N92" s="337">
        <f>[2]ΕΞΟΔΑ_2025!N25</f>
        <v>0</v>
      </c>
      <c r="O92" s="337">
        <f>[2]ΕΞΟΔΑ_2025!O25</f>
        <v>0</v>
      </c>
      <c r="P92" s="334">
        <f t="shared" si="20"/>
        <v>3282.3900000000003</v>
      </c>
    </row>
    <row r="93" spans="1:16" ht="20.149999999999999" customHeight="1">
      <c r="A93" s="305">
        <v>93</v>
      </c>
      <c r="B93" s="331">
        <v>88</v>
      </c>
      <c r="C93" s="336" t="str">
        <f>[1]ΑΝΤΙΣΤΟΙΧΙΣΗ!F317</f>
        <v>ΔΙΑΦΟΡΑ</v>
      </c>
      <c r="D93" s="335">
        <f t="shared" ref="D93:O93" si="26">D91-D90</f>
        <v>0</v>
      </c>
      <c r="E93" s="335">
        <f t="shared" si="26"/>
        <v>0</v>
      </c>
      <c r="F93" s="335">
        <f t="shared" si="26"/>
        <v>0</v>
      </c>
      <c r="G93" s="335">
        <f t="shared" si="26"/>
        <v>0</v>
      </c>
      <c r="H93" s="335">
        <f t="shared" si="26"/>
        <v>0</v>
      </c>
      <c r="I93" s="335">
        <f t="shared" si="26"/>
        <v>0</v>
      </c>
      <c r="J93" s="335">
        <f t="shared" si="26"/>
        <v>0</v>
      </c>
      <c r="K93" s="335">
        <f t="shared" si="26"/>
        <v>0</v>
      </c>
      <c r="L93" s="335">
        <f t="shared" si="26"/>
        <v>0</v>
      </c>
      <c r="M93" s="335">
        <f t="shared" si="26"/>
        <v>0</v>
      </c>
      <c r="N93" s="335">
        <f t="shared" si="26"/>
        <v>0</v>
      </c>
      <c r="O93" s="335">
        <f t="shared" si="26"/>
        <v>0</v>
      </c>
      <c r="P93" s="334">
        <f t="shared" si="20"/>
        <v>0</v>
      </c>
    </row>
    <row r="94" spans="1:16" ht="20.149999999999999" customHeight="1">
      <c r="A94" s="305">
        <v>94</v>
      </c>
      <c r="B94" s="331">
        <v>89</v>
      </c>
      <c r="C94" s="338" t="str">
        <f>[1]ΑΝΤΙΣΤΟΙΧΙΣΗ!F318</f>
        <v>Εξοδα για Μεταφορά Πελατών 2024</v>
      </c>
      <c r="D94" s="337">
        <v>0</v>
      </c>
      <c r="E94" s="337">
        <v>0</v>
      </c>
      <c r="F94" s="337">
        <v>0</v>
      </c>
      <c r="G94" s="337">
        <v>0</v>
      </c>
      <c r="H94" s="337">
        <v>0</v>
      </c>
      <c r="I94" s="337">
        <v>140</v>
      </c>
      <c r="J94" s="337">
        <v>88.5</v>
      </c>
      <c r="K94" s="337">
        <v>0</v>
      </c>
      <c r="L94" s="337">
        <v>0</v>
      </c>
      <c r="M94" s="337">
        <v>0</v>
      </c>
      <c r="N94" s="337">
        <v>0</v>
      </c>
      <c r="O94" s="337">
        <v>0</v>
      </c>
      <c r="P94" s="334">
        <f t="shared" si="20"/>
        <v>228.5</v>
      </c>
    </row>
    <row r="95" spans="1:16" ht="20.149999999999999" customHeight="1">
      <c r="A95" s="305">
        <v>95</v>
      </c>
      <c r="B95" s="331">
        <v>90</v>
      </c>
      <c r="C95" s="338" t="str">
        <f>[1]ΑΝΤΙΣΤΟΙΧΙΣΗ!F319</f>
        <v>Εξοδα για Μεταφορά Πελατών ΠΡΟΒΛΕΨΗ 2025</v>
      </c>
      <c r="D95" s="337">
        <f>'[2]ΑΜΕΣΑ_ΕΞΟΔΑ+64-65-67_2025 '!B6</f>
        <v>0</v>
      </c>
      <c r="E95" s="337">
        <f>'[2]ΑΜΕΣΑ_ΕΞΟΔΑ+64-65-67_2025 '!C6</f>
        <v>0</v>
      </c>
      <c r="F95" s="337">
        <f>'[2]ΑΜΕΣΑ_ΕΞΟΔΑ+64-65-67_2025 '!D6</f>
        <v>0</v>
      </c>
      <c r="G95" s="337">
        <f>'[2]ΑΜΕΣΑ_ΕΞΟΔΑ+64-65-67_2025 '!E6</f>
        <v>0</v>
      </c>
      <c r="H95" s="337">
        <f>'[2]ΑΜΕΣΑ_ΕΞΟΔΑ+64-65-67_2025 '!F6</f>
        <v>0</v>
      </c>
      <c r="I95" s="337">
        <f>'[2]ΑΜΕΣΑ_ΕΞΟΔΑ+64-65-67_2025 '!G6</f>
        <v>140</v>
      </c>
      <c r="J95" s="337">
        <f>'[2]ΑΜΕΣΑ_ΕΞΟΔΑ+64-65-67_2025 '!H6</f>
        <v>88.5</v>
      </c>
      <c r="K95" s="337">
        <f>'[2]ΑΜΕΣΑ_ΕΞΟΔΑ+64-65-67_2025 '!I6</f>
        <v>0</v>
      </c>
      <c r="L95" s="337">
        <f>'[2]ΑΜΕΣΑ_ΕΞΟΔΑ+64-65-67_2025 '!J6</f>
        <v>0</v>
      </c>
      <c r="M95" s="337">
        <f>'[2]ΑΜΕΣΑ_ΕΞΟΔΑ+64-65-67_2025 '!K6</f>
        <v>0</v>
      </c>
      <c r="N95" s="337">
        <f>'[2]ΑΜΕΣΑ_ΕΞΟΔΑ+64-65-67_2025 '!L6</f>
        <v>0</v>
      </c>
      <c r="O95" s="337">
        <f>'[2]ΑΜΕΣΑ_ΕΞΟΔΑ+64-65-67_2025 '!M6</f>
        <v>0</v>
      </c>
      <c r="P95" s="334">
        <f t="shared" si="20"/>
        <v>228.5</v>
      </c>
    </row>
    <row r="96" spans="1:16" ht="20.149999999999999" customHeight="1">
      <c r="A96" s="305">
        <v>96</v>
      </c>
      <c r="B96" s="331">
        <v>91</v>
      </c>
      <c r="C96" s="338" t="str">
        <f>[1]ΑΝΤΙΣΤΟΙΧΙΣΗ!F320</f>
        <v>ΠΡΑΓΜΑΤΟΠΟΙΗΘΕΝ 2025</v>
      </c>
      <c r="D96" s="337">
        <f>[2]ΕΞΟΔΑ_2025!D26</f>
        <v>0</v>
      </c>
      <c r="E96" s="337">
        <f>[2]ΕΞΟΔΑ_2025!E26</f>
        <v>0</v>
      </c>
      <c r="F96" s="337">
        <f>[2]ΕΞΟΔΑ_2025!F26</f>
        <v>0</v>
      </c>
      <c r="G96" s="337">
        <f>[2]ΕΞΟΔΑ_2025!G26</f>
        <v>0</v>
      </c>
      <c r="H96" s="337">
        <f>[2]ΕΞΟΔΑ_2025!H26</f>
        <v>0</v>
      </c>
      <c r="I96" s="337">
        <f>[2]ΕΞΟΔΑ_2025!I26</f>
        <v>0</v>
      </c>
      <c r="J96" s="337">
        <f>[2]ΕΞΟΔΑ_2025!J26</f>
        <v>0</v>
      </c>
      <c r="K96" s="337">
        <f>[2]ΕΞΟΔΑ_2025!K26</f>
        <v>0</v>
      </c>
      <c r="L96" s="337">
        <f>[2]ΕΞΟΔΑ_2025!L26</f>
        <v>0</v>
      </c>
      <c r="M96" s="337">
        <f>[2]ΕΞΟΔΑ_2025!M26</f>
        <v>0</v>
      </c>
      <c r="N96" s="337">
        <f>[2]ΕΞΟΔΑ_2025!N26</f>
        <v>0</v>
      </c>
      <c r="O96" s="337">
        <f>[2]ΕΞΟΔΑ_2025!O26</f>
        <v>0</v>
      </c>
      <c r="P96" s="334">
        <f t="shared" si="20"/>
        <v>0</v>
      </c>
    </row>
    <row r="97" spans="1:16" ht="20.149999999999999" customHeight="1">
      <c r="A97" s="305">
        <v>97</v>
      </c>
      <c r="B97" s="331">
        <v>92</v>
      </c>
      <c r="C97" s="336" t="str">
        <f>[1]ΑΝΤΙΣΤΟΙΧΙΣΗ!F321</f>
        <v>ΔΙΑΦΟΡΑ</v>
      </c>
      <c r="D97" s="335">
        <f t="shared" ref="D97:O97" si="27">D95-D94</f>
        <v>0</v>
      </c>
      <c r="E97" s="335">
        <f t="shared" si="27"/>
        <v>0</v>
      </c>
      <c r="F97" s="335">
        <f t="shared" si="27"/>
        <v>0</v>
      </c>
      <c r="G97" s="335">
        <f t="shared" si="27"/>
        <v>0</v>
      </c>
      <c r="H97" s="335">
        <f t="shared" si="27"/>
        <v>0</v>
      </c>
      <c r="I97" s="335">
        <f t="shared" si="27"/>
        <v>0</v>
      </c>
      <c r="J97" s="335">
        <f t="shared" si="27"/>
        <v>0</v>
      </c>
      <c r="K97" s="335">
        <f t="shared" si="27"/>
        <v>0</v>
      </c>
      <c r="L97" s="335">
        <f t="shared" si="27"/>
        <v>0</v>
      </c>
      <c r="M97" s="335">
        <f t="shared" si="27"/>
        <v>0</v>
      </c>
      <c r="N97" s="335">
        <f t="shared" si="27"/>
        <v>0</v>
      </c>
      <c r="O97" s="335">
        <f t="shared" si="27"/>
        <v>0</v>
      </c>
      <c r="P97" s="334">
        <f t="shared" si="20"/>
        <v>0</v>
      </c>
    </row>
    <row r="98" spans="1:16" ht="20.149999999999999" customHeight="1">
      <c r="A98" s="305">
        <v>98</v>
      </c>
      <c r="B98" s="331">
        <v>93</v>
      </c>
      <c r="C98" s="338" t="str">
        <f>[1]ΑΝΤΙΣΤΟΙΧΙΣΗ!F322</f>
        <v>Έξοδα για σύσταση πελατείας αποθήκευσης Αποσκευών ( Radical) 2024</v>
      </c>
      <c r="D98" s="337">
        <f>[2]ΙΣΟΖΥΓΙΟ_2024!E145</f>
        <v>0</v>
      </c>
      <c r="E98" s="337">
        <f>[2]ΙΣΟΖΥΓΙΟ_2024!F145</f>
        <v>0</v>
      </c>
      <c r="F98" s="337">
        <f>[2]ΙΣΟΖΥΓΙΟ_2024!G145</f>
        <v>0</v>
      </c>
      <c r="G98" s="337">
        <f>[2]ΙΣΟΖΥΓΙΟ_2024!H145</f>
        <v>0</v>
      </c>
      <c r="H98" s="337">
        <f>[2]ΙΣΟΖΥΓΙΟ_2024!I145</f>
        <v>0</v>
      </c>
      <c r="I98" s="337">
        <f>[2]ΙΣΟΖΥΓΙΟ_2024!J145</f>
        <v>0</v>
      </c>
      <c r="J98" s="337">
        <f>[2]ΙΣΟΖΥΓΙΟ_2024!K145</f>
        <v>0</v>
      </c>
      <c r="K98" s="337">
        <f>[2]ΙΣΟΖΥΓΙΟ_2024!L145</f>
        <v>157.55000000000001</v>
      </c>
      <c r="L98" s="337">
        <f>[2]ΙΣΟΖΥΓΙΟ_2024!M145</f>
        <v>186.25</v>
      </c>
      <c r="M98" s="337">
        <f>[2]ΙΣΟΖΥΓΙΟ_2024!N145</f>
        <v>206.81</v>
      </c>
      <c r="N98" s="337">
        <f>[2]ΙΣΟΖΥΓΙΟ_2024!O145</f>
        <v>229.14</v>
      </c>
      <c r="O98" s="337">
        <f>[2]ΙΣΟΖΥΓΙΟ_2024!P145</f>
        <v>0</v>
      </c>
      <c r="P98" s="334">
        <f t="shared" si="20"/>
        <v>779.75</v>
      </c>
    </row>
    <row r="99" spans="1:16" ht="20.149999999999999" customHeight="1">
      <c r="A99" s="305">
        <v>99</v>
      </c>
      <c r="B99" s="331">
        <v>94</v>
      </c>
      <c r="C99" s="338" t="str">
        <f>[1]ΑΝΤΙΣΤΟΙΧΙΣΗ!F323</f>
        <v>Έξοδα για σύσταση πελατείας αποθήκευσης Αποσκευών ( Radical) ΠΡΟΒΛΕΨΗ 2025</v>
      </c>
      <c r="D99" s="337">
        <f>'[2]ΑΜΕΣΑ_ΕΞΟΔΑ+64-65-67_2025 '!B7</f>
        <v>0</v>
      </c>
      <c r="E99" s="337">
        <f>'[2]ΑΜΕΣΑ_ΕΞΟΔΑ+64-65-67_2025 '!C7</f>
        <v>0</v>
      </c>
      <c r="F99" s="337">
        <f>'[2]ΑΜΕΣΑ_ΕΞΟΔΑ+64-65-67_2025 '!D7</f>
        <v>0</v>
      </c>
      <c r="G99" s="337">
        <f>'[2]ΑΜΕΣΑ_ΕΞΟΔΑ+64-65-67_2025 '!E7</f>
        <v>0</v>
      </c>
      <c r="H99" s="337">
        <f>'[2]ΑΜΕΣΑ_ΕΞΟΔΑ+64-65-67_2025 '!F7</f>
        <v>0</v>
      </c>
      <c r="I99" s="337">
        <f>'[2]ΑΜΕΣΑ_ΕΞΟΔΑ+64-65-67_2025 '!G7</f>
        <v>0</v>
      </c>
      <c r="J99" s="337">
        <f>'[2]ΑΜΕΣΑ_ΕΞΟΔΑ+64-65-67_2025 '!H7</f>
        <v>0</v>
      </c>
      <c r="K99" s="337">
        <f>'[2]ΑΜΕΣΑ_ΕΞΟΔΑ+64-65-67_2025 '!I7</f>
        <v>157.55000000000001</v>
      </c>
      <c r="L99" s="337">
        <f>'[2]ΑΜΕΣΑ_ΕΞΟΔΑ+64-65-67_2025 '!J7</f>
        <v>186.25</v>
      </c>
      <c r="M99" s="337">
        <f>'[2]ΑΜΕΣΑ_ΕΞΟΔΑ+64-65-67_2025 '!K7</f>
        <v>206.81</v>
      </c>
      <c r="N99" s="337">
        <f>'[2]ΑΜΕΣΑ_ΕΞΟΔΑ+64-65-67_2025 '!L7</f>
        <v>229.14</v>
      </c>
      <c r="O99" s="337">
        <f>'[2]ΑΜΕΣΑ_ΕΞΟΔΑ+64-65-67_2025 '!M7</f>
        <v>0</v>
      </c>
      <c r="P99" s="334">
        <f t="shared" si="20"/>
        <v>779.75</v>
      </c>
    </row>
    <row r="100" spans="1:16" ht="20.149999999999999" customHeight="1">
      <c r="A100" s="305">
        <v>100</v>
      </c>
      <c r="B100" s="331">
        <v>95</v>
      </c>
      <c r="C100" s="338" t="str">
        <f>[1]ΑΝΤΙΣΤΟΙΧΙΣΗ!F324</f>
        <v>ΠΡΑΓΜΑΤΟΠΟΙΗΘΕΝ 2025</v>
      </c>
      <c r="D100" s="337">
        <f>[2]ΕΞΟΔΑ_2025!D27</f>
        <v>0</v>
      </c>
      <c r="E100" s="337">
        <f>[2]ΕΞΟΔΑ_2025!E27</f>
        <v>0</v>
      </c>
      <c r="F100" s="337">
        <f>[2]ΕΞΟΔΑ_2025!F27</f>
        <v>0</v>
      </c>
      <c r="G100" s="337">
        <f>[2]ΕΞΟΔΑ_2025!G27</f>
        <v>141.5</v>
      </c>
      <c r="H100" s="337">
        <f>[2]ΕΞΟΔΑ_2025!H27</f>
        <v>257.56</v>
      </c>
      <c r="I100" s="337">
        <f>[2]ΕΞΟΔΑ_2025!I27</f>
        <v>350.18</v>
      </c>
      <c r="J100" s="337">
        <f>[2]ΕΞΟΔΑ_2025!J27</f>
        <v>0</v>
      </c>
      <c r="K100" s="337">
        <f>[2]ΕΞΟΔΑ_2025!K27</f>
        <v>0</v>
      </c>
      <c r="L100" s="337">
        <f>[2]ΕΞΟΔΑ_2025!L27</f>
        <v>0</v>
      </c>
      <c r="M100" s="337">
        <f>[2]ΕΞΟΔΑ_2025!M27</f>
        <v>0</v>
      </c>
      <c r="N100" s="337">
        <f>[2]ΕΞΟΔΑ_2025!N27</f>
        <v>0</v>
      </c>
      <c r="O100" s="337">
        <f>[2]ΕΞΟΔΑ_2025!O27</f>
        <v>0</v>
      </c>
      <c r="P100" s="334">
        <f t="shared" si="20"/>
        <v>749.24</v>
      </c>
    </row>
    <row r="101" spans="1:16" ht="20.149999999999999" customHeight="1">
      <c r="A101" s="305">
        <v>101</v>
      </c>
      <c r="B101" s="331">
        <v>96</v>
      </c>
      <c r="C101" s="336" t="str">
        <f>[1]ΑΝΤΙΣΤΟΙΧΙΣΗ!F325</f>
        <v>ΔΙΑΦΟΡΑ</v>
      </c>
      <c r="D101" s="335">
        <f t="shared" ref="D101:O101" si="28">D99-D98</f>
        <v>0</v>
      </c>
      <c r="E101" s="335">
        <f t="shared" si="28"/>
        <v>0</v>
      </c>
      <c r="F101" s="335">
        <f t="shared" si="28"/>
        <v>0</v>
      </c>
      <c r="G101" s="335">
        <f t="shared" si="28"/>
        <v>0</v>
      </c>
      <c r="H101" s="335">
        <f t="shared" si="28"/>
        <v>0</v>
      </c>
      <c r="I101" s="335">
        <f t="shared" si="28"/>
        <v>0</v>
      </c>
      <c r="J101" s="335">
        <f t="shared" si="28"/>
        <v>0</v>
      </c>
      <c r="K101" s="335">
        <f t="shared" si="28"/>
        <v>0</v>
      </c>
      <c r="L101" s="335">
        <f t="shared" si="28"/>
        <v>0</v>
      </c>
      <c r="M101" s="335">
        <f t="shared" si="28"/>
        <v>0</v>
      </c>
      <c r="N101" s="335">
        <f t="shared" si="28"/>
        <v>0</v>
      </c>
      <c r="O101" s="335">
        <f t="shared" si="28"/>
        <v>0</v>
      </c>
      <c r="P101" s="334">
        <f t="shared" si="20"/>
        <v>0</v>
      </c>
    </row>
    <row r="102" spans="1:16" ht="20.149999999999999" customHeight="1">
      <c r="A102" s="305">
        <v>102</v>
      </c>
      <c r="B102" s="331">
        <v>97</v>
      </c>
      <c r="C102" s="338" t="str">
        <f>[1]ΑΝΤΙΣΤΟΙΧΙΣΗ!F326</f>
        <v>Αμοιβές Τρίτων ( Καθαριστήριο και άλλα άμεσα έξοδα ) 2024</v>
      </c>
      <c r="D102" s="337">
        <v>648.03</v>
      </c>
      <c r="E102" s="337">
        <v>509.31</v>
      </c>
      <c r="F102" s="337">
        <v>1023.77</v>
      </c>
      <c r="G102" s="337">
        <v>2162.85</v>
      </c>
      <c r="H102" s="337">
        <v>2563.73</v>
      </c>
      <c r="I102" s="337">
        <v>2239.9899999999998</v>
      </c>
      <c r="J102" s="337">
        <v>1975.94</v>
      </c>
      <c r="K102" s="337">
        <v>2185.81</v>
      </c>
      <c r="L102" s="337">
        <v>1837.94</v>
      </c>
      <c r="M102" s="337">
        <v>2034.47</v>
      </c>
      <c r="N102" s="337">
        <v>955.65</v>
      </c>
      <c r="O102" s="337">
        <v>812.86</v>
      </c>
      <c r="P102" s="334">
        <f t="shared" ref="P102:P105" si="29">SUM(D102:O102)</f>
        <v>18950.350000000002</v>
      </c>
    </row>
    <row r="103" spans="1:16" ht="20.149999999999999" customHeight="1">
      <c r="A103" s="305">
        <v>103</v>
      </c>
      <c r="B103" s="331">
        <v>98</v>
      </c>
      <c r="C103" s="338" t="str">
        <f>[1]ΑΝΤΙΣΤΟΙΧΙΣΗ!F327</f>
        <v>Αμοιβές Τρίτων ( Καθαριστήριο και άλλα άμεσα έξοδα ) ΠΡΟΒΛΕΨΗ 2025</v>
      </c>
      <c r="D103" s="337">
        <f>'[2]ΑΜΕΣΑ_ΕΞΟΔΑ+64-65-67_2025 '!B217</f>
        <v>648.03</v>
      </c>
      <c r="E103" s="337">
        <f>'[2]ΑΜΕΣΑ_ΕΞΟΔΑ+64-65-67_2025 '!C217</f>
        <v>509.31</v>
      </c>
      <c r="F103" s="337">
        <f>'[2]ΑΜΕΣΑ_ΕΞΟΔΑ+64-65-67_2025 '!D217</f>
        <v>1023.77</v>
      </c>
      <c r="G103" s="337">
        <f>'[2]ΑΜΕΣΑ_ΕΞΟΔΑ+64-65-67_2025 '!E217</f>
        <v>2162.85</v>
      </c>
      <c r="H103" s="337">
        <f>'[2]ΑΜΕΣΑ_ΕΞΟΔΑ+64-65-67_2025 '!F217</f>
        <v>2563.73</v>
      </c>
      <c r="I103" s="337">
        <f>'[2]ΑΜΕΣΑ_ΕΞΟΔΑ+64-65-67_2025 '!G217</f>
        <v>2239.9899999999998</v>
      </c>
      <c r="J103" s="337">
        <f>'[2]ΑΜΕΣΑ_ΕΞΟΔΑ+64-65-67_2025 '!H217</f>
        <v>1975.94</v>
      </c>
      <c r="K103" s="337">
        <f>'[2]ΑΜΕΣΑ_ΕΞΟΔΑ+64-65-67_2025 '!I217</f>
        <v>2185.81</v>
      </c>
      <c r="L103" s="337">
        <f>'[2]ΑΜΕΣΑ_ΕΞΟΔΑ+64-65-67_2025 '!J217</f>
        <v>1837.94</v>
      </c>
      <c r="M103" s="337">
        <f>'[2]ΑΜΕΣΑ_ΕΞΟΔΑ+64-65-67_2025 '!K217</f>
        <v>2034.47</v>
      </c>
      <c r="N103" s="337">
        <f>'[2]ΑΜΕΣΑ_ΕΞΟΔΑ+64-65-67_2025 '!L217</f>
        <v>955.65</v>
      </c>
      <c r="O103" s="337">
        <f>'[2]ΑΜΕΣΑ_ΕΞΟΔΑ+64-65-67_2025 '!M217</f>
        <v>812.86</v>
      </c>
      <c r="P103" s="334">
        <f t="shared" si="29"/>
        <v>18950.350000000002</v>
      </c>
    </row>
    <row r="104" spans="1:16" ht="20.149999999999999" customHeight="1">
      <c r="A104" s="305">
        <v>104</v>
      </c>
      <c r="B104" s="331">
        <v>99</v>
      </c>
      <c r="C104" s="338" t="str">
        <f>[1]ΑΝΤΙΣΤΟΙΧΙΣΗ!F328</f>
        <v>ΠΡΑΓΜΑΤΟΠΟΙΗΘΕΝ 2025</v>
      </c>
      <c r="D104" s="337">
        <f>[2]ΕΞΟΔΑ_2025!D28</f>
        <v>684.1</v>
      </c>
      <c r="E104" s="337">
        <f>[2]ΕΞΟΔΑ_2025!E28</f>
        <v>577.27</v>
      </c>
      <c r="F104" s="337">
        <f>[2]ΕΞΟΔΑ_2025!F28</f>
        <v>982.57</v>
      </c>
      <c r="G104" s="337">
        <f>[2]ΕΞΟΔΑ_2025!G28</f>
        <v>1736.58</v>
      </c>
      <c r="H104" s="337">
        <f>[2]ΕΞΟΔΑ_2025!H28</f>
        <v>2013.94</v>
      </c>
      <c r="I104" s="337">
        <f>[2]ΕΞΟΔΑ_2025!I28</f>
        <v>1913.37</v>
      </c>
      <c r="J104" s="337">
        <f>[2]ΕΞΟΔΑ_2025!J28</f>
        <v>0</v>
      </c>
      <c r="K104" s="337">
        <f>[2]ΕΞΟΔΑ_2025!K28</f>
        <v>0</v>
      </c>
      <c r="L104" s="337">
        <f>[2]ΕΞΟΔΑ_2025!L28</f>
        <v>0</v>
      </c>
      <c r="M104" s="337">
        <f>[2]ΕΞΟΔΑ_2025!M28</f>
        <v>0</v>
      </c>
      <c r="N104" s="337">
        <f>[2]ΕΞΟΔΑ_2025!N28</f>
        <v>0</v>
      </c>
      <c r="O104" s="337">
        <f>[2]ΕΞΟΔΑ_2025!O28</f>
        <v>0</v>
      </c>
      <c r="P104" s="334">
        <f t="shared" si="29"/>
        <v>7907.83</v>
      </c>
    </row>
    <row r="105" spans="1:16" ht="20.149999999999999" customHeight="1">
      <c r="A105" s="305">
        <v>105</v>
      </c>
      <c r="B105" s="331">
        <v>100</v>
      </c>
      <c r="C105" s="336" t="str">
        <f>[1]ΑΝΤΙΣΤΟΙΧΙΣΗ!F329</f>
        <v>ΔΙΑΦΟΡΑ</v>
      </c>
      <c r="D105" s="335">
        <f t="shared" ref="D105:O105" si="30">D103-D102</f>
        <v>0</v>
      </c>
      <c r="E105" s="335">
        <f t="shared" si="30"/>
        <v>0</v>
      </c>
      <c r="F105" s="335">
        <f t="shared" si="30"/>
        <v>0</v>
      </c>
      <c r="G105" s="335">
        <f t="shared" si="30"/>
        <v>0</v>
      </c>
      <c r="H105" s="335">
        <f t="shared" si="30"/>
        <v>0</v>
      </c>
      <c r="I105" s="335">
        <f t="shared" si="30"/>
        <v>0</v>
      </c>
      <c r="J105" s="335">
        <f t="shared" si="30"/>
        <v>0</v>
      </c>
      <c r="K105" s="335">
        <f t="shared" si="30"/>
        <v>0</v>
      </c>
      <c r="L105" s="335">
        <f t="shared" si="30"/>
        <v>0</v>
      </c>
      <c r="M105" s="335">
        <f t="shared" si="30"/>
        <v>0</v>
      </c>
      <c r="N105" s="335">
        <f t="shared" si="30"/>
        <v>0</v>
      </c>
      <c r="O105" s="335">
        <f t="shared" si="30"/>
        <v>0</v>
      </c>
      <c r="P105" s="334">
        <f t="shared" si="29"/>
        <v>0</v>
      </c>
    </row>
    <row r="106" spans="1:16" ht="20.149999999999999" customHeight="1">
      <c r="A106" s="305">
        <v>106</v>
      </c>
      <c r="B106" s="331">
        <v>101</v>
      </c>
      <c r="C106" s="338" t="str">
        <f>[1]ΑΝΤΙΣΤΟΙΧΙΣΗ!F330</f>
        <v>Επισκευές - Συντηρήσεις 2024</v>
      </c>
      <c r="D106" s="337">
        <v>659.73</v>
      </c>
      <c r="E106" s="337">
        <v>1082.4000000000001</v>
      </c>
      <c r="F106" s="337">
        <v>1892.4199999999998</v>
      </c>
      <c r="G106" s="337">
        <v>0</v>
      </c>
      <c r="H106" s="337">
        <v>0</v>
      </c>
      <c r="I106" s="337">
        <v>717.63</v>
      </c>
      <c r="J106" s="337">
        <v>0</v>
      </c>
      <c r="K106" s="337">
        <v>0</v>
      </c>
      <c r="L106" s="337">
        <v>3513.93</v>
      </c>
      <c r="M106" s="337">
        <v>0</v>
      </c>
      <c r="N106" s="337">
        <v>0</v>
      </c>
      <c r="O106" s="337">
        <v>1565.32</v>
      </c>
      <c r="P106" s="334">
        <v>9431.43</v>
      </c>
    </row>
    <row r="107" spans="1:16" ht="20.149999999999999" customHeight="1">
      <c r="A107" s="305">
        <v>107</v>
      </c>
      <c r="B107" s="331">
        <v>102</v>
      </c>
      <c r="C107" s="338" t="str">
        <f>[1]ΑΝΤΙΣΤΟΙΧΙΣΗ!F331</f>
        <v>Επισκευές - Συντηρήσεις ΠΡΟΒΛΕΨΗ 2025</v>
      </c>
      <c r="D107" s="337">
        <f>'[2]ΑΜΕΣΑ_ΕΞΟΔΑ+64-65-67_2025 '!B213</f>
        <v>1307.76</v>
      </c>
      <c r="E107" s="337">
        <f>'[2]ΑΜΕΣΑ_ΕΞΟΔΑ+64-65-67_2025 '!C213</f>
        <v>1082.4000000000001</v>
      </c>
      <c r="F107" s="337">
        <f>'[2]ΑΜΕΣΑ_ΕΞΟΔΑ+64-65-67_2025 '!D213</f>
        <v>1879.34</v>
      </c>
      <c r="G107" s="337">
        <f>'[2]ΑΜΕΣΑ_ΕΞΟΔΑ+64-65-67_2025 '!E213</f>
        <v>0</v>
      </c>
      <c r="H107" s="337">
        <f>'[2]ΑΜΕΣΑ_ΕΞΟΔΑ+64-65-67_2025 '!F213</f>
        <v>0</v>
      </c>
      <c r="I107" s="337">
        <f>'[2]ΑΜΕΣΑ_ΕΞΟΔΑ+64-65-67_2025 '!G213</f>
        <v>717.63</v>
      </c>
      <c r="J107" s="337">
        <f>'[2]ΑΜΕΣΑ_ΕΞΟΔΑ+64-65-67_2025 '!H213</f>
        <v>0</v>
      </c>
      <c r="K107" s="337">
        <f>'[2]ΑΜΕΣΑ_ΕΞΟΔΑ+64-65-67_2025 '!I213</f>
        <v>0</v>
      </c>
      <c r="L107" s="337">
        <f>'[2]ΑΜΕΣΑ_ΕΞΟΔΑ+64-65-67_2025 '!J213</f>
        <v>3513.93</v>
      </c>
      <c r="M107" s="337">
        <f>'[2]ΑΜΕΣΑ_ΕΞΟΔΑ+64-65-67_2025 '!K213</f>
        <v>0</v>
      </c>
      <c r="N107" s="337">
        <f>'[2]ΑΜΕΣΑ_ΕΞΟΔΑ+64-65-67_2025 '!L213</f>
        <v>0</v>
      </c>
      <c r="O107" s="337">
        <f>'[2]ΑΜΕΣΑ_ΕΞΟΔΑ+64-65-67_2025 '!M213</f>
        <v>1565.32</v>
      </c>
      <c r="P107" s="334">
        <f t="shared" ref="P107:P125" si="31">SUM(D107:O107)</f>
        <v>10066.379999999999</v>
      </c>
    </row>
    <row r="108" spans="1:16" ht="20.149999999999999" customHeight="1">
      <c r="A108" s="305">
        <v>108</v>
      </c>
      <c r="B108" s="331">
        <v>103</v>
      </c>
      <c r="C108" s="338" t="str">
        <f>[1]ΑΝΤΙΣΤΟΙΧΙΣΗ!F332</f>
        <v>ΠΡΑΓΜΑΤΟΠΟΙΗΘΕΝ 2025</v>
      </c>
      <c r="D108" s="337">
        <f>[2]ΕΞΟΔΑ_2025!D29</f>
        <v>0</v>
      </c>
      <c r="E108" s="337">
        <f>[2]ΕΞΟΔΑ_2025!E29</f>
        <v>0</v>
      </c>
      <c r="F108" s="337">
        <f>[2]ΕΞΟΔΑ_2025!F29</f>
        <v>0</v>
      </c>
      <c r="G108" s="337">
        <f>[2]ΕΞΟΔΑ_2025!G29</f>
        <v>234.66</v>
      </c>
      <c r="H108" s="337">
        <f>[2]ΕΞΟΔΑ_2025!H29</f>
        <v>1577.17</v>
      </c>
      <c r="I108" s="337">
        <f>[2]ΕΞΟΔΑ_2025!I29</f>
        <v>398.87</v>
      </c>
      <c r="J108" s="337">
        <f>[2]ΕΞΟΔΑ_2025!J29</f>
        <v>0</v>
      </c>
      <c r="K108" s="337">
        <f>[2]ΕΞΟΔΑ_2025!K29</f>
        <v>0</v>
      </c>
      <c r="L108" s="337">
        <f>[2]ΕΞΟΔΑ_2025!L29</f>
        <v>0</v>
      </c>
      <c r="M108" s="337">
        <f>[2]ΕΞΟΔΑ_2025!M29</f>
        <v>0</v>
      </c>
      <c r="N108" s="337">
        <f>[2]ΕΞΟΔΑ_2025!N29</f>
        <v>0</v>
      </c>
      <c r="O108" s="337">
        <f>[2]ΕΞΟΔΑ_2025!O29</f>
        <v>0</v>
      </c>
      <c r="P108" s="334">
        <f t="shared" si="31"/>
        <v>2210.7000000000003</v>
      </c>
    </row>
    <row r="109" spans="1:16" ht="20.149999999999999" customHeight="1">
      <c r="A109" s="305">
        <v>109</v>
      </c>
      <c r="B109" s="331">
        <v>104</v>
      </c>
      <c r="C109" s="336" t="str">
        <f>[1]ΑΝΤΙΣΤΟΙΧΙΣΗ!F333</f>
        <v>ΔΙΑΦΟΡΑ</v>
      </c>
      <c r="D109" s="335">
        <f t="shared" ref="D109:O109" si="32">D107-D106</f>
        <v>648.03</v>
      </c>
      <c r="E109" s="335">
        <f t="shared" si="32"/>
        <v>0</v>
      </c>
      <c r="F109" s="335">
        <f t="shared" si="32"/>
        <v>-13.079999999999927</v>
      </c>
      <c r="G109" s="335">
        <f t="shared" si="32"/>
        <v>0</v>
      </c>
      <c r="H109" s="335">
        <f t="shared" si="32"/>
        <v>0</v>
      </c>
      <c r="I109" s="335">
        <f t="shared" si="32"/>
        <v>0</v>
      </c>
      <c r="J109" s="335">
        <f t="shared" si="32"/>
        <v>0</v>
      </c>
      <c r="K109" s="335">
        <f t="shared" si="32"/>
        <v>0</v>
      </c>
      <c r="L109" s="335">
        <f t="shared" si="32"/>
        <v>0</v>
      </c>
      <c r="M109" s="335">
        <f t="shared" si="32"/>
        <v>0</v>
      </c>
      <c r="N109" s="335">
        <f t="shared" si="32"/>
        <v>0</v>
      </c>
      <c r="O109" s="335">
        <f t="shared" si="32"/>
        <v>0</v>
      </c>
      <c r="P109" s="334">
        <f t="shared" si="31"/>
        <v>634.95000000000005</v>
      </c>
    </row>
    <row r="110" spans="1:16" ht="20.149999999999999" customHeight="1">
      <c r="A110" s="305">
        <v>110</v>
      </c>
      <c r="B110" s="331">
        <v>105</v>
      </c>
      <c r="C110" s="338" t="str">
        <f>[1]ΑΝΤΙΣΤΟΙΧΙΣΗ!F334</f>
        <v>Φόρος Παρεπιδημούντων 2024</v>
      </c>
      <c r="D110" s="337">
        <v>0</v>
      </c>
      <c r="E110" s="337">
        <v>0</v>
      </c>
      <c r="F110" s="337">
        <v>0</v>
      </c>
      <c r="G110" s="337">
        <v>0</v>
      </c>
      <c r="H110" s="337">
        <v>0</v>
      </c>
      <c r="I110" s="337">
        <v>0</v>
      </c>
      <c r="J110" s="337">
        <v>0</v>
      </c>
      <c r="K110" s="337">
        <v>0</v>
      </c>
      <c r="L110" s="337">
        <v>0</v>
      </c>
      <c r="M110" s="337">
        <v>0</v>
      </c>
      <c r="N110" s="337">
        <v>0</v>
      </c>
      <c r="O110" s="339">
        <v>178.7</v>
      </c>
      <c r="P110" s="334">
        <f t="shared" si="31"/>
        <v>178.7</v>
      </c>
    </row>
    <row r="111" spans="1:16" ht="20.149999999999999" customHeight="1">
      <c r="A111" s="305">
        <v>111</v>
      </c>
      <c r="B111" s="331">
        <v>106</v>
      </c>
      <c r="C111" s="338" t="str">
        <f>[1]ΑΝΤΙΣΤΟΙΧΙΣΗ!F335</f>
        <v>Φόρος Παρεπιδημούντων ΠΡΟΒΛΕΨΗ 2025</v>
      </c>
      <c r="D111" s="337">
        <v>0</v>
      </c>
      <c r="E111" s="337">
        <v>0</v>
      </c>
      <c r="F111" s="337">
        <v>0</v>
      </c>
      <c r="G111" s="337">
        <v>0</v>
      </c>
      <c r="H111" s="337">
        <v>0</v>
      </c>
      <c r="I111" s="337">
        <v>0</v>
      </c>
      <c r="J111" s="337">
        <v>0</v>
      </c>
      <c r="K111" s="337">
        <v>0</v>
      </c>
      <c r="L111" s="337">
        <v>0</v>
      </c>
      <c r="M111" s="337">
        <v>0</v>
      </c>
      <c r="N111" s="337">
        <v>0</v>
      </c>
      <c r="O111" s="337">
        <v>0</v>
      </c>
      <c r="P111" s="334">
        <f t="shared" si="31"/>
        <v>0</v>
      </c>
    </row>
    <row r="112" spans="1:16" ht="20.149999999999999" customHeight="1">
      <c r="A112" s="305">
        <v>112</v>
      </c>
      <c r="B112" s="331">
        <v>107</v>
      </c>
      <c r="C112" s="338" t="str">
        <f>[1]ΑΝΤΙΣΤΟΙΧΙΣΗ!F336</f>
        <v>ΠΡΑΓΜΑΤΟΠΟΙΗΘΕΝ 2025</v>
      </c>
      <c r="D112" s="337">
        <f>[2]ΕΞΟΔΑ_2025!D30</f>
        <v>0</v>
      </c>
      <c r="E112" s="337">
        <f>[2]ΕΞΟΔΑ_2025!E30</f>
        <v>0</v>
      </c>
      <c r="F112" s="337">
        <f>[2]ΕΞΟΔΑ_2025!F30</f>
        <v>0</v>
      </c>
      <c r="G112" s="337">
        <f>[2]ΕΞΟΔΑ_2025!G30</f>
        <v>0</v>
      </c>
      <c r="H112" s="337">
        <f>[2]ΕΞΟΔΑ_2025!H30</f>
        <v>0</v>
      </c>
      <c r="I112" s="337">
        <f>[2]ΕΞΟΔΑ_2025!I30</f>
        <v>0</v>
      </c>
      <c r="J112" s="337">
        <f>[2]ΕΞΟΔΑ_2025!J30</f>
        <v>0</v>
      </c>
      <c r="K112" s="337">
        <f>[2]ΕΞΟΔΑ_2025!K30</f>
        <v>0</v>
      </c>
      <c r="L112" s="337">
        <f>[2]ΕΞΟΔΑ_2025!L30</f>
        <v>0</v>
      </c>
      <c r="M112" s="337">
        <f>[2]ΕΞΟΔΑ_2025!M30</f>
        <v>0</v>
      </c>
      <c r="N112" s="337">
        <f>[2]ΕΞΟΔΑ_2025!N30</f>
        <v>0</v>
      </c>
      <c r="O112" s="337">
        <f>[2]ΕΞΟΔΑ_2025!O30</f>
        <v>0</v>
      </c>
      <c r="P112" s="334">
        <f t="shared" si="31"/>
        <v>0</v>
      </c>
    </row>
    <row r="113" spans="1:16" ht="20.149999999999999" customHeight="1">
      <c r="A113" s="305">
        <v>113</v>
      </c>
      <c r="B113" s="331">
        <v>108</v>
      </c>
      <c r="C113" s="336" t="str">
        <f>[1]ΑΝΤΙΣΤΟΙΧΙΣΗ!F337</f>
        <v>ΔΙΑΦΟΡΑ</v>
      </c>
      <c r="D113" s="335">
        <f t="shared" ref="D113:O113" si="33">D111-D110</f>
        <v>0</v>
      </c>
      <c r="E113" s="335">
        <f t="shared" si="33"/>
        <v>0</v>
      </c>
      <c r="F113" s="335">
        <f t="shared" si="33"/>
        <v>0</v>
      </c>
      <c r="G113" s="335">
        <f t="shared" si="33"/>
        <v>0</v>
      </c>
      <c r="H113" s="335">
        <f t="shared" si="33"/>
        <v>0</v>
      </c>
      <c r="I113" s="335">
        <f t="shared" si="33"/>
        <v>0</v>
      </c>
      <c r="J113" s="335">
        <f t="shared" si="33"/>
        <v>0</v>
      </c>
      <c r="K113" s="335">
        <f t="shared" si="33"/>
        <v>0</v>
      </c>
      <c r="L113" s="335">
        <f t="shared" si="33"/>
        <v>0</v>
      </c>
      <c r="M113" s="335">
        <f t="shared" si="33"/>
        <v>0</v>
      </c>
      <c r="N113" s="335">
        <f t="shared" si="33"/>
        <v>0</v>
      </c>
      <c r="O113" s="335">
        <f t="shared" si="33"/>
        <v>-178.7</v>
      </c>
      <c r="P113" s="334">
        <f t="shared" si="31"/>
        <v>-178.7</v>
      </c>
    </row>
    <row r="114" spans="1:16" ht="20.149999999999999" customHeight="1">
      <c r="A114" s="305">
        <v>114</v>
      </c>
      <c r="B114" s="331">
        <v>109</v>
      </c>
      <c r="C114" s="338" t="str">
        <f>[1]ΑΝΤΙΣΤΟΙΧΙΣΗ!F338</f>
        <v>Αποσβέσεις ( Κτήρια - Μηχανήματα - Εξοπλισμός ) 2024</v>
      </c>
      <c r="D114" s="337">
        <f>[2]ΙΣΟΖΥΓΙΟ_2024!E435+[2]ΙΣΟΖΥΓΙΟ_2024!E436</f>
        <v>4730.6275000000005</v>
      </c>
      <c r="E114" s="337">
        <f>[2]ΙΣΟΖΥΓΙΟ_2024!F435+[2]ΙΣΟΖΥΓΙΟ_2024!F436</f>
        <v>4730.6275000000005</v>
      </c>
      <c r="F114" s="337">
        <f>[2]ΙΣΟΖΥΓΙΟ_2024!G435+[2]ΙΣΟΖΥΓΙΟ_2024!G436</f>
        <v>4730.6275000000005</v>
      </c>
      <c r="G114" s="337">
        <f>[2]ΙΣΟΖΥΓΙΟ_2024!H435+[2]ΙΣΟΖΥΓΙΟ_2024!H436</f>
        <v>4730.6275000000005</v>
      </c>
      <c r="H114" s="337">
        <f>[2]ΙΣΟΖΥΓΙΟ_2024!I435+[2]ΙΣΟΖΥΓΙΟ_2024!I436</f>
        <v>4730.6275000000005</v>
      </c>
      <c r="I114" s="337">
        <f>[2]ΙΣΟΖΥΓΙΟ_2024!J435+[2]ΙΣΟΖΥΓΙΟ_2024!J436</f>
        <v>4730.6275000000005</v>
      </c>
      <c r="J114" s="337">
        <f>[2]ΙΣΟΖΥΓΙΟ_2024!K435+[2]ΙΣΟΖΥΓΙΟ_2024!K436</f>
        <v>4730.6275000000005</v>
      </c>
      <c r="K114" s="337">
        <f>[2]ΙΣΟΖΥΓΙΟ_2024!L435+[2]ΙΣΟΖΥΓΙΟ_2024!L436</f>
        <v>4730.6275000000005</v>
      </c>
      <c r="L114" s="337">
        <f>[2]ΙΣΟΖΥΓΙΟ_2024!M435+[2]ΙΣΟΖΥΓΙΟ_2024!M436</f>
        <v>4730.6275000000005</v>
      </c>
      <c r="M114" s="337">
        <f>[2]ΙΣΟΖΥΓΙΟ_2024!N435+[2]ΙΣΟΖΥΓΙΟ_2024!N436</f>
        <v>4730.6275000000005</v>
      </c>
      <c r="N114" s="337">
        <f>[2]ΙΣΟΖΥΓΙΟ_2024!O435+[2]ΙΣΟΖΥΓΙΟ_2024!O436</f>
        <v>4730.6275000000005</v>
      </c>
      <c r="O114" s="337">
        <f>[2]ΙΣΟΖΥΓΙΟ_2024!P435+[2]ΙΣΟΖΥΓΙΟ_2024!P436</f>
        <v>4730.6275000000005</v>
      </c>
      <c r="P114" s="334">
        <f t="shared" si="31"/>
        <v>56767.530000000021</v>
      </c>
    </row>
    <row r="115" spans="1:16" ht="20.149999999999999" customHeight="1">
      <c r="A115" s="305">
        <v>115</v>
      </c>
      <c r="B115" s="331">
        <v>110</v>
      </c>
      <c r="C115" s="338" t="str">
        <f>[1]ΑΝΤΙΣΤΟΙΧΙΣΗ!F339</f>
        <v>Αποσβέσεις ( Κτήρια - Μηχανήματα - Εξοπλισμός ) ΠΡΟΒΛΕΨΗ 2025</v>
      </c>
      <c r="D115" s="337">
        <f>'[2]ΑΜΕΣΑ_ΕΞΟΔΑ+64-65-67_2025 '!B290+'[2]ΑΜΕΣΑ_ΕΞΟΔΑ+64-65-67_2025 '!B291</f>
        <v>4730.6275000000005</v>
      </c>
      <c r="E115" s="337">
        <f>'[2]ΑΜΕΣΑ_ΕΞΟΔΑ+64-65-67_2025 '!C290+'[2]ΑΜΕΣΑ_ΕΞΟΔΑ+64-65-67_2025 '!C291</f>
        <v>4730.6275000000005</v>
      </c>
      <c r="F115" s="337">
        <f>'[2]ΑΜΕΣΑ_ΕΞΟΔΑ+64-65-67_2025 '!D290+'[2]ΑΜΕΣΑ_ΕΞΟΔΑ+64-65-67_2025 '!D291</f>
        <v>4730.6275000000005</v>
      </c>
      <c r="G115" s="337">
        <f>'[2]ΑΜΕΣΑ_ΕΞΟΔΑ+64-65-67_2025 '!E290+'[2]ΑΜΕΣΑ_ΕΞΟΔΑ+64-65-67_2025 '!E291</f>
        <v>4730.6275000000005</v>
      </c>
      <c r="H115" s="337">
        <f>'[2]ΑΜΕΣΑ_ΕΞΟΔΑ+64-65-67_2025 '!F290+'[2]ΑΜΕΣΑ_ΕΞΟΔΑ+64-65-67_2025 '!F291</f>
        <v>4730.6275000000005</v>
      </c>
      <c r="I115" s="337">
        <f>'[2]ΑΜΕΣΑ_ΕΞΟΔΑ+64-65-67_2025 '!G290+'[2]ΑΜΕΣΑ_ΕΞΟΔΑ+64-65-67_2025 '!G291</f>
        <v>4730.6275000000005</v>
      </c>
      <c r="J115" s="337">
        <f>'[2]ΑΜΕΣΑ_ΕΞΟΔΑ+64-65-67_2025 '!H290+'[2]ΑΜΕΣΑ_ΕΞΟΔΑ+64-65-67_2025 '!H291</f>
        <v>4730.6275000000005</v>
      </c>
      <c r="K115" s="337">
        <f>'[2]ΑΜΕΣΑ_ΕΞΟΔΑ+64-65-67_2025 '!I290+'[2]ΑΜΕΣΑ_ΕΞΟΔΑ+64-65-67_2025 '!I291</f>
        <v>4730.6275000000005</v>
      </c>
      <c r="L115" s="337">
        <f>'[2]ΑΜΕΣΑ_ΕΞΟΔΑ+64-65-67_2025 '!J290+'[2]ΑΜΕΣΑ_ΕΞΟΔΑ+64-65-67_2025 '!J291</f>
        <v>4730.6275000000005</v>
      </c>
      <c r="M115" s="337">
        <f>'[2]ΑΜΕΣΑ_ΕΞΟΔΑ+64-65-67_2025 '!K290+'[2]ΑΜΕΣΑ_ΕΞΟΔΑ+64-65-67_2025 '!K291</f>
        <v>4730.6275000000005</v>
      </c>
      <c r="N115" s="337">
        <f>'[2]ΑΜΕΣΑ_ΕΞΟΔΑ+64-65-67_2025 '!L290+'[2]ΑΜΕΣΑ_ΕΞΟΔΑ+64-65-67_2025 '!L291</f>
        <v>4730.6275000000005</v>
      </c>
      <c r="O115" s="337">
        <f>'[2]ΑΜΕΣΑ_ΕΞΟΔΑ+64-65-67_2025 '!M290+'[2]ΑΜΕΣΑ_ΕΞΟΔΑ+64-65-67_2025 '!M291</f>
        <v>4730.6275000000005</v>
      </c>
      <c r="P115" s="334">
        <f t="shared" si="31"/>
        <v>56767.530000000021</v>
      </c>
    </row>
    <row r="116" spans="1:16" ht="20.149999999999999" customHeight="1">
      <c r="A116" s="305">
        <v>116</v>
      </c>
      <c r="B116" s="331">
        <v>111</v>
      </c>
      <c r="C116" s="338" t="str">
        <f>[1]ΑΝΤΙΣΤΟΙΧΙΣΗ!F340</f>
        <v>ΠΡΑΓΜΑΤΟΠΟΙΗΘΕΝ 2025</v>
      </c>
      <c r="D116" s="337">
        <f>[2]ΕΞΟΔΑ_2025!D31</f>
        <v>4730.6275000000005</v>
      </c>
      <c r="E116" s="337">
        <f>[2]ΕΞΟΔΑ_2025!E31</f>
        <v>4730.6275000000005</v>
      </c>
      <c r="F116" s="337">
        <f>[2]ΕΞΟΔΑ_2025!F31</f>
        <v>4730.6275000000005</v>
      </c>
      <c r="G116" s="337">
        <f>[2]ΕΞΟΔΑ_2025!G31</f>
        <v>4730.6275000000005</v>
      </c>
      <c r="H116" s="337">
        <f>[2]ΕΞΟΔΑ_2025!H31</f>
        <v>4730.6275000000005</v>
      </c>
      <c r="I116" s="337">
        <f>[2]ΕΞΟΔΑ_2025!I31</f>
        <v>4730.6275000000005</v>
      </c>
      <c r="J116" s="337">
        <f>[2]ΕΞΟΔΑ_2025!J31</f>
        <v>4730.6275000000005</v>
      </c>
      <c r="K116" s="337">
        <f>[2]ΕΞΟΔΑ_2025!K31</f>
        <v>4730.6275000000005</v>
      </c>
      <c r="L116" s="337">
        <f>[2]ΕΞΟΔΑ_2025!L31</f>
        <v>4730.6275000000005</v>
      </c>
      <c r="M116" s="337">
        <f>[2]ΕΞΟΔΑ_2025!M31</f>
        <v>4730.6275000000005</v>
      </c>
      <c r="N116" s="337">
        <f>[2]ΕΞΟΔΑ_2025!N31</f>
        <v>4730.6275000000005</v>
      </c>
      <c r="O116" s="337">
        <f>[2]ΕΞΟΔΑ_2025!O31</f>
        <v>4730.6275000000005</v>
      </c>
      <c r="P116" s="334">
        <f t="shared" si="31"/>
        <v>56767.530000000021</v>
      </c>
    </row>
    <row r="117" spans="1:16" ht="20.149999999999999" customHeight="1">
      <c r="A117" s="305">
        <v>117</v>
      </c>
      <c r="B117" s="331">
        <v>112</v>
      </c>
      <c r="C117" s="336" t="str">
        <f>[1]ΑΝΤΙΣΤΟΙΧΙΣΗ!F341</f>
        <v>ΔΙΑΦΟΡΑ</v>
      </c>
      <c r="D117" s="335">
        <f t="shared" ref="D117:O117" si="34">D115-D114</f>
        <v>0</v>
      </c>
      <c r="E117" s="335">
        <f t="shared" si="34"/>
        <v>0</v>
      </c>
      <c r="F117" s="335">
        <f t="shared" si="34"/>
        <v>0</v>
      </c>
      <c r="G117" s="335">
        <f t="shared" si="34"/>
        <v>0</v>
      </c>
      <c r="H117" s="335">
        <f t="shared" si="34"/>
        <v>0</v>
      </c>
      <c r="I117" s="335">
        <f t="shared" si="34"/>
        <v>0</v>
      </c>
      <c r="J117" s="335">
        <f t="shared" si="34"/>
        <v>0</v>
      </c>
      <c r="K117" s="335">
        <f t="shared" si="34"/>
        <v>0</v>
      </c>
      <c r="L117" s="335">
        <f t="shared" si="34"/>
        <v>0</v>
      </c>
      <c r="M117" s="335">
        <f t="shared" si="34"/>
        <v>0</v>
      </c>
      <c r="N117" s="335">
        <f t="shared" si="34"/>
        <v>0</v>
      </c>
      <c r="O117" s="335">
        <f t="shared" si="34"/>
        <v>0</v>
      </c>
      <c r="P117" s="334">
        <f t="shared" si="31"/>
        <v>0</v>
      </c>
    </row>
    <row r="118" spans="1:16" ht="20.149999999999999" customHeight="1">
      <c r="A118" s="305">
        <v>118</v>
      </c>
      <c r="B118" s="331">
        <v>113</v>
      </c>
      <c r="C118" s="338" t="str">
        <f>[1]ΑΝΤΙΣΤΟΙΧΙΣΗ!F342</f>
        <v>Αναλώσιμα τρόφιμα  (Ομάδα 2**) 2024</v>
      </c>
      <c r="D118" s="337">
        <f>[2]ΙΣΟΖΥΓΙΟ_2024!E427</f>
        <v>1024.95</v>
      </c>
      <c r="E118" s="337">
        <f>[2]ΙΣΟΖΥΓΙΟ_2024!F427</f>
        <v>1250.28</v>
      </c>
      <c r="F118" s="337">
        <f>[2]ΙΣΟΖΥΓΙΟ_2024!G427</f>
        <v>1274.8499999999999</v>
      </c>
      <c r="G118" s="337">
        <f>[2]ΙΣΟΖΥΓΙΟ_2024!H427</f>
        <v>3709.31</v>
      </c>
      <c r="H118" s="337">
        <f>[2]ΙΣΟΖΥΓΙΟ_2024!I427</f>
        <v>3091.48</v>
      </c>
      <c r="I118" s="337">
        <f>[2]ΙΣΟΖΥΓΙΟ_2024!J427</f>
        <v>2931.61</v>
      </c>
      <c r="J118" s="337">
        <f>[2]ΙΣΟΖΥΓΙΟ_2024!K427</f>
        <v>3442.24</v>
      </c>
      <c r="K118" s="337">
        <f>[2]ΙΣΟΖΥΓΙΟ_2024!L427</f>
        <v>2918.7</v>
      </c>
      <c r="L118" s="337">
        <f>[2]ΙΣΟΖΥΓΙΟ_2024!M427</f>
        <v>2944.73</v>
      </c>
      <c r="M118" s="337">
        <f>[2]ΙΣΟΖΥΓΙΟ_2024!N427</f>
        <v>2966.78</v>
      </c>
      <c r="N118" s="337">
        <f>[2]ΙΣΟΖΥΓΙΟ_2024!O427</f>
        <v>1171.43</v>
      </c>
      <c r="O118" s="337">
        <f>[2]ΙΣΟΖΥΓΙΟ_2024!P427</f>
        <v>752.79</v>
      </c>
      <c r="P118" s="334">
        <f t="shared" si="31"/>
        <v>27479.15</v>
      </c>
    </row>
    <row r="119" spans="1:16" ht="20.149999999999999" customHeight="1">
      <c r="A119" s="305">
        <v>119</v>
      </c>
      <c r="B119" s="331">
        <v>114</v>
      </c>
      <c r="C119" s="338" t="str">
        <f>[1]ΑΝΤΙΣΤΟΙΧΙΣΗ!F343</f>
        <v>Αναλώσιμα τρόφιμα  (Ομάδα 2**) ΠΡΟΒΛΕΨΗ 2025</v>
      </c>
      <c r="D119" s="337">
        <f>'[2]ΑΜΕΣΑ_ΕΞΟΔΑ+64-65-67_2025 '!B304</f>
        <v>1024.95</v>
      </c>
      <c r="E119" s="337">
        <f>'[2]ΑΜΕΣΑ_ΕΞΟΔΑ+64-65-67_2025 '!C304</f>
        <v>1250.28</v>
      </c>
      <c r="F119" s="337">
        <f>'[2]ΑΜΕΣΑ_ΕΞΟΔΑ+64-65-67_2025 '!D304</f>
        <v>1274.8499999999999</v>
      </c>
      <c r="G119" s="337">
        <f>'[2]ΑΜΕΣΑ_ΕΞΟΔΑ+64-65-67_2025 '!E304</f>
        <v>3709.31</v>
      </c>
      <c r="H119" s="337">
        <f>'[2]ΑΜΕΣΑ_ΕΞΟΔΑ+64-65-67_2025 '!F304</f>
        <v>3091.48</v>
      </c>
      <c r="I119" s="337">
        <f>'[2]ΑΜΕΣΑ_ΕΞΟΔΑ+64-65-67_2025 '!G304</f>
        <v>2931.61</v>
      </c>
      <c r="J119" s="337">
        <f>'[2]ΑΜΕΣΑ_ΕΞΟΔΑ+64-65-67_2025 '!H304</f>
        <v>3442.24</v>
      </c>
      <c r="K119" s="337">
        <f>'[2]ΑΜΕΣΑ_ΕΞΟΔΑ+64-65-67_2025 '!I304</f>
        <v>2918.7</v>
      </c>
      <c r="L119" s="337">
        <f>'[2]ΑΜΕΣΑ_ΕΞΟΔΑ+64-65-67_2025 '!J304</f>
        <v>2944.73</v>
      </c>
      <c r="M119" s="337">
        <f>'[2]ΑΜΕΣΑ_ΕΞΟΔΑ+64-65-67_2025 '!K304</f>
        <v>2966.78</v>
      </c>
      <c r="N119" s="337">
        <f>'[2]ΑΜΕΣΑ_ΕΞΟΔΑ+64-65-67_2025 '!L304</f>
        <v>1171.43</v>
      </c>
      <c r="O119" s="337">
        <f>'[2]ΑΜΕΣΑ_ΕΞΟΔΑ+64-65-67_2025 '!M304</f>
        <v>752.79</v>
      </c>
      <c r="P119" s="334">
        <f t="shared" si="31"/>
        <v>27479.15</v>
      </c>
    </row>
    <row r="120" spans="1:16" ht="20.149999999999999" customHeight="1">
      <c r="A120" s="305">
        <v>120</v>
      </c>
      <c r="B120" s="331">
        <v>115</v>
      </c>
      <c r="C120" s="338" t="str">
        <f>[1]ΑΝΤΙΣΤΟΙΧΙΣΗ!F344</f>
        <v>ΠΡΑΓΜΑΤΟΠΟΙΗΘΕΝ 2025</v>
      </c>
      <c r="D120" s="337">
        <f>[2]ΕΞΟΔΑ_2025!D32</f>
        <v>872.89</v>
      </c>
      <c r="E120" s="337">
        <f>[2]ΕΞΟΔΑ_2025!E32</f>
        <v>861.08</v>
      </c>
      <c r="F120" s="337">
        <f>[2]ΕΞΟΔΑ_2025!F32</f>
        <v>1172.5899999999999</v>
      </c>
      <c r="G120" s="337">
        <f>[2]ΕΞΟΔΑ_2025!G32</f>
        <v>1346.45</v>
      </c>
      <c r="H120" s="337">
        <f>[2]ΕΞΟΔΑ_2025!H32</f>
        <v>1553.22</v>
      </c>
      <c r="I120" s="337">
        <f>[2]ΕΞΟΔΑ_2025!I32</f>
        <v>1707.8000000000002</v>
      </c>
      <c r="J120" s="337">
        <f>[2]ΕΞΟΔΑ_2025!J32</f>
        <v>0</v>
      </c>
      <c r="K120" s="337">
        <f>[2]ΕΞΟΔΑ_2025!K32</f>
        <v>0</v>
      </c>
      <c r="L120" s="337">
        <f>[2]ΕΞΟΔΑ_2025!L32</f>
        <v>0</v>
      </c>
      <c r="M120" s="337">
        <f>[2]ΕΞΟΔΑ_2025!M32</f>
        <v>0</v>
      </c>
      <c r="N120" s="337">
        <f>[2]ΕΞΟΔΑ_2025!N32</f>
        <v>0</v>
      </c>
      <c r="O120" s="337">
        <f>[2]ΕΞΟΔΑ_2025!O32</f>
        <v>0</v>
      </c>
      <c r="P120" s="334">
        <f t="shared" si="31"/>
        <v>7514.0300000000007</v>
      </c>
    </row>
    <row r="121" spans="1:16" ht="20.149999999999999" customHeight="1">
      <c r="A121" s="305">
        <v>121</v>
      </c>
      <c r="B121" s="331">
        <v>116</v>
      </c>
      <c r="C121" s="336" t="str">
        <f>[1]ΑΝΤΙΣΤΟΙΧΙΣΗ!F345</f>
        <v>ΔΙΑΦΟΡΑ</v>
      </c>
      <c r="D121" s="335">
        <f t="shared" ref="D121:O121" si="35">D119-D118</f>
        <v>0</v>
      </c>
      <c r="E121" s="335">
        <f t="shared" si="35"/>
        <v>0</v>
      </c>
      <c r="F121" s="335">
        <f t="shared" si="35"/>
        <v>0</v>
      </c>
      <c r="G121" s="335">
        <f t="shared" si="35"/>
        <v>0</v>
      </c>
      <c r="H121" s="335">
        <f t="shared" si="35"/>
        <v>0</v>
      </c>
      <c r="I121" s="335">
        <f t="shared" si="35"/>
        <v>0</v>
      </c>
      <c r="J121" s="335">
        <f t="shared" si="35"/>
        <v>0</v>
      </c>
      <c r="K121" s="335">
        <f t="shared" si="35"/>
        <v>0</v>
      </c>
      <c r="L121" s="335">
        <f t="shared" si="35"/>
        <v>0</v>
      </c>
      <c r="M121" s="335">
        <f t="shared" si="35"/>
        <v>0</v>
      </c>
      <c r="N121" s="335">
        <f t="shared" si="35"/>
        <v>0</v>
      </c>
      <c r="O121" s="335">
        <f t="shared" si="35"/>
        <v>0</v>
      </c>
      <c r="P121" s="334">
        <f t="shared" si="31"/>
        <v>0</v>
      </c>
    </row>
    <row r="122" spans="1:16" ht="20.149999999999999" customHeight="1">
      <c r="A122" s="305">
        <v>122</v>
      </c>
      <c r="B122" s="331">
        <v>117</v>
      </c>
      <c r="C122" s="338" t="str">
        <f>[1]ΑΝΤΙΣΤΟΙΧΙΣΗ!F346</f>
        <v>Υλικά Καθαριότητας (Ομάδα 2**) 2024</v>
      </c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4">
        <f t="shared" si="31"/>
        <v>0</v>
      </c>
    </row>
    <row r="123" spans="1:16" ht="20.149999999999999" customHeight="1">
      <c r="A123" s="305">
        <v>123</v>
      </c>
      <c r="B123" s="331">
        <v>118</v>
      </c>
      <c r="C123" s="338" t="str">
        <f>[1]ΑΝΤΙΣΤΟΙΧΙΣΗ!F347</f>
        <v>Υλικά Καθαριότητας (Ομάδα 2**) ΠΡΟΒΛΕΨΗ 2025</v>
      </c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  <c r="P123" s="334">
        <f t="shared" si="31"/>
        <v>0</v>
      </c>
    </row>
    <row r="124" spans="1:16" ht="20.149999999999999" customHeight="1">
      <c r="A124" s="305">
        <v>124</v>
      </c>
      <c r="B124" s="331">
        <v>119</v>
      </c>
      <c r="C124" s="338" t="str">
        <f>[1]ΑΝΤΙΣΤΟΙΧΙΣΗ!F348</f>
        <v>ΠΡΑΓΜΑΤΟΠΟΙΗΘΕΝ 2025</v>
      </c>
      <c r="D124" s="337">
        <f>[2]ΕΞΟΔΑ_2025!D33</f>
        <v>0</v>
      </c>
      <c r="E124" s="337">
        <f>[2]ΕΞΟΔΑ_2025!E33</f>
        <v>0</v>
      </c>
      <c r="F124" s="337">
        <f>[2]ΕΞΟΔΑ_2025!F33</f>
        <v>0</v>
      </c>
      <c r="G124" s="337">
        <f>[2]ΕΞΟΔΑ_2025!G33</f>
        <v>493.78</v>
      </c>
      <c r="H124" s="337">
        <f>[2]ΕΞΟΔΑ_2025!H33</f>
        <v>685.76</v>
      </c>
      <c r="I124" s="337">
        <f>[2]ΕΞΟΔΑ_2025!I33</f>
        <v>615.12</v>
      </c>
      <c r="J124" s="337">
        <f>[2]ΕΞΟΔΑ_2025!J33</f>
        <v>0</v>
      </c>
      <c r="K124" s="337">
        <f>[2]ΕΞΟΔΑ_2025!K33</f>
        <v>0</v>
      </c>
      <c r="L124" s="337">
        <f>[2]ΕΞΟΔΑ_2025!L33</f>
        <v>0</v>
      </c>
      <c r="M124" s="337">
        <f>[2]ΕΞΟΔΑ_2025!M33</f>
        <v>0</v>
      </c>
      <c r="N124" s="337">
        <f>[2]ΕΞΟΔΑ_2025!N33</f>
        <v>0</v>
      </c>
      <c r="O124" s="337">
        <f>[2]ΕΞΟΔΑ_2025!O33</f>
        <v>0</v>
      </c>
      <c r="P124" s="334">
        <f t="shared" si="31"/>
        <v>1794.6599999999999</v>
      </c>
    </row>
    <row r="125" spans="1:16" ht="20.149999999999999" customHeight="1">
      <c r="A125" s="305">
        <v>125</v>
      </c>
      <c r="B125" s="331">
        <v>120</v>
      </c>
      <c r="C125" s="336" t="str">
        <f>[1]ΑΝΤΙΣΤΟΙΧΙΣΗ!F349</f>
        <v>ΔΙΑΦΟΡΑ</v>
      </c>
      <c r="D125" s="335">
        <f t="shared" ref="D125:O125" si="36">D123-D122</f>
        <v>0</v>
      </c>
      <c r="E125" s="335">
        <f t="shared" si="36"/>
        <v>0</v>
      </c>
      <c r="F125" s="335">
        <f t="shared" si="36"/>
        <v>0</v>
      </c>
      <c r="G125" s="335">
        <f t="shared" si="36"/>
        <v>0</v>
      </c>
      <c r="H125" s="335">
        <f t="shared" si="36"/>
        <v>0</v>
      </c>
      <c r="I125" s="335">
        <f t="shared" si="36"/>
        <v>0</v>
      </c>
      <c r="J125" s="335">
        <f t="shared" si="36"/>
        <v>0</v>
      </c>
      <c r="K125" s="335">
        <f t="shared" si="36"/>
        <v>0</v>
      </c>
      <c r="L125" s="335">
        <f t="shared" si="36"/>
        <v>0</v>
      </c>
      <c r="M125" s="335">
        <f t="shared" si="36"/>
        <v>0</v>
      </c>
      <c r="N125" s="335">
        <f t="shared" si="36"/>
        <v>0</v>
      </c>
      <c r="O125" s="335">
        <f t="shared" si="36"/>
        <v>0</v>
      </c>
      <c r="P125" s="334">
        <f t="shared" si="31"/>
        <v>0</v>
      </c>
    </row>
    <row r="126" spans="1:16" ht="15" customHeight="1">
      <c r="A126" s="305">
        <v>126</v>
      </c>
      <c r="B126" s="331"/>
      <c r="C126" s="321" t="s">
        <v>2</v>
      </c>
      <c r="D126" s="318" t="s">
        <v>3</v>
      </c>
      <c r="E126" s="318" t="s">
        <v>4</v>
      </c>
      <c r="F126" s="318" t="s">
        <v>24</v>
      </c>
      <c r="G126" s="318" t="s">
        <v>25</v>
      </c>
      <c r="H126" s="318" t="s">
        <v>26</v>
      </c>
      <c r="I126" s="318" t="s">
        <v>27</v>
      </c>
      <c r="J126" s="318" t="s">
        <v>28</v>
      </c>
      <c r="K126" s="318" t="s">
        <v>29</v>
      </c>
      <c r="L126" s="318" t="s">
        <v>30</v>
      </c>
      <c r="M126" s="318" t="s">
        <v>31</v>
      </c>
      <c r="N126" s="318" t="s">
        <v>32</v>
      </c>
      <c r="O126" s="318" t="s">
        <v>33</v>
      </c>
      <c r="P126" s="321" t="s">
        <v>426</v>
      </c>
    </row>
    <row r="127" spans="1:16" ht="15" customHeight="1">
      <c r="A127" s="305">
        <v>127</v>
      </c>
      <c r="B127" s="331"/>
      <c r="C127" s="320"/>
      <c r="D127" s="319" t="s">
        <v>108</v>
      </c>
      <c r="E127" s="319" t="s">
        <v>108</v>
      </c>
      <c r="F127" s="319" t="s">
        <v>108</v>
      </c>
      <c r="G127" s="319" t="s">
        <v>108</v>
      </c>
      <c r="H127" s="319" t="s">
        <v>108</v>
      </c>
      <c r="I127" s="319" t="s">
        <v>108</v>
      </c>
      <c r="J127" s="319" t="s">
        <v>108</v>
      </c>
      <c r="K127" s="319" t="s">
        <v>108</v>
      </c>
      <c r="L127" s="319" t="s">
        <v>108</v>
      </c>
      <c r="M127" s="319" t="s">
        <v>108</v>
      </c>
      <c r="N127" s="319" t="s">
        <v>108</v>
      </c>
      <c r="O127" s="319" t="s">
        <v>108</v>
      </c>
      <c r="P127" s="321" t="s">
        <v>425</v>
      </c>
    </row>
    <row r="128" spans="1:16">
      <c r="A128" s="305">
        <v>128</v>
      </c>
      <c r="B128" s="331"/>
      <c r="C128" s="333" t="s">
        <v>424</v>
      </c>
      <c r="D128" s="317">
        <f t="shared" ref="D128:O128" si="37">D133+D137+D141+D145+D149+D153+D157+D161+D165+D169+D173+D177+D181+D185+D189+D193+D197+D201+D205+D209+D213+D217+D221+D225+D229</f>
        <v>9618.77</v>
      </c>
      <c r="E128" s="317">
        <f t="shared" si="37"/>
        <v>8756.2100000000009</v>
      </c>
      <c r="F128" s="317">
        <f t="shared" si="37"/>
        <v>7219.9800000000005</v>
      </c>
      <c r="G128" s="317">
        <f t="shared" si="37"/>
        <v>12957.85</v>
      </c>
      <c r="H128" s="317">
        <f t="shared" si="37"/>
        <v>8190.630000000001</v>
      </c>
      <c r="I128" s="317">
        <f t="shared" si="37"/>
        <v>9154.6200000000026</v>
      </c>
      <c r="J128" s="317">
        <f t="shared" si="37"/>
        <v>0</v>
      </c>
      <c r="K128" s="317">
        <f t="shared" si="37"/>
        <v>0</v>
      </c>
      <c r="L128" s="317">
        <f t="shared" si="37"/>
        <v>0</v>
      </c>
      <c r="M128" s="317">
        <f t="shared" si="37"/>
        <v>0</v>
      </c>
      <c r="N128" s="317">
        <f t="shared" si="37"/>
        <v>0</v>
      </c>
      <c r="O128" s="317">
        <f t="shared" si="37"/>
        <v>0</v>
      </c>
      <c r="P128" s="332">
        <f>SUM(D128:O128)</f>
        <v>55898.060000000005</v>
      </c>
    </row>
    <row r="129" spans="1:16">
      <c r="A129" s="305">
        <v>129</v>
      </c>
      <c r="B129" s="331"/>
      <c r="C129" s="315" t="s">
        <v>423</v>
      </c>
      <c r="D129" s="330">
        <v>4416.7800000000007</v>
      </c>
      <c r="E129" s="330">
        <v>4687.3700000000008</v>
      </c>
      <c r="F129" s="330">
        <v>5429.25</v>
      </c>
      <c r="G129" s="330">
        <v>9088.2899999999991</v>
      </c>
      <c r="H129" s="330">
        <v>7600.84</v>
      </c>
      <c r="I129" s="330">
        <v>6922.9000000000005</v>
      </c>
      <c r="J129" s="330">
        <v>6776.14</v>
      </c>
      <c r="K129" s="330">
        <v>9594.7999999999993</v>
      </c>
      <c r="L129" s="330">
        <v>7836.51</v>
      </c>
      <c r="M129" s="330">
        <v>7794.92</v>
      </c>
      <c r="N129" s="330">
        <v>7693.92</v>
      </c>
      <c r="O129" s="330">
        <v>14760.189999999999</v>
      </c>
      <c r="P129" s="322">
        <f>SUM(D129:O129)</f>
        <v>92601.91</v>
      </c>
    </row>
    <row r="130" spans="1:16" ht="20.149999999999999" customHeight="1">
      <c r="A130" s="329">
        <v>130</v>
      </c>
      <c r="B130" s="328" t="s">
        <v>1</v>
      </c>
      <c r="C130" s="327" t="s">
        <v>183</v>
      </c>
      <c r="D130" s="322">
        <f t="shared" ref="D130:O130" si="38">SUM(D131+D135+D139+D143+D147+D151+D155+D159+D163+D167+D171+D175+D179+D183+D187+D191+D195+D199+D203+D207+D211+D215+D219+D223+D227)</f>
        <v>1660</v>
      </c>
      <c r="E130" s="322">
        <f t="shared" si="38"/>
        <v>1304.3600000000001</v>
      </c>
      <c r="F130" s="322">
        <f t="shared" si="38"/>
        <v>1027.6500000000001</v>
      </c>
      <c r="G130" s="322">
        <f t="shared" si="38"/>
        <v>1682.71</v>
      </c>
      <c r="H130" s="322">
        <f t="shared" si="38"/>
        <v>1198.6000000000001</v>
      </c>
      <c r="I130" s="322">
        <f t="shared" si="38"/>
        <v>1209.73</v>
      </c>
      <c r="J130" s="322">
        <f t="shared" si="38"/>
        <v>1936.25</v>
      </c>
      <c r="K130" s="322">
        <f t="shared" si="38"/>
        <v>1168.1600000000001</v>
      </c>
      <c r="L130" s="322">
        <f t="shared" si="38"/>
        <v>1186.81</v>
      </c>
      <c r="M130" s="322">
        <f t="shared" si="38"/>
        <v>1145.2</v>
      </c>
      <c r="N130" s="322">
        <f t="shared" si="38"/>
        <v>1413.09</v>
      </c>
      <c r="O130" s="322">
        <f t="shared" si="38"/>
        <v>1706.96</v>
      </c>
      <c r="P130" s="322">
        <f>P131+P135+P139+P143+P147+P151+P155+P159+P163+P167+P171+P175+P179+P183+P187+P191+P195+P199+P203+P207+P211+P215+P219+P223+P227</f>
        <v>16639.52</v>
      </c>
    </row>
    <row r="131" spans="1:16" ht="20.149999999999999" customHeight="1">
      <c r="A131" s="305">
        <v>131</v>
      </c>
      <c r="B131" s="316">
        <v>1</v>
      </c>
      <c r="C131" s="326" t="str">
        <f>[1]ΑΝΤΙΣΤΟΙΧΙΣΗ!I230</f>
        <v>Μικτές Αποδοχές Developent Department (A.K.Ddep) 2024</v>
      </c>
      <c r="D131" s="325">
        <v>0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>
        <v>0</v>
      </c>
      <c r="O131" s="325">
        <v>0</v>
      </c>
      <c r="P131" s="322">
        <f t="shared" ref="P131:P162" si="39">SUM(D131:O131)</f>
        <v>0</v>
      </c>
    </row>
    <row r="132" spans="1:16" ht="20.149999999999999" customHeight="1">
      <c r="A132" s="305">
        <v>132</v>
      </c>
      <c r="B132" s="316">
        <v>2</v>
      </c>
      <c r="C132" s="326" t="str">
        <f>[1]ΑΝΤΙΣΤΟΙΧΙΣΗ!I231</f>
        <v>Μικτές Αποδοχές Developent Department (A.K.Ddep) ΠΡΟΒΛΕΨΗ 2025</v>
      </c>
      <c r="D132" s="325">
        <v>1700</v>
      </c>
      <c r="E132" s="325">
        <v>1700</v>
      </c>
      <c r="F132" s="325">
        <v>1700</v>
      </c>
      <c r="G132" s="325">
        <v>2500</v>
      </c>
      <c r="H132" s="325">
        <v>1700</v>
      </c>
      <c r="I132" s="325">
        <v>1700</v>
      </c>
      <c r="J132" s="325">
        <v>2532</v>
      </c>
      <c r="K132" s="325">
        <v>1700</v>
      </c>
      <c r="L132" s="325">
        <v>1700</v>
      </c>
      <c r="M132" s="325">
        <v>1700</v>
      </c>
      <c r="N132" s="325">
        <v>1700</v>
      </c>
      <c r="O132" s="325">
        <v>3300</v>
      </c>
      <c r="P132" s="322">
        <f t="shared" si="39"/>
        <v>23632</v>
      </c>
    </row>
    <row r="133" spans="1:16" ht="20.149999999999999" customHeight="1">
      <c r="A133" s="305">
        <v>133</v>
      </c>
      <c r="B133" s="316">
        <v>3</v>
      </c>
      <c r="C133" s="326" t="str">
        <f>[1]ΑΝΤΙΣΤΟΙΧΙΣΗ!I232</f>
        <v>ΠΡΑΓΜΑΤΟΠΟΙΗΘΕΝ 2025</v>
      </c>
      <c r="D133" s="325">
        <v>1656.34</v>
      </c>
      <c r="E133" s="325">
        <v>1739.37</v>
      </c>
      <c r="F133" s="325">
        <v>1747.2</v>
      </c>
      <c r="G133" s="325">
        <v>2675.96</v>
      </c>
      <c r="H133" s="325">
        <v>1732.17</v>
      </c>
      <c r="I133" s="325">
        <v>1732.78</v>
      </c>
      <c r="J133" s="325">
        <v>0</v>
      </c>
      <c r="K133" s="325">
        <v>0</v>
      </c>
      <c r="L133" s="325">
        <v>0</v>
      </c>
      <c r="M133" s="325">
        <v>0</v>
      </c>
      <c r="N133" s="325">
        <v>0</v>
      </c>
      <c r="O133" s="325">
        <v>0</v>
      </c>
      <c r="P133" s="322">
        <f t="shared" si="39"/>
        <v>11283.820000000002</v>
      </c>
    </row>
    <row r="134" spans="1:16" ht="20.149999999999999" customHeight="1">
      <c r="A134" s="305">
        <v>134</v>
      </c>
      <c r="B134" s="316">
        <v>4</v>
      </c>
      <c r="C134" s="324" t="str">
        <f>[1]ΑΝΤΙΣΤΟΙΧΙΣΗ!I233</f>
        <v>ΔΙΑΦΟΡΑ</v>
      </c>
      <c r="D134" s="323">
        <f t="shared" ref="D134:O134" si="40">D132-D131</f>
        <v>1700</v>
      </c>
      <c r="E134" s="323">
        <f t="shared" si="40"/>
        <v>1700</v>
      </c>
      <c r="F134" s="323">
        <f t="shared" si="40"/>
        <v>1700</v>
      </c>
      <c r="G134" s="323">
        <f t="shared" si="40"/>
        <v>2500</v>
      </c>
      <c r="H134" s="323">
        <f t="shared" si="40"/>
        <v>1700</v>
      </c>
      <c r="I134" s="323">
        <f t="shared" si="40"/>
        <v>1700</v>
      </c>
      <c r="J134" s="323">
        <f t="shared" si="40"/>
        <v>2532</v>
      </c>
      <c r="K134" s="323">
        <f t="shared" si="40"/>
        <v>1700</v>
      </c>
      <c r="L134" s="323">
        <f t="shared" si="40"/>
        <v>1700</v>
      </c>
      <c r="M134" s="323">
        <f t="shared" si="40"/>
        <v>1700</v>
      </c>
      <c r="N134" s="323">
        <f t="shared" si="40"/>
        <v>1700</v>
      </c>
      <c r="O134" s="323">
        <f t="shared" si="40"/>
        <v>3300</v>
      </c>
      <c r="P134" s="322">
        <f t="shared" si="39"/>
        <v>23632</v>
      </c>
    </row>
    <row r="135" spans="1:16" ht="20.149999999999999" customHeight="1">
      <c r="A135" s="305">
        <v>135</v>
      </c>
      <c r="B135" s="316">
        <v>5</v>
      </c>
      <c r="C135" s="326" t="str">
        <f>[1]ΑΝΤΙΣΤΟΙΧΙΣΗ!I234</f>
        <v>Μικτές Αποδοχές Reservation department (Α.Κ.RDep ) 2024</v>
      </c>
      <c r="D135" s="325">
        <v>0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>
        <v>0</v>
      </c>
      <c r="O135" s="325">
        <v>0</v>
      </c>
      <c r="P135" s="322">
        <f t="shared" si="39"/>
        <v>0</v>
      </c>
    </row>
    <row r="136" spans="1:16" ht="20.149999999999999" customHeight="1">
      <c r="A136" s="305">
        <v>136</v>
      </c>
      <c r="B136" s="316">
        <v>6</v>
      </c>
      <c r="C136" s="326" t="str">
        <f>[1]ΑΝΤΙΣΤΟΙΧΙΣΗ!I235</f>
        <v>Μικτές Αποδοχές Reservation department (Α.Κ.RDep ) ΠΡΟΒΛΕΨΗ 2025</v>
      </c>
      <c r="D136" s="325">
        <v>1650</v>
      </c>
      <c r="E136" s="325">
        <v>1650</v>
      </c>
      <c r="F136" s="325">
        <v>1650</v>
      </c>
      <c r="G136" s="325">
        <v>2425</v>
      </c>
      <c r="H136" s="325">
        <v>1650</v>
      </c>
      <c r="I136" s="325">
        <v>1650</v>
      </c>
      <c r="J136" s="325">
        <v>2456</v>
      </c>
      <c r="K136" s="325">
        <v>1650</v>
      </c>
      <c r="L136" s="325">
        <v>1650</v>
      </c>
      <c r="M136" s="325">
        <v>1650</v>
      </c>
      <c r="N136" s="325">
        <v>1650</v>
      </c>
      <c r="O136" s="325">
        <v>3200</v>
      </c>
      <c r="P136" s="322">
        <f t="shared" si="39"/>
        <v>22931</v>
      </c>
    </row>
    <row r="137" spans="1:16" ht="20.149999999999999" customHeight="1">
      <c r="A137" s="305">
        <v>137</v>
      </c>
      <c r="B137" s="316">
        <v>7</v>
      </c>
      <c r="C137" s="326" t="str">
        <f>[1]ΑΝΤΙΣΤΟΙΧΙΣΗ!I236</f>
        <v>ΠΡΑΓΜΑΤΟΠΟΙΗΘΕΝ 2025</v>
      </c>
      <c r="D137" s="325">
        <v>1671.24</v>
      </c>
      <c r="E137" s="325">
        <v>1747.2</v>
      </c>
      <c r="F137" s="325">
        <v>1785.18</v>
      </c>
      <c r="G137" s="325">
        <v>2645.07</v>
      </c>
      <c r="H137" s="325">
        <v>2404.38</v>
      </c>
      <c r="I137" s="325">
        <v>3277.8499999999995</v>
      </c>
      <c r="J137" s="325">
        <v>0</v>
      </c>
      <c r="K137" s="325">
        <v>0</v>
      </c>
      <c r="L137" s="325">
        <v>0</v>
      </c>
      <c r="M137" s="325">
        <v>0</v>
      </c>
      <c r="N137" s="325">
        <v>0</v>
      </c>
      <c r="O137" s="325">
        <v>0</v>
      </c>
      <c r="P137" s="322">
        <f t="shared" si="39"/>
        <v>13530.919999999998</v>
      </c>
    </row>
    <row r="138" spans="1:16" ht="20.149999999999999" customHeight="1">
      <c r="A138" s="305">
        <v>138</v>
      </c>
      <c r="B138" s="316">
        <v>8</v>
      </c>
      <c r="C138" s="324" t="str">
        <f>[1]ΑΝΤΙΣΤΟΙΧΙΣΗ!I237</f>
        <v>ΔΙΑΦΟΡΑ</v>
      </c>
      <c r="D138" s="323">
        <f t="shared" ref="D138:O138" si="41">D136-D135</f>
        <v>1650</v>
      </c>
      <c r="E138" s="323">
        <f t="shared" si="41"/>
        <v>1650</v>
      </c>
      <c r="F138" s="323">
        <f t="shared" si="41"/>
        <v>1650</v>
      </c>
      <c r="G138" s="323">
        <f t="shared" si="41"/>
        <v>2425</v>
      </c>
      <c r="H138" s="323">
        <f t="shared" si="41"/>
        <v>1650</v>
      </c>
      <c r="I138" s="323">
        <f t="shared" si="41"/>
        <v>1650</v>
      </c>
      <c r="J138" s="323">
        <f t="shared" si="41"/>
        <v>2456</v>
      </c>
      <c r="K138" s="323">
        <f t="shared" si="41"/>
        <v>1650</v>
      </c>
      <c r="L138" s="323">
        <f t="shared" si="41"/>
        <v>1650</v>
      </c>
      <c r="M138" s="323">
        <f t="shared" si="41"/>
        <v>1650</v>
      </c>
      <c r="N138" s="323">
        <f t="shared" si="41"/>
        <v>1650</v>
      </c>
      <c r="O138" s="323">
        <f t="shared" si="41"/>
        <v>3200</v>
      </c>
      <c r="P138" s="322">
        <f t="shared" si="39"/>
        <v>22931</v>
      </c>
    </row>
    <row r="139" spans="1:16" ht="20.149999999999999" customHeight="1">
      <c r="A139" s="305">
        <v>139</v>
      </c>
      <c r="B139" s="316">
        <v>9</v>
      </c>
      <c r="C139" s="326" t="str">
        <f>[1]ΑΝΤΙΣΤΟΙΧΙΣΗ!I238</f>
        <v>Μικτές Αποδοχές Marketing (Α.Κ.MDep ) 2024</v>
      </c>
      <c r="D139" s="325">
        <v>0</v>
      </c>
      <c r="E139" s="325">
        <v>0</v>
      </c>
      <c r="F139" s="325">
        <v>0</v>
      </c>
      <c r="G139" s="325">
        <v>0</v>
      </c>
      <c r="H139" s="325">
        <v>0</v>
      </c>
      <c r="I139" s="325">
        <v>0</v>
      </c>
      <c r="J139" s="325">
        <v>0</v>
      </c>
      <c r="K139" s="325">
        <v>0</v>
      </c>
      <c r="L139" s="325">
        <v>0</v>
      </c>
      <c r="M139" s="325">
        <v>0</v>
      </c>
      <c r="N139" s="325">
        <v>0</v>
      </c>
      <c r="O139" s="325">
        <v>0</v>
      </c>
      <c r="P139" s="322">
        <f t="shared" si="39"/>
        <v>0</v>
      </c>
    </row>
    <row r="140" spans="1:16" ht="20.149999999999999" customHeight="1">
      <c r="A140" s="305">
        <v>140</v>
      </c>
      <c r="B140" s="316">
        <v>10</v>
      </c>
      <c r="C140" s="326" t="str">
        <f>[1]ΑΝΤΙΣΤΟΙΧΙΣΗ!I239</f>
        <v>Μικτές Αποδοχές Marketing (Α.Κ.MDep ) ΠΡΟΒΛΕΨΗ 2025</v>
      </c>
      <c r="D140" s="325">
        <v>1300</v>
      </c>
      <c r="E140" s="325">
        <v>1300</v>
      </c>
      <c r="F140" s="325">
        <v>1300</v>
      </c>
      <c r="G140" s="325">
        <v>1900</v>
      </c>
      <c r="H140" s="325">
        <v>1300</v>
      </c>
      <c r="I140" s="325">
        <v>1300</v>
      </c>
      <c r="J140" s="325">
        <v>1924</v>
      </c>
      <c r="K140" s="325">
        <v>1300</v>
      </c>
      <c r="L140" s="325">
        <v>1300</v>
      </c>
      <c r="M140" s="325">
        <v>1300</v>
      </c>
      <c r="N140" s="325">
        <v>1300</v>
      </c>
      <c r="O140" s="325">
        <v>2500</v>
      </c>
      <c r="P140" s="322">
        <f t="shared" si="39"/>
        <v>18024</v>
      </c>
    </row>
    <row r="141" spans="1:16" ht="20.149999999999999" customHeight="1">
      <c r="A141" s="305">
        <v>141</v>
      </c>
      <c r="B141" s="316">
        <v>11</v>
      </c>
      <c r="C141" s="326" t="str">
        <f>[1]ΑΝΤΙΣΤΟΙΧΙΣΗ!I240</f>
        <v>ΠΡΑΓΜΑΤΟΠΟΙΗΘΕΝ 2025</v>
      </c>
      <c r="D141" s="325">
        <v>1021.94</v>
      </c>
      <c r="E141" s="325">
        <v>1198.17</v>
      </c>
      <c r="F141" s="325">
        <v>1082.33</v>
      </c>
      <c r="G141" s="325">
        <v>1629.6599999999999</v>
      </c>
      <c r="H141" s="325">
        <v>1088.92</v>
      </c>
      <c r="I141" s="325">
        <v>1107.8200000000002</v>
      </c>
      <c r="J141" s="325">
        <v>0</v>
      </c>
      <c r="K141" s="325">
        <v>0</v>
      </c>
      <c r="L141" s="325">
        <v>0</v>
      </c>
      <c r="M141" s="325">
        <v>0</v>
      </c>
      <c r="N141" s="325">
        <v>0</v>
      </c>
      <c r="O141" s="325">
        <v>0</v>
      </c>
      <c r="P141" s="322">
        <f t="shared" si="39"/>
        <v>7128.84</v>
      </c>
    </row>
    <row r="142" spans="1:16" ht="20.149999999999999" customHeight="1">
      <c r="A142" s="305">
        <v>142</v>
      </c>
      <c r="B142" s="316">
        <v>12</v>
      </c>
      <c r="C142" s="324" t="str">
        <f>[1]ΑΝΤΙΣΤΟΙΧΙΣΗ!I241</f>
        <v>ΔΙΑΦΟΡΑ</v>
      </c>
      <c r="D142" s="323">
        <f t="shared" ref="D142:O142" si="42">D140-D139</f>
        <v>1300</v>
      </c>
      <c r="E142" s="323">
        <f t="shared" si="42"/>
        <v>1300</v>
      </c>
      <c r="F142" s="323">
        <f t="shared" si="42"/>
        <v>1300</v>
      </c>
      <c r="G142" s="323">
        <f t="shared" si="42"/>
        <v>1900</v>
      </c>
      <c r="H142" s="323">
        <f t="shared" si="42"/>
        <v>1300</v>
      </c>
      <c r="I142" s="323">
        <f t="shared" si="42"/>
        <v>1300</v>
      </c>
      <c r="J142" s="323">
        <f t="shared" si="42"/>
        <v>1924</v>
      </c>
      <c r="K142" s="323">
        <f t="shared" si="42"/>
        <v>1300</v>
      </c>
      <c r="L142" s="323">
        <f t="shared" si="42"/>
        <v>1300</v>
      </c>
      <c r="M142" s="323">
        <f t="shared" si="42"/>
        <v>1300</v>
      </c>
      <c r="N142" s="323">
        <f t="shared" si="42"/>
        <v>1300</v>
      </c>
      <c r="O142" s="323">
        <f t="shared" si="42"/>
        <v>2500</v>
      </c>
      <c r="P142" s="322">
        <f t="shared" si="39"/>
        <v>18024</v>
      </c>
    </row>
    <row r="143" spans="1:16" ht="20.149999999999999" customHeight="1">
      <c r="A143" s="305">
        <v>143</v>
      </c>
      <c r="B143" s="316">
        <v>13</v>
      </c>
      <c r="C143" s="326" t="str">
        <f>[1]ΑΝΤΙΣΤΟΙΧΙΣΗ!I242</f>
        <v>Μικτές Αποδοχές Sales (Α.Κ.SDep ) 2024</v>
      </c>
      <c r="D143" s="325">
        <v>0</v>
      </c>
      <c r="E143" s="325">
        <v>0</v>
      </c>
      <c r="F143" s="325">
        <v>0</v>
      </c>
      <c r="G143" s="325">
        <v>0</v>
      </c>
      <c r="H143" s="325">
        <v>0</v>
      </c>
      <c r="I143" s="325">
        <v>0</v>
      </c>
      <c r="J143" s="325">
        <v>0</v>
      </c>
      <c r="K143" s="325">
        <v>0</v>
      </c>
      <c r="L143" s="325">
        <v>0</v>
      </c>
      <c r="M143" s="325">
        <v>0</v>
      </c>
      <c r="N143" s="325">
        <v>0</v>
      </c>
      <c r="O143" s="325">
        <v>0</v>
      </c>
      <c r="P143" s="322">
        <f t="shared" si="39"/>
        <v>0</v>
      </c>
    </row>
    <row r="144" spans="1:16" ht="20.149999999999999" customHeight="1">
      <c r="A144" s="305">
        <v>144</v>
      </c>
      <c r="B144" s="316">
        <v>14</v>
      </c>
      <c r="C144" s="326" t="str">
        <f>[1]ΑΝΤΙΣΤΟΙΧΙΣΗ!I243</f>
        <v>Μικτές Αποδοχές Sales (Α.Κ.SDep ) ΠΡΟΒΛΕΨΗ 2025</v>
      </c>
      <c r="D144" s="325">
        <v>1200</v>
      </c>
      <c r="E144" s="325">
        <v>1200</v>
      </c>
      <c r="F144" s="325">
        <v>1200</v>
      </c>
      <c r="G144" s="325">
        <v>1750</v>
      </c>
      <c r="H144" s="325">
        <v>1200</v>
      </c>
      <c r="I144" s="325">
        <v>1200</v>
      </c>
      <c r="J144" s="325">
        <v>1772</v>
      </c>
      <c r="K144" s="325">
        <v>1200</v>
      </c>
      <c r="L144" s="325">
        <v>1200</v>
      </c>
      <c r="M144" s="325">
        <v>1200</v>
      </c>
      <c r="N144" s="325">
        <v>1200</v>
      </c>
      <c r="O144" s="325">
        <v>2300</v>
      </c>
      <c r="P144" s="322">
        <f t="shared" si="39"/>
        <v>16622</v>
      </c>
    </row>
    <row r="145" spans="1:16" ht="20.149999999999999" customHeight="1">
      <c r="A145" s="305">
        <v>145</v>
      </c>
      <c r="B145" s="316">
        <v>15</v>
      </c>
      <c r="C145" s="326" t="str">
        <f>[1]ΑΝΤΙΣΤΟΙΧΙΣΗ!I244</f>
        <v>ΠΡΑΓΜΑΤΟΠΟΙΗΘΕΝ 2025</v>
      </c>
      <c r="D145" s="325">
        <v>1077.96</v>
      </c>
      <c r="E145" s="325">
        <v>1245.7</v>
      </c>
      <c r="F145" s="325">
        <v>1145.7</v>
      </c>
      <c r="G145" s="325">
        <v>1744.5300000000002</v>
      </c>
      <c r="H145" s="325">
        <v>1156.97</v>
      </c>
      <c r="I145" s="325">
        <v>1229.17</v>
      </c>
      <c r="J145" s="325">
        <v>0</v>
      </c>
      <c r="K145" s="325">
        <v>0</v>
      </c>
      <c r="L145" s="325">
        <v>0</v>
      </c>
      <c r="M145" s="325">
        <v>0</v>
      </c>
      <c r="N145" s="325">
        <v>0</v>
      </c>
      <c r="O145" s="325">
        <v>0</v>
      </c>
      <c r="P145" s="322">
        <f t="shared" si="39"/>
        <v>7600.03</v>
      </c>
    </row>
    <row r="146" spans="1:16" ht="20.149999999999999" customHeight="1">
      <c r="A146" s="305">
        <v>146</v>
      </c>
      <c r="B146" s="316">
        <v>16</v>
      </c>
      <c r="C146" s="324" t="str">
        <f>[1]ΑΝΤΙΣΤΟΙΧΙΣΗ!I245</f>
        <v>ΔΙΑΦΟΡΑ</v>
      </c>
      <c r="D146" s="323">
        <f t="shared" ref="D146:O146" si="43">D144-D143</f>
        <v>1200</v>
      </c>
      <c r="E146" s="323">
        <f t="shared" si="43"/>
        <v>1200</v>
      </c>
      <c r="F146" s="323">
        <f t="shared" si="43"/>
        <v>1200</v>
      </c>
      <c r="G146" s="323">
        <f t="shared" si="43"/>
        <v>1750</v>
      </c>
      <c r="H146" s="323">
        <f t="shared" si="43"/>
        <v>1200</v>
      </c>
      <c r="I146" s="323">
        <f t="shared" si="43"/>
        <v>1200</v>
      </c>
      <c r="J146" s="323">
        <f t="shared" si="43"/>
        <v>1772</v>
      </c>
      <c r="K146" s="323">
        <f t="shared" si="43"/>
        <v>1200</v>
      </c>
      <c r="L146" s="323">
        <f t="shared" si="43"/>
        <v>1200</v>
      </c>
      <c r="M146" s="323">
        <f t="shared" si="43"/>
        <v>1200</v>
      </c>
      <c r="N146" s="323">
        <f t="shared" si="43"/>
        <v>1200</v>
      </c>
      <c r="O146" s="323">
        <f t="shared" si="43"/>
        <v>2300</v>
      </c>
      <c r="P146" s="322">
        <f t="shared" si="39"/>
        <v>16622</v>
      </c>
    </row>
    <row r="147" spans="1:16" ht="20.149999999999999" customHeight="1">
      <c r="A147" s="305">
        <v>147</v>
      </c>
      <c r="B147" s="316">
        <v>17</v>
      </c>
      <c r="C147" s="326" t="str">
        <f>[1]ΑΝΤΙΣΤΟΙΧΙΣΗ!I246</f>
        <v>Ασφαλιστικές εισφορές (Α.Κ.DDep) 2024</v>
      </c>
      <c r="D147" s="325">
        <v>0</v>
      </c>
      <c r="E147" s="325">
        <v>0</v>
      </c>
      <c r="F147" s="325">
        <v>0</v>
      </c>
      <c r="G147" s="325">
        <v>0</v>
      </c>
      <c r="H147" s="325">
        <v>0</v>
      </c>
      <c r="I147" s="325">
        <v>0</v>
      </c>
      <c r="J147" s="325">
        <v>0</v>
      </c>
      <c r="K147" s="325">
        <v>0</v>
      </c>
      <c r="L147" s="325">
        <v>0</v>
      </c>
      <c r="M147" s="325">
        <v>0</v>
      </c>
      <c r="N147" s="325">
        <v>0</v>
      </c>
      <c r="O147" s="325">
        <v>0</v>
      </c>
      <c r="P147" s="322">
        <f t="shared" si="39"/>
        <v>0</v>
      </c>
    </row>
    <row r="148" spans="1:16" ht="20.149999999999999" customHeight="1">
      <c r="A148" s="305">
        <v>148</v>
      </c>
      <c r="B148" s="316">
        <v>18</v>
      </c>
      <c r="C148" s="326" t="str">
        <f>[1]ΑΝΤΙΣΤΟΙΧΙΣΗ!I247</f>
        <v>Ασφαλιστικές εισφορές (Α.Κ.DDep) ΠΡΟΒΛΕΨΗ 2025</v>
      </c>
      <c r="D148" s="325">
        <v>348.64</v>
      </c>
      <c r="E148" s="325">
        <v>348.64</v>
      </c>
      <c r="F148" s="325">
        <v>348.64</v>
      </c>
      <c r="G148" s="325">
        <v>522.96</v>
      </c>
      <c r="H148" s="325">
        <v>348.64</v>
      </c>
      <c r="I148" s="325">
        <v>348.64</v>
      </c>
      <c r="J148" s="325">
        <v>529.93280000000004</v>
      </c>
      <c r="K148" s="325">
        <v>348.64</v>
      </c>
      <c r="L148" s="325">
        <v>348.64</v>
      </c>
      <c r="M148" s="325">
        <v>348.64</v>
      </c>
      <c r="N148" s="325">
        <v>348.64</v>
      </c>
      <c r="O148" s="325">
        <v>697.28</v>
      </c>
      <c r="P148" s="322">
        <f t="shared" si="39"/>
        <v>4887.9327999999996</v>
      </c>
    </row>
    <row r="149" spans="1:16" ht="20.149999999999999" customHeight="1">
      <c r="A149" s="305">
        <v>149</v>
      </c>
      <c r="B149" s="316">
        <v>19</v>
      </c>
      <c r="C149" s="326" t="str">
        <f>[1]ΑΝΤΙΣΤΟΙΧΙΣΗ!I248</f>
        <v>ΠΡΑΓΜΑΤΟΠΟΙΗΘΕΝ 2025</v>
      </c>
      <c r="D149" s="325">
        <v>339.13</v>
      </c>
      <c r="E149" s="325">
        <v>357.22</v>
      </c>
      <c r="F149" s="325">
        <v>358.92</v>
      </c>
      <c r="G149" s="325">
        <v>523.53</v>
      </c>
      <c r="H149" s="325">
        <v>334.43</v>
      </c>
      <c r="I149" s="325">
        <v>341.64</v>
      </c>
      <c r="J149" s="325">
        <v>0</v>
      </c>
      <c r="K149" s="325">
        <v>0</v>
      </c>
      <c r="L149" s="325">
        <v>0</v>
      </c>
      <c r="M149" s="325">
        <v>0</v>
      </c>
      <c r="N149" s="325">
        <v>0</v>
      </c>
      <c r="O149" s="325">
        <v>0</v>
      </c>
      <c r="P149" s="322">
        <f t="shared" si="39"/>
        <v>2254.87</v>
      </c>
    </row>
    <row r="150" spans="1:16" ht="20.149999999999999" customHeight="1">
      <c r="A150" s="305">
        <v>150</v>
      </c>
      <c r="B150" s="316">
        <v>20</v>
      </c>
      <c r="C150" s="324" t="str">
        <f>[1]ΑΝΤΙΣΤΟΙΧΙΣΗ!I249</f>
        <v>ΔΙΑΦΟΡΑ</v>
      </c>
      <c r="D150" s="323">
        <f t="shared" ref="D150:O150" si="44">D148-D147</f>
        <v>348.64</v>
      </c>
      <c r="E150" s="323">
        <f t="shared" si="44"/>
        <v>348.64</v>
      </c>
      <c r="F150" s="323">
        <f t="shared" si="44"/>
        <v>348.64</v>
      </c>
      <c r="G150" s="323">
        <f t="shared" si="44"/>
        <v>522.96</v>
      </c>
      <c r="H150" s="323">
        <f t="shared" si="44"/>
        <v>348.64</v>
      </c>
      <c r="I150" s="323">
        <f t="shared" si="44"/>
        <v>348.64</v>
      </c>
      <c r="J150" s="323">
        <f t="shared" si="44"/>
        <v>529.93280000000004</v>
      </c>
      <c r="K150" s="323">
        <f t="shared" si="44"/>
        <v>348.64</v>
      </c>
      <c r="L150" s="323">
        <f t="shared" si="44"/>
        <v>348.64</v>
      </c>
      <c r="M150" s="323">
        <f t="shared" si="44"/>
        <v>348.64</v>
      </c>
      <c r="N150" s="323">
        <f t="shared" si="44"/>
        <v>348.64</v>
      </c>
      <c r="O150" s="323">
        <f t="shared" si="44"/>
        <v>697.28</v>
      </c>
      <c r="P150" s="322">
        <f t="shared" si="39"/>
        <v>4887.9327999999996</v>
      </c>
    </row>
    <row r="151" spans="1:16" ht="20.149999999999999" customHeight="1">
      <c r="A151" s="305">
        <v>151</v>
      </c>
      <c r="B151" s="316">
        <v>21</v>
      </c>
      <c r="C151" s="326" t="str">
        <f>[1]ΑΝΤΙΣΤΟΙΧΙΣΗ!I250</f>
        <v>Ασφαλιστικές εισφορές (Α.Κ.RDep) 2024</v>
      </c>
      <c r="D151" s="325">
        <v>0</v>
      </c>
      <c r="E151" s="325">
        <v>0</v>
      </c>
      <c r="F151" s="325">
        <v>0</v>
      </c>
      <c r="G151" s="325">
        <v>0</v>
      </c>
      <c r="H151" s="325">
        <v>0</v>
      </c>
      <c r="I151" s="325">
        <v>0</v>
      </c>
      <c r="J151" s="325">
        <v>0</v>
      </c>
      <c r="K151" s="325">
        <v>0</v>
      </c>
      <c r="L151" s="325">
        <v>0</v>
      </c>
      <c r="M151" s="325">
        <v>0</v>
      </c>
      <c r="N151" s="325">
        <v>0</v>
      </c>
      <c r="O151" s="325">
        <v>0</v>
      </c>
      <c r="P151" s="322">
        <f t="shared" si="39"/>
        <v>0</v>
      </c>
    </row>
    <row r="152" spans="1:16" ht="20.149999999999999" customHeight="1">
      <c r="A152" s="305">
        <v>152</v>
      </c>
      <c r="B152" s="316">
        <v>22</v>
      </c>
      <c r="C152" s="326" t="str">
        <f>[1]ΑΝΤΙΣΤΟΙΧΙΣΗ!I251</f>
        <v>Ασφαλιστικές εισφορές (Α.Κ.RDep) ΠΡΟΒΛΕΨΗ 2025</v>
      </c>
      <c r="D152" s="325">
        <v>533.8549999999999</v>
      </c>
      <c r="E152" s="325">
        <v>533.8549999999999</v>
      </c>
      <c r="F152" s="325">
        <v>533.8549999999999</v>
      </c>
      <c r="G152" s="325">
        <v>800.78249999999991</v>
      </c>
      <c r="H152" s="325">
        <v>533.8549999999999</v>
      </c>
      <c r="I152" s="325">
        <v>533.8549999999999</v>
      </c>
      <c r="J152" s="325">
        <v>811.45959999999991</v>
      </c>
      <c r="K152" s="325">
        <v>533.8549999999999</v>
      </c>
      <c r="L152" s="325">
        <v>533.8549999999999</v>
      </c>
      <c r="M152" s="325">
        <v>533.8549999999999</v>
      </c>
      <c r="N152" s="325">
        <v>533.8549999999999</v>
      </c>
      <c r="O152" s="325">
        <v>1067.7099999999998</v>
      </c>
      <c r="P152" s="322">
        <f t="shared" si="39"/>
        <v>7484.6470999999974</v>
      </c>
    </row>
    <row r="153" spans="1:16" ht="20.149999999999999" customHeight="1">
      <c r="A153" s="305">
        <v>153</v>
      </c>
      <c r="B153" s="316">
        <v>23</v>
      </c>
      <c r="C153" s="326" t="str">
        <f>[1]ΑΝΤΙΣΤΟΙΧΙΣΗ!I252</f>
        <v>ΠΡΑΓΜΑΤΟΠΟΙΗΘΕΝ 2025</v>
      </c>
      <c r="D153" s="325">
        <v>342.37</v>
      </c>
      <c r="E153" s="325">
        <v>358.92</v>
      </c>
      <c r="F153" s="325">
        <v>367.2</v>
      </c>
      <c r="G153" s="325">
        <v>530.74</v>
      </c>
      <c r="H153" s="325">
        <v>481.17</v>
      </c>
      <c r="I153" s="325">
        <v>637.16</v>
      </c>
      <c r="J153" s="325">
        <v>0</v>
      </c>
      <c r="K153" s="325">
        <v>0</v>
      </c>
      <c r="L153" s="325">
        <v>0</v>
      </c>
      <c r="M153" s="325">
        <v>0</v>
      </c>
      <c r="N153" s="325">
        <v>0</v>
      </c>
      <c r="O153" s="325">
        <v>0</v>
      </c>
      <c r="P153" s="322">
        <f t="shared" si="39"/>
        <v>2717.56</v>
      </c>
    </row>
    <row r="154" spans="1:16" ht="20.149999999999999" customHeight="1">
      <c r="A154" s="305">
        <v>154</v>
      </c>
      <c r="B154" s="316">
        <v>24</v>
      </c>
      <c r="C154" s="324" t="str">
        <f>[1]ΑΝΤΙΣΤΟΙΧΙΣΗ!I253</f>
        <v>ΔΙΑΦΟΡΑ</v>
      </c>
      <c r="D154" s="323">
        <f t="shared" ref="D154:O154" si="45">D152-D151</f>
        <v>533.8549999999999</v>
      </c>
      <c r="E154" s="323">
        <f t="shared" si="45"/>
        <v>533.8549999999999</v>
      </c>
      <c r="F154" s="323">
        <f t="shared" si="45"/>
        <v>533.8549999999999</v>
      </c>
      <c r="G154" s="323">
        <f t="shared" si="45"/>
        <v>800.78249999999991</v>
      </c>
      <c r="H154" s="323">
        <f t="shared" si="45"/>
        <v>533.8549999999999</v>
      </c>
      <c r="I154" s="323">
        <f t="shared" si="45"/>
        <v>533.8549999999999</v>
      </c>
      <c r="J154" s="323">
        <f t="shared" si="45"/>
        <v>811.45959999999991</v>
      </c>
      <c r="K154" s="323">
        <f t="shared" si="45"/>
        <v>533.8549999999999</v>
      </c>
      <c r="L154" s="323">
        <f t="shared" si="45"/>
        <v>533.8549999999999</v>
      </c>
      <c r="M154" s="323">
        <f t="shared" si="45"/>
        <v>533.8549999999999</v>
      </c>
      <c r="N154" s="323">
        <f t="shared" si="45"/>
        <v>533.8549999999999</v>
      </c>
      <c r="O154" s="323">
        <f t="shared" si="45"/>
        <v>1067.7099999999998</v>
      </c>
      <c r="P154" s="322">
        <f t="shared" si="39"/>
        <v>7484.6470999999974</v>
      </c>
    </row>
    <row r="155" spans="1:16" ht="20.149999999999999" customHeight="1">
      <c r="A155" s="305">
        <v>155</v>
      </c>
      <c r="B155" s="316">
        <v>25</v>
      </c>
      <c r="C155" s="326" t="str">
        <f>[1]ΑΝΤΙΣΤΟΙΧΙΣΗ!I254</f>
        <v>Ασφαλιστικές εισφορές (Α.Κ.Mdep) 2024</v>
      </c>
      <c r="D155" s="325">
        <v>0</v>
      </c>
      <c r="E155" s="325">
        <v>0</v>
      </c>
      <c r="F155" s="325">
        <v>0</v>
      </c>
      <c r="G155" s="325">
        <v>0</v>
      </c>
      <c r="H155" s="325">
        <v>0</v>
      </c>
      <c r="I155" s="325">
        <v>0</v>
      </c>
      <c r="J155" s="325">
        <v>0</v>
      </c>
      <c r="K155" s="325">
        <v>0</v>
      </c>
      <c r="L155" s="325">
        <v>0</v>
      </c>
      <c r="M155" s="325">
        <v>0</v>
      </c>
      <c r="N155" s="325">
        <v>0</v>
      </c>
      <c r="O155" s="325">
        <v>0</v>
      </c>
      <c r="P155" s="322">
        <f t="shared" si="39"/>
        <v>0</v>
      </c>
    </row>
    <row r="156" spans="1:16" ht="20.149999999999999" customHeight="1">
      <c r="A156" s="305">
        <v>156</v>
      </c>
      <c r="B156" s="316">
        <v>26</v>
      </c>
      <c r="C156" s="326" t="str">
        <f>[1]ΑΝΤΙΣΤΟΙΧΙΣΗ!I255</f>
        <v>Ασφαλιστικές εισφορές (Α.Κ.MDep) ΠΡΟΒΛΕΨΗ 2025</v>
      </c>
      <c r="D156" s="325">
        <v>261.47999999999996</v>
      </c>
      <c r="E156" s="325">
        <v>261.47999999999996</v>
      </c>
      <c r="F156" s="325">
        <v>261.47999999999996</v>
      </c>
      <c r="G156" s="325">
        <v>392.21999999999991</v>
      </c>
      <c r="H156" s="325">
        <v>261.47999999999996</v>
      </c>
      <c r="I156" s="325">
        <v>261.47999999999996</v>
      </c>
      <c r="J156" s="325">
        <v>397.44959999999992</v>
      </c>
      <c r="K156" s="325">
        <v>261.47999999999996</v>
      </c>
      <c r="L156" s="325">
        <v>261.47999999999996</v>
      </c>
      <c r="M156" s="325">
        <v>261.47999999999996</v>
      </c>
      <c r="N156" s="325">
        <v>261.47999999999996</v>
      </c>
      <c r="O156" s="325">
        <v>522.95999999999992</v>
      </c>
      <c r="P156" s="322">
        <f t="shared" si="39"/>
        <v>3665.9495999999999</v>
      </c>
    </row>
    <row r="157" spans="1:16" ht="20.149999999999999" customHeight="1">
      <c r="A157" s="305">
        <v>157</v>
      </c>
      <c r="B157" s="316">
        <v>27</v>
      </c>
      <c r="C157" s="326" t="str">
        <f>[1]ΑΝΤΙΣΤΟΙΧΙΣΗ!I256</f>
        <v>ΠΡΑΓΜΑΤΟΠΟΙΗΘΕΝ 2025</v>
      </c>
      <c r="D157" s="325">
        <v>154.62</v>
      </c>
      <c r="E157" s="325">
        <v>151.02000000000001</v>
      </c>
      <c r="F157" s="325">
        <v>148.63000000000002</v>
      </c>
      <c r="G157" s="325">
        <v>259.73</v>
      </c>
      <c r="H157" s="325">
        <v>215.49</v>
      </c>
      <c r="I157" s="325">
        <v>219.6</v>
      </c>
      <c r="J157" s="325">
        <v>0</v>
      </c>
      <c r="K157" s="325">
        <v>0</v>
      </c>
      <c r="L157" s="325">
        <v>0</v>
      </c>
      <c r="M157" s="325">
        <v>0</v>
      </c>
      <c r="N157" s="325">
        <v>0</v>
      </c>
      <c r="O157" s="325">
        <v>0</v>
      </c>
      <c r="P157" s="322">
        <f t="shared" si="39"/>
        <v>1149.0899999999999</v>
      </c>
    </row>
    <row r="158" spans="1:16" ht="20.149999999999999" customHeight="1">
      <c r="A158" s="305">
        <v>158</v>
      </c>
      <c r="B158" s="316">
        <v>28</v>
      </c>
      <c r="C158" s="324" t="str">
        <f>[1]ΑΝΤΙΣΤΟΙΧΙΣΗ!I257</f>
        <v>ΔΙΑΦΟΡΑ</v>
      </c>
      <c r="D158" s="323">
        <f t="shared" ref="D158:O158" si="46">D156-D155</f>
        <v>261.47999999999996</v>
      </c>
      <c r="E158" s="323">
        <f t="shared" si="46"/>
        <v>261.47999999999996</v>
      </c>
      <c r="F158" s="323">
        <f t="shared" si="46"/>
        <v>261.47999999999996</v>
      </c>
      <c r="G158" s="323">
        <f t="shared" si="46"/>
        <v>392.21999999999991</v>
      </c>
      <c r="H158" s="323">
        <f t="shared" si="46"/>
        <v>261.47999999999996</v>
      </c>
      <c r="I158" s="323">
        <f t="shared" si="46"/>
        <v>261.47999999999996</v>
      </c>
      <c r="J158" s="323">
        <f t="shared" si="46"/>
        <v>397.44959999999992</v>
      </c>
      <c r="K158" s="323">
        <f t="shared" si="46"/>
        <v>261.47999999999996</v>
      </c>
      <c r="L158" s="323">
        <f t="shared" si="46"/>
        <v>261.47999999999996</v>
      </c>
      <c r="M158" s="323">
        <f t="shared" si="46"/>
        <v>261.47999999999996</v>
      </c>
      <c r="N158" s="323">
        <f t="shared" si="46"/>
        <v>261.47999999999996</v>
      </c>
      <c r="O158" s="323">
        <f t="shared" si="46"/>
        <v>522.95999999999992</v>
      </c>
      <c r="P158" s="322">
        <f t="shared" si="39"/>
        <v>3665.9495999999999</v>
      </c>
    </row>
    <row r="159" spans="1:16" ht="20.149999999999999" customHeight="1">
      <c r="A159" s="305">
        <v>159</v>
      </c>
      <c r="B159" s="316">
        <v>29</v>
      </c>
      <c r="C159" s="326" t="str">
        <f>[1]ΑΝΤΙΣΤΟΙΧΙΣΗ!I258</f>
        <v>Ασφαλιστικές εισφορές (Α.Κ.SDep) 2024</v>
      </c>
      <c r="D159" s="325">
        <v>0</v>
      </c>
      <c r="E159" s="325">
        <v>0</v>
      </c>
      <c r="F159" s="325">
        <v>0</v>
      </c>
      <c r="G159" s="325">
        <v>0</v>
      </c>
      <c r="H159" s="325">
        <v>0</v>
      </c>
      <c r="I159" s="325">
        <v>0</v>
      </c>
      <c r="J159" s="325">
        <v>0</v>
      </c>
      <c r="K159" s="325">
        <v>0</v>
      </c>
      <c r="L159" s="325">
        <v>0</v>
      </c>
      <c r="M159" s="325">
        <v>0</v>
      </c>
      <c r="N159" s="325">
        <v>0</v>
      </c>
      <c r="O159" s="325">
        <v>0</v>
      </c>
      <c r="P159" s="322">
        <f t="shared" si="39"/>
        <v>0</v>
      </c>
    </row>
    <row r="160" spans="1:16" ht="20.149999999999999" customHeight="1">
      <c r="A160" s="305">
        <v>160</v>
      </c>
      <c r="B160" s="316">
        <v>30</v>
      </c>
      <c r="C160" s="326" t="str">
        <f>[1]ΑΝΤΙΣΤΟΙΧΙΣΗ!I259</f>
        <v>Ασφαλιστικές εισφορές (Α.Κ.SDep) ΠΡΟΒΛΕΨΗ 2025</v>
      </c>
      <c r="D160" s="325">
        <v>239.68999999999997</v>
      </c>
      <c r="E160" s="325">
        <v>239.68999999999997</v>
      </c>
      <c r="F160" s="325">
        <v>239.68999999999997</v>
      </c>
      <c r="G160" s="325">
        <v>359.53499999999997</v>
      </c>
      <c r="H160" s="325">
        <v>239.68999999999997</v>
      </c>
      <c r="I160" s="325">
        <v>239.68999999999997</v>
      </c>
      <c r="J160" s="325">
        <v>364.32879999999994</v>
      </c>
      <c r="K160" s="325">
        <v>239.68999999999997</v>
      </c>
      <c r="L160" s="325">
        <v>239.68999999999997</v>
      </c>
      <c r="M160" s="325">
        <v>239.68999999999997</v>
      </c>
      <c r="N160" s="325">
        <v>239.68999999999997</v>
      </c>
      <c r="O160" s="325">
        <v>479.37999999999994</v>
      </c>
      <c r="P160" s="322">
        <f t="shared" si="39"/>
        <v>3360.4538000000002</v>
      </c>
    </row>
    <row r="161" spans="1:16" ht="20.149999999999999" customHeight="1">
      <c r="A161" s="305">
        <v>161</v>
      </c>
      <c r="B161" s="316">
        <v>31</v>
      </c>
      <c r="C161" s="326" t="str">
        <f>[1]ΑΝΤΙΣΤΟΙΧΙΣΗ!I260</f>
        <v>ΠΡΑΓΜΑΤΟΠΟΙΗΘΕΝ 2025</v>
      </c>
      <c r="D161" s="325">
        <v>163.1</v>
      </c>
      <c r="E161" s="325">
        <v>158.21</v>
      </c>
      <c r="F161" s="325">
        <v>158.22</v>
      </c>
      <c r="G161" s="325">
        <v>241.26</v>
      </c>
      <c r="H161" s="325">
        <v>159.91</v>
      </c>
      <c r="I161" s="325">
        <v>170.66</v>
      </c>
      <c r="J161" s="325">
        <v>0</v>
      </c>
      <c r="K161" s="325">
        <v>0</v>
      </c>
      <c r="L161" s="325">
        <v>0</v>
      </c>
      <c r="M161" s="325">
        <v>0</v>
      </c>
      <c r="N161" s="325">
        <v>0</v>
      </c>
      <c r="O161" s="325">
        <v>0</v>
      </c>
      <c r="P161" s="322">
        <f t="shared" si="39"/>
        <v>1051.3599999999999</v>
      </c>
    </row>
    <row r="162" spans="1:16" ht="20.149999999999999" customHeight="1">
      <c r="A162" s="305">
        <v>162</v>
      </c>
      <c r="B162" s="316">
        <v>32</v>
      </c>
      <c r="C162" s="324" t="str">
        <f>[1]ΑΝΤΙΣΤΟΙΧΙΣΗ!I261</f>
        <v>ΔΙΑΦΟΡΑ</v>
      </c>
      <c r="D162" s="323">
        <f t="shared" ref="D162:O162" si="47">D160-D159</f>
        <v>239.68999999999997</v>
      </c>
      <c r="E162" s="323">
        <f t="shared" si="47"/>
        <v>239.68999999999997</v>
      </c>
      <c r="F162" s="323">
        <f t="shared" si="47"/>
        <v>239.68999999999997</v>
      </c>
      <c r="G162" s="323">
        <f t="shared" si="47"/>
        <v>359.53499999999997</v>
      </c>
      <c r="H162" s="323">
        <f t="shared" si="47"/>
        <v>239.68999999999997</v>
      </c>
      <c r="I162" s="323">
        <f t="shared" si="47"/>
        <v>239.68999999999997</v>
      </c>
      <c r="J162" s="323">
        <f t="shared" si="47"/>
        <v>364.32879999999994</v>
      </c>
      <c r="K162" s="323">
        <f t="shared" si="47"/>
        <v>239.68999999999997</v>
      </c>
      <c r="L162" s="323">
        <f t="shared" si="47"/>
        <v>239.68999999999997</v>
      </c>
      <c r="M162" s="323">
        <f t="shared" si="47"/>
        <v>239.68999999999997</v>
      </c>
      <c r="N162" s="323">
        <f t="shared" si="47"/>
        <v>239.68999999999997</v>
      </c>
      <c r="O162" s="323">
        <f t="shared" si="47"/>
        <v>479.37999999999994</v>
      </c>
      <c r="P162" s="322">
        <f t="shared" si="39"/>
        <v>3360.4538000000002</v>
      </c>
    </row>
    <row r="163" spans="1:16" ht="20.149999999999999" customHeight="1">
      <c r="A163" s="305">
        <v>163</v>
      </c>
      <c r="B163" s="316">
        <v>33</v>
      </c>
      <c r="C163" s="326" t="str">
        <f>[1]ΑΝΤΙΣΤΟΙΧΙΣΗ!I262</f>
        <v>Ενοίκιο 2024</v>
      </c>
      <c r="D163" s="325">
        <v>0</v>
      </c>
      <c r="E163" s="325">
        <v>0</v>
      </c>
      <c r="F163" s="325">
        <v>0</v>
      </c>
      <c r="G163" s="325">
        <v>0</v>
      </c>
      <c r="H163" s="325">
        <v>0</v>
      </c>
      <c r="I163" s="325">
        <v>0</v>
      </c>
      <c r="J163" s="325">
        <v>0</v>
      </c>
      <c r="K163" s="325">
        <v>0</v>
      </c>
      <c r="L163" s="325">
        <v>0</v>
      </c>
      <c r="M163" s="325">
        <v>0</v>
      </c>
      <c r="N163" s="325">
        <v>0</v>
      </c>
      <c r="O163" s="325">
        <v>0</v>
      </c>
      <c r="P163" s="322">
        <f t="shared" ref="P163:P194" si="48">SUM(D163:O163)</f>
        <v>0</v>
      </c>
    </row>
    <row r="164" spans="1:16" ht="20.149999999999999" customHeight="1">
      <c r="A164" s="305">
        <v>164</v>
      </c>
      <c r="B164" s="316">
        <v>34</v>
      </c>
      <c r="C164" s="326" t="str">
        <f>[1]ΑΝΤΙΣΤΟΙΧΙΣΗ!I263</f>
        <v>Ενοίκιο ΠΡΟΒΛΕΨΗ 2025</v>
      </c>
      <c r="D164" s="325">
        <v>0</v>
      </c>
      <c r="E164" s="325">
        <v>0</v>
      </c>
      <c r="F164" s="325">
        <v>0</v>
      </c>
      <c r="G164" s="325">
        <v>0</v>
      </c>
      <c r="H164" s="325">
        <v>0</v>
      </c>
      <c r="I164" s="325">
        <v>0</v>
      </c>
      <c r="J164" s="325">
        <v>0</v>
      </c>
      <c r="K164" s="325">
        <v>0</v>
      </c>
      <c r="L164" s="325">
        <v>0</v>
      </c>
      <c r="M164" s="325">
        <v>0</v>
      </c>
      <c r="N164" s="325">
        <v>0</v>
      </c>
      <c r="O164" s="325">
        <v>0</v>
      </c>
      <c r="P164" s="322">
        <f t="shared" si="48"/>
        <v>0</v>
      </c>
    </row>
    <row r="165" spans="1:16" ht="20.149999999999999" customHeight="1">
      <c r="A165" s="305">
        <v>165</v>
      </c>
      <c r="B165" s="316">
        <v>35</v>
      </c>
      <c r="C165" s="326" t="str">
        <f>[1]ΑΝΤΙΣΤΟΙΧΙΣΗ!I264</f>
        <v>ΠΡΑΓΜΑΤΟΠΟΙΗΘΕΝ 2025</v>
      </c>
      <c r="D165" s="325">
        <v>0</v>
      </c>
      <c r="E165" s="325">
        <v>0</v>
      </c>
      <c r="F165" s="325">
        <v>0</v>
      </c>
      <c r="G165" s="325">
        <v>0</v>
      </c>
      <c r="H165" s="325">
        <v>0</v>
      </c>
      <c r="I165" s="325">
        <v>0</v>
      </c>
      <c r="J165" s="325">
        <v>0</v>
      </c>
      <c r="K165" s="325">
        <v>0</v>
      </c>
      <c r="L165" s="325">
        <v>0</v>
      </c>
      <c r="M165" s="325">
        <v>0</v>
      </c>
      <c r="N165" s="325">
        <v>0</v>
      </c>
      <c r="O165" s="325">
        <v>0</v>
      </c>
      <c r="P165" s="322">
        <f t="shared" si="48"/>
        <v>0</v>
      </c>
    </row>
    <row r="166" spans="1:16" ht="20.149999999999999" customHeight="1">
      <c r="A166" s="305">
        <v>166</v>
      </c>
      <c r="B166" s="316">
        <v>36</v>
      </c>
      <c r="C166" s="324" t="str">
        <f>[1]ΑΝΤΙΣΤΟΙΧΙΣΗ!I265</f>
        <v>ΔΙΑΦΟΡΑ</v>
      </c>
      <c r="D166" s="323">
        <f t="shared" ref="D166:O166" si="49">D164-D163</f>
        <v>0</v>
      </c>
      <c r="E166" s="323">
        <f t="shared" si="49"/>
        <v>0</v>
      </c>
      <c r="F166" s="323">
        <f t="shared" si="49"/>
        <v>0</v>
      </c>
      <c r="G166" s="323">
        <f t="shared" si="49"/>
        <v>0</v>
      </c>
      <c r="H166" s="323">
        <f t="shared" si="49"/>
        <v>0</v>
      </c>
      <c r="I166" s="323">
        <f t="shared" si="49"/>
        <v>0</v>
      </c>
      <c r="J166" s="323">
        <f t="shared" si="49"/>
        <v>0</v>
      </c>
      <c r="K166" s="323">
        <f t="shared" si="49"/>
        <v>0</v>
      </c>
      <c r="L166" s="323">
        <f t="shared" si="49"/>
        <v>0</v>
      </c>
      <c r="M166" s="323">
        <f t="shared" si="49"/>
        <v>0</v>
      </c>
      <c r="N166" s="323">
        <f t="shared" si="49"/>
        <v>0</v>
      </c>
      <c r="O166" s="323">
        <f t="shared" si="49"/>
        <v>0</v>
      </c>
      <c r="P166" s="322">
        <f t="shared" si="48"/>
        <v>0</v>
      </c>
    </row>
    <row r="167" spans="1:16" ht="20.149999999999999" customHeight="1">
      <c r="A167" s="305">
        <v>167</v>
      </c>
      <c r="B167" s="316">
        <v>37</v>
      </c>
      <c r="C167" s="326" t="str">
        <f>[1]ΑΝΤΙΣΤΟΙΧΙΣΗ!I266</f>
        <v>Χαρτόσημο ενοικίων 2024</v>
      </c>
      <c r="D167" s="325">
        <v>0</v>
      </c>
      <c r="E167" s="325">
        <v>0</v>
      </c>
      <c r="F167" s="325">
        <v>0</v>
      </c>
      <c r="G167" s="325">
        <v>0</v>
      </c>
      <c r="H167" s="325">
        <v>0</v>
      </c>
      <c r="I167" s="325">
        <v>0</v>
      </c>
      <c r="J167" s="325">
        <v>0</v>
      </c>
      <c r="K167" s="325">
        <v>0</v>
      </c>
      <c r="L167" s="325">
        <v>0</v>
      </c>
      <c r="M167" s="325">
        <v>0</v>
      </c>
      <c r="N167" s="325">
        <v>0</v>
      </c>
      <c r="O167" s="325">
        <v>0</v>
      </c>
      <c r="P167" s="322">
        <f t="shared" si="48"/>
        <v>0</v>
      </c>
    </row>
    <row r="168" spans="1:16" ht="20.149999999999999" customHeight="1">
      <c r="A168" s="305">
        <v>168</v>
      </c>
      <c r="B168" s="316">
        <v>38</v>
      </c>
      <c r="C168" s="326" t="str">
        <f>[1]ΑΝΤΙΣΤΟΙΧΙΣΗ!I267</f>
        <v>Χαρτόσημο ενοικίων ΠΡΟΒΛΕΨΗ 2025</v>
      </c>
      <c r="D168" s="325">
        <v>0</v>
      </c>
      <c r="E168" s="325">
        <v>0</v>
      </c>
      <c r="F168" s="325">
        <v>0</v>
      </c>
      <c r="G168" s="325">
        <v>0</v>
      </c>
      <c r="H168" s="325">
        <v>0</v>
      </c>
      <c r="I168" s="325">
        <v>0</v>
      </c>
      <c r="J168" s="325">
        <v>0</v>
      </c>
      <c r="K168" s="325">
        <v>0</v>
      </c>
      <c r="L168" s="325">
        <v>0</v>
      </c>
      <c r="M168" s="325">
        <v>0</v>
      </c>
      <c r="N168" s="325">
        <v>0</v>
      </c>
      <c r="O168" s="325">
        <v>0</v>
      </c>
      <c r="P168" s="322">
        <f t="shared" si="48"/>
        <v>0</v>
      </c>
    </row>
    <row r="169" spans="1:16" ht="20.149999999999999" customHeight="1">
      <c r="A169" s="305">
        <v>169</v>
      </c>
      <c r="B169" s="316">
        <v>39</v>
      </c>
      <c r="C169" s="326" t="str">
        <f>[1]ΑΝΤΙΣΤΟΙΧΙΣΗ!I268</f>
        <v>ΠΡΑΓΜΑΤΟΠΟΙΗΘΕΝ 2025</v>
      </c>
      <c r="D169" s="325">
        <v>0</v>
      </c>
      <c r="E169" s="325">
        <v>0</v>
      </c>
      <c r="F169" s="325">
        <v>0</v>
      </c>
      <c r="G169" s="325">
        <v>0</v>
      </c>
      <c r="H169" s="325">
        <v>0</v>
      </c>
      <c r="I169" s="325">
        <v>0</v>
      </c>
      <c r="J169" s="325">
        <v>0</v>
      </c>
      <c r="K169" s="325">
        <v>0</v>
      </c>
      <c r="L169" s="325">
        <v>0</v>
      </c>
      <c r="M169" s="325">
        <v>0</v>
      </c>
      <c r="N169" s="325">
        <v>0</v>
      </c>
      <c r="O169" s="325">
        <v>0</v>
      </c>
      <c r="P169" s="322">
        <f t="shared" si="48"/>
        <v>0</v>
      </c>
    </row>
    <row r="170" spans="1:16" ht="20.149999999999999" customHeight="1">
      <c r="A170" s="305">
        <v>170</v>
      </c>
      <c r="B170" s="316">
        <v>40</v>
      </c>
      <c r="C170" s="324" t="str">
        <f>[1]ΑΝΤΙΣΤΟΙΧΙΣΗ!I269</f>
        <v>ΔΙΑΦΟΡΑ</v>
      </c>
      <c r="D170" s="323">
        <f t="shared" ref="D170:O170" si="50">D168-D167</f>
        <v>0</v>
      </c>
      <c r="E170" s="323">
        <f t="shared" si="50"/>
        <v>0</v>
      </c>
      <c r="F170" s="323">
        <f t="shared" si="50"/>
        <v>0</v>
      </c>
      <c r="G170" s="323">
        <f t="shared" si="50"/>
        <v>0</v>
      </c>
      <c r="H170" s="323">
        <f t="shared" si="50"/>
        <v>0</v>
      </c>
      <c r="I170" s="323">
        <f t="shared" si="50"/>
        <v>0</v>
      </c>
      <c r="J170" s="323">
        <f t="shared" si="50"/>
        <v>0</v>
      </c>
      <c r="K170" s="323">
        <f t="shared" si="50"/>
        <v>0</v>
      </c>
      <c r="L170" s="323">
        <f t="shared" si="50"/>
        <v>0</v>
      </c>
      <c r="M170" s="323">
        <f t="shared" si="50"/>
        <v>0</v>
      </c>
      <c r="N170" s="323">
        <f t="shared" si="50"/>
        <v>0</v>
      </c>
      <c r="O170" s="323">
        <f t="shared" si="50"/>
        <v>0</v>
      </c>
      <c r="P170" s="322">
        <f t="shared" si="48"/>
        <v>0</v>
      </c>
    </row>
    <row r="171" spans="1:16" ht="20.149999999999999" customHeight="1">
      <c r="A171" s="305">
        <v>171</v>
      </c>
      <c r="B171" s="316">
        <v>41</v>
      </c>
      <c r="C171" s="326" t="str">
        <f>[1]ΑΝΤΙΣΤΟΙΧΙΣΗ!I270</f>
        <v>Κοινόχρηστες Δαπάνες  2024</v>
      </c>
      <c r="D171" s="325">
        <v>0</v>
      </c>
      <c r="E171" s="325">
        <v>0</v>
      </c>
      <c r="F171" s="325">
        <v>0</v>
      </c>
      <c r="G171" s="325">
        <v>0</v>
      </c>
      <c r="H171" s="325">
        <v>0</v>
      </c>
      <c r="I171" s="325">
        <v>0</v>
      </c>
      <c r="J171" s="325">
        <v>0</v>
      </c>
      <c r="K171" s="325">
        <v>0</v>
      </c>
      <c r="L171" s="325">
        <v>0</v>
      </c>
      <c r="M171" s="325">
        <v>0</v>
      </c>
      <c r="N171" s="325">
        <v>0</v>
      </c>
      <c r="O171" s="325">
        <v>0</v>
      </c>
      <c r="P171" s="322">
        <f t="shared" si="48"/>
        <v>0</v>
      </c>
    </row>
    <row r="172" spans="1:16" ht="20.149999999999999" customHeight="1">
      <c r="A172" s="305">
        <v>172</v>
      </c>
      <c r="B172" s="316">
        <v>42</v>
      </c>
      <c r="C172" s="326" t="str">
        <f>[1]ΑΝΤΙΣΤΟΙΧΙΣΗ!I271</f>
        <v>Κοινόχρηστες Δαπάνες ΠΡΟΒΛΕΨΗ 2025</v>
      </c>
      <c r="D172" s="325">
        <v>0</v>
      </c>
      <c r="E172" s="325">
        <v>0</v>
      </c>
      <c r="F172" s="325">
        <v>0</v>
      </c>
      <c r="G172" s="325">
        <v>0</v>
      </c>
      <c r="H172" s="325">
        <v>0</v>
      </c>
      <c r="I172" s="325">
        <v>0</v>
      </c>
      <c r="J172" s="325">
        <v>0</v>
      </c>
      <c r="K172" s="325">
        <v>0</v>
      </c>
      <c r="L172" s="325">
        <v>0</v>
      </c>
      <c r="M172" s="325">
        <v>0</v>
      </c>
      <c r="N172" s="325">
        <v>0</v>
      </c>
      <c r="O172" s="325">
        <v>0</v>
      </c>
      <c r="P172" s="322">
        <f t="shared" si="48"/>
        <v>0</v>
      </c>
    </row>
    <row r="173" spans="1:16" ht="20.149999999999999" customHeight="1">
      <c r="A173" s="305">
        <v>173</v>
      </c>
      <c r="B173" s="316">
        <v>43</v>
      </c>
      <c r="C173" s="326" t="str">
        <f>[1]ΑΝΤΙΣΤΟΙΧΙΣΗ!I272</f>
        <v>ΠΡΑΓΜΑΤΟΠΟΙΗΘΕΝ 2025</v>
      </c>
      <c r="D173" s="325">
        <v>0</v>
      </c>
      <c r="E173" s="325">
        <v>0</v>
      </c>
      <c r="F173" s="325">
        <v>0</v>
      </c>
      <c r="G173" s="325">
        <v>0</v>
      </c>
      <c r="H173" s="325">
        <v>0</v>
      </c>
      <c r="I173" s="325">
        <v>0</v>
      </c>
      <c r="J173" s="325">
        <v>0</v>
      </c>
      <c r="K173" s="325">
        <v>0</v>
      </c>
      <c r="L173" s="325">
        <v>0</v>
      </c>
      <c r="M173" s="325">
        <v>0</v>
      </c>
      <c r="N173" s="325">
        <v>0</v>
      </c>
      <c r="O173" s="325">
        <v>0</v>
      </c>
      <c r="P173" s="322">
        <f t="shared" si="48"/>
        <v>0</v>
      </c>
    </row>
    <row r="174" spans="1:16" ht="20.149999999999999" customHeight="1">
      <c r="A174" s="305">
        <v>174</v>
      </c>
      <c r="B174" s="316">
        <v>44</v>
      </c>
      <c r="C174" s="324" t="str">
        <f>[1]ΑΝΤΙΣΤΟΙΧΙΣΗ!I273</f>
        <v>ΔΙΑΦΟΡΑ</v>
      </c>
      <c r="D174" s="323">
        <f t="shared" ref="D174:O174" si="51">D172-D171</f>
        <v>0</v>
      </c>
      <c r="E174" s="323">
        <f t="shared" si="51"/>
        <v>0</v>
      </c>
      <c r="F174" s="323">
        <f t="shared" si="51"/>
        <v>0</v>
      </c>
      <c r="G174" s="323">
        <f t="shared" si="51"/>
        <v>0</v>
      </c>
      <c r="H174" s="323">
        <f t="shared" si="51"/>
        <v>0</v>
      </c>
      <c r="I174" s="323">
        <f t="shared" si="51"/>
        <v>0</v>
      </c>
      <c r="J174" s="323">
        <f t="shared" si="51"/>
        <v>0</v>
      </c>
      <c r="K174" s="323">
        <f t="shared" si="51"/>
        <v>0</v>
      </c>
      <c r="L174" s="323">
        <f t="shared" si="51"/>
        <v>0</v>
      </c>
      <c r="M174" s="323">
        <f t="shared" si="51"/>
        <v>0</v>
      </c>
      <c r="N174" s="323">
        <f t="shared" si="51"/>
        <v>0</v>
      </c>
      <c r="O174" s="323">
        <f t="shared" si="51"/>
        <v>0</v>
      </c>
      <c r="P174" s="322">
        <f t="shared" si="48"/>
        <v>0</v>
      </c>
    </row>
    <row r="175" spans="1:16" ht="20.149999999999999" customHeight="1">
      <c r="A175" s="305">
        <v>175</v>
      </c>
      <c r="B175" s="316">
        <v>45</v>
      </c>
      <c r="C175" s="326" t="str">
        <f>[1]ΑΝΤΙΣΤΟΙΧΙΣΗ!I274</f>
        <v>Ενέργεια 2024</v>
      </c>
      <c r="D175" s="325">
        <v>0</v>
      </c>
      <c r="E175" s="325">
        <v>0</v>
      </c>
      <c r="F175" s="325">
        <v>0</v>
      </c>
      <c r="G175" s="325">
        <v>0</v>
      </c>
      <c r="H175" s="325">
        <v>0</v>
      </c>
      <c r="I175" s="325">
        <v>0</v>
      </c>
      <c r="J175" s="325">
        <v>0</v>
      </c>
      <c r="K175" s="325">
        <v>0</v>
      </c>
      <c r="L175" s="325">
        <v>0</v>
      </c>
      <c r="M175" s="325">
        <v>0</v>
      </c>
      <c r="N175" s="325">
        <v>0</v>
      </c>
      <c r="O175" s="325">
        <v>0</v>
      </c>
      <c r="P175" s="322">
        <f t="shared" si="48"/>
        <v>0</v>
      </c>
    </row>
    <row r="176" spans="1:16" ht="20.149999999999999" customHeight="1">
      <c r="A176" s="305">
        <v>176</v>
      </c>
      <c r="B176" s="316">
        <v>46</v>
      </c>
      <c r="C176" s="326" t="str">
        <f>[1]ΑΝΤΙΣΤΟΙΧΙΣΗ!I275</f>
        <v>Ενέργεια ΠΡΟΒΛΕΨΗ 2025</v>
      </c>
      <c r="D176" s="325">
        <v>0</v>
      </c>
      <c r="E176" s="325">
        <v>0</v>
      </c>
      <c r="F176" s="325">
        <v>0</v>
      </c>
      <c r="G176" s="325">
        <v>0</v>
      </c>
      <c r="H176" s="325">
        <v>0</v>
      </c>
      <c r="I176" s="325">
        <v>0</v>
      </c>
      <c r="J176" s="325">
        <v>0</v>
      </c>
      <c r="K176" s="325">
        <v>0</v>
      </c>
      <c r="L176" s="325">
        <v>0</v>
      </c>
      <c r="M176" s="325">
        <v>0</v>
      </c>
      <c r="N176" s="325">
        <v>0</v>
      </c>
      <c r="O176" s="325">
        <v>0</v>
      </c>
      <c r="P176" s="322">
        <f t="shared" si="48"/>
        <v>0</v>
      </c>
    </row>
    <row r="177" spans="1:16" ht="20.149999999999999" customHeight="1">
      <c r="A177" s="305">
        <v>177</v>
      </c>
      <c r="B177" s="316">
        <v>47</v>
      </c>
      <c r="C177" s="326" t="str">
        <f>[1]ΑΝΤΙΣΤΟΙΧΙΣΗ!I276</f>
        <v>ΠΡΑΓΜΑΤΟΠΟΙΗΘΕΝ 2025</v>
      </c>
      <c r="D177" s="325">
        <v>0</v>
      </c>
      <c r="E177" s="325">
        <v>0</v>
      </c>
      <c r="F177" s="325">
        <v>0</v>
      </c>
      <c r="G177" s="325">
        <v>0</v>
      </c>
      <c r="H177" s="325">
        <v>0</v>
      </c>
      <c r="I177" s="325">
        <v>0</v>
      </c>
      <c r="J177" s="325">
        <v>0</v>
      </c>
      <c r="K177" s="325">
        <v>0</v>
      </c>
      <c r="L177" s="325">
        <v>0</v>
      </c>
      <c r="M177" s="325">
        <v>0</v>
      </c>
      <c r="N177" s="325">
        <v>0</v>
      </c>
      <c r="O177" s="325">
        <v>0</v>
      </c>
      <c r="P177" s="322">
        <f t="shared" si="48"/>
        <v>0</v>
      </c>
    </row>
    <row r="178" spans="1:16" ht="20.149999999999999" customHeight="1">
      <c r="A178" s="305">
        <v>178</v>
      </c>
      <c r="B178" s="316">
        <v>48</v>
      </c>
      <c r="C178" s="324" t="str">
        <f>[1]ΑΝΤΙΣΤΟΙΧΙΣΗ!I277</f>
        <v>ΔΙΑΦΟΡΑ</v>
      </c>
      <c r="D178" s="323">
        <f t="shared" ref="D178:O178" si="52">D176-D175</f>
        <v>0</v>
      </c>
      <c r="E178" s="323">
        <f t="shared" si="52"/>
        <v>0</v>
      </c>
      <c r="F178" s="323">
        <f t="shared" si="52"/>
        <v>0</v>
      </c>
      <c r="G178" s="323">
        <f t="shared" si="52"/>
        <v>0</v>
      </c>
      <c r="H178" s="323">
        <f t="shared" si="52"/>
        <v>0</v>
      </c>
      <c r="I178" s="323">
        <f t="shared" si="52"/>
        <v>0</v>
      </c>
      <c r="J178" s="323">
        <f t="shared" si="52"/>
        <v>0</v>
      </c>
      <c r="K178" s="323">
        <f t="shared" si="52"/>
        <v>0</v>
      </c>
      <c r="L178" s="323">
        <f t="shared" si="52"/>
        <v>0</v>
      </c>
      <c r="M178" s="323">
        <f t="shared" si="52"/>
        <v>0</v>
      </c>
      <c r="N178" s="323">
        <f t="shared" si="52"/>
        <v>0</v>
      </c>
      <c r="O178" s="323">
        <f t="shared" si="52"/>
        <v>0</v>
      </c>
      <c r="P178" s="322">
        <f t="shared" si="48"/>
        <v>0</v>
      </c>
    </row>
    <row r="179" spans="1:16" ht="20.149999999999999" customHeight="1">
      <c r="A179" s="305">
        <v>179</v>
      </c>
      <c r="B179" s="316">
        <v>49</v>
      </c>
      <c r="C179" s="326" t="str">
        <f>[1]ΑΝΤΙΣΤΟΙΧΙΣΗ!I278</f>
        <v>Τηλεπικοινωνίες (Τηλεφωνία &amp; Διαδίκτυο) 2024</v>
      </c>
      <c r="D179" s="325">
        <v>0</v>
      </c>
      <c r="E179" s="325">
        <v>0</v>
      </c>
      <c r="F179" s="325">
        <v>0</v>
      </c>
      <c r="G179" s="325">
        <v>0</v>
      </c>
      <c r="H179" s="325">
        <v>0</v>
      </c>
      <c r="I179" s="325">
        <v>0</v>
      </c>
      <c r="J179" s="325">
        <v>0</v>
      </c>
      <c r="K179" s="325">
        <v>0</v>
      </c>
      <c r="L179" s="325">
        <v>0</v>
      </c>
      <c r="M179" s="325">
        <v>0</v>
      </c>
      <c r="N179" s="325">
        <v>0</v>
      </c>
      <c r="O179" s="325">
        <v>0</v>
      </c>
      <c r="P179" s="322">
        <f t="shared" si="48"/>
        <v>0</v>
      </c>
    </row>
    <row r="180" spans="1:16" ht="20.149999999999999" customHeight="1">
      <c r="A180" s="305">
        <v>180</v>
      </c>
      <c r="B180" s="316">
        <v>50</v>
      </c>
      <c r="C180" s="326" t="str">
        <f>[1]ΑΝΤΙΣΤΟΙΧΙΣΗ!I279</f>
        <v>Τηλεπικοινωνίες (Τηλεφωνία &amp; Διαδίκτυο) ΠΡΟΒΛΕΨΗ 2025</v>
      </c>
      <c r="D180" s="325">
        <v>0</v>
      </c>
      <c r="E180" s="325">
        <v>0</v>
      </c>
      <c r="F180" s="325">
        <v>0</v>
      </c>
      <c r="G180" s="325">
        <v>0</v>
      </c>
      <c r="H180" s="325">
        <v>0</v>
      </c>
      <c r="I180" s="325">
        <v>0</v>
      </c>
      <c r="J180" s="325">
        <v>0</v>
      </c>
      <c r="K180" s="325">
        <v>0</v>
      </c>
      <c r="L180" s="325">
        <v>0</v>
      </c>
      <c r="M180" s="325">
        <v>0</v>
      </c>
      <c r="N180" s="325">
        <v>0</v>
      </c>
      <c r="O180" s="325">
        <v>0</v>
      </c>
      <c r="P180" s="322">
        <f t="shared" si="48"/>
        <v>0</v>
      </c>
    </row>
    <row r="181" spans="1:16" ht="20.149999999999999" customHeight="1">
      <c r="A181" s="305">
        <v>181</v>
      </c>
      <c r="B181" s="316">
        <v>51</v>
      </c>
      <c r="C181" s="326" t="str">
        <f>[1]ΑΝΤΙΣΤΟΙΧΙΣΗ!I280</f>
        <v>ΠΡΑΓΜΑΤΟΠΟΙΗΘΕΝ 2025</v>
      </c>
      <c r="D181" s="325">
        <v>0</v>
      </c>
      <c r="E181" s="325">
        <v>0</v>
      </c>
      <c r="F181" s="325">
        <v>0</v>
      </c>
      <c r="G181" s="325">
        <v>0</v>
      </c>
      <c r="H181" s="325">
        <v>0</v>
      </c>
      <c r="I181" s="325">
        <v>0</v>
      </c>
      <c r="J181" s="325">
        <v>0</v>
      </c>
      <c r="K181" s="325">
        <v>0</v>
      </c>
      <c r="L181" s="325">
        <v>0</v>
      </c>
      <c r="M181" s="325">
        <v>0</v>
      </c>
      <c r="N181" s="325">
        <v>0</v>
      </c>
      <c r="O181" s="325">
        <v>0</v>
      </c>
      <c r="P181" s="322">
        <f t="shared" si="48"/>
        <v>0</v>
      </c>
    </row>
    <row r="182" spans="1:16" ht="20.149999999999999" customHeight="1">
      <c r="A182" s="305">
        <v>182</v>
      </c>
      <c r="B182" s="316">
        <v>52</v>
      </c>
      <c r="C182" s="324" t="str">
        <f>[1]ΑΝΤΙΣΤΟΙΧΙΣΗ!I281</f>
        <v>ΔΙΑΦΟΡΑ</v>
      </c>
      <c r="D182" s="323">
        <f t="shared" ref="D182:O182" si="53">D180-D179</f>
        <v>0</v>
      </c>
      <c r="E182" s="323">
        <f t="shared" si="53"/>
        <v>0</v>
      </c>
      <c r="F182" s="323">
        <f t="shared" si="53"/>
        <v>0</v>
      </c>
      <c r="G182" s="323">
        <f t="shared" si="53"/>
        <v>0</v>
      </c>
      <c r="H182" s="323">
        <f t="shared" si="53"/>
        <v>0</v>
      </c>
      <c r="I182" s="323">
        <f t="shared" si="53"/>
        <v>0</v>
      </c>
      <c r="J182" s="323">
        <f t="shared" si="53"/>
        <v>0</v>
      </c>
      <c r="K182" s="323">
        <f t="shared" si="53"/>
        <v>0</v>
      </c>
      <c r="L182" s="323">
        <f t="shared" si="53"/>
        <v>0</v>
      </c>
      <c r="M182" s="323">
        <f t="shared" si="53"/>
        <v>0</v>
      </c>
      <c r="N182" s="323">
        <f t="shared" si="53"/>
        <v>0</v>
      </c>
      <c r="O182" s="323">
        <f t="shared" si="53"/>
        <v>0</v>
      </c>
      <c r="P182" s="322">
        <f t="shared" si="48"/>
        <v>0</v>
      </c>
    </row>
    <row r="183" spans="1:16" ht="20.149999999999999" customHeight="1">
      <c r="A183" s="305">
        <v>183</v>
      </c>
      <c r="B183" s="316">
        <v>53</v>
      </c>
      <c r="C183" s="326" t="str">
        <f>[1]ΑΝΤΙΣΤΟΙΧΙΣΗ!I282</f>
        <v>Ύδρευση 2024</v>
      </c>
      <c r="D183" s="325">
        <v>0</v>
      </c>
      <c r="E183" s="325">
        <v>0</v>
      </c>
      <c r="F183" s="325">
        <v>0</v>
      </c>
      <c r="G183" s="325">
        <v>0</v>
      </c>
      <c r="H183" s="325">
        <v>0</v>
      </c>
      <c r="I183" s="325">
        <v>0</v>
      </c>
      <c r="J183" s="325">
        <v>0</v>
      </c>
      <c r="K183" s="325">
        <v>0</v>
      </c>
      <c r="L183" s="325">
        <v>0</v>
      </c>
      <c r="M183" s="325">
        <v>0</v>
      </c>
      <c r="N183" s="325">
        <v>0</v>
      </c>
      <c r="O183" s="325">
        <v>0</v>
      </c>
      <c r="P183" s="322">
        <f t="shared" si="48"/>
        <v>0</v>
      </c>
    </row>
    <row r="184" spans="1:16" ht="20.149999999999999" customHeight="1">
      <c r="A184" s="305">
        <v>184</v>
      </c>
      <c r="B184" s="316">
        <v>54</v>
      </c>
      <c r="C184" s="326" t="str">
        <f>[1]ΑΝΤΙΣΤΟΙΧΙΣΗ!I283</f>
        <v>Ύδρευση ΠΡΟΒΛΕΨΗ 2025</v>
      </c>
      <c r="D184" s="325">
        <v>0</v>
      </c>
      <c r="E184" s="325">
        <v>0</v>
      </c>
      <c r="F184" s="325">
        <v>0</v>
      </c>
      <c r="G184" s="325">
        <v>0</v>
      </c>
      <c r="H184" s="325">
        <v>0</v>
      </c>
      <c r="I184" s="325">
        <v>0</v>
      </c>
      <c r="J184" s="325">
        <v>0</v>
      </c>
      <c r="K184" s="325">
        <v>0</v>
      </c>
      <c r="L184" s="325">
        <v>0</v>
      </c>
      <c r="M184" s="325">
        <v>0</v>
      </c>
      <c r="N184" s="325">
        <v>0</v>
      </c>
      <c r="O184" s="325">
        <v>0</v>
      </c>
      <c r="P184" s="322">
        <f t="shared" si="48"/>
        <v>0</v>
      </c>
    </row>
    <row r="185" spans="1:16" ht="20.149999999999999" customHeight="1">
      <c r="A185" s="305">
        <v>185</v>
      </c>
      <c r="B185" s="316">
        <v>55</v>
      </c>
      <c r="C185" s="326" t="str">
        <f>[1]ΑΝΤΙΣΤΟΙΧΙΣΗ!I284</f>
        <v>ΠΡΑΓΜΑΤΟΠΟΙΗΘΕΝ 2025</v>
      </c>
      <c r="D185" s="325">
        <v>0</v>
      </c>
      <c r="E185" s="325">
        <v>0</v>
      </c>
      <c r="F185" s="325">
        <v>0</v>
      </c>
      <c r="G185" s="325">
        <v>0</v>
      </c>
      <c r="H185" s="325">
        <v>0</v>
      </c>
      <c r="I185" s="325">
        <v>0</v>
      </c>
      <c r="J185" s="325">
        <v>0</v>
      </c>
      <c r="K185" s="325">
        <v>0</v>
      </c>
      <c r="L185" s="325">
        <v>0</v>
      </c>
      <c r="M185" s="325">
        <v>0</v>
      </c>
      <c r="N185" s="325">
        <v>0</v>
      </c>
      <c r="O185" s="325">
        <v>0</v>
      </c>
      <c r="P185" s="322">
        <f t="shared" si="48"/>
        <v>0</v>
      </c>
    </row>
    <row r="186" spans="1:16" ht="20.149999999999999" customHeight="1">
      <c r="A186" s="305">
        <v>186</v>
      </c>
      <c r="B186" s="316">
        <v>56</v>
      </c>
      <c r="C186" s="324" t="str">
        <f>[1]ΑΝΤΙΣΤΟΙΧΙΣΗ!I285</f>
        <v>ΔΙΑΦΟΡΑ</v>
      </c>
      <c r="D186" s="323">
        <f t="shared" ref="D186:O186" si="54">D184-D183</f>
        <v>0</v>
      </c>
      <c r="E186" s="323">
        <f t="shared" si="54"/>
        <v>0</v>
      </c>
      <c r="F186" s="323">
        <f t="shared" si="54"/>
        <v>0</v>
      </c>
      <c r="G186" s="323">
        <f t="shared" si="54"/>
        <v>0</v>
      </c>
      <c r="H186" s="323">
        <f t="shared" si="54"/>
        <v>0</v>
      </c>
      <c r="I186" s="323">
        <f t="shared" si="54"/>
        <v>0</v>
      </c>
      <c r="J186" s="323">
        <f t="shared" si="54"/>
        <v>0</v>
      </c>
      <c r="K186" s="323">
        <f t="shared" si="54"/>
        <v>0</v>
      </c>
      <c r="L186" s="323">
        <f t="shared" si="54"/>
        <v>0</v>
      </c>
      <c r="M186" s="323">
        <f t="shared" si="54"/>
        <v>0</v>
      </c>
      <c r="N186" s="323">
        <f t="shared" si="54"/>
        <v>0</v>
      </c>
      <c r="O186" s="323">
        <f t="shared" si="54"/>
        <v>0</v>
      </c>
      <c r="P186" s="322">
        <f t="shared" si="48"/>
        <v>0</v>
      </c>
    </row>
    <row r="187" spans="1:16" ht="20.149999999999999" customHeight="1">
      <c r="A187" s="305">
        <v>187</v>
      </c>
      <c r="B187" s="316">
        <v>57</v>
      </c>
      <c r="C187" s="326" t="str">
        <f>[1]ΑΝΤΙΣΤΟΙΧΙΣΗ!I286</f>
        <v>Ασφάλιστρα 2024</v>
      </c>
      <c r="D187" s="325">
        <v>0</v>
      </c>
      <c r="E187" s="325">
        <v>246.76</v>
      </c>
      <c r="F187" s="325">
        <v>0</v>
      </c>
      <c r="G187" s="325">
        <v>0</v>
      </c>
      <c r="H187" s="325">
        <v>0</v>
      </c>
      <c r="I187" s="325">
        <v>0</v>
      </c>
      <c r="J187" s="325">
        <v>0</v>
      </c>
      <c r="K187" s="325">
        <v>0</v>
      </c>
      <c r="L187" s="325">
        <v>0</v>
      </c>
      <c r="M187" s="325">
        <v>0</v>
      </c>
      <c r="N187" s="325">
        <v>0</v>
      </c>
      <c r="O187" s="325">
        <v>0</v>
      </c>
      <c r="P187" s="322">
        <f t="shared" si="48"/>
        <v>246.76</v>
      </c>
    </row>
    <row r="188" spans="1:16" ht="20.149999999999999" customHeight="1">
      <c r="A188" s="305">
        <v>188</v>
      </c>
      <c r="B188" s="316">
        <v>58</v>
      </c>
      <c r="C188" s="326" t="str">
        <f>[1]ΑΝΤΙΣΤΟΙΧΙΣΗ!I287</f>
        <v>Ασφάλιστρα ΠΡΟΒΛΕΨΗ 2025</v>
      </c>
      <c r="D188" s="325">
        <v>0</v>
      </c>
      <c r="E188" s="325">
        <v>0</v>
      </c>
      <c r="F188" s="325">
        <v>0</v>
      </c>
      <c r="G188" s="325">
        <v>0</v>
      </c>
      <c r="H188" s="325">
        <v>0</v>
      </c>
      <c r="I188" s="325">
        <v>0</v>
      </c>
      <c r="J188" s="325">
        <v>0</v>
      </c>
      <c r="K188" s="325">
        <v>0</v>
      </c>
      <c r="L188" s="325">
        <v>0</v>
      </c>
      <c r="M188" s="325">
        <v>0</v>
      </c>
      <c r="N188" s="325">
        <v>0</v>
      </c>
      <c r="O188" s="325">
        <v>0</v>
      </c>
      <c r="P188" s="322">
        <f t="shared" si="48"/>
        <v>0</v>
      </c>
    </row>
    <row r="189" spans="1:16" ht="20.149999999999999" customHeight="1">
      <c r="A189" s="305">
        <v>189</v>
      </c>
      <c r="B189" s="316">
        <v>59</v>
      </c>
      <c r="C189" s="326" t="str">
        <f>[1]ΑΝΤΙΣΤΟΙΧΙΣΗ!I288</f>
        <v>ΠΡΑΓΜΑΤΟΠΟΙΗΘΕΝ 2025</v>
      </c>
      <c r="D189" s="325">
        <v>0</v>
      </c>
      <c r="E189" s="325">
        <v>0</v>
      </c>
      <c r="F189" s="325">
        <v>0</v>
      </c>
      <c r="G189" s="325">
        <v>0</v>
      </c>
      <c r="H189" s="325">
        <v>0</v>
      </c>
      <c r="I189" s="325">
        <v>0</v>
      </c>
      <c r="J189" s="325">
        <v>0</v>
      </c>
      <c r="K189" s="325">
        <v>0</v>
      </c>
      <c r="L189" s="325">
        <v>0</v>
      </c>
      <c r="M189" s="325">
        <v>0</v>
      </c>
      <c r="N189" s="325">
        <v>0</v>
      </c>
      <c r="O189" s="325">
        <v>0</v>
      </c>
      <c r="P189" s="322">
        <f t="shared" si="48"/>
        <v>0</v>
      </c>
    </row>
    <row r="190" spans="1:16" ht="20.149999999999999" customHeight="1">
      <c r="A190" s="305">
        <v>190</v>
      </c>
      <c r="B190" s="316">
        <v>60</v>
      </c>
      <c r="C190" s="324" t="str">
        <f>[1]ΑΝΤΙΣΤΟΙΧΙΣΗ!I289</f>
        <v>ΔΙΑΦΟΡΑ</v>
      </c>
      <c r="D190" s="323">
        <f t="shared" ref="D190:O190" si="55">D188-D187</f>
        <v>0</v>
      </c>
      <c r="E190" s="323">
        <f t="shared" si="55"/>
        <v>-246.76</v>
      </c>
      <c r="F190" s="323">
        <f t="shared" si="55"/>
        <v>0</v>
      </c>
      <c r="G190" s="323">
        <f t="shared" si="55"/>
        <v>0</v>
      </c>
      <c r="H190" s="323">
        <f t="shared" si="55"/>
        <v>0</v>
      </c>
      <c r="I190" s="323">
        <f t="shared" si="55"/>
        <v>0</v>
      </c>
      <c r="J190" s="323">
        <f t="shared" si="55"/>
        <v>0</v>
      </c>
      <c r="K190" s="323">
        <f t="shared" si="55"/>
        <v>0</v>
      </c>
      <c r="L190" s="323">
        <f t="shared" si="55"/>
        <v>0</v>
      </c>
      <c r="M190" s="323">
        <f t="shared" si="55"/>
        <v>0</v>
      </c>
      <c r="N190" s="323">
        <f t="shared" si="55"/>
        <v>0</v>
      </c>
      <c r="O190" s="323">
        <f t="shared" si="55"/>
        <v>0</v>
      </c>
      <c r="P190" s="322">
        <f t="shared" si="48"/>
        <v>-246.76</v>
      </c>
    </row>
    <row r="191" spans="1:16" ht="20.149999999999999" customHeight="1">
      <c r="A191" s="305">
        <v>191</v>
      </c>
      <c r="B191" s="316">
        <v>61</v>
      </c>
      <c r="C191" s="326" t="str">
        <f>[1]ΑΝΤΙΣΤΟΙΧΙΣΗ!I290</f>
        <v>Έντυπα και γραφική Ύλη 2024</v>
      </c>
      <c r="D191" s="325">
        <v>0</v>
      </c>
      <c r="E191" s="325">
        <v>0</v>
      </c>
      <c r="F191" s="325">
        <v>8.0399999999999991</v>
      </c>
      <c r="G191" s="325">
        <v>0</v>
      </c>
      <c r="H191" s="325">
        <v>13.75</v>
      </c>
      <c r="I191" s="325">
        <v>72.5</v>
      </c>
      <c r="J191" s="325">
        <v>217.5</v>
      </c>
      <c r="K191" s="325">
        <v>0</v>
      </c>
      <c r="L191" s="325">
        <v>57.97</v>
      </c>
      <c r="M191" s="325">
        <v>15.63</v>
      </c>
      <c r="N191" s="325">
        <v>0.8</v>
      </c>
      <c r="O191" s="325">
        <v>0</v>
      </c>
      <c r="P191" s="322">
        <f t="shared" si="48"/>
        <v>386.19</v>
      </c>
    </row>
    <row r="192" spans="1:16" ht="20.149999999999999" customHeight="1">
      <c r="A192" s="305">
        <v>192</v>
      </c>
      <c r="B192" s="316">
        <v>62</v>
      </c>
      <c r="C192" s="326" t="str">
        <f>[1]ΑΝΤΙΣΤΟΙΧΙΣΗ!I291</f>
        <v>Έντυπα και γραφική Ύλη ΠΡΟΒΛΕΨΗ 2025</v>
      </c>
      <c r="D192" s="325">
        <v>0</v>
      </c>
      <c r="E192" s="325">
        <v>246.76</v>
      </c>
      <c r="F192" s="325">
        <v>8.0399999999999991</v>
      </c>
      <c r="G192" s="325">
        <v>0</v>
      </c>
      <c r="H192" s="325">
        <v>13.75</v>
      </c>
      <c r="I192" s="325">
        <v>72.5</v>
      </c>
      <c r="J192" s="325">
        <v>217.5</v>
      </c>
      <c r="K192" s="325">
        <v>0</v>
      </c>
      <c r="L192" s="325">
        <v>57.97</v>
      </c>
      <c r="M192" s="325">
        <v>15.63</v>
      </c>
      <c r="N192" s="325">
        <v>0.8</v>
      </c>
      <c r="O192" s="325">
        <v>0</v>
      </c>
      <c r="P192" s="322">
        <f t="shared" si="48"/>
        <v>632.94999999999993</v>
      </c>
    </row>
    <row r="193" spans="1:16" ht="20.149999999999999" customHeight="1">
      <c r="A193" s="305">
        <v>193</v>
      </c>
      <c r="B193" s="316">
        <v>63</v>
      </c>
      <c r="C193" s="326" t="str">
        <f>[1]ΑΝΤΙΣΤΟΙΧΙΣΗ!I292</f>
        <v>ΠΡΑΓΜΑΤΟΠΟΙΗΘΕΝ 2025</v>
      </c>
      <c r="D193" s="325">
        <v>82.13</v>
      </c>
      <c r="E193" s="325">
        <v>161.91999999999999</v>
      </c>
      <c r="F193" s="325">
        <v>25.77</v>
      </c>
      <c r="G193" s="325">
        <v>34.4</v>
      </c>
      <c r="H193" s="325">
        <v>268.37</v>
      </c>
      <c r="I193" s="325">
        <v>256.45</v>
      </c>
      <c r="J193" s="325">
        <v>0</v>
      </c>
      <c r="K193" s="325">
        <v>0</v>
      </c>
      <c r="L193" s="325">
        <v>0</v>
      </c>
      <c r="M193" s="325">
        <v>0</v>
      </c>
      <c r="N193" s="325">
        <v>0</v>
      </c>
      <c r="O193" s="325">
        <v>0</v>
      </c>
      <c r="P193" s="322">
        <f t="shared" si="48"/>
        <v>829.04</v>
      </c>
    </row>
    <row r="194" spans="1:16" ht="20.149999999999999" customHeight="1">
      <c r="A194" s="305">
        <v>194</v>
      </c>
      <c r="B194" s="316">
        <v>64</v>
      </c>
      <c r="C194" s="324" t="str">
        <f>[1]ΑΝΤΙΣΤΟΙΧΙΣΗ!I293</f>
        <v>ΔΙΑΦΟΡΑ</v>
      </c>
      <c r="D194" s="323">
        <f t="shared" ref="D194:O194" si="56">D192-D191</f>
        <v>0</v>
      </c>
      <c r="E194" s="323">
        <f t="shared" si="56"/>
        <v>246.76</v>
      </c>
      <c r="F194" s="323">
        <f t="shared" si="56"/>
        <v>0</v>
      </c>
      <c r="G194" s="323">
        <f t="shared" si="56"/>
        <v>0</v>
      </c>
      <c r="H194" s="323">
        <f t="shared" si="56"/>
        <v>0</v>
      </c>
      <c r="I194" s="323">
        <f t="shared" si="56"/>
        <v>0</v>
      </c>
      <c r="J194" s="323">
        <f t="shared" si="56"/>
        <v>0</v>
      </c>
      <c r="K194" s="323">
        <f t="shared" si="56"/>
        <v>0</v>
      </c>
      <c r="L194" s="323">
        <f t="shared" si="56"/>
        <v>0</v>
      </c>
      <c r="M194" s="323">
        <f t="shared" si="56"/>
        <v>0</v>
      </c>
      <c r="N194" s="323">
        <f t="shared" si="56"/>
        <v>0</v>
      </c>
      <c r="O194" s="323">
        <f t="shared" si="56"/>
        <v>0</v>
      </c>
      <c r="P194" s="322">
        <f t="shared" si="48"/>
        <v>246.76</v>
      </c>
    </row>
    <row r="195" spans="1:16" ht="20.149999999999999" customHeight="1">
      <c r="A195" s="305">
        <v>195</v>
      </c>
      <c r="B195" s="316">
        <v>65</v>
      </c>
      <c r="C195" s="326" t="str">
        <f>[1]ΑΝΤΙΣΤΟΙΧΙΣΗ!I294</f>
        <v>Υλικά Καθαριότητας 2024</v>
      </c>
      <c r="D195" s="325">
        <v>0</v>
      </c>
      <c r="E195" s="325">
        <v>0</v>
      </c>
      <c r="F195" s="325">
        <v>0</v>
      </c>
      <c r="G195" s="325">
        <v>0</v>
      </c>
      <c r="H195" s="325">
        <v>0</v>
      </c>
      <c r="I195" s="325">
        <v>0</v>
      </c>
      <c r="J195" s="325">
        <v>0</v>
      </c>
      <c r="K195" s="325">
        <v>0</v>
      </c>
      <c r="L195" s="325">
        <v>0</v>
      </c>
      <c r="M195" s="325">
        <v>0</v>
      </c>
      <c r="N195" s="325">
        <v>0</v>
      </c>
      <c r="O195" s="325">
        <v>0</v>
      </c>
      <c r="P195" s="322">
        <f t="shared" ref="P195:P226" si="57">SUM(D195:O195)</f>
        <v>0</v>
      </c>
    </row>
    <row r="196" spans="1:16" ht="20.149999999999999" customHeight="1">
      <c r="A196" s="305">
        <v>196</v>
      </c>
      <c r="B196" s="316">
        <v>66</v>
      </c>
      <c r="C196" s="326" t="str">
        <f>[1]ΑΝΤΙΣΤΟΙΧΙΣΗ!I295</f>
        <v>Υλικά Καθαριότητας ΠΡΟΒΛΕΨΗ 2025</v>
      </c>
      <c r="D196" s="325">
        <v>0</v>
      </c>
      <c r="E196" s="325">
        <v>0</v>
      </c>
      <c r="F196" s="325">
        <v>0</v>
      </c>
      <c r="G196" s="325">
        <v>0</v>
      </c>
      <c r="H196" s="325">
        <v>0</v>
      </c>
      <c r="I196" s="325">
        <v>0</v>
      </c>
      <c r="J196" s="325">
        <v>0</v>
      </c>
      <c r="K196" s="325">
        <v>0</v>
      </c>
      <c r="L196" s="325">
        <v>0</v>
      </c>
      <c r="M196" s="325">
        <v>0</v>
      </c>
      <c r="N196" s="325">
        <v>0</v>
      </c>
      <c r="O196" s="325">
        <v>0</v>
      </c>
      <c r="P196" s="322">
        <f t="shared" si="57"/>
        <v>0</v>
      </c>
    </row>
    <row r="197" spans="1:16" ht="20.149999999999999" customHeight="1">
      <c r="A197" s="305">
        <v>197</v>
      </c>
      <c r="B197" s="316">
        <v>67</v>
      </c>
      <c r="C197" s="326" t="str">
        <f>[1]ΑΝΤΙΣΤΟΙΧΙΣΗ!I296</f>
        <v>ΠΡΑΓΜΑΤΟΠΟΙΗΘΕΝ 2025</v>
      </c>
      <c r="D197" s="325">
        <v>0</v>
      </c>
      <c r="E197" s="325">
        <v>0</v>
      </c>
      <c r="F197" s="325">
        <v>0</v>
      </c>
      <c r="G197" s="325">
        <v>0</v>
      </c>
      <c r="H197" s="325">
        <v>0</v>
      </c>
      <c r="I197" s="325">
        <v>0</v>
      </c>
      <c r="J197" s="325">
        <v>0</v>
      </c>
      <c r="K197" s="325">
        <v>0</v>
      </c>
      <c r="L197" s="325">
        <v>0</v>
      </c>
      <c r="M197" s="325">
        <v>0</v>
      </c>
      <c r="N197" s="325">
        <v>0</v>
      </c>
      <c r="O197" s="325">
        <v>0</v>
      </c>
      <c r="P197" s="322">
        <f t="shared" si="57"/>
        <v>0</v>
      </c>
    </row>
    <row r="198" spans="1:16" ht="20.149999999999999" customHeight="1">
      <c r="A198" s="305">
        <v>198</v>
      </c>
      <c r="B198" s="316">
        <v>68</v>
      </c>
      <c r="C198" s="324" t="str">
        <f>[1]ΑΝΤΙΣΤΟΙΧΙΣΗ!I297</f>
        <v>ΔΙΑΦΟΡΑ</v>
      </c>
      <c r="D198" s="323">
        <f t="shared" ref="D198:O198" si="58">D196-D195</f>
        <v>0</v>
      </c>
      <c r="E198" s="323">
        <f t="shared" si="58"/>
        <v>0</v>
      </c>
      <c r="F198" s="323">
        <f t="shared" si="58"/>
        <v>0</v>
      </c>
      <c r="G198" s="323">
        <f t="shared" si="58"/>
        <v>0</v>
      </c>
      <c r="H198" s="323">
        <f t="shared" si="58"/>
        <v>0</v>
      </c>
      <c r="I198" s="323">
        <f t="shared" si="58"/>
        <v>0</v>
      </c>
      <c r="J198" s="323">
        <f t="shared" si="58"/>
        <v>0</v>
      </c>
      <c r="K198" s="323">
        <f t="shared" si="58"/>
        <v>0</v>
      </c>
      <c r="L198" s="323">
        <f t="shared" si="58"/>
        <v>0</v>
      </c>
      <c r="M198" s="323">
        <f t="shared" si="58"/>
        <v>0</v>
      </c>
      <c r="N198" s="323">
        <f t="shared" si="58"/>
        <v>0</v>
      </c>
      <c r="O198" s="323">
        <f t="shared" si="58"/>
        <v>0</v>
      </c>
      <c r="P198" s="322">
        <f t="shared" si="57"/>
        <v>0</v>
      </c>
    </row>
    <row r="199" spans="1:16" ht="20.149999999999999" customHeight="1">
      <c r="A199" s="305">
        <v>199</v>
      </c>
      <c r="B199" s="316">
        <v>69</v>
      </c>
      <c r="C199" s="326" t="str">
        <f>[1]ΑΝΤΙΣΤΟΙΧΙΣΗ!I298</f>
        <v>Υλικά Φαρμακείου 2024</v>
      </c>
      <c r="D199" s="325">
        <v>0</v>
      </c>
      <c r="E199" s="325">
        <v>0</v>
      </c>
      <c r="F199" s="325">
        <v>0</v>
      </c>
      <c r="G199" s="325">
        <v>0</v>
      </c>
      <c r="H199" s="325">
        <v>0</v>
      </c>
      <c r="I199" s="325">
        <v>0</v>
      </c>
      <c r="J199" s="325">
        <v>0</v>
      </c>
      <c r="K199" s="325">
        <v>0</v>
      </c>
      <c r="L199" s="325">
        <v>0</v>
      </c>
      <c r="M199" s="325">
        <v>0</v>
      </c>
      <c r="N199" s="325">
        <v>0</v>
      </c>
      <c r="O199" s="325">
        <v>0</v>
      </c>
      <c r="P199" s="322">
        <f t="shared" si="57"/>
        <v>0</v>
      </c>
    </row>
    <row r="200" spans="1:16" ht="20.149999999999999" customHeight="1">
      <c r="A200" s="305">
        <v>200</v>
      </c>
      <c r="B200" s="316">
        <v>70</v>
      </c>
      <c r="C200" s="326" t="str">
        <f>[1]ΑΝΤΙΣΤΟΙΧΙΣΗ!I299</f>
        <v>Υλικά Φαρμακείου ΠΡΟΒΛΕΨΗ 2025</v>
      </c>
      <c r="D200" s="325">
        <v>0</v>
      </c>
      <c r="E200" s="325">
        <v>0</v>
      </c>
      <c r="F200" s="325">
        <v>0</v>
      </c>
      <c r="G200" s="325">
        <v>0</v>
      </c>
      <c r="H200" s="325">
        <v>0</v>
      </c>
      <c r="I200" s="325">
        <v>0</v>
      </c>
      <c r="J200" s="325">
        <v>0</v>
      </c>
      <c r="K200" s="325">
        <v>0</v>
      </c>
      <c r="L200" s="325">
        <v>0</v>
      </c>
      <c r="M200" s="325">
        <v>0</v>
      </c>
      <c r="N200" s="325">
        <v>0</v>
      </c>
      <c r="O200" s="325">
        <v>0</v>
      </c>
      <c r="P200" s="322">
        <f t="shared" si="57"/>
        <v>0</v>
      </c>
    </row>
    <row r="201" spans="1:16" ht="20.149999999999999" customHeight="1">
      <c r="A201" s="305">
        <v>201</v>
      </c>
      <c r="B201" s="316">
        <v>71</v>
      </c>
      <c r="C201" s="326" t="str">
        <f>[1]ΑΝΤΙΣΤΟΙΧΙΣΗ!I300</f>
        <v>ΠΡΑΓΜΑΤΟΠΟΙΗΘΕΝ 2025</v>
      </c>
      <c r="D201" s="325">
        <v>0</v>
      </c>
      <c r="E201" s="325">
        <v>0</v>
      </c>
      <c r="F201" s="325">
        <v>0</v>
      </c>
      <c r="G201" s="325">
        <v>0</v>
      </c>
      <c r="H201" s="325">
        <v>0</v>
      </c>
      <c r="I201" s="325">
        <v>0</v>
      </c>
      <c r="J201" s="325">
        <v>0</v>
      </c>
      <c r="K201" s="325">
        <v>0</v>
      </c>
      <c r="L201" s="325">
        <v>0</v>
      </c>
      <c r="M201" s="325">
        <v>0</v>
      </c>
      <c r="N201" s="325">
        <v>0</v>
      </c>
      <c r="O201" s="325">
        <v>0</v>
      </c>
      <c r="P201" s="322">
        <f t="shared" si="57"/>
        <v>0</v>
      </c>
    </row>
    <row r="202" spans="1:16" ht="20.149999999999999" customHeight="1">
      <c r="A202" s="305">
        <v>202</v>
      </c>
      <c r="B202" s="316">
        <v>72</v>
      </c>
      <c r="C202" s="324" t="str">
        <f>[1]ΑΝΤΙΣΤΟΙΧΙΣΗ!I301</f>
        <v>ΔΙΑΦΟΡΑ</v>
      </c>
      <c r="D202" s="323">
        <f t="shared" ref="D202:O202" si="59">D200-D199</f>
        <v>0</v>
      </c>
      <c r="E202" s="323">
        <f t="shared" si="59"/>
        <v>0</v>
      </c>
      <c r="F202" s="323">
        <f t="shared" si="59"/>
        <v>0</v>
      </c>
      <c r="G202" s="323">
        <f t="shared" si="59"/>
        <v>0</v>
      </c>
      <c r="H202" s="323">
        <f t="shared" si="59"/>
        <v>0</v>
      </c>
      <c r="I202" s="323">
        <f t="shared" si="59"/>
        <v>0</v>
      </c>
      <c r="J202" s="323">
        <f t="shared" si="59"/>
        <v>0</v>
      </c>
      <c r="K202" s="323">
        <f t="shared" si="59"/>
        <v>0</v>
      </c>
      <c r="L202" s="323">
        <f t="shared" si="59"/>
        <v>0</v>
      </c>
      <c r="M202" s="323">
        <f t="shared" si="59"/>
        <v>0</v>
      </c>
      <c r="N202" s="323">
        <f t="shared" si="59"/>
        <v>0</v>
      </c>
      <c r="O202" s="323">
        <f t="shared" si="59"/>
        <v>0</v>
      </c>
      <c r="P202" s="322">
        <f t="shared" si="57"/>
        <v>0</v>
      </c>
    </row>
    <row r="203" spans="1:16" ht="20.149999999999999" customHeight="1">
      <c r="A203" s="305">
        <v>203</v>
      </c>
      <c r="B203" s="316">
        <v>73</v>
      </c>
      <c r="C203" s="326" t="str">
        <f>[1]ΑΝΤΙΣΤΟΙΧΙΣΗ!I302</f>
        <v>Αγορές εφαρμογών για Marketing 2024</v>
      </c>
      <c r="D203" s="325">
        <v>0</v>
      </c>
      <c r="E203" s="325">
        <v>45.5</v>
      </c>
      <c r="F203" s="325">
        <v>37.19</v>
      </c>
      <c r="G203" s="325">
        <v>37.19</v>
      </c>
      <c r="H203" s="325">
        <v>0</v>
      </c>
      <c r="I203" s="325">
        <v>0</v>
      </c>
      <c r="J203" s="325">
        <v>0</v>
      </c>
      <c r="K203" s="325">
        <v>0</v>
      </c>
      <c r="L203" s="325">
        <v>0</v>
      </c>
      <c r="M203" s="325">
        <v>0</v>
      </c>
      <c r="N203" s="325">
        <v>0</v>
      </c>
      <c r="O203" s="325">
        <v>0</v>
      </c>
      <c r="P203" s="322">
        <f t="shared" si="57"/>
        <v>119.88</v>
      </c>
    </row>
    <row r="204" spans="1:16" ht="20.149999999999999" customHeight="1">
      <c r="A204" s="305">
        <v>204</v>
      </c>
      <c r="B204" s="316">
        <v>74</v>
      </c>
      <c r="C204" s="326" t="str">
        <f>[1]ΑΝΤΙΣΤΟΙΧΙΣΗ!I303</f>
        <v>Αγορές εφαρμογών για Marketing ΠΡΟΒΛΕΨΗ 2025</v>
      </c>
      <c r="D204" s="325">
        <v>0</v>
      </c>
      <c r="E204" s="325">
        <v>0</v>
      </c>
      <c r="F204" s="325">
        <v>37.19</v>
      </c>
      <c r="G204" s="325">
        <v>37.19</v>
      </c>
      <c r="H204" s="325">
        <v>0</v>
      </c>
      <c r="I204" s="325">
        <v>0</v>
      </c>
      <c r="J204" s="325">
        <v>0</v>
      </c>
      <c r="K204" s="325">
        <v>0</v>
      </c>
      <c r="L204" s="325">
        <v>0</v>
      </c>
      <c r="M204" s="325">
        <v>0</v>
      </c>
      <c r="N204" s="325">
        <v>0</v>
      </c>
      <c r="O204" s="325">
        <v>0</v>
      </c>
      <c r="P204" s="322">
        <f t="shared" si="57"/>
        <v>74.38</v>
      </c>
    </row>
    <row r="205" spans="1:16" ht="20.149999999999999" customHeight="1">
      <c r="A205" s="305">
        <v>205</v>
      </c>
      <c r="B205" s="316">
        <v>75</v>
      </c>
      <c r="C205" s="326" t="str">
        <f>[1]ΑΝΤΙΣΤΟΙΧΙΣΗ!I304</f>
        <v>ΠΡΑΓΜΑΤΟΠΟΙΗΘΕΝ 2025</v>
      </c>
      <c r="D205" s="325">
        <v>1972.45</v>
      </c>
      <c r="E205" s="325">
        <v>0</v>
      </c>
      <c r="F205" s="325">
        <v>275</v>
      </c>
      <c r="G205" s="325">
        <v>2500</v>
      </c>
      <c r="H205" s="325">
        <v>0</v>
      </c>
      <c r="I205" s="325">
        <v>0</v>
      </c>
      <c r="J205" s="325">
        <v>0</v>
      </c>
      <c r="K205" s="325">
        <v>0</v>
      </c>
      <c r="L205" s="325">
        <v>0</v>
      </c>
      <c r="M205" s="325">
        <v>0</v>
      </c>
      <c r="N205" s="325">
        <v>0</v>
      </c>
      <c r="O205" s="325">
        <v>0</v>
      </c>
      <c r="P205" s="322">
        <f t="shared" si="57"/>
        <v>4747.45</v>
      </c>
    </row>
    <row r="206" spans="1:16" ht="20.149999999999999" customHeight="1">
      <c r="A206" s="305">
        <v>206</v>
      </c>
      <c r="B206" s="316">
        <v>76</v>
      </c>
      <c r="C206" s="324" t="str">
        <f>[1]ΑΝΤΙΣΤΟΙΧΙΣΗ!I305</f>
        <v>ΔΙΑΦΟΡΑ</v>
      </c>
      <c r="D206" s="323">
        <f t="shared" ref="D206:O206" si="60">D204-D203</f>
        <v>0</v>
      </c>
      <c r="E206" s="323">
        <f t="shared" si="60"/>
        <v>-45.5</v>
      </c>
      <c r="F206" s="323">
        <f t="shared" si="60"/>
        <v>0</v>
      </c>
      <c r="G206" s="323">
        <f t="shared" si="60"/>
        <v>0</v>
      </c>
      <c r="H206" s="323">
        <f t="shared" si="60"/>
        <v>0</v>
      </c>
      <c r="I206" s="323">
        <f t="shared" si="60"/>
        <v>0</v>
      </c>
      <c r="J206" s="323">
        <f t="shared" si="60"/>
        <v>0</v>
      </c>
      <c r="K206" s="323">
        <f t="shared" si="60"/>
        <v>0</v>
      </c>
      <c r="L206" s="323">
        <f t="shared" si="60"/>
        <v>0</v>
      </c>
      <c r="M206" s="323">
        <f t="shared" si="60"/>
        <v>0</v>
      </c>
      <c r="N206" s="323">
        <f t="shared" si="60"/>
        <v>0</v>
      </c>
      <c r="O206" s="323">
        <f t="shared" si="60"/>
        <v>0</v>
      </c>
      <c r="P206" s="322">
        <f t="shared" si="57"/>
        <v>-45.5</v>
      </c>
    </row>
    <row r="207" spans="1:16" ht="20.149999999999999" customHeight="1">
      <c r="A207" s="305">
        <v>207</v>
      </c>
      <c r="B207" s="316">
        <v>77</v>
      </c>
      <c r="C207" s="326" t="str">
        <f>[1]ΑΝΤΙΣΤΟΙΧΙΣΗ!I306</f>
        <v>Αμοιβές συνεργατών ( Συνδρομές για Marketing - Ιστοσελίδα _ Editing 3D  -) 2024</v>
      </c>
      <c r="D207" s="325">
        <v>660</v>
      </c>
      <c r="E207" s="325">
        <v>0</v>
      </c>
      <c r="F207" s="325">
        <v>0</v>
      </c>
      <c r="G207" s="325">
        <v>645.52</v>
      </c>
      <c r="H207" s="325">
        <v>124.91</v>
      </c>
      <c r="I207" s="325">
        <v>137.22999999999999</v>
      </c>
      <c r="J207" s="325">
        <v>142.41</v>
      </c>
      <c r="K207" s="325">
        <v>168.16</v>
      </c>
      <c r="L207" s="325">
        <v>128.84</v>
      </c>
      <c r="M207" s="325">
        <v>129.57</v>
      </c>
      <c r="N207" s="325">
        <v>155.29</v>
      </c>
      <c r="O207" s="325">
        <v>230.38</v>
      </c>
      <c r="P207" s="322">
        <f t="shared" si="57"/>
        <v>2522.3100000000004</v>
      </c>
    </row>
    <row r="208" spans="1:16" ht="20.149999999999999" customHeight="1">
      <c r="A208" s="305">
        <v>208</v>
      </c>
      <c r="B208" s="316">
        <v>78</v>
      </c>
      <c r="C208" s="326" t="str">
        <f>[1]ΑΝΤΙΣΤΟΙΧΙΣΗ!I307</f>
        <v>Αμοιβές συνεργατών ( Συνδρομές για Marketing - Ιστοσελίδα _ Editing 3D  -) ΠΡΟΒΛΕΨΗ 2025</v>
      </c>
      <c r="D208" s="325">
        <v>660</v>
      </c>
      <c r="E208" s="325">
        <v>45.5</v>
      </c>
      <c r="F208" s="325">
        <v>0</v>
      </c>
      <c r="G208" s="325">
        <v>225.52</v>
      </c>
      <c r="H208" s="325">
        <v>124.91</v>
      </c>
      <c r="I208" s="325">
        <v>137.22999999999999</v>
      </c>
      <c r="J208" s="325">
        <v>142.41</v>
      </c>
      <c r="K208" s="325">
        <v>168.16</v>
      </c>
      <c r="L208" s="325">
        <v>128.84</v>
      </c>
      <c r="M208" s="325">
        <v>129.57</v>
      </c>
      <c r="N208" s="325">
        <v>155.29</v>
      </c>
      <c r="O208" s="325">
        <v>230.38</v>
      </c>
      <c r="P208" s="322">
        <f t="shared" si="57"/>
        <v>2147.81</v>
      </c>
    </row>
    <row r="209" spans="1:16" ht="20.149999999999999" customHeight="1">
      <c r="A209" s="305">
        <v>209</v>
      </c>
      <c r="B209" s="316">
        <v>79</v>
      </c>
      <c r="C209" s="326" t="str">
        <f>[1]ΑΝΤΙΣΤΟΙΧΙΣΗ!I308</f>
        <v>ΠΡΑΓΜΑΤΟΠΟΙΗΘΕΝ 2025</v>
      </c>
      <c r="D209" s="325">
        <v>96.02</v>
      </c>
      <c r="E209" s="325">
        <v>560.03</v>
      </c>
      <c r="F209" s="325">
        <v>55.84</v>
      </c>
      <c r="G209" s="325">
        <v>89.14</v>
      </c>
      <c r="H209" s="325">
        <v>77.09</v>
      </c>
      <c r="I209" s="325">
        <v>76.87</v>
      </c>
      <c r="J209" s="325">
        <v>0</v>
      </c>
      <c r="K209" s="325">
        <v>0</v>
      </c>
      <c r="L209" s="325">
        <v>0</v>
      </c>
      <c r="M209" s="325">
        <v>0</v>
      </c>
      <c r="N209" s="325">
        <v>0</v>
      </c>
      <c r="O209" s="325">
        <v>0</v>
      </c>
      <c r="P209" s="322">
        <f t="shared" si="57"/>
        <v>954.99</v>
      </c>
    </row>
    <row r="210" spans="1:16" ht="20.149999999999999" customHeight="1">
      <c r="A210" s="305">
        <v>210</v>
      </c>
      <c r="B210" s="316">
        <v>80</v>
      </c>
      <c r="C210" s="324" t="str">
        <f>[1]ΑΝΤΙΣΤΟΙΧΙΣΗ!I309</f>
        <v>ΔΙΑΦΟΡΑ</v>
      </c>
      <c r="D210" s="323">
        <f t="shared" ref="D210:O210" si="61">D208-D207</f>
        <v>0</v>
      </c>
      <c r="E210" s="323">
        <f t="shared" si="61"/>
        <v>45.5</v>
      </c>
      <c r="F210" s="323">
        <f t="shared" si="61"/>
        <v>0</v>
      </c>
      <c r="G210" s="323">
        <f t="shared" si="61"/>
        <v>-420</v>
      </c>
      <c r="H210" s="323">
        <f t="shared" si="61"/>
        <v>0</v>
      </c>
      <c r="I210" s="323">
        <f t="shared" si="61"/>
        <v>0</v>
      </c>
      <c r="J210" s="323">
        <f t="shared" si="61"/>
        <v>0</v>
      </c>
      <c r="K210" s="323">
        <f t="shared" si="61"/>
        <v>0</v>
      </c>
      <c r="L210" s="323">
        <f t="shared" si="61"/>
        <v>0</v>
      </c>
      <c r="M210" s="323">
        <f t="shared" si="61"/>
        <v>0</v>
      </c>
      <c r="N210" s="323">
        <f t="shared" si="61"/>
        <v>0</v>
      </c>
      <c r="O210" s="323">
        <f t="shared" si="61"/>
        <v>0</v>
      </c>
      <c r="P210" s="322">
        <f t="shared" si="57"/>
        <v>-374.5</v>
      </c>
    </row>
    <row r="211" spans="1:16" ht="20.149999999999999" customHeight="1">
      <c r="A211" s="305">
        <v>211</v>
      </c>
      <c r="B211" s="316">
        <v>81</v>
      </c>
      <c r="C211" s="326" t="str">
        <f>[1]ΑΝΤΙΣΤΟΙΧΙΣΗ!I310</f>
        <v>Αμοιβές Τρίτων 2024</v>
      </c>
      <c r="D211" s="325">
        <v>0</v>
      </c>
      <c r="E211" s="325">
        <v>0</v>
      </c>
      <c r="F211" s="325">
        <v>0</v>
      </c>
      <c r="G211" s="325">
        <v>0</v>
      </c>
      <c r="H211" s="325">
        <v>0</v>
      </c>
      <c r="I211" s="325">
        <v>0</v>
      </c>
      <c r="J211" s="325">
        <v>0</v>
      </c>
      <c r="K211" s="325">
        <v>0</v>
      </c>
      <c r="L211" s="325">
        <v>0</v>
      </c>
      <c r="M211" s="325">
        <v>0</v>
      </c>
      <c r="N211" s="325">
        <v>0</v>
      </c>
      <c r="O211" s="325">
        <v>0</v>
      </c>
      <c r="P211" s="322">
        <f t="shared" si="57"/>
        <v>0</v>
      </c>
    </row>
    <row r="212" spans="1:16" ht="20.149999999999999" customHeight="1">
      <c r="A212" s="305">
        <v>212</v>
      </c>
      <c r="B212" s="316">
        <v>82</v>
      </c>
      <c r="C212" s="326" t="str">
        <f>[1]ΑΝΤΙΣΤΟΙΧΙΣΗ!I311</f>
        <v>Αμοιβές Τρίτων ΠΡΟΒΛΕΨΗ 2025</v>
      </c>
      <c r="D212" s="325">
        <v>0</v>
      </c>
      <c r="E212" s="325">
        <v>0</v>
      </c>
      <c r="F212" s="325">
        <v>0</v>
      </c>
      <c r="G212" s="325">
        <v>0</v>
      </c>
      <c r="H212" s="325">
        <v>0</v>
      </c>
      <c r="I212" s="325">
        <v>0</v>
      </c>
      <c r="J212" s="325">
        <v>0</v>
      </c>
      <c r="K212" s="325">
        <v>0</v>
      </c>
      <c r="L212" s="325">
        <v>0</v>
      </c>
      <c r="M212" s="325">
        <v>0</v>
      </c>
      <c r="N212" s="325">
        <v>0</v>
      </c>
      <c r="O212" s="325">
        <v>0</v>
      </c>
      <c r="P212" s="322">
        <f t="shared" si="57"/>
        <v>0</v>
      </c>
    </row>
    <row r="213" spans="1:16" ht="20.149999999999999" customHeight="1">
      <c r="A213" s="305">
        <v>213</v>
      </c>
      <c r="B213" s="316">
        <v>83</v>
      </c>
      <c r="C213" s="326" t="str">
        <f>[1]ΑΝΤΙΣΤΟΙΧΙΣΗ!I312</f>
        <v>ΠΡΑΓΜΑΤΟΠΟΙΗΘΕΝ 2025</v>
      </c>
      <c r="D213" s="325">
        <v>0</v>
      </c>
      <c r="E213" s="325">
        <v>0</v>
      </c>
      <c r="F213" s="325">
        <v>0</v>
      </c>
      <c r="G213" s="325">
        <v>0</v>
      </c>
      <c r="H213" s="325">
        <v>0</v>
      </c>
      <c r="I213" s="325">
        <v>0</v>
      </c>
      <c r="J213" s="325">
        <v>0</v>
      </c>
      <c r="K213" s="325">
        <v>0</v>
      </c>
      <c r="L213" s="325">
        <v>0</v>
      </c>
      <c r="M213" s="325">
        <v>0</v>
      </c>
      <c r="N213" s="325">
        <v>0</v>
      </c>
      <c r="O213" s="325">
        <v>0</v>
      </c>
      <c r="P213" s="322">
        <f t="shared" si="57"/>
        <v>0</v>
      </c>
    </row>
    <row r="214" spans="1:16" ht="20.149999999999999" customHeight="1">
      <c r="A214" s="305">
        <v>214</v>
      </c>
      <c r="B214" s="316">
        <v>84</v>
      </c>
      <c r="C214" s="324" t="str">
        <f>[1]ΑΝΤΙΣΤΟΙΧΙΣΗ!I313</f>
        <v>ΔΙΑΦΟΡΑ</v>
      </c>
      <c r="D214" s="323">
        <f t="shared" ref="D214:O214" si="62">D212-D211</f>
        <v>0</v>
      </c>
      <c r="E214" s="323">
        <f t="shared" si="62"/>
        <v>0</v>
      </c>
      <c r="F214" s="323">
        <f t="shared" si="62"/>
        <v>0</v>
      </c>
      <c r="G214" s="323">
        <f t="shared" si="62"/>
        <v>0</v>
      </c>
      <c r="H214" s="323">
        <f t="shared" si="62"/>
        <v>0</v>
      </c>
      <c r="I214" s="323">
        <f t="shared" si="62"/>
        <v>0</v>
      </c>
      <c r="J214" s="323">
        <f t="shared" si="62"/>
        <v>0</v>
      </c>
      <c r="K214" s="323">
        <f t="shared" si="62"/>
        <v>0</v>
      </c>
      <c r="L214" s="323">
        <f t="shared" si="62"/>
        <v>0</v>
      </c>
      <c r="M214" s="323">
        <f t="shared" si="62"/>
        <v>0</v>
      </c>
      <c r="N214" s="323">
        <f t="shared" si="62"/>
        <v>0</v>
      </c>
      <c r="O214" s="323">
        <f t="shared" si="62"/>
        <v>0</v>
      </c>
      <c r="P214" s="322">
        <f t="shared" si="57"/>
        <v>0</v>
      </c>
    </row>
    <row r="215" spans="1:16" ht="20.149999999999999" customHeight="1">
      <c r="A215" s="305">
        <v>215</v>
      </c>
      <c r="B215" s="316">
        <v>85</v>
      </c>
      <c r="C215" s="326" t="str">
        <f>[1]ΑΝΤΙΣΤΟΙΧΙΣΗ!I314</f>
        <v>Επισκευές - Συντηρήσεις 2024</v>
      </c>
      <c r="D215" s="325">
        <v>0</v>
      </c>
      <c r="E215" s="325">
        <v>1012.1</v>
      </c>
      <c r="F215" s="325">
        <v>384.13</v>
      </c>
      <c r="G215" s="325">
        <v>0</v>
      </c>
      <c r="H215" s="325">
        <v>0</v>
      </c>
      <c r="I215" s="325">
        <v>0</v>
      </c>
      <c r="J215" s="325">
        <v>0</v>
      </c>
      <c r="K215" s="325">
        <v>0</v>
      </c>
      <c r="L215" s="325">
        <v>0</v>
      </c>
      <c r="M215" s="325">
        <v>0</v>
      </c>
      <c r="N215" s="325">
        <v>0</v>
      </c>
      <c r="O215" s="325">
        <v>0</v>
      </c>
      <c r="P215" s="322">
        <f t="shared" si="57"/>
        <v>1396.23</v>
      </c>
    </row>
    <row r="216" spans="1:16" ht="20.149999999999999" customHeight="1">
      <c r="A216" s="305">
        <v>216</v>
      </c>
      <c r="B216" s="316">
        <v>86</v>
      </c>
      <c r="C216" s="326" t="str">
        <f>[1]ΑΝΤΙΣΤΟΙΧΙΣΗ!I315</f>
        <v>Επισκευές - Συντηρήσεις ΠΡΟΒΛΕΨΗ 2025</v>
      </c>
      <c r="D216" s="325">
        <v>36.979999999999997</v>
      </c>
      <c r="E216" s="325">
        <v>0</v>
      </c>
      <c r="F216" s="325">
        <v>384.13</v>
      </c>
      <c r="G216" s="325">
        <v>0</v>
      </c>
      <c r="H216" s="325">
        <v>0</v>
      </c>
      <c r="I216" s="325">
        <v>0</v>
      </c>
      <c r="J216" s="325">
        <v>0</v>
      </c>
      <c r="K216" s="325">
        <v>0</v>
      </c>
      <c r="L216" s="325">
        <v>0</v>
      </c>
      <c r="M216" s="325">
        <v>0</v>
      </c>
      <c r="N216" s="325">
        <v>0</v>
      </c>
      <c r="O216" s="325">
        <v>0</v>
      </c>
      <c r="P216" s="322">
        <f t="shared" si="57"/>
        <v>421.11</v>
      </c>
    </row>
    <row r="217" spans="1:16" ht="20.149999999999999" customHeight="1">
      <c r="A217" s="305">
        <v>217</v>
      </c>
      <c r="B217" s="316">
        <v>87</v>
      </c>
      <c r="C217" s="326" t="str">
        <f>[1]ΑΝΤΙΣΤΟΙΧΙΣΗ!I316</f>
        <v>ΠΡΑΓΜΑΤΟΠΟΙΗΘΕΝ 2025</v>
      </c>
      <c r="D217" s="325">
        <v>0</v>
      </c>
      <c r="E217" s="325">
        <v>0</v>
      </c>
      <c r="F217" s="325">
        <v>0</v>
      </c>
      <c r="G217" s="325">
        <v>0</v>
      </c>
      <c r="H217" s="325">
        <v>0</v>
      </c>
      <c r="I217" s="325">
        <v>11.33</v>
      </c>
      <c r="J217" s="325">
        <v>0</v>
      </c>
      <c r="K217" s="325">
        <v>0</v>
      </c>
      <c r="L217" s="325">
        <v>0</v>
      </c>
      <c r="M217" s="325">
        <v>0</v>
      </c>
      <c r="N217" s="325">
        <v>0</v>
      </c>
      <c r="O217" s="325">
        <v>0</v>
      </c>
      <c r="P217" s="322">
        <f t="shared" si="57"/>
        <v>11.33</v>
      </c>
    </row>
    <row r="218" spans="1:16" ht="20.149999999999999" customHeight="1">
      <c r="A218" s="305">
        <v>218</v>
      </c>
      <c r="B218" s="316">
        <v>88</v>
      </c>
      <c r="C218" s="324" t="str">
        <f>[1]ΑΝΤΙΣΤΟΙΧΙΣΗ!I317</f>
        <v>ΔΙΑΦΟΡΑ</v>
      </c>
      <c r="D218" s="323">
        <f t="shared" ref="D218:O218" si="63">D216-D215</f>
        <v>36.979999999999997</v>
      </c>
      <c r="E218" s="323">
        <f t="shared" si="63"/>
        <v>-1012.1</v>
      </c>
      <c r="F218" s="323">
        <f t="shared" si="63"/>
        <v>0</v>
      </c>
      <c r="G218" s="323">
        <f t="shared" si="63"/>
        <v>0</v>
      </c>
      <c r="H218" s="323">
        <f t="shared" si="63"/>
        <v>0</v>
      </c>
      <c r="I218" s="323">
        <f t="shared" si="63"/>
        <v>0</v>
      </c>
      <c r="J218" s="323">
        <f t="shared" si="63"/>
        <v>0</v>
      </c>
      <c r="K218" s="323">
        <f t="shared" si="63"/>
        <v>0</v>
      </c>
      <c r="L218" s="323">
        <f t="shared" si="63"/>
        <v>0</v>
      </c>
      <c r="M218" s="323">
        <f t="shared" si="63"/>
        <v>0</v>
      </c>
      <c r="N218" s="323">
        <f t="shared" si="63"/>
        <v>0</v>
      </c>
      <c r="O218" s="323">
        <f t="shared" si="63"/>
        <v>0</v>
      </c>
      <c r="P218" s="322">
        <f t="shared" si="57"/>
        <v>-975.12</v>
      </c>
    </row>
    <row r="219" spans="1:16" ht="20.149999999999999" customHeight="1">
      <c r="A219" s="305">
        <v>219</v>
      </c>
      <c r="B219" s="316">
        <v>89</v>
      </c>
      <c r="C219" s="326" t="str">
        <f>[1]ΑΝΤΙΣΤΟΙΧΙΣΗ!I318</f>
        <v>Εξοδα προβολής και διαφήμισης 2024</v>
      </c>
      <c r="D219" s="325">
        <v>1000</v>
      </c>
      <c r="E219" s="325">
        <v>0</v>
      </c>
      <c r="F219" s="325">
        <v>598.29</v>
      </c>
      <c r="G219" s="325">
        <v>1000</v>
      </c>
      <c r="H219" s="325">
        <v>1059.94</v>
      </c>
      <c r="I219" s="325">
        <v>1000</v>
      </c>
      <c r="J219" s="325">
        <v>1576.34</v>
      </c>
      <c r="K219" s="325">
        <v>1000</v>
      </c>
      <c r="L219" s="325">
        <v>1000</v>
      </c>
      <c r="M219" s="325">
        <v>1000</v>
      </c>
      <c r="N219" s="325">
        <v>1257</v>
      </c>
      <c r="O219" s="325">
        <v>1476.58</v>
      </c>
      <c r="P219" s="322">
        <f t="shared" si="57"/>
        <v>11968.15</v>
      </c>
    </row>
    <row r="220" spans="1:16" ht="20.149999999999999" customHeight="1">
      <c r="A220" s="305">
        <v>220</v>
      </c>
      <c r="B220" s="316">
        <v>90</v>
      </c>
      <c r="C220" s="326" t="str">
        <f>[1]ΑΝΤΙΣΤΟΙΧΙΣΗ!I319</f>
        <v>Εξοδα προβολής και διαφήμισης ΠΡΟΒΛΕΨΗ 2025</v>
      </c>
      <c r="D220" s="325">
        <v>1000</v>
      </c>
      <c r="E220" s="325">
        <v>1012.1</v>
      </c>
      <c r="F220" s="325">
        <v>598.29</v>
      </c>
      <c r="G220" s="325">
        <v>1420</v>
      </c>
      <c r="H220" s="325">
        <v>1059.94</v>
      </c>
      <c r="I220" s="325">
        <v>1000</v>
      </c>
      <c r="J220" s="325">
        <v>1576.34</v>
      </c>
      <c r="K220" s="325">
        <v>1000</v>
      </c>
      <c r="L220" s="325">
        <v>1000</v>
      </c>
      <c r="M220" s="325">
        <v>1000</v>
      </c>
      <c r="N220" s="325">
        <v>1257</v>
      </c>
      <c r="O220" s="325">
        <v>1476.58</v>
      </c>
      <c r="P220" s="322">
        <f t="shared" si="57"/>
        <v>13400.25</v>
      </c>
    </row>
    <row r="221" spans="1:16" ht="20.149999999999999" customHeight="1">
      <c r="A221" s="305">
        <v>221</v>
      </c>
      <c r="B221" s="316">
        <v>91</v>
      </c>
      <c r="C221" s="326" t="str">
        <f>[1]ΑΝΤΙΣΤΟΙΧΙΣΗ!I320</f>
        <v>ΠΡΑΓΜΑΤΟΠΟΙΗΘΕΝ 2025</v>
      </c>
      <c r="D221" s="325">
        <v>1041.47</v>
      </c>
      <c r="E221" s="325">
        <v>1078.45</v>
      </c>
      <c r="F221" s="325">
        <v>69.989999999999995</v>
      </c>
      <c r="G221" s="325">
        <v>83.83</v>
      </c>
      <c r="H221" s="325">
        <v>271.73</v>
      </c>
      <c r="I221" s="325">
        <v>93.29</v>
      </c>
      <c r="J221" s="325">
        <v>0</v>
      </c>
      <c r="K221" s="325">
        <v>0</v>
      </c>
      <c r="L221" s="325">
        <v>0</v>
      </c>
      <c r="M221" s="325">
        <v>0</v>
      </c>
      <c r="N221" s="325">
        <v>0</v>
      </c>
      <c r="O221" s="325">
        <v>0</v>
      </c>
      <c r="P221" s="322">
        <f t="shared" si="57"/>
        <v>2638.7599999999998</v>
      </c>
    </row>
    <row r="222" spans="1:16" ht="20.149999999999999" customHeight="1">
      <c r="A222" s="305">
        <v>222</v>
      </c>
      <c r="B222" s="316">
        <v>92</v>
      </c>
      <c r="C222" s="324" t="str">
        <f>[1]ΑΝΤΙΣΤΟΙΧΙΣΗ!I321</f>
        <v>ΔΙΑΦΟΡΑ</v>
      </c>
      <c r="D222" s="323">
        <f t="shared" ref="D222:O222" si="64">D220-D219</f>
        <v>0</v>
      </c>
      <c r="E222" s="323">
        <f t="shared" si="64"/>
        <v>1012.1</v>
      </c>
      <c r="F222" s="323">
        <f t="shared" si="64"/>
        <v>0</v>
      </c>
      <c r="G222" s="323">
        <f t="shared" si="64"/>
        <v>420</v>
      </c>
      <c r="H222" s="323">
        <f t="shared" si="64"/>
        <v>0</v>
      </c>
      <c r="I222" s="323">
        <f t="shared" si="64"/>
        <v>0</v>
      </c>
      <c r="J222" s="323">
        <f t="shared" si="64"/>
        <v>0</v>
      </c>
      <c r="K222" s="323">
        <f t="shared" si="64"/>
        <v>0</v>
      </c>
      <c r="L222" s="323">
        <f t="shared" si="64"/>
        <v>0</v>
      </c>
      <c r="M222" s="323">
        <f t="shared" si="64"/>
        <v>0</v>
      </c>
      <c r="N222" s="323">
        <f t="shared" si="64"/>
        <v>0</v>
      </c>
      <c r="O222" s="323">
        <f t="shared" si="64"/>
        <v>0</v>
      </c>
      <c r="P222" s="322">
        <f t="shared" si="57"/>
        <v>1432.1</v>
      </c>
    </row>
    <row r="223" spans="1:16" ht="20.149999999999999" customHeight="1">
      <c r="A223" s="305">
        <v>223</v>
      </c>
      <c r="B223" s="316">
        <v>93</v>
      </c>
      <c r="C223" s="326" t="str">
        <f>[1]ΑΝΤΙΣΤΟΙΧΙΣΗ!I322</f>
        <v>Εξοδα εκθέσεων και επιδείξεων 2024</v>
      </c>
      <c r="D223" s="325">
        <v>0</v>
      </c>
      <c r="E223" s="325">
        <v>0</v>
      </c>
      <c r="F223" s="325">
        <v>0</v>
      </c>
      <c r="G223" s="325">
        <v>0</v>
      </c>
      <c r="H223" s="325">
        <v>0</v>
      </c>
      <c r="I223" s="325">
        <v>0</v>
      </c>
      <c r="J223" s="325">
        <v>0</v>
      </c>
      <c r="K223" s="325">
        <v>0</v>
      </c>
      <c r="L223" s="325">
        <v>0</v>
      </c>
      <c r="M223" s="325">
        <v>0</v>
      </c>
      <c r="N223" s="325">
        <v>0</v>
      </c>
      <c r="O223" s="325">
        <v>0</v>
      </c>
      <c r="P223" s="322">
        <f t="shared" si="57"/>
        <v>0</v>
      </c>
    </row>
    <row r="224" spans="1:16" ht="20.149999999999999" customHeight="1">
      <c r="A224" s="305">
        <v>224</v>
      </c>
      <c r="B224" s="316">
        <v>94</v>
      </c>
      <c r="C224" s="326" t="str">
        <f>[1]ΑΝΤΙΣΤΟΙΧΙΣΗ!I323</f>
        <v>Εξοδα εκθέσεων και επιδείξεων ΠΡΟΒΛΕΨΗ 2025</v>
      </c>
      <c r="D224" s="325">
        <v>0</v>
      </c>
      <c r="E224" s="325">
        <v>0</v>
      </c>
      <c r="F224" s="325">
        <v>0</v>
      </c>
      <c r="G224" s="325">
        <v>0</v>
      </c>
      <c r="H224" s="325">
        <v>0</v>
      </c>
      <c r="I224" s="325">
        <v>0</v>
      </c>
      <c r="J224" s="325">
        <v>0</v>
      </c>
      <c r="K224" s="325">
        <v>0</v>
      </c>
      <c r="L224" s="325">
        <v>0</v>
      </c>
      <c r="M224" s="325">
        <v>0</v>
      </c>
      <c r="N224" s="325">
        <v>0</v>
      </c>
      <c r="O224" s="325">
        <v>0</v>
      </c>
      <c r="P224" s="322">
        <f t="shared" si="57"/>
        <v>0</v>
      </c>
    </row>
    <row r="225" spans="1:16" ht="20.149999999999999" customHeight="1">
      <c r="A225" s="305">
        <v>225</v>
      </c>
      <c r="B225" s="316">
        <v>95</v>
      </c>
      <c r="C225" s="326" t="str">
        <f>[1]ΑΝΤΙΣΤΟΙΧΙΣΗ!I324</f>
        <v>ΠΡΑΓΜΑΤΟΠΟΙΗΘΕΝ 2025</v>
      </c>
      <c r="D225" s="325">
        <v>0</v>
      </c>
      <c r="E225" s="325">
        <v>0</v>
      </c>
      <c r="F225" s="325">
        <v>0</v>
      </c>
      <c r="G225" s="325">
        <v>0</v>
      </c>
      <c r="H225" s="325">
        <v>0</v>
      </c>
      <c r="I225" s="325">
        <v>0</v>
      </c>
      <c r="J225" s="325">
        <v>0</v>
      </c>
      <c r="K225" s="325">
        <v>0</v>
      </c>
      <c r="L225" s="325">
        <v>0</v>
      </c>
      <c r="M225" s="325">
        <v>0</v>
      </c>
      <c r="N225" s="325">
        <v>0</v>
      </c>
      <c r="O225" s="325">
        <v>0</v>
      </c>
      <c r="P225" s="322">
        <f t="shared" si="57"/>
        <v>0</v>
      </c>
    </row>
    <row r="226" spans="1:16" ht="20.149999999999999" customHeight="1">
      <c r="A226" s="305">
        <v>226</v>
      </c>
      <c r="B226" s="316">
        <v>96</v>
      </c>
      <c r="C226" s="324" t="str">
        <f>[1]ΑΝΤΙΣΤΟΙΧΙΣΗ!I325</f>
        <v>ΔΙΑΦΟΡΑ</v>
      </c>
      <c r="D226" s="323">
        <f t="shared" ref="D226:O226" si="65">D224-D223</f>
        <v>0</v>
      </c>
      <c r="E226" s="323">
        <f t="shared" si="65"/>
        <v>0</v>
      </c>
      <c r="F226" s="323">
        <f t="shared" si="65"/>
        <v>0</v>
      </c>
      <c r="G226" s="323">
        <f t="shared" si="65"/>
        <v>0</v>
      </c>
      <c r="H226" s="323">
        <f t="shared" si="65"/>
        <v>0</v>
      </c>
      <c r="I226" s="323">
        <f t="shared" si="65"/>
        <v>0</v>
      </c>
      <c r="J226" s="323">
        <f t="shared" si="65"/>
        <v>0</v>
      </c>
      <c r="K226" s="323">
        <f t="shared" si="65"/>
        <v>0</v>
      </c>
      <c r="L226" s="323">
        <f t="shared" si="65"/>
        <v>0</v>
      </c>
      <c r="M226" s="323">
        <f t="shared" si="65"/>
        <v>0</v>
      </c>
      <c r="N226" s="323">
        <f t="shared" si="65"/>
        <v>0</v>
      </c>
      <c r="O226" s="323">
        <f t="shared" si="65"/>
        <v>0</v>
      </c>
      <c r="P226" s="322">
        <f t="shared" si="57"/>
        <v>0</v>
      </c>
    </row>
    <row r="227" spans="1:16" ht="20.149999999999999" customHeight="1">
      <c r="A227" s="305">
        <v>227</v>
      </c>
      <c r="B227" s="316">
        <v>97</v>
      </c>
      <c r="C227" s="326" t="str">
        <f>[1]ΑΝΤΙΣΤΟΙΧΙΣΗ!I326</f>
        <v>Αποσβέσεις ( Εξοπλισμού R.DEP. &amp; M.DEP.) 2024</v>
      </c>
      <c r="D227" s="325">
        <v>0</v>
      </c>
      <c r="E227" s="325">
        <v>0</v>
      </c>
      <c r="F227" s="325">
        <v>0</v>
      </c>
      <c r="G227" s="325">
        <v>0</v>
      </c>
      <c r="H227" s="325">
        <v>0</v>
      </c>
      <c r="I227" s="325">
        <v>0</v>
      </c>
      <c r="J227" s="325">
        <v>0</v>
      </c>
      <c r="K227" s="325">
        <v>0</v>
      </c>
      <c r="L227" s="325">
        <v>0</v>
      </c>
      <c r="M227" s="325">
        <v>0</v>
      </c>
      <c r="N227" s="325">
        <v>0</v>
      </c>
      <c r="O227" s="325">
        <v>0</v>
      </c>
      <c r="P227" s="322">
        <f t="shared" ref="P227:P230" si="66">SUM(D227:O227)</f>
        <v>0</v>
      </c>
    </row>
    <row r="228" spans="1:16" ht="20.149999999999999" customHeight="1">
      <c r="A228" s="305">
        <v>228</v>
      </c>
      <c r="B228" s="316">
        <v>98</v>
      </c>
      <c r="C228" s="326" t="str">
        <f>[1]ΑΝΤΙΣΤΟΙΧΙΣΗ!I327</f>
        <v>Αποσβέσεις ( Εξοπλισμού R.DEP. &amp; M.DEP.) ΠΡΟΒΛΕΨΗ 2025</v>
      </c>
      <c r="D228" s="325">
        <v>0</v>
      </c>
      <c r="E228" s="325">
        <v>0</v>
      </c>
      <c r="F228" s="325">
        <v>0</v>
      </c>
      <c r="G228" s="325">
        <v>0</v>
      </c>
      <c r="H228" s="325">
        <v>0</v>
      </c>
      <c r="I228" s="325">
        <v>0</v>
      </c>
      <c r="J228" s="325">
        <v>0</v>
      </c>
      <c r="K228" s="325">
        <v>0</v>
      </c>
      <c r="L228" s="325">
        <v>0</v>
      </c>
      <c r="M228" s="325">
        <v>0</v>
      </c>
      <c r="N228" s="325">
        <v>0</v>
      </c>
      <c r="O228" s="325">
        <v>0</v>
      </c>
      <c r="P228" s="322">
        <f t="shared" si="66"/>
        <v>0</v>
      </c>
    </row>
    <row r="229" spans="1:16" ht="20.149999999999999" customHeight="1">
      <c r="A229" s="305">
        <v>229</v>
      </c>
      <c r="B229" s="316">
        <v>99</v>
      </c>
      <c r="C229" s="326" t="str">
        <f>[1]ΑΝΤΙΣΤΟΙΧΙΣΗ!I328</f>
        <v>ΠΡΑΓΜΑΤΟΠΟΙΗΘΕΝ 2025</v>
      </c>
      <c r="D229" s="325">
        <v>0</v>
      </c>
      <c r="E229" s="325">
        <v>0</v>
      </c>
      <c r="F229" s="325">
        <v>0</v>
      </c>
      <c r="G229" s="325">
        <v>0</v>
      </c>
      <c r="H229" s="325">
        <v>0</v>
      </c>
      <c r="I229" s="325">
        <v>0</v>
      </c>
      <c r="J229" s="325">
        <v>0</v>
      </c>
      <c r="K229" s="325">
        <v>0</v>
      </c>
      <c r="L229" s="325">
        <v>0</v>
      </c>
      <c r="M229" s="325">
        <v>0</v>
      </c>
      <c r="N229" s="325">
        <v>0</v>
      </c>
      <c r="O229" s="325">
        <v>0</v>
      </c>
      <c r="P229" s="322">
        <f t="shared" si="66"/>
        <v>0</v>
      </c>
    </row>
    <row r="230" spans="1:16" ht="20.149999999999999" customHeight="1">
      <c r="A230" s="305">
        <v>230</v>
      </c>
      <c r="B230" s="316">
        <v>100</v>
      </c>
      <c r="C230" s="324" t="str">
        <f>[1]ΑΝΤΙΣΤΟΙΧΙΣΗ!I329</f>
        <v>ΔΙΑΦΟΡΑ</v>
      </c>
      <c r="D230" s="323">
        <f t="shared" ref="D230:O230" si="67">D228-D227</f>
        <v>0</v>
      </c>
      <c r="E230" s="323">
        <f t="shared" si="67"/>
        <v>0</v>
      </c>
      <c r="F230" s="323">
        <f t="shared" si="67"/>
        <v>0</v>
      </c>
      <c r="G230" s="323">
        <f t="shared" si="67"/>
        <v>0</v>
      </c>
      <c r="H230" s="323">
        <f t="shared" si="67"/>
        <v>0</v>
      </c>
      <c r="I230" s="323">
        <f t="shared" si="67"/>
        <v>0</v>
      </c>
      <c r="J230" s="323">
        <f t="shared" si="67"/>
        <v>0</v>
      </c>
      <c r="K230" s="323">
        <f t="shared" si="67"/>
        <v>0</v>
      </c>
      <c r="L230" s="323">
        <f t="shared" si="67"/>
        <v>0</v>
      </c>
      <c r="M230" s="323">
        <f t="shared" si="67"/>
        <v>0</v>
      </c>
      <c r="N230" s="323">
        <f t="shared" si="67"/>
        <v>0</v>
      </c>
      <c r="O230" s="323">
        <f t="shared" si="67"/>
        <v>0</v>
      </c>
      <c r="P230" s="322">
        <f t="shared" si="66"/>
        <v>0</v>
      </c>
    </row>
    <row r="231" spans="1:16">
      <c r="A231" s="305">
        <v>231</v>
      </c>
      <c r="B231" s="316"/>
      <c r="C231" s="321" t="s">
        <v>2</v>
      </c>
      <c r="D231" s="318" t="s">
        <v>3</v>
      </c>
      <c r="E231" s="318" t="s">
        <v>4</v>
      </c>
      <c r="F231" s="318" t="s">
        <v>24</v>
      </c>
      <c r="G231" s="318" t="s">
        <v>25</v>
      </c>
      <c r="H231" s="318" t="s">
        <v>26</v>
      </c>
      <c r="I231" s="318" t="s">
        <v>27</v>
      </c>
      <c r="J231" s="318" t="s">
        <v>28</v>
      </c>
      <c r="K231" s="318" t="s">
        <v>29</v>
      </c>
      <c r="L231" s="318" t="s">
        <v>30</v>
      </c>
      <c r="M231" s="318" t="s">
        <v>31</v>
      </c>
      <c r="N231" s="318" t="s">
        <v>32</v>
      </c>
      <c r="O231" s="318" t="s">
        <v>33</v>
      </c>
      <c r="P231" s="318" t="s">
        <v>426</v>
      </c>
    </row>
    <row r="232" spans="1:16">
      <c r="A232" s="305">
        <v>232</v>
      </c>
      <c r="B232" s="316"/>
      <c r="C232" s="320"/>
      <c r="D232" s="319" t="s">
        <v>108</v>
      </c>
      <c r="E232" s="319" t="s">
        <v>108</v>
      </c>
      <c r="F232" s="319" t="s">
        <v>108</v>
      </c>
      <c r="G232" s="319" t="s">
        <v>108</v>
      </c>
      <c r="H232" s="319" t="s">
        <v>108</v>
      </c>
      <c r="I232" s="319" t="s">
        <v>108</v>
      </c>
      <c r="J232" s="319" t="s">
        <v>108</v>
      </c>
      <c r="K232" s="319" t="s">
        <v>108</v>
      </c>
      <c r="L232" s="319" t="s">
        <v>108</v>
      </c>
      <c r="M232" s="319" t="s">
        <v>108</v>
      </c>
      <c r="N232" s="319" t="s">
        <v>108</v>
      </c>
      <c r="O232" s="319" t="s">
        <v>108</v>
      </c>
      <c r="P232" s="318" t="s">
        <v>425</v>
      </c>
    </row>
    <row r="233" spans="1:16">
      <c r="A233" s="305">
        <v>233</v>
      </c>
      <c r="B233" s="316"/>
      <c r="C233" s="315" t="s">
        <v>424</v>
      </c>
      <c r="D233" s="317">
        <f t="shared" ref="D233:O233" si="68">D238+D242+D246+D250+D254+D258+D262+D266+D270+D274+D278+D282+D286+D290+D294+D298+D302+D306+D310+D314+D318+D322+D326+D330+D334+D338+D342+D346+D350+D354+D358+D362+D366+D370+D374+D378+D382</f>
        <v>9398.3741666666665</v>
      </c>
      <c r="E233" s="317">
        <f t="shared" si="68"/>
        <v>9173.7941666666666</v>
      </c>
      <c r="F233" s="317">
        <f t="shared" si="68"/>
        <v>9874.5141666666659</v>
      </c>
      <c r="G233" s="317">
        <f t="shared" si="68"/>
        <v>9708.4141666666674</v>
      </c>
      <c r="H233" s="317">
        <f t="shared" si="68"/>
        <v>9376.0941666666658</v>
      </c>
      <c r="I233" s="317">
        <f t="shared" si="68"/>
        <v>11391.794166666665</v>
      </c>
      <c r="J233" s="317">
        <f t="shared" si="68"/>
        <v>444.43416666666667</v>
      </c>
      <c r="K233" s="317">
        <f t="shared" si="68"/>
        <v>444.43416666666667</v>
      </c>
      <c r="L233" s="317">
        <f t="shared" si="68"/>
        <v>444.43416666666667</v>
      </c>
      <c r="M233" s="317">
        <f t="shared" si="68"/>
        <v>444.43416666666667</v>
      </c>
      <c r="N233" s="317">
        <f t="shared" si="68"/>
        <v>444.43416666666667</v>
      </c>
      <c r="O233" s="317">
        <f t="shared" si="68"/>
        <v>444.43416666666667</v>
      </c>
      <c r="P233" s="310">
        <f>SUM(D233:O233)</f>
        <v>61589.590000000004</v>
      </c>
    </row>
    <row r="234" spans="1:16">
      <c r="A234" s="305">
        <v>234</v>
      </c>
      <c r="B234" s="316"/>
      <c r="C234" s="315" t="s">
        <v>423</v>
      </c>
      <c r="D234" s="314">
        <v>13108.324166666665</v>
      </c>
      <c r="E234" s="314">
        <v>6883.064166666667</v>
      </c>
      <c r="F234" s="314">
        <v>10172.074166666664</v>
      </c>
      <c r="G234" s="314">
        <v>8233.5441666666648</v>
      </c>
      <c r="H234" s="314">
        <v>8067.8541666666679</v>
      </c>
      <c r="I234" s="314">
        <v>6779.6241666666665</v>
      </c>
      <c r="J234" s="314">
        <v>8476.2041666666664</v>
      </c>
      <c r="K234" s="314">
        <v>8731.2041666666646</v>
      </c>
      <c r="L234" s="314">
        <v>12029.214166666665</v>
      </c>
      <c r="M234" s="314">
        <v>8631.774166666668</v>
      </c>
      <c r="N234" s="314">
        <v>12254.124166666666</v>
      </c>
      <c r="O234" s="314">
        <v>13197.674166666666</v>
      </c>
      <c r="P234" s="310">
        <f>SUM(D234:O234)</f>
        <v>116564.67999999998</v>
      </c>
    </row>
    <row r="235" spans="1:16">
      <c r="A235" s="313">
        <v>235</v>
      </c>
      <c r="B235" s="312" t="s">
        <v>390</v>
      </c>
      <c r="C235" s="156" t="s">
        <v>23</v>
      </c>
      <c r="D235" s="311">
        <f t="shared" ref="D235:O235" si="69">SUM(D236+D240+D244+D248+D252+D256+D260+D264+D268+D272+D276+D280+D284+D288+D292+D296+D300+D304+D308+D312+D316+D320+D324+D328+D332+D336+D340+D344+D348+D352+D356+D360+D364+D368+D372+D376+D380)</f>
        <v>11611.624166666666</v>
      </c>
      <c r="E235" s="311">
        <f t="shared" si="69"/>
        <v>5608.6841666666669</v>
      </c>
      <c r="F235" s="311">
        <f t="shared" si="69"/>
        <v>7929.9241666666676</v>
      </c>
      <c r="G235" s="311">
        <f t="shared" si="69"/>
        <v>6627.684166666666</v>
      </c>
      <c r="H235" s="311">
        <f t="shared" si="69"/>
        <v>6748.3441666666668</v>
      </c>
      <c r="I235" s="311">
        <f t="shared" si="69"/>
        <v>5531.814166666667</v>
      </c>
      <c r="J235" s="311">
        <f t="shared" si="69"/>
        <v>7156.6941666666671</v>
      </c>
      <c r="K235" s="311">
        <f t="shared" si="69"/>
        <v>6731.9441666666671</v>
      </c>
      <c r="L235" s="311">
        <f t="shared" si="69"/>
        <v>10709.704166666666</v>
      </c>
      <c r="M235" s="311">
        <f t="shared" si="69"/>
        <v>7312.2641666666686</v>
      </c>
      <c r="N235" s="311">
        <f t="shared" si="69"/>
        <v>10934.614166666666</v>
      </c>
      <c r="O235" s="311">
        <f t="shared" si="69"/>
        <v>10503.684166666668</v>
      </c>
      <c r="P235" s="310">
        <f>P236+P240+P244+P248+P252+P256+P260+P264+P268+P272+P276+P280+P284+P288+P292+P296+P300+P304+P308+P312+P316+P320+P324+P328+P332+P336+P340+P344+P348+P352+P356+P360+P364+P368+P372+P376+P380</f>
        <v>97406.98000000001</v>
      </c>
    </row>
    <row r="236" spans="1:16" ht="20.149999999999999" customHeight="1">
      <c r="A236" s="305">
        <v>236</v>
      </c>
      <c r="B236" s="304">
        <v>1</v>
      </c>
      <c r="C236" s="130" t="str">
        <f>[1]ΑΝΤΙΣΤΟΙΧΙΣΗ!L230</f>
        <v>Μικτές Αποδοχές (Α.Κ.Διοικ.) 2024</v>
      </c>
      <c r="D236" s="306">
        <v>0</v>
      </c>
      <c r="E236" s="306">
        <v>0</v>
      </c>
      <c r="F236" s="306">
        <v>0</v>
      </c>
      <c r="G236" s="306">
        <v>0</v>
      </c>
      <c r="H236" s="306">
        <v>0</v>
      </c>
      <c r="I236" s="306">
        <v>0</v>
      </c>
      <c r="J236" s="306">
        <v>0</v>
      </c>
      <c r="K236" s="306">
        <v>0</v>
      </c>
      <c r="L236" s="306">
        <v>0</v>
      </c>
      <c r="M236" s="306">
        <v>0</v>
      </c>
      <c r="N236" s="306">
        <v>0</v>
      </c>
      <c r="O236" s="306">
        <v>0</v>
      </c>
      <c r="P236" s="301">
        <f t="shared" ref="P236:P267" si="70">SUM(D236:O236)</f>
        <v>0</v>
      </c>
    </row>
    <row r="237" spans="1:16" ht="20.149999999999999" customHeight="1">
      <c r="A237" s="305">
        <v>237</v>
      </c>
      <c r="B237" s="304">
        <v>2</v>
      </c>
      <c r="C237" s="130" t="str">
        <f>[1]ΑΝΤΙΣΤΟΙΧΙΣΗ!L231</f>
        <v>Μικτές Αποδοχές (Α.Κ.Διοικ.) ΠΡΟΒΛΕΨΗ 2025</v>
      </c>
      <c r="D237" s="306">
        <v>1200</v>
      </c>
      <c r="E237" s="306">
        <v>1200</v>
      </c>
      <c r="F237" s="306">
        <v>1200</v>
      </c>
      <c r="G237" s="306">
        <v>1750</v>
      </c>
      <c r="H237" s="306">
        <v>1200</v>
      </c>
      <c r="I237" s="306">
        <v>1200</v>
      </c>
      <c r="J237" s="306">
        <v>1772</v>
      </c>
      <c r="K237" s="306">
        <v>1200</v>
      </c>
      <c r="L237" s="306">
        <v>1200</v>
      </c>
      <c r="M237" s="306">
        <v>1200</v>
      </c>
      <c r="N237" s="306">
        <v>1200</v>
      </c>
      <c r="O237" s="306">
        <v>2300</v>
      </c>
      <c r="P237" s="301">
        <f t="shared" si="70"/>
        <v>16622</v>
      </c>
    </row>
    <row r="238" spans="1:16" ht="20.149999999999999" customHeight="1">
      <c r="A238" s="305">
        <v>238</v>
      </c>
      <c r="B238" s="304">
        <v>3</v>
      </c>
      <c r="C238" s="130" t="str">
        <f>[1]ΑΝΤΙΣΤΟΙΧΙΣΗ!L232</f>
        <v>ΠΡΑΓΜΑΤΟΠΟΙΗΘΕΝ 2025</v>
      </c>
      <c r="D238" s="306">
        <v>1057.42</v>
      </c>
      <c r="E238" s="306">
        <v>1229</v>
      </c>
      <c r="F238" s="306">
        <v>1179</v>
      </c>
      <c r="G238" s="306">
        <v>1839.83</v>
      </c>
      <c r="H238" s="306">
        <v>1244</v>
      </c>
      <c r="I238" s="306">
        <v>1244</v>
      </c>
      <c r="J238" s="306">
        <v>0</v>
      </c>
      <c r="K238" s="306">
        <v>0</v>
      </c>
      <c r="L238" s="306">
        <v>0</v>
      </c>
      <c r="M238" s="306">
        <v>0</v>
      </c>
      <c r="N238" s="306">
        <v>0</v>
      </c>
      <c r="O238" s="306">
        <v>0</v>
      </c>
      <c r="P238" s="301">
        <f t="shared" si="70"/>
        <v>7793.25</v>
      </c>
    </row>
    <row r="239" spans="1:16" ht="20.149999999999999" customHeight="1">
      <c r="A239" s="305">
        <v>239</v>
      </c>
      <c r="B239" s="304">
        <v>4</v>
      </c>
      <c r="C239" s="303" t="str">
        <f>[1]ΑΝΤΙΣΤΟΙΧΙΣΗ!L233</f>
        <v>ΔΙΑΦΟΡΑ</v>
      </c>
      <c r="D239" s="302">
        <f t="shared" ref="D239:O239" si="71">D237-D236</f>
        <v>1200</v>
      </c>
      <c r="E239" s="302">
        <f t="shared" si="71"/>
        <v>1200</v>
      </c>
      <c r="F239" s="302">
        <f t="shared" si="71"/>
        <v>1200</v>
      </c>
      <c r="G239" s="302">
        <f t="shared" si="71"/>
        <v>1750</v>
      </c>
      <c r="H239" s="302">
        <f t="shared" si="71"/>
        <v>1200</v>
      </c>
      <c r="I239" s="302">
        <f t="shared" si="71"/>
        <v>1200</v>
      </c>
      <c r="J239" s="302">
        <f t="shared" si="71"/>
        <v>1772</v>
      </c>
      <c r="K239" s="302">
        <f t="shared" si="71"/>
        <v>1200</v>
      </c>
      <c r="L239" s="302">
        <f t="shared" si="71"/>
        <v>1200</v>
      </c>
      <c r="M239" s="302">
        <f t="shared" si="71"/>
        <v>1200</v>
      </c>
      <c r="N239" s="302">
        <f t="shared" si="71"/>
        <v>1200</v>
      </c>
      <c r="O239" s="302">
        <f t="shared" si="71"/>
        <v>2300</v>
      </c>
      <c r="P239" s="301">
        <f t="shared" si="70"/>
        <v>16622</v>
      </c>
    </row>
    <row r="240" spans="1:16" ht="20.149999999999999" customHeight="1">
      <c r="A240" s="305">
        <v>240</v>
      </c>
      <c r="B240" s="304">
        <v>5</v>
      </c>
      <c r="C240" s="130" t="str">
        <f>[1]ΑΝΤΙΣΤΟΙΧΙΣΗ!L234</f>
        <v>Ασφαλιστικές εισφορές  (Α.Κ.Διοικ.) 2024</v>
      </c>
      <c r="D240" s="307">
        <v>0</v>
      </c>
      <c r="E240" s="307">
        <v>0</v>
      </c>
      <c r="F240" s="307">
        <v>0</v>
      </c>
      <c r="G240" s="307">
        <v>0</v>
      </c>
      <c r="H240" s="307">
        <v>0</v>
      </c>
      <c r="I240" s="307">
        <v>0</v>
      </c>
      <c r="J240" s="307">
        <v>0</v>
      </c>
      <c r="K240" s="307">
        <v>0</v>
      </c>
      <c r="L240" s="307">
        <v>0</v>
      </c>
      <c r="M240" s="307">
        <v>0</v>
      </c>
      <c r="N240" s="307">
        <v>0</v>
      </c>
      <c r="O240" s="307">
        <v>0</v>
      </c>
      <c r="P240" s="301">
        <f t="shared" si="70"/>
        <v>0</v>
      </c>
    </row>
    <row r="241" spans="1:16" ht="20.149999999999999" customHeight="1">
      <c r="A241" s="305">
        <v>241</v>
      </c>
      <c r="B241" s="304">
        <v>6</v>
      </c>
      <c r="C241" s="130" t="str">
        <f>[1]ΑΝΤΙΣΤΟΙΧΙΣΗ!L235</f>
        <v>Ασφαλιστικές εισφορές  (Α.Κ.Διοικ.) ΠΡΟΒΛΕΨΗ 2025</v>
      </c>
      <c r="D241" s="307">
        <v>239.68999999999997</v>
      </c>
      <c r="E241" s="307">
        <v>239.68999999999997</v>
      </c>
      <c r="F241" s="307">
        <v>239.68999999999997</v>
      </c>
      <c r="G241" s="307">
        <v>359.53499999999997</v>
      </c>
      <c r="H241" s="307">
        <v>239.68999999999997</v>
      </c>
      <c r="I241" s="307">
        <v>239.68999999999997</v>
      </c>
      <c r="J241" s="307">
        <v>364.32879999999994</v>
      </c>
      <c r="K241" s="307">
        <v>239.68999999999997</v>
      </c>
      <c r="L241" s="307">
        <v>239.68999999999997</v>
      </c>
      <c r="M241" s="307">
        <v>239.68999999999997</v>
      </c>
      <c r="N241" s="307">
        <v>239.68999999999997</v>
      </c>
      <c r="O241" s="307">
        <v>479.37999999999994</v>
      </c>
      <c r="P241" s="301">
        <f t="shared" si="70"/>
        <v>3360.4538000000002</v>
      </c>
    </row>
    <row r="242" spans="1:16" ht="20.149999999999999" customHeight="1">
      <c r="A242" s="305">
        <v>242</v>
      </c>
      <c r="B242" s="304">
        <v>7</v>
      </c>
      <c r="C242" s="130" t="str">
        <f>[1]ΑΝΤΙΣΤΟΙΧΙΣΗ!L236</f>
        <v>ΠΡΑΓΜΑΤΟΠΟΙΗΘΕΝ 2025</v>
      </c>
      <c r="D242" s="307">
        <v>230.41</v>
      </c>
      <c r="E242" s="307">
        <v>235.11</v>
      </c>
      <c r="F242" s="307">
        <v>235.11</v>
      </c>
      <c r="G242" s="307">
        <v>379.11</v>
      </c>
      <c r="H242" s="307">
        <v>249.28</v>
      </c>
      <c r="I242" s="307">
        <v>249.28</v>
      </c>
      <c r="J242" s="307">
        <v>0</v>
      </c>
      <c r="K242" s="307">
        <v>0</v>
      </c>
      <c r="L242" s="307">
        <v>0</v>
      </c>
      <c r="M242" s="307">
        <v>0</v>
      </c>
      <c r="N242" s="307">
        <v>0</v>
      </c>
      <c r="O242" s="307">
        <v>0</v>
      </c>
      <c r="P242" s="301">
        <f t="shared" si="70"/>
        <v>1578.3</v>
      </c>
    </row>
    <row r="243" spans="1:16" ht="20.149999999999999" customHeight="1">
      <c r="A243" s="305">
        <v>243</v>
      </c>
      <c r="B243" s="304">
        <v>8</v>
      </c>
      <c r="C243" s="303" t="str">
        <f>[1]ΑΝΤΙΣΤΟΙΧΙΣΗ!L237</f>
        <v>ΔΙΑΦΟΡΑ</v>
      </c>
      <c r="D243" s="302">
        <f t="shared" ref="D243:O243" si="72">D241-D240</f>
        <v>239.68999999999997</v>
      </c>
      <c r="E243" s="302">
        <f t="shared" si="72"/>
        <v>239.68999999999997</v>
      </c>
      <c r="F243" s="302">
        <f t="shared" si="72"/>
        <v>239.68999999999997</v>
      </c>
      <c r="G243" s="302">
        <f t="shared" si="72"/>
        <v>359.53499999999997</v>
      </c>
      <c r="H243" s="302">
        <f t="shared" si="72"/>
        <v>239.68999999999997</v>
      </c>
      <c r="I243" s="302">
        <f t="shared" si="72"/>
        <v>239.68999999999997</v>
      </c>
      <c r="J243" s="302">
        <f t="shared" si="72"/>
        <v>364.32879999999994</v>
      </c>
      <c r="K243" s="302">
        <f t="shared" si="72"/>
        <v>239.68999999999997</v>
      </c>
      <c r="L243" s="302">
        <f t="shared" si="72"/>
        <v>239.68999999999997</v>
      </c>
      <c r="M243" s="302">
        <f t="shared" si="72"/>
        <v>239.68999999999997</v>
      </c>
      <c r="N243" s="302">
        <f t="shared" si="72"/>
        <v>239.68999999999997</v>
      </c>
      <c r="O243" s="302">
        <f t="shared" si="72"/>
        <v>479.37999999999994</v>
      </c>
      <c r="P243" s="301">
        <f t="shared" si="70"/>
        <v>3360.4538000000002</v>
      </c>
    </row>
    <row r="244" spans="1:16" ht="20.149999999999999" customHeight="1">
      <c r="A244" s="305">
        <v>244</v>
      </c>
      <c r="B244" s="304">
        <v>9</v>
      </c>
      <c r="C244" s="130" t="str">
        <f>[1]ΑΝΤΙΣΤΟΙΧΙΣΗ!L238</f>
        <v>Ενοίκια  Έδρας 2024</v>
      </c>
      <c r="D244" s="306">
        <v>850</v>
      </c>
      <c r="E244" s="306">
        <v>850</v>
      </c>
      <c r="F244" s="306">
        <v>850</v>
      </c>
      <c r="G244" s="306">
        <v>850</v>
      </c>
      <c r="H244" s="306">
        <v>850</v>
      </c>
      <c r="I244" s="306">
        <v>850</v>
      </c>
      <c r="J244" s="306">
        <v>875.5</v>
      </c>
      <c r="K244" s="306">
        <v>875.5</v>
      </c>
      <c r="L244" s="306">
        <v>875.5</v>
      </c>
      <c r="M244" s="306">
        <v>875.5</v>
      </c>
      <c r="N244" s="306">
        <v>875.5</v>
      </c>
      <c r="O244" s="306">
        <v>875.5</v>
      </c>
      <c r="P244" s="301">
        <f t="shared" si="70"/>
        <v>10353</v>
      </c>
    </row>
    <row r="245" spans="1:16" ht="20.149999999999999" customHeight="1">
      <c r="A245" s="305">
        <v>245</v>
      </c>
      <c r="B245" s="304">
        <v>10</v>
      </c>
      <c r="C245" s="130" t="str">
        <f>[1]ΑΝΤΙΣΤΟΙΧΙΣΗ!L239</f>
        <v>Ενοίκια  Έδρας ΠΡΟΒΛΕΨΗ 2025</v>
      </c>
      <c r="D245" s="306">
        <v>850</v>
      </c>
      <c r="E245" s="306">
        <v>850</v>
      </c>
      <c r="F245" s="306">
        <v>850</v>
      </c>
      <c r="G245" s="306">
        <v>850</v>
      </c>
      <c r="H245" s="306">
        <v>850</v>
      </c>
      <c r="I245" s="306">
        <v>850</v>
      </c>
      <c r="J245" s="306">
        <v>875.5</v>
      </c>
      <c r="K245" s="306">
        <v>875.5</v>
      </c>
      <c r="L245" s="306">
        <v>875.5</v>
      </c>
      <c r="M245" s="306">
        <v>875.5</v>
      </c>
      <c r="N245" s="306">
        <v>875.5</v>
      </c>
      <c r="O245" s="306">
        <v>875.5</v>
      </c>
      <c r="P245" s="301">
        <f t="shared" si="70"/>
        <v>10353</v>
      </c>
    </row>
    <row r="246" spans="1:16" ht="20.149999999999999" customHeight="1">
      <c r="A246" s="305">
        <v>246</v>
      </c>
      <c r="B246" s="304">
        <v>11</v>
      </c>
      <c r="C246" s="130" t="str">
        <f>[1]ΑΝΤΙΣΤΟΙΧΙΣΗ!L240</f>
        <v>ΠΡΑΓΜΑΤΟΠΟΙΗΘΕΝ 2025</v>
      </c>
      <c r="D246" s="306">
        <v>875.5</v>
      </c>
      <c r="E246" s="306">
        <v>875.5</v>
      </c>
      <c r="F246" s="306">
        <v>875.5</v>
      </c>
      <c r="G246" s="306">
        <v>875.5</v>
      </c>
      <c r="H246" s="306">
        <v>875.5</v>
      </c>
      <c r="I246" s="306">
        <v>875.5</v>
      </c>
      <c r="J246" s="306">
        <v>0</v>
      </c>
      <c r="K246" s="306">
        <v>0</v>
      </c>
      <c r="L246" s="306">
        <v>0</v>
      </c>
      <c r="M246" s="306">
        <v>0</v>
      </c>
      <c r="N246" s="306">
        <v>0</v>
      </c>
      <c r="O246" s="306">
        <v>0</v>
      </c>
      <c r="P246" s="301">
        <f t="shared" si="70"/>
        <v>5253</v>
      </c>
    </row>
    <row r="247" spans="1:16" ht="20.149999999999999" customHeight="1">
      <c r="A247" s="305">
        <v>247</v>
      </c>
      <c r="B247" s="304">
        <v>12</v>
      </c>
      <c r="C247" s="303" t="str">
        <f>[1]ΑΝΤΙΣΤΟΙΧΙΣΗ!L241</f>
        <v>ΔΙΑΦΟΡΑ</v>
      </c>
      <c r="D247" s="302">
        <f t="shared" ref="D247:O247" si="73">D245-D244</f>
        <v>0</v>
      </c>
      <c r="E247" s="302">
        <f t="shared" si="73"/>
        <v>0</v>
      </c>
      <c r="F247" s="302">
        <f t="shared" si="73"/>
        <v>0</v>
      </c>
      <c r="G247" s="302">
        <f t="shared" si="73"/>
        <v>0</v>
      </c>
      <c r="H247" s="302">
        <f t="shared" si="73"/>
        <v>0</v>
      </c>
      <c r="I247" s="302">
        <f t="shared" si="73"/>
        <v>0</v>
      </c>
      <c r="J247" s="302">
        <f t="shared" si="73"/>
        <v>0</v>
      </c>
      <c r="K247" s="302">
        <f t="shared" si="73"/>
        <v>0</v>
      </c>
      <c r="L247" s="302">
        <f t="shared" si="73"/>
        <v>0</v>
      </c>
      <c r="M247" s="302">
        <f t="shared" si="73"/>
        <v>0</v>
      </c>
      <c r="N247" s="302">
        <f t="shared" si="73"/>
        <v>0</v>
      </c>
      <c r="O247" s="302">
        <f t="shared" si="73"/>
        <v>0</v>
      </c>
      <c r="P247" s="301">
        <f t="shared" si="70"/>
        <v>0</v>
      </c>
    </row>
    <row r="248" spans="1:16" ht="20.149999999999999" customHeight="1">
      <c r="A248" s="305">
        <v>248</v>
      </c>
      <c r="B248" s="304">
        <v>13</v>
      </c>
      <c r="C248" s="130" t="str">
        <f>[1]ΑΝΤΙΣΤΟΙΧΙΣΗ!L242</f>
        <v>Ενοίκιο Αποθήκης Β 2024</v>
      </c>
      <c r="D248" s="309">
        <v>0</v>
      </c>
      <c r="E248" s="309">
        <v>0</v>
      </c>
      <c r="F248" s="309">
        <v>0</v>
      </c>
      <c r="G248" s="309">
        <v>0</v>
      </c>
      <c r="H248" s="309">
        <v>0</v>
      </c>
      <c r="I248" s="309">
        <v>0</v>
      </c>
      <c r="J248" s="309">
        <v>0</v>
      </c>
      <c r="K248" s="309">
        <v>0</v>
      </c>
      <c r="L248" s="309">
        <v>0</v>
      </c>
      <c r="M248" s="309">
        <v>0</v>
      </c>
      <c r="N248" s="309">
        <v>0</v>
      </c>
      <c r="O248" s="309">
        <v>0</v>
      </c>
      <c r="P248" s="301">
        <f t="shared" si="70"/>
        <v>0</v>
      </c>
    </row>
    <row r="249" spans="1:16" ht="20.149999999999999" customHeight="1">
      <c r="A249" s="305">
        <v>249</v>
      </c>
      <c r="B249" s="304">
        <v>14</v>
      </c>
      <c r="C249" s="130" t="str">
        <f>[1]ΑΝΤΙΣΤΟΙΧΙΣΗ!L243</f>
        <v>Ενοίκιο Αποθήκης Β ΠΡΟΒΛΕΨΗ 2025</v>
      </c>
      <c r="D249" s="308">
        <v>0</v>
      </c>
      <c r="E249" s="308">
        <v>0</v>
      </c>
      <c r="F249" s="308">
        <v>0</v>
      </c>
      <c r="G249" s="308">
        <v>0</v>
      </c>
      <c r="H249" s="308">
        <v>0</v>
      </c>
      <c r="I249" s="308">
        <v>0</v>
      </c>
      <c r="J249" s="308">
        <v>0</v>
      </c>
      <c r="K249" s="308">
        <v>0</v>
      </c>
      <c r="L249" s="308">
        <v>0</v>
      </c>
      <c r="M249" s="308">
        <v>0</v>
      </c>
      <c r="N249" s="308">
        <v>0</v>
      </c>
      <c r="O249" s="308">
        <v>0</v>
      </c>
      <c r="P249" s="301">
        <f t="shared" si="70"/>
        <v>0</v>
      </c>
    </row>
    <row r="250" spans="1:16" ht="20.149999999999999" customHeight="1">
      <c r="A250" s="305">
        <v>250</v>
      </c>
      <c r="B250" s="304">
        <v>15</v>
      </c>
      <c r="C250" s="130" t="str">
        <f>[1]ΑΝΤΙΣΤΟΙΧΙΣΗ!L244</f>
        <v>ΠΡΑΓΜΑΤΟΠΟΙΗΘΕΝ 2025</v>
      </c>
      <c r="D250" s="308">
        <v>0</v>
      </c>
      <c r="E250" s="308">
        <v>0</v>
      </c>
      <c r="F250" s="308">
        <v>0</v>
      </c>
      <c r="G250" s="308">
        <v>0</v>
      </c>
      <c r="H250" s="308">
        <v>0</v>
      </c>
      <c r="I250" s="308">
        <v>0</v>
      </c>
      <c r="J250" s="308">
        <v>0</v>
      </c>
      <c r="K250" s="308">
        <v>0</v>
      </c>
      <c r="L250" s="308">
        <v>0</v>
      </c>
      <c r="M250" s="308">
        <v>0</v>
      </c>
      <c r="N250" s="308">
        <v>0</v>
      </c>
      <c r="O250" s="308">
        <v>0</v>
      </c>
      <c r="P250" s="301">
        <f t="shared" si="70"/>
        <v>0</v>
      </c>
    </row>
    <row r="251" spans="1:16" ht="20.149999999999999" customHeight="1">
      <c r="A251" s="305">
        <v>251</v>
      </c>
      <c r="B251" s="304">
        <v>16</v>
      </c>
      <c r="C251" s="303" t="str">
        <f>[1]ΑΝΤΙΣΤΟΙΧΙΣΗ!L245</f>
        <v>ΔΙΑΦΟΡΑ</v>
      </c>
      <c r="D251" s="302">
        <f t="shared" ref="D251:O251" si="74">D249-D248</f>
        <v>0</v>
      </c>
      <c r="E251" s="302">
        <f t="shared" si="74"/>
        <v>0</v>
      </c>
      <c r="F251" s="302">
        <f t="shared" si="74"/>
        <v>0</v>
      </c>
      <c r="G251" s="302">
        <f t="shared" si="74"/>
        <v>0</v>
      </c>
      <c r="H251" s="302">
        <f t="shared" si="74"/>
        <v>0</v>
      </c>
      <c r="I251" s="302">
        <f t="shared" si="74"/>
        <v>0</v>
      </c>
      <c r="J251" s="302">
        <f t="shared" si="74"/>
        <v>0</v>
      </c>
      <c r="K251" s="302">
        <f t="shared" si="74"/>
        <v>0</v>
      </c>
      <c r="L251" s="302">
        <f t="shared" si="74"/>
        <v>0</v>
      </c>
      <c r="M251" s="302">
        <f t="shared" si="74"/>
        <v>0</v>
      </c>
      <c r="N251" s="302">
        <f t="shared" si="74"/>
        <v>0</v>
      </c>
      <c r="O251" s="302">
        <f t="shared" si="74"/>
        <v>0</v>
      </c>
      <c r="P251" s="301">
        <f t="shared" si="70"/>
        <v>0</v>
      </c>
    </row>
    <row r="252" spans="1:16" ht="20.149999999999999" customHeight="1">
      <c r="A252" s="305">
        <v>252</v>
      </c>
      <c r="B252" s="304">
        <v>17</v>
      </c>
      <c r="C252" s="130" t="str">
        <f>[1]ΑΝΤΙΣΤΟΙΧΙΣΗ!L246</f>
        <v>Ενοίκιο Αποθήκης Α 2024</v>
      </c>
      <c r="D252" s="306">
        <v>241.31</v>
      </c>
      <c r="E252" s="306">
        <v>241.31</v>
      </c>
      <c r="F252" s="306">
        <v>241.31</v>
      </c>
      <c r="G252" s="306">
        <v>241.31</v>
      </c>
      <c r="H252" s="306">
        <v>241.31</v>
      </c>
      <c r="I252" s="306">
        <v>241.31</v>
      </c>
      <c r="J252" s="306">
        <v>241.31</v>
      </c>
      <c r="K252" s="306">
        <v>241.31</v>
      </c>
      <c r="L252" s="306">
        <v>241.31</v>
      </c>
      <c r="M252" s="306">
        <v>241.31</v>
      </c>
      <c r="N252" s="306">
        <v>241.31</v>
      </c>
      <c r="O252" s="306">
        <v>241.31</v>
      </c>
      <c r="P252" s="301">
        <f t="shared" si="70"/>
        <v>2895.72</v>
      </c>
    </row>
    <row r="253" spans="1:16" ht="20.149999999999999" customHeight="1">
      <c r="A253" s="305">
        <v>253</v>
      </c>
      <c r="B253" s="304">
        <v>18</v>
      </c>
      <c r="C253" s="130" t="str">
        <f>[1]ΑΝΤΙΣΤΟΙΧΙΣΗ!L247</f>
        <v>Ενοίκιο Αποθήκης Α ΠΡΟΒΛΕΨΗ 2025</v>
      </c>
      <c r="D253" s="306">
        <v>248.55</v>
      </c>
      <c r="E253" s="306">
        <v>248.55</v>
      </c>
      <c r="F253" s="306">
        <v>248.55</v>
      </c>
      <c r="G253" s="306">
        <v>248.55</v>
      </c>
      <c r="H253" s="306">
        <v>248.55</v>
      </c>
      <c r="I253" s="306">
        <v>248.55</v>
      </c>
      <c r="J253" s="306">
        <v>248.55</v>
      </c>
      <c r="K253" s="306">
        <v>248.55</v>
      </c>
      <c r="L253" s="306">
        <v>248.55</v>
      </c>
      <c r="M253" s="306">
        <v>248.55</v>
      </c>
      <c r="N253" s="306">
        <v>248.55</v>
      </c>
      <c r="O253" s="306">
        <v>248.55</v>
      </c>
      <c r="P253" s="301">
        <f t="shared" si="70"/>
        <v>2982.6000000000004</v>
      </c>
    </row>
    <row r="254" spans="1:16" ht="20.149999999999999" customHeight="1">
      <c r="A254" s="305">
        <v>254</v>
      </c>
      <c r="B254" s="304">
        <v>19</v>
      </c>
      <c r="C254" s="130" t="str">
        <f>[1]ΑΝΤΙΣΤΟΙΧΙΣΗ!L248</f>
        <v>ΠΡΑΓΜΑΤΟΠΟΙΗΘΕΝ 2025</v>
      </c>
      <c r="D254" s="306">
        <v>248.55</v>
      </c>
      <c r="E254" s="306">
        <v>248.55</v>
      </c>
      <c r="F254" s="306">
        <v>248.55</v>
      </c>
      <c r="G254" s="306">
        <v>248.55</v>
      </c>
      <c r="H254" s="306">
        <v>248.55</v>
      </c>
      <c r="I254" s="306">
        <v>248.55</v>
      </c>
      <c r="J254" s="306">
        <v>0</v>
      </c>
      <c r="K254" s="306">
        <v>0</v>
      </c>
      <c r="L254" s="306">
        <v>0</v>
      </c>
      <c r="M254" s="306">
        <v>0</v>
      </c>
      <c r="N254" s="306">
        <v>0</v>
      </c>
      <c r="O254" s="306">
        <v>0</v>
      </c>
      <c r="P254" s="301">
        <f t="shared" si="70"/>
        <v>1491.3</v>
      </c>
    </row>
    <row r="255" spans="1:16" ht="20.149999999999999" customHeight="1">
      <c r="A255" s="305">
        <v>255</v>
      </c>
      <c r="B255" s="304">
        <v>20</v>
      </c>
      <c r="C255" s="303" t="str">
        <f>[1]ΑΝΤΙΣΤΟΙΧΙΣΗ!L249</f>
        <v>ΔΙΑΦΟΡΑ</v>
      </c>
      <c r="D255" s="302">
        <f t="shared" ref="D255:O255" si="75">D253-D252</f>
        <v>7.2400000000000091</v>
      </c>
      <c r="E255" s="302">
        <f t="shared" si="75"/>
        <v>7.2400000000000091</v>
      </c>
      <c r="F255" s="302">
        <f t="shared" si="75"/>
        <v>7.2400000000000091</v>
      </c>
      <c r="G255" s="302">
        <f t="shared" si="75"/>
        <v>7.2400000000000091</v>
      </c>
      <c r="H255" s="302">
        <f t="shared" si="75"/>
        <v>7.2400000000000091</v>
      </c>
      <c r="I255" s="302">
        <f t="shared" si="75"/>
        <v>7.2400000000000091</v>
      </c>
      <c r="J255" s="302">
        <f t="shared" si="75"/>
        <v>7.2400000000000091</v>
      </c>
      <c r="K255" s="302">
        <f t="shared" si="75"/>
        <v>7.2400000000000091</v>
      </c>
      <c r="L255" s="302">
        <f t="shared" si="75"/>
        <v>7.2400000000000091</v>
      </c>
      <c r="M255" s="302">
        <f t="shared" si="75"/>
        <v>7.2400000000000091</v>
      </c>
      <c r="N255" s="302">
        <f t="shared" si="75"/>
        <v>7.2400000000000091</v>
      </c>
      <c r="O255" s="302">
        <f t="shared" si="75"/>
        <v>7.2400000000000091</v>
      </c>
      <c r="P255" s="301">
        <f t="shared" si="70"/>
        <v>86.880000000000109</v>
      </c>
    </row>
    <row r="256" spans="1:16" ht="20.149999999999999" customHeight="1">
      <c r="A256" s="305">
        <v>256</v>
      </c>
      <c r="B256" s="304">
        <v>21</v>
      </c>
      <c r="C256" s="130" t="str">
        <f>[1]ΑΝΤΙΣΤΟΙΧΙΣΗ!L250</f>
        <v>Ενοίκιο Αριστοφάνους 1 2024</v>
      </c>
      <c r="D256" s="306">
        <v>965.25</v>
      </c>
      <c r="E256" s="306">
        <v>965.25</v>
      </c>
      <c r="F256" s="306">
        <v>965.25</v>
      </c>
      <c r="G256" s="306">
        <v>965.25</v>
      </c>
      <c r="H256" s="306">
        <v>965.25</v>
      </c>
      <c r="I256" s="306">
        <v>965.25</v>
      </c>
      <c r="J256" s="306">
        <v>965.25</v>
      </c>
      <c r="K256" s="306">
        <v>965.25</v>
      </c>
      <c r="L256" s="306">
        <v>965.25</v>
      </c>
      <c r="M256" s="306">
        <v>965.25</v>
      </c>
      <c r="N256" s="306">
        <v>965.25</v>
      </c>
      <c r="O256" s="306">
        <v>965.25</v>
      </c>
      <c r="P256" s="301">
        <f t="shared" si="70"/>
        <v>11583</v>
      </c>
    </row>
    <row r="257" spans="1:16" ht="20.149999999999999" customHeight="1">
      <c r="A257" s="305">
        <v>257</v>
      </c>
      <c r="B257" s="304">
        <v>22</v>
      </c>
      <c r="C257" s="130" t="str">
        <f>[1]ΑΝΤΙΣΤΟΙΧΙΣΗ!L251</f>
        <v>Ενοίκιο Αριστοφάνους 1 ΠΡΟΒΛΕΨΗ 2025</v>
      </c>
      <c r="D257" s="306">
        <v>965.25</v>
      </c>
      <c r="E257" s="306">
        <v>965.25</v>
      </c>
      <c r="F257" s="306">
        <v>965.25</v>
      </c>
      <c r="G257" s="306">
        <v>965.25</v>
      </c>
      <c r="H257" s="306">
        <v>965.25</v>
      </c>
      <c r="I257" s="306">
        <v>992.95</v>
      </c>
      <c r="J257" s="306">
        <v>992.95</v>
      </c>
      <c r="K257" s="306">
        <v>992.95</v>
      </c>
      <c r="L257" s="306">
        <v>992.95</v>
      </c>
      <c r="M257" s="306">
        <v>992.95</v>
      </c>
      <c r="N257" s="306">
        <v>992.95</v>
      </c>
      <c r="O257" s="306">
        <v>992.95</v>
      </c>
      <c r="P257" s="301">
        <f t="shared" si="70"/>
        <v>11776.900000000001</v>
      </c>
    </row>
    <row r="258" spans="1:16" ht="20.149999999999999" customHeight="1">
      <c r="A258" s="305">
        <v>258</v>
      </c>
      <c r="B258" s="304">
        <v>23</v>
      </c>
      <c r="C258" s="130" t="str">
        <f>[1]ΑΝΤΙΣΤΟΙΧΙΣΗ!L252</f>
        <v>ΠΡΑΓΜΑΤΟΠΟΙΗΘΕΝ 2025</v>
      </c>
      <c r="D258" s="306">
        <v>965.25</v>
      </c>
      <c r="E258" s="306">
        <v>965.25</v>
      </c>
      <c r="F258" s="306">
        <v>965.25</v>
      </c>
      <c r="G258" s="306">
        <v>965.25</v>
      </c>
      <c r="H258" s="306">
        <v>965.25</v>
      </c>
      <c r="I258" s="306">
        <v>965.25</v>
      </c>
      <c r="J258" s="306">
        <v>0</v>
      </c>
      <c r="K258" s="306">
        <v>0</v>
      </c>
      <c r="L258" s="306">
        <v>0</v>
      </c>
      <c r="M258" s="306">
        <v>0</v>
      </c>
      <c r="N258" s="306">
        <v>0</v>
      </c>
      <c r="O258" s="306">
        <v>0</v>
      </c>
      <c r="P258" s="301">
        <f t="shared" si="70"/>
        <v>5791.5</v>
      </c>
    </row>
    <row r="259" spans="1:16" ht="20.149999999999999" customHeight="1">
      <c r="A259" s="305">
        <v>259</v>
      </c>
      <c r="B259" s="304">
        <v>24</v>
      </c>
      <c r="C259" s="303" t="str">
        <f>[1]ΑΝΤΙΣΤΟΙΧΙΣΗ!L253</f>
        <v>ΔΙΑΦΟΡΑ</v>
      </c>
      <c r="D259" s="302">
        <f t="shared" ref="D259:O259" si="76">D257-D256</f>
        <v>0</v>
      </c>
      <c r="E259" s="302">
        <f t="shared" si="76"/>
        <v>0</v>
      </c>
      <c r="F259" s="302">
        <f t="shared" si="76"/>
        <v>0</v>
      </c>
      <c r="G259" s="302">
        <f t="shared" si="76"/>
        <v>0</v>
      </c>
      <c r="H259" s="302">
        <f t="shared" si="76"/>
        <v>0</v>
      </c>
      <c r="I259" s="302">
        <f t="shared" si="76"/>
        <v>27.700000000000045</v>
      </c>
      <c r="J259" s="302">
        <f t="shared" si="76"/>
        <v>27.700000000000045</v>
      </c>
      <c r="K259" s="302">
        <f t="shared" si="76"/>
        <v>27.700000000000045</v>
      </c>
      <c r="L259" s="302">
        <f t="shared" si="76"/>
        <v>27.700000000000045</v>
      </c>
      <c r="M259" s="302">
        <f t="shared" si="76"/>
        <v>27.700000000000045</v>
      </c>
      <c r="N259" s="302">
        <f t="shared" si="76"/>
        <v>27.700000000000045</v>
      </c>
      <c r="O259" s="302">
        <f t="shared" si="76"/>
        <v>27.700000000000045</v>
      </c>
      <c r="P259" s="301">
        <f t="shared" si="70"/>
        <v>193.90000000000032</v>
      </c>
    </row>
    <row r="260" spans="1:16" ht="20.149999999999999" customHeight="1">
      <c r="A260" s="305">
        <v>260</v>
      </c>
      <c r="B260" s="304">
        <v>25</v>
      </c>
      <c r="C260" s="130" t="str">
        <f>[1]ΑΝΤΙΣΤΟΙΧΙΣΗ!L254</f>
        <v>Χαρτόσημο ενοικίου Έδρας 2024</v>
      </c>
      <c r="D260" s="306">
        <v>31.52</v>
      </c>
      <c r="E260" s="306">
        <v>31.52</v>
      </c>
      <c r="F260" s="306">
        <v>31.52</v>
      </c>
      <c r="G260" s="306">
        <v>31.52</v>
      </c>
      <c r="H260" s="306">
        <v>31.52</v>
      </c>
      <c r="I260" s="306">
        <v>31.52</v>
      </c>
      <c r="J260" s="306">
        <v>31.52</v>
      </c>
      <c r="K260" s="306">
        <v>31.52</v>
      </c>
      <c r="L260" s="306">
        <v>31.52</v>
      </c>
      <c r="M260" s="306">
        <v>31.52</v>
      </c>
      <c r="N260" s="306">
        <v>31.52</v>
      </c>
      <c r="O260" s="306">
        <v>31.52</v>
      </c>
      <c r="P260" s="301">
        <f t="shared" si="70"/>
        <v>378.23999999999995</v>
      </c>
    </row>
    <row r="261" spans="1:16" ht="20.149999999999999" customHeight="1">
      <c r="A261" s="305">
        <v>261</v>
      </c>
      <c r="B261" s="304">
        <v>26</v>
      </c>
      <c r="C261" s="130" t="str">
        <f>[1]ΑΝΤΙΣΤΟΙΧΙΣΗ!L255</f>
        <v>Χαρτόσημο ενοικίου Έδρας ΠΡΟΒΛΕΨΗ 2025</v>
      </c>
      <c r="D261" s="306">
        <v>30.6</v>
      </c>
      <c r="E261" s="306">
        <v>30.6</v>
      </c>
      <c r="F261" s="306">
        <v>30.6</v>
      </c>
      <c r="G261" s="306">
        <v>30.6</v>
      </c>
      <c r="H261" s="306">
        <v>30.6</v>
      </c>
      <c r="I261" s="306">
        <v>30.6</v>
      </c>
      <c r="J261" s="306">
        <v>31.51</v>
      </c>
      <c r="K261" s="306">
        <v>31.51</v>
      </c>
      <c r="L261" s="306">
        <v>31.51</v>
      </c>
      <c r="M261" s="306">
        <v>31.51</v>
      </c>
      <c r="N261" s="306">
        <v>31.51</v>
      </c>
      <c r="O261" s="306">
        <v>31.51</v>
      </c>
      <c r="P261" s="301">
        <f t="shared" si="70"/>
        <v>372.65999999999997</v>
      </c>
    </row>
    <row r="262" spans="1:16" ht="20.149999999999999" customHeight="1">
      <c r="A262" s="305">
        <v>262</v>
      </c>
      <c r="B262" s="304">
        <v>27</v>
      </c>
      <c r="C262" s="130" t="str">
        <f>[1]ΑΝΤΙΣΤΟΙΧΙΣΗ!L256</f>
        <v>ΠΡΑΓΜΑΤΟΠΟΙΗΘΕΝ 2025</v>
      </c>
      <c r="D262" s="306">
        <v>31.52</v>
      </c>
      <c r="E262" s="306">
        <v>31.52</v>
      </c>
      <c r="F262" s="306">
        <v>31.52</v>
      </c>
      <c r="G262" s="306">
        <v>31.52</v>
      </c>
      <c r="H262" s="306">
        <v>31.52</v>
      </c>
      <c r="I262" s="306">
        <v>31.52</v>
      </c>
      <c r="J262" s="306">
        <v>0</v>
      </c>
      <c r="K262" s="306">
        <v>0</v>
      </c>
      <c r="L262" s="306">
        <v>0</v>
      </c>
      <c r="M262" s="306">
        <v>0</v>
      </c>
      <c r="N262" s="306">
        <v>0</v>
      </c>
      <c r="O262" s="306">
        <v>0</v>
      </c>
      <c r="P262" s="301">
        <f t="shared" si="70"/>
        <v>189.12</v>
      </c>
    </row>
    <row r="263" spans="1:16" ht="20.149999999999999" customHeight="1">
      <c r="A263" s="305">
        <v>263</v>
      </c>
      <c r="B263" s="304">
        <v>28</v>
      </c>
      <c r="C263" s="303" t="str">
        <f>[1]ΑΝΤΙΣΤΟΙΧΙΣΗ!L257</f>
        <v>ΔΙΑΦΟΡΑ</v>
      </c>
      <c r="D263" s="302">
        <f t="shared" ref="D263:O263" si="77">D261-D260</f>
        <v>-0.91999999999999815</v>
      </c>
      <c r="E263" s="302">
        <f t="shared" si="77"/>
        <v>-0.91999999999999815</v>
      </c>
      <c r="F263" s="302">
        <f t="shared" si="77"/>
        <v>-0.91999999999999815</v>
      </c>
      <c r="G263" s="302">
        <f t="shared" si="77"/>
        <v>-0.91999999999999815</v>
      </c>
      <c r="H263" s="302">
        <f t="shared" si="77"/>
        <v>-0.91999999999999815</v>
      </c>
      <c r="I263" s="302">
        <f t="shared" si="77"/>
        <v>-0.91999999999999815</v>
      </c>
      <c r="J263" s="302">
        <f t="shared" si="77"/>
        <v>-9.9999999999980105E-3</v>
      </c>
      <c r="K263" s="302">
        <f t="shared" si="77"/>
        <v>-9.9999999999980105E-3</v>
      </c>
      <c r="L263" s="302">
        <f t="shared" si="77"/>
        <v>-9.9999999999980105E-3</v>
      </c>
      <c r="M263" s="302">
        <f t="shared" si="77"/>
        <v>-9.9999999999980105E-3</v>
      </c>
      <c r="N263" s="302">
        <f t="shared" si="77"/>
        <v>-9.9999999999980105E-3</v>
      </c>
      <c r="O263" s="302">
        <f t="shared" si="77"/>
        <v>-9.9999999999980105E-3</v>
      </c>
      <c r="P263" s="301">
        <f t="shared" si="70"/>
        <v>-5.579999999999977</v>
      </c>
    </row>
    <row r="264" spans="1:16" ht="20.149999999999999" customHeight="1">
      <c r="A264" s="305">
        <v>264</v>
      </c>
      <c r="B264" s="304">
        <v>29</v>
      </c>
      <c r="C264" s="130" t="str">
        <f>[1]ΑΝΤΙΣΤΟΙΧΙΣΗ!L258</f>
        <v>Χαρτόσημο Ενοικίου Αποθήκης Α 2024</v>
      </c>
      <c r="D264" s="306">
        <v>8.69</v>
      </c>
      <c r="E264" s="306">
        <v>8.69</v>
      </c>
      <c r="F264" s="306">
        <v>8.69</v>
      </c>
      <c r="G264" s="306">
        <v>8.69</v>
      </c>
      <c r="H264" s="306">
        <v>8.69</v>
      </c>
      <c r="I264" s="306">
        <v>8.69</v>
      </c>
      <c r="J264" s="306">
        <v>8.69</v>
      </c>
      <c r="K264" s="306">
        <v>8.69</v>
      </c>
      <c r="L264" s="306">
        <v>25.560000000000002</v>
      </c>
      <c r="M264" s="306">
        <v>8.69</v>
      </c>
      <c r="N264" s="306">
        <v>8.69</v>
      </c>
      <c r="O264" s="306">
        <v>8.69</v>
      </c>
      <c r="P264" s="301">
        <f t="shared" si="70"/>
        <v>121.14999999999999</v>
      </c>
    </row>
    <row r="265" spans="1:16" ht="20.149999999999999" customHeight="1">
      <c r="A265" s="305">
        <v>265</v>
      </c>
      <c r="B265" s="304">
        <v>30</v>
      </c>
      <c r="C265" s="130" t="str">
        <f>[1]ΑΝΤΙΣΤΟΙΧΙΣΗ!L259</f>
        <v>Χαρτόσημο Ενοικίου Αποθήκης Α ΠΡΟΒΛΕΨΗ 2025</v>
      </c>
      <c r="D265" s="306">
        <v>8.9499999999999886</v>
      </c>
      <c r="E265" s="306">
        <v>8.9499999999999886</v>
      </c>
      <c r="F265" s="306">
        <v>8.9499999999999886</v>
      </c>
      <c r="G265" s="306">
        <v>8.9499999999999886</v>
      </c>
      <c r="H265" s="306">
        <v>8.9499999999999886</v>
      </c>
      <c r="I265" s="306">
        <v>8.9499999999999886</v>
      </c>
      <c r="J265" s="306">
        <v>8.9499999999999886</v>
      </c>
      <c r="K265" s="306">
        <v>8.9499999999999886</v>
      </c>
      <c r="L265" s="306">
        <v>8.9499999999999886</v>
      </c>
      <c r="M265" s="306">
        <v>8.9499999999999886</v>
      </c>
      <c r="N265" s="306">
        <v>8.9499999999999886</v>
      </c>
      <c r="O265" s="306">
        <v>8.9499999999999886</v>
      </c>
      <c r="P265" s="301">
        <f t="shared" si="70"/>
        <v>107.39999999999986</v>
      </c>
    </row>
    <row r="266" spans="1:16" ht="20.149999999999999" customHeight="1">
      <c r="A266" s="305">
        <v>266</v>
      </c>
      <c r="B266" s="304">
        <v>31</v>
      </c>
      <c r="C266" s="130" t="str">
        <f>[1]ΑΝΤΙΣΤΟΙΧΙΣΗ!L260</f>
        <v>ΠΡΑΓΜΑΤΟΠΟΙΗΘΕΝ 2025</v>
      </c>
      <c r="D266" s="306">
        <v>8.9499999999999993</v>
      </c>
      <c r="E266" s="306">
        <v>8.9499999999999993</v>
      </c>
      <c r="F266" s="306">
        <v>8.9499999999999993</v>
      </c>
      <c r="G266" s="306">
        <v>8.9499999999999993</v>
      </c>
      <c r="H266" s="306">
        <v>8.9499999999999993</v>
      </c>
      <c r="I266" s="306">
        <v>8.9499999999999993</v>
      </c>
      <c r="J266" s="306">
        <v>0</v>
      </c>
      <c r="K266" s="306">
        <v>0</v>
      </c>
      <c r="L266" s="306">
        <v>0</v>
      </c>
      <c r="M266" s="306">
        <v>0</v>
      </c>
      <c r="N266" s="306">
        <v>0</v>
      </c>
      <c r="O266" s="306">
        <v>0</v>
      </c>
      <c r="P266" s="301">
        <f t="shared" si="70"/>
        <v>53.7</v>
      </c>
    </row>
    <row r="267" spans="1:16" ht="20.149999999999999" customHeight="1">
      <c r="A267" s="305">
        <v>267</v>
      </c>
      <c r="B267" s="304">
        <v>32</v>
      </c>
      <c r="C267" s="303" t="str">
        <f>[1]ΑΝΤΙΣΤΟΙΧΙΣΗ!L261</f>
        <v>ΔΙΑΦΟΡΑ</v>
      </c>
      <c r="D267" s="302">
        <f t="shared" ref="D267:O267" si="78">D265-D264</f>
        <v>0.25999999999998913</v>
      </c>
      <c r="E267" s="302">
        <f t="shared" si="78"/>
        <v>0.25999999999998913</v>
      </c>
      <c r="F267" s="302">
        <f t="shared" si="78"/>
        <v>0.25999999999998913</v>
      </c>
      <c r="G267" s="302">
        <f t="shared" si="78"/>
        <v>0.25999999999998913</v>
      </c>
      <c r="H267" s="302">
        <f t="shared" si="78"/>
        <v>0.25999999999998913</v>
      </c>
      <c r="I267" s="302">
        <f t="shared" si="78"/>
        <v>0.25999999999998913</v>
      </c>
      <c r="J267" s="302">
        <f t="shared" si="78"/>
        <v>0.25999999999998913</v>
      </c>
      <c r="K267" s="302">
        <f t="shared" si="78"/>
        <v>0.25999999999998913</v>
      </c>
      <c r="L267" s="302">
        <f t="shared" si="78"/>
        <v>-16.610000000000014</v>
      </c>
      <c r="M267" s="302">
        <f t="shared" si="78"/>
        <v>0.25999999999998913</v>
      </c>
      <c r="N267" s="302">
        <f t="shared" si="78"/>
        <v>0.25999999999998913</v>
      </c>
      <c r="O267" s="302">
        <f t="shared" si="78"/>
        <v>0.25999999999998913</v>
      </c>
      <c r="P267" s="301">
        <f t="shared" si="70"/>
        <v>-13.750000000000133</v>
      </c>
    </row>
    <row r="268" spans="1:16" ht="20.149999999999999" customHeight="1">
      <c r="A268" s="305">
        <v>268</v>
      </c>
      <c r="B268" s="304">
        <v>33</v>
      </c>
      <c r="C268" s="130" t="str">
        <f>[1]ΑΝΤΙΣΤΟΙΧΙΣΗ!L262</f>
        <v>Χαρτόσημο Ενοικίου Αποθήκης Β 2024</v>
      </c>
      <c r="D268" s="306">
        <v>0</v>
      </c>
      <c r="E268" s="306">
        <v>0</v>
      </c>
      <c r="F268" s="306">
        <v>0</v>
      </c>
      <c r="G268" s="306">
        <v>0</v>
      </c>
      <c r="H268" s="306">
        <v>0</v>
      </c>
      <c r="I268" s="306">
        <v>0</v>
      </c>
      <c r="J268" s="306">
        <v>0</v>
      </c>
      <c r="K268" s="306">
        <v>0</v>
      </c>
      <c r="L268" s="306">
        <v>0</v>
      </c>
      <c r="M268" s="306">
        <v>0</v>
      </c>
      <c r="N268" s="306">
        <v>0</v>
      </c>
      <c r="O268" s="306">
        <v>0</v>
      </c>
      <c r="P268" s="301">
        <f t="shared" ref="P268:P299" si="79">SUM(D268:O268)</f>
        <v>0</v>
      </c>
    </row>
    <row r="269" spans="1:16" ht="20.149999999999999" customHeight="1">
      <c r="A269" s="305">
        <v>269</v>
      </c>
      <c r="B269" s="304">
        <v>34</v>
      </c>
      <c r="C269" s="130" t="str">
        <f>[1]ΑΝΤΙΣΤΟΙΧΙΣΗ!L263</f>
        <v>Χαρτόσημο Ενοικίου Αποθήκης Β ΠΡΟΒΛΕΨΗ 2025</v>
      </c>
      <c r="D269" s="306">
        <v>0</v>
      </c>
      <c r="E269" s="306">
        <v>0</v>
      </c>
      <c r="F269" s="306">
        <v>0</v>
      </c>
      <c r="G269" s="306">
        <v>0</v>
      </c>
      <c r="H269" s="306">
        <v>0</v>
      </c>
      <c r="I269" s="306">
        <v>0</v>
      </c>
      <c r="J269" s="306">
        <v>0</v>
      </c>
      <c r="K269" s="306">
        <v>0</v>
      </c>
      <c r="L269" s="306">
        <v>0</v>
      </c>
      <c r="M269" s="306">
        <v>0</v>
      </c>
      <c r="N269" s="306">
        <v>0</v>
      </c>
      <c r="O269" s="306">
        <v>0</v>
      </c>
      <c r="P269" s="301">
        <f t="shared" si="79"/>
        <v>0</v>
      </c>
    </row>
    <row r="270" spans="1:16" ht="20.149999999999999" customHeight="1">
      <c r="A270" s="305">
        <v>270</v>
      </c>
      <c r="B270" s="304">
        <v>35</v>
      </c>
      <c r="C270" s="130" t="str">
        <f>[1]ΑΝΤΙΣΤΟΙΧΙΣΗ!L264</f>
        <v>ΠΡΑΓΜΑΤΟΠΟΙΗΘΕΝ 2025</v>
      </c>
      <c r="D270" s="306">
        <v>0</v>
      </c>
      <c r="E270" s="306">
        <v>0</v>
      </c>
      <c r="F270" s="306">
        <v>0</v>
      </c>
      <c r="G270" s="306">
        <v>0</v>
      </c>
      <c r="H270" s="306">
        <v>0</v>
      </c>
      <c r="I270" s="306">
        <v>0</v>
      </c>
      <c r="J270" s="306">
        <v>0</v>
      </c>
      <c r="K270" s="306">
        <v>0</v>
      </c>
      <c r="L270" s="306">
        <v>0</v>
      </c>
      <c r="M270" s="306">
        <v>0</v>
      </c>
      <c r="N270" s="306">
        <v>0</v>
      </c>
      <c r="O270" s="306">
        <v>0</v>
      </c>
      <c r="P270" s="301">
        <f t="shared" si="79"/>
        <v>0</v>
      </c>
    </row>
    <row r="271" spans="1:16" ht="20.149999999999999" customHeight="1">
      <c r="A271" s="305">
        <v>271</v>
      </c>
      <c r="B271" s="304">
        <v>36</v>
      </c>
      <c r="C271" s="303" t="str">
        <f>[1]ΑΝΤΙΣΤΟΙΧΙΣΗ!L265</f>
        <v>ΔΙΑΦΟΡΑ</v>
      </c>
      <c r="D271" s="302">
        <f t="shared" ref="D271:O271" si="80">D269-D268</f>
        <v>0</v>
      </c>
      <c r="E271" s="302">
        <f t="shared" si="80"/>
        <v>0</v>
      </c>
      <c r="F271" s="302">
        <f t="shared" si="80"/>
        <v>0</v>
      </c>
      <c r="G271" s="302">
        <f t="shared" si="80"/>
        <v>0</v>
      </c>
      <c r="H271" s="302">
        <f t="shared" si="80"/>
        <v>0</v>
      </c>
      <c r="I271" s="302">
        <f t="shared" si="80"/>
        <v>0</v>
      </c>
      <c r="J271" s="302">
        <f t="shared" si="80"/>
        <v>0</v>
      </c>
      <c r="K271" s="302">
        <f t="shared" si="80"/>
        <v>0</v>
      </c>
      <c r="L271" s="302">
        <f t="shared" si="80"/>
        <v>0</v>
      </c>
      <c r="M271" s="302">
        <f t="shared" si="80"/>
        <v>0</v>
      </c>
      <c r="N271" s="302">
        <f t="shared" si="80"/>
        <v>0</v>
      </c>
      <c r="O271" s="302">
        <f t="shared" si="80"/>
        <v>0</v>
      </c>
      <c r="P271" s="301">
        <f t="shared" si="79"/>
        <v>0</v>
      </c>
    </row>
    <row r="272" spans="1:16" ht="20.149999999999999" customHeight="1">
      <c r="A272" s="305">
        <v>272</v>
      </c>
      <c r="B272" s="304">
        <v>37</v>
      </c>
      <c r="C272" s="130" t="str">
        <f>[1]ΑΝΤΙΣΤΟΙΧΙΣΗ!L266</f>
        <v>Χαρτόσημο Ενοικίου Αριστοφάνους 1 2024</v>
      </c>
      <c r="D272" s="306">
        <v>34.75</v>
      </c>
      <c r="E272" s="306">
        <v>34.75</v>
      </c>
      <c r="F272" s="306">
        <v>34.75</v>
      </c>
      <c r="G272" s="306">
        <v>34.75</v>
      </c>
      <c r="H272" s="306">
        <v>34.75</v>
      </c>
      <c r="I272" s="306">
        <v>34.75</v>
      </c>
      <c r="J272" s="306">
        <v>34.75</v>
      </c>
      <c r="K272" s="306">
        <v>34.75</v>
      </c>
      <c r="L272" s="306">
        <v>34.75</v>
      </c>
      <c r="M272" s="306">
        <v>34.75</v>
      </c>
      <c r="N272" s="306">
        <v>34.75</v>
      </c>
      <c r="O272" s="306">
        <v>34.75</v>
      </c>
      <c r="P272" s="301">
        <f t="shared" si="79"/>
        <v>417</v>
      </c>
    </row>
    <row r="273" spans="1:16" ht="20.149999999999999" customHeight="1">
      <c r="A273" s="305">
        <v>273</v>
      </c>
      <c r="B273" s="304">
        <v>38</v>
      </c>
      <c r="C273" s="130" t="str">
        <f>[1]ΑΝΤΙΣΤΟΙΧΙΣΗ!L267</f>
        <v>Χαρτόσημο Ενοικίου Αριστοφάνους 1 ΠΡΟΒΛΕΨΗ 2025</v>
      </c>
      <c r="D273" s="306">
        <v>34.75</v>
      </c>
      <c r="E273" s="306">
        <v>34.75</v>
      </c>
      <c r="F273" s="306">
        <v>34.75</v>
      </c>
      <c r="G273" s="306">
        <v>34.75</v>
      </c>
      <c r="H273" s="306">
        <v>34.75</v>
      </c>
      <c r="I273" s="306">
        <v>35.74</v>
      </c>
      <c r="J273" s="306">
        <v>35.74</v>
      </c>
      <c r="K273" s="306">
        <v>35.74</v>
      </c>
      <c r="L273" s="306">
        <v>35.74</v>
      </c>
      <c r="M273" s="306">
        <v>35.74</v>
      </c>
      <c r="N273" s="306">
        <v>35.74</v>
      </c>
      <c r="O273" s="306">
        <v>35.74</v>
      </c>
      <c r="P273" s="301">
        <f t="shared" si="79"/>
        <v>423.93000000000006</v>
      </c>
    </row>
    <row r="274" spans="1:16" ht="20.149999999999999" customHeight="1">
      <c r="A274" s="305">
        <v>274</v>
      </c>
      <c r="B274" s="304">
        <v>39</v>
      </c>
      <c r="C274" s="130" t="str">
        <f>[1]ΑΝΤΙΣΤΟΙΧΙΣΗ!L268</f>
        <v>ΠΡΑΓΜΑΤΟΠΟΙΗΘΕΝ 2025</v>
      </c>
      <c r="D274" s="306">
        <v>34.75</v>
      </c>
      <c r="E274" s="306">
        <v>34.75</v>
      </c>
      <c r="F274" s="306">
        <v>34.75</v>
      </c>
      <c r="G274" s="306">
        <v>34.75</v>
      </c>
      <c r="H274" s="306">
        <v>34.75</v>
      </c>
      <c r="I274" s="306">
        <v>34.75</v>
      </c>
      <c r="J274" s="306">
        <v>0</v>
      </c>
      <c r="K274" s="306">
        <v>0</v>
      </c>
      <c r="L274" s="306">
        <v>0</v>
      </c>
      <c r="M274" s="306">
        <v>0</v>
      </c>
      <c r="N274" s="306">
        <v>0</v>
      </c>
      <c r="O274" s="306">
        <v>0</v>
      </c>
      <c r="P274" s="301">
        <f t="shared" si="79"/>
        <v>208.5</v>
      </c>
    </row>
    <row r="275" spans="1:16" ht="20.149999999999999" customHeight="1">
      <c r="A275" s="305">
        <v>275</v>
      </c>
      <c r="B275" s="304">
        <v>40</v>
      </c>
      <c r="C275" s="303" t="str">
        <f>[1]ΑΝΤΙΣΤΟΙΧΙΣΗ!L269</f>
        <v>ΔΙΑΦΟΡΑ</v>
      </c>
      <c r="D275" s="302">
        <f t="shared" ref="D275:O275" si="81">D273-D272</f>
        <v>0</v>
      </c>
      <c r="E275" s="302">
        <f t="shared" si="81"/>
        <v>0</v>
      </c>
      <c r="F275" s="302">
        <f t="shared" si="81"/>
        <v>0</v>
      </c>
      <c r="G275" s="302">
        <f t="shared" si="81"/>
        <v>0</v>
      </c>
      <c r="H275" s="302">
        <f t="shared" si="81"/>
        <v>0</v>
      </c>
      <c r="I275" s="302">
        <f t="shared" si="81"/>
        <v>0.99000000000000199</v>
      </c>
      <c r="J275" s="302">
        <f t="shared" si="81"/>
        <v>0.99000000000000199</v>
      </c>
      <c r="K275" s="302">
        <f t="shared" si="81"/>
        <v>0.99000000000000199</v>
      </c>
      <c r="L275" s="302">
        <f t="shared" si="81"/>
        <v>0.99000000000000199</v>
      </c>
      <c r="M275" s="302">
        <f t="shared" si="81"/>
        <v>0.99000000000000199</v>
      </c>
      <c r="N275" s="302">
        <f t="shared" si="81"/>
        <v>0.99000000000000199</v>
      </c>
      <c r="O275" s="302">
        <f t="shared" si="81"/>
        <v>0.99000000000000199</v>
      </c>
      <c r="P275" s="301">
        <f t="shared" si="79"/>
        <v>6.9300000000000139</v>
      </c>
    </row>
    <row r="276" spans="1:16" ht="20.149999999999999" customHeight="1">
      <c r="A276" s="305">
        <v>276</v>
      </c>
      <c r="B276" s="304">
        <v>41</v>
      </c>
      <c r="C276" s="130" t="str">
        <f>[1]ΑΝΤΙΣΤΟΙΧΙΣΗ!L270</f>
        <v>Κοινόχρηστες Δαπάνες Έδρας 2024</v>
      </c>
      <c r="D276" s="306">
        <v>0</v>
      </c>
      <c r="E276" s="306">
        <v>0</v>
      </c>
      <c r="F276" s="306">
        <v>0</v>
      </c>
      <c r="G276" s="306">
        <v>0</v>
      </c>
      <c r="H276" s="306">
        <v>0</v>
      </c>
      <c r="I276" s="306">
        <v>0</v>
      </c>
      <c r="J276" s="306">
        <v>0</v>
      </c>
      <c r="K276" s="306">
        <v>0</v>
      </c>
      <c r="L276" s="306">
        <v>0</v>
      </c>
      <c r="M276" s="306">
        <v>0</v>
      </c>
      <c r="N276" s="306">
        <v>0</v>
      </c>
      <c r="O276" s="306">
        <v>0</v>
      </c>
      <c r="P276" s="301">
        <f t="shared" si="79"/>
        <v>0</v>
      </c>
    </row>
    <row r="277" spans="1:16" ht="20.149999999999999" customHeight="1">
      <c r="A277" s="305">
        <v>277</v>
      </c>
      <c r="B277" s="304">
        <v>42</v>
      </c>
      <c r="C277" s="130" t="str">
        <f>[1]ΑΝΤΙΣΤΟΙΧΙΣΗ!L271</f>
        <v>Κοινόχρηστες Δαπάνες Έδρας ΠΡΟΒΛΕΨΗ 2025</v>
      </c>
      <c r="D277" s="306">
        <v>0</v>
      </c>
      <c r="E277" s="306">
        <v>0</v>
      </c>
      <c r="F277" s="306">
        <v>0</v>
      </c>
      <c r="G277" s="306">
        <v>0</v>
      </c>
      <c r="H277" s="306">
        <v>0</v>
      </c>
      <c r="I277" s="306">
        <v>0</v>
      </c>
      <c r="J277" s="306">
        <v>0</v>
      </c>
      <c r="K277" s="306">
        <v>0</v>
      </c>
      <c r="L277" s="306">
        <v>0</v>
      </c>
      <c r="M277" s="306">
        <v>0</v>
      </c>
      <c r="N277" s="306">
        <v>0</v>
      </c>
      <c r="O277" s="306">
        <v>0</v>
      </c>
      <c r="P277" s="301">
        <f t="shared" si="79"/>
        <v>0</v>
      </c>
    </row>
    <row r="278" spans="1:16" ht="20.149999999999999" customHeight="1">
      <c r="A278" s="305">
        <v>278</v>
      </c>
      <c r="B278" s="304">
        <v>43</v>
      </c>
      <c r="C278" s="130" t="str">
        <f>[1]ΑΝΤΙΣΤΟΙΧΙΣΗ!L272</f>
        <v>ΠΡΑΓΜΑΤΟΠΟΙΗΘΕΝ 2025</v>
      </c>
      <c r="D278" s="306">
        <v>0</v>
      </c>
      <c r="E278" s="306">
        <v>0</v>
      </c>
      <c r="F278" s="306">
        <v>0</v>
      </c>
      <c r="G278" s="306">
        <v>0</v>
      </c>
      <c r="H278" s="306">
        <v>0</v>
      </c>
      <c r="I278" s="306">
        <v>0</v>
      </c>
      <c r="J278" s="306">
        <v>0</v>
      </c>
      <c r="K278" s="306">
        <v>0</v>
      </c>
      <c r="L278" s="306">
        <v>0</v>
      </c>
      <c r="M278" s="306">
        <v>0</v>
      </c>
      <c r="N278" s="306">
        <v>0</v>
      </c>
      <c r="O278" s="306">
        <v>0</v>
      </c>
      <c r="P278" s="301">
        <f t="shared" si="79"/>
        <v>0</v>
      </c>
    </row>
    <row r="279" spans="1:16" ht="20.149999999999999" customHeight="1">
      <c r="A279" s="305">
        <v>279</v>
      </c>
      <c r="B279" s="304">
        <v>44</v>
      </c>
      <c r="C279" s="303" t="str">
        <f>[1]ΑΝΤΙΣΤΟΙΧΙΣΗ!L273</f>
        <v>ΔΙΑΦΟΡΑ</v>
      </c>
      <c r="D279" s="302">
        <f t="shared" ref="D279:O279" si="82">D277-D276</f>
        <v>0</v>
      </c>
      <c r="E279" s="302">
        <f t="shared" si="82"/>
        <v>0</v>
      </c>
      <c r="F279" s="302">
        <f t="shared" si="82"/>
        <v>0</v>
      </c>
      <c r="G279" s="302">
        <f t="shared" si="82"/>
        <v>0</v>
      </c>
      <c r="H279" s="302">
        <f t="shared" si="82"/>
        <v>0</v>
      </c>
      <c r="I279" s="302">
        <f t="shared" si="82"/>
        <v>0</v>
      </c>
      <c r="J279" s="302">
        <f t="shared" si="82"/>
        <v>0</v>
      </c>
      <c r="K279" s="302">
        <f t="shared" si="82"/>
        <v>0</v>
      </c>
      <c r="L279" s="302">
        <f t="shared" si="82"/>
        <v>0</v>
      </c>
      <c r="M279" s="302">
        <f t="shared" si="82"/>
        <v>0</v>
      </c>
      <c r="N279" s="302">
        <f t="shared" si="82"/>
        <v>0</v>
      </c>
      <c r="O279" s="302">
        <f t="shared" si="82"/>
        <v>0</v>
      </c>
      <c r="P279" s="301">
        <f t="shared" si="79"/>
        <v>0</v>
      </c>
    </row>
    <row r="280" spans="1:16" ht="20.149999999999999" customHeight="1">
      <c r="A280" s="305">
        <v>280</v>
      </c>
      <c r="B280" s="304">
        <v>45</v>
      </c>
      <c r="C280" s="130" t="str">
        <f>[1]ΑΝΤΙΣΤΟΙΧΙΣΗ!L274</f>
        <v>Κοινόχρηστες Δαπάνες Αποθήκης Α 2024</v>
      </c>
      <c r="D280" s="306">
        <v>0</v>
      </c>
      <c r="E280" s="306">
        <v>0</v>
      </c>
      <c r="F280" s="306">
        <v>0</v>
      </c>
      <c r="G280" s="306">
        <v>0</v>
      </c>
      <c r="H280" s="306">
        <v>0</v>
      </c>
      <c r="I280" s="306">
        <v>0</v>
      </c>
      <c r="J280" s="306">
        <v>0</v>
      </c>
      <c r="K280" s="306">
        <v>0</v>
      </c>
      <c r="L280" s="306">
        <v>0</v>
      </c>
      <c r="M280" s="306">
        <v>0</v>
      </c>
      <c r="N280" s="306">
        <v>0</v>
      </c>
      <c r="O280" s="306">
        <v>0</v>
      </c>
      <c r="P280" s="301">
        <f t="shared" si="79"/>
        <v>0</v>
      </c>
    </row>
    <row r="281" spans="1:16" ht="20.149999999999999" customHeight="1">
      <c r="A281" s="305">
        <v>281</v>
      </c>
      <c r="B281" s="304">
        <v>46</v>
      </c>
      <c r="C281" s="130" t="str">
        <f>[1]ΑΝΤΙΣΤΟΙΧΙΣΗ!L275</f>
        <v>Κοινόχρηστες Δαπάνες Αποθήκης Α ΠΡΟΒΛΕΨΗ 2025</v>
      </c>
      <c r="D281" s="306">
        <v>0</v>
      </c>
      <c r="E281" s="306">
        <v>0</v>
      </c>
      <c r="F281" s="306">
        <v>0</v>
      </c>
      <c r="G281" s="306">
        <v>0</v>
      </c>
      <c r="H281" s="306">
        <v>0</v>
      </c>
      <c r="I281" s="306">
        <v>0</v>
      </c>
      <c r="J281" s="306">
        <v>0</v>
      </c>
      <c r="K281" s="306">
        <v>0</v>
      </c>
      <c r="L281" s="306">
        <v>0</v>
      </c>
      <c r="M281" s="306">
        <v>0</v>
      </c>
      <c r="N281" s="306">
        <v>0</v>
      </c>
      <c r="O281" s="306">
        <v>0</v>
      </c>
      <c r="P281" s="301">
        <f t="shared" si="79"/>
        <v>0</v>
      </c>
    </row>
    <row r="282" spans="1:16" ht="20.149999999999999" customHeight="1">
      <c r="A282" s="305">
        <v>282</v>
      </c>
      <c r="B282" s="304">
        <v>47</v>
      </c>
      <c r="C282" s="130" t="str">
        <f>[1]ΑΝΤΙΣΤΟΙΧΙΣΗ!L276</f>
        <v>ΠΡΑΓΜΑΤΟΠΟΙΗΘΕΝ 2025</v>
      </c>
      <c r="D282" s="306">
        <v>0</v>
      </c>
      <c r="E282" s="306">
        <v>0</v>
      </c>
      <c r="F282" s="306">
        <v>0</v>
      </c>
      <c r="G282" s="306">
        <v>0</v>
      </c>
      <c r="H282" s="306">
        <v>0</v>
      </c>
      <c r="I282" s="306">
        <v>0</v>
      </c>
      <c r="J282" s="306">
        <v>0</v>
      </c>
      <c r="K282" s="306">
        <v>0</v>
      </c>
      <c r="L282" s="306">
        <v>0</v>
      </c>
      <c r="M282" s="306">
        <v>0</v>
      </c>
      <c r="N282" s="306">
        <v>0</v>
      </c>
      <c r="O282" s="306">
        <v>0</v>
      </c>
      <c r="P282" s="301">
        <f t="shared" si="79"/>
        <v>0</v>
      </c>
    </row>
    <row r="283" spans="1:16" ht="20.149999999999999" customHeight="1">
      <c r="A283" s="305">
        <v>283</v>
      </c>
      <c r="B283" s="304">
        <v>48</v>
      </c>
      <c r="C283" s="303" t="str">
        <f>[1]ΑΝΤΙΣΤΟΙΧΙΣΗ!L277</f>
        <v>ΔΙΑΦΟΡΑ</v>
      </c>
      <c r="D283" s="302">
        <f t="shared" ref="D283:O283" si="83">D281-D280</f>
        <v>0</v>
      </c>
      <c r="E283" s="302">
        <f t="shared" si="83"/>
        <v>0</v>
      </c>
      <c r="F283" s="302">
        <f t="shared" si="83"/>
        <v>0</v>
      </c>
      <c r="G283" s="302">
        <f t="shared" si="83"/>
        <v>0</v>
      </c>
      <c r="H283" s="302">
        <f t="shared" si="83"/>
        <v>0</v>
      </c>
      <c r="I283" s="302">
        <f t="shared" si="83"/>
        <v>0</v>
      </c>
      <c r="J283" s="302">
        <f t="shared" si="83"/>
        <v>0</v>
      </c>
      <c r="K283" s="302">
        <f t="shared" si="83"/>
        <v>0</v>
      </c>
      <c r="L283" s="302">
        <f t="shared" si="83"/>
        <v>0</v>
      </c>
      <c r="M283" s="302">
        <f t="shared" si="83"/>
        <v>0</v>
      </c>
      <c r="N283" s="302">
        <f t="shared" si="83"/>
        <v>0</v>
      </c>
      <c r="O283" s="302">
        <f t="shared" si="83"/>
        <v>0</v>
      </c>
      <c r="P283" s="301">
        <f t="shared" si="79"/>
        <v>0</v>
      </c>
    </row>
    <row r="284" spans="1:16" ht="20.149999999999999" customHeight="1">
      <c r="A284" s="305">
        <v>284</v>
      </c>
      <c r="B284" s="304">
        <v>49</v>
      </c>
      <c r="C284" s="130" t="str">
        <f>[1]ΑΝΤΙΣΤΟΙΧΙΣΗ!L278</f>
        <v>Κοινόχρηστες Δαπάνες Αποθήκης Β 2024</v>
      </c>
      <c r="D284" s="306">
        <v>0</v>
      </c>
      <c r="E284" s="306">
        <v>0</v>
      </c>
      <c r="F284" s="306">
        <v>0</v>
      </c>
      <c r="G284" s="306">
        <v>0</v>
      </c>
      <c r="H284" s="306">
        <v>0</v>
      </c>
      <c r="I284" s="306">
        <v>0</v>
      </c>
      <c r="J284" s="306">
        <v>0</v>
      </c>
      <c r="K284" s="306">
        <v>0</v>
      </c>
      <c r="L284" s="306">
        <v>0</v>
      </c>
      <c r="M284" s="306">
        <v>0</v>
      </c>
      <c r="N284" s="306">
        <v>0</v>
      </c>
      <c r="O284" s="306">
        <v>0</v>
      </c>
      <c r="P284" s="301">
        <f t="shared" si="79"/>
        <v>0</v>
      </c>
    </row>
    <row r="285" spans="1:16" ht="20.149999999999999" customHeight="1">
      <c r="A285" s="305">
        <v>285</v>
      </c>
      <c r="B285" s="304">
        <v>50</v>
      </c>
      <c r="C285" s="130" t="str">
        <f>[1]ΑΝΤΙΣΤΟΙΧΙΣΗ!L279</f>
        <v>Κοινόχρηστες Δαπάνες Αποθήκης Β ΠΡΟΒΛΕΨΗ 2025</v>
      </c>
      <c r="D285" s="306">
        <v>0</v>
      </c>
      <c r="E285" s="306">
        <v>0</v>
      </c>
      <c r="F285" s="306">
        <v>0</v>
      </c>
      <c r="G285" s="306">
        <v>0</v>
      </c>
      <c r="H285" s="306">
        <v>0</v>
      </c>
      <c r="I285" s="306">
        <v>0</v>
      </c>
      <c r="J285" s="306">
        <v>0</v>
      </c>
      <c r="K285" s="306">
        <v>0</v>
      </c>
      <c r="L285" s="306">
        <v>0</v>
      </c>
      <c r="M285" s="306">
        <v>0</v>
      </c>
      <c r="N285" s="306">
        <v>0</v>
      </c>
      <c r="O285" s="306">
        <v>0</v>
      </c>
      <c r="P285" s="301">
        <f t="shared" si="79"/>
        <v>0</v>
      </c>
    </row>
    <row r="286" spans="1:16" ht="20.149999999999999" customHeight="1">
      <c r="A286" s="305">
        <v>286</v>
      </c>
      <c r="B286" s="304">
        <v>51</v>
      </c>
      <c r="C286" s="130" t="str">
        <f>[1]ΑΝΤΙΣΤΟΙΧΙΣΗ!L280</f>
        <v>ΠΡΑΓΜΑΤΟΠΟΙΗΘΕΝ 2025</v>
      </c>
      <c r="D286" s="306">
        <v>0</v>
      </c>
      <c r="E286" s="306">
        <v>0</v>
      </c>
      <c r="F286" s="306">
        <v>0</v>
      </c>
      <c r="G286" s="306">
        <v>0</v>
      </c>
      <c r="H286" s="306">
        <v>0</v>
      </c>
      <c r="I286" s="306">
        <v>0</v>
      </c>
      <c r="J286" s="306">
        <v>0</v>
      </c>
      <c r="K286" s="306">
        <v>0</v>
      </c>
      <c r="L286" s="306">
        <v>0</v>
      </c>
      <c r="M286" s="306">
        <v>0</v>
      </c>
      <c r="N286" s="306">
        <v>0</v>
      </c>
      <c r="O286" s="306">
        <v>0</v>
      </c>
      <c r="P286" s="301">
        <f t="shared" si="79"/>
        <v>0</v>
      </c>
    </row>
    <row r="287" spans="1:16" ht="20.149999999999999" customHeight="1">
      <c r="A287" s="305">
        <v>287</v>
      </c>
      <c r="B287" s="304">
        <v>52</v>
      </c>
      <c r="C287" s="303" t="str">
        <f>[1]ΑΝΤΙΣΤΟΙΧΙΣΗ!L281</f>
        <v>ΔΙΑΦΟΡΑ</v>
      </c>
      <c r="D287" s="302">
        <f t="shared" ref="D287:O287" si="84">D285-D284</f>
        <v>0</v>
      </c>
      <c r="E287" s="302">
        <f t="shared" si="84"/>
        <v>0</v>
      </c>
      <c r="F287" s="302">
        <f t="shared" si="84"/>
        <v>0</v>
      </c>
      <c r="G287" s="302">
        <f t="shared" si="84"/>
        <v>0</v>
      </c>
      <c r="H287" s="302">
        <f t="shared" si="84"/>
        <v>0</v>
      </c>
      <c r="I287" s="302">
        <f t="shared" si="84"/>
        <v>0</v>
      </c>
      <c r="J287" s="302">
        <f t="shared" si="84"/>
        <v>0</v>
      </c>
      <c r="K287" s="302">
        <f t="shared" si="84"/>
        <v>0</v>
      </c>
      <c r="L287" s="302">
        <f t="shared" si="84"/>
        <v>0</v>
      </c>
      <c r="M287" s="302">
        <f t="shared" si="84"/>
        <v>0</v>
      </c>
      <c r="N287" s="302">
        <f t="shared" si="84"/>
        <v>0</v>
      </c>
      <c r="O287" s="302">
        <f t="shared" si="84"/>
        <v>0</v>
      </c>
      <c r="P287" s="301">
        <f t="shared" si="79"/>
        <v>0</v>
      </c>
    </row>
    <row r="288" spans="1:16" ht="20.149999999999999" customHeight="1">
      <c r="A288" s="305">
        <v>288</v>
      </c>
      <c r="B288" s="304">
        <v>53</v>
      </c>
      <c r="C288" s="130" t="str">
        <f>[1]ΑΝΤΙΣΤΟΙΧΙΣΗ!L282</f>
        <v>Κοινόχρηστες Δαπάνες Αριστοφάνους 1 2024</v>
      </c>
      <c r="D288" s="306">
        <v>21</v>
      </c>
      <c r="E288" s="306">
        <v>55</v>
      </c>
      <c r="F288" s="306">
        <v>71.5</v>
      </c>
      <c r="G288" s="306">
        <v>38</v>
      </c>
      <c r="H288" s="306">
        <v>32</v>
      </c>
      <c r="I288" s="306">
        <v>31</v>
      </c>
      <c r="J288" s="306">
        <v>0</v>
      </c>
      <c r="K288" s="306">
        <v>61</v>
      </c>
      <c r="L288" s="306">
        <v>32</v>
      </c>
      <c r="M288" s="306">
        <v>31</v>
      </c>
      <c r="N288" s="306">
        <v>42.58</v>
      </c>
      <c r="O288" s="306">
        <v>47</v>
      </c>
      <c r="P288" s="301">
        <f t="shared" si="79"/>
        <v>462.08</v>
      </c>
    </row>
    <row r="289" spans="1:16" ht="20.149999999999999" customHeight="1">
      <c r="A289" s="305">
        <v>289</v>
      </c>
      <c r="B289" s="304">
        <v>54</v>
      </c>
      <c r="C289" s="130" t="str">
        <f>[1]ΑΝΤΙΣΤΟΙΧΙΣΗ!L283</f>
        <v>Κοινόχρηστες Δαπάνες Αριστοφάνους 1 ΠΡΟΒΛΕΨΗ 2025</v>
      </c>
      <c r="D289" s="306">
        <v>21</v>
      </c>
      <c r="E289" s="306">
        <v>55</v>
      </c>
      <c r="F289" s="306">
        <v>71.5</v>
      </c>
      <c r="G289" s="306">
        <v>38</v>
      </c>
      <c r="H289" s="306">
        <v>32</v>
      </c>
      <c r="I289" s="306">
        <v>31</v>
      </c>
      <c r="J289" s="306">
        <v>0</v>
      </c>
      <c r="K289" s="306">
        <v>61</v>
      </c>
      <c r="L289" s="306">
        <v>32</v>
      </c>
      <c r="M289" s="306">
        <v>31</v>
      </c>
      <c r="N289" s="306">
        <v>31</v>
      </c>
      <c r="O289" s="306">
        <v>47</v>
      </c>
      <c r="P289" s="301">
        <f t="shared" si="79"/>
        <v>450.5</v>
      </c>
    </row>
    <row r="290" spans="1:16" ht="20.149999999999999" customHeight="1">
      <c r="A290" s="305">
        <v>290</v>
      </c>
      <c r="B290" s="304">
        <v>55</v>
      </c>
      <c r="C290" s="130" t="str">
        <f>[1]ΑΝΤΙΣΤΟΙΧΙΣΗ!L284</f>
        <v>ΠΡΑΓΜΑΤΟΠΟΙΗΘΕΝ 2025</v>
      </c>
      <c r="D290" s="306">
        <v>38</v>
      </c>
      <c r="E290" s="306">
        <v>33</v>
      </c>
      <c r="F290" s="306">
        <v>30.8</v>
      </c>
      <c r="G290" s="306">
        <v>39.700000000000003</v>
      </c>
      <c r="H290" s="306">
        <v>31</v>
      </c>
      <c r="I290" s="306">
        <v>30</v>
      </c>
      <c r="J290" s="306">
        <v>0</v>
      </c>
      <c r="K290" s="306">
        <v>0</v>
      </c>
      <c r="L290" s="306">
        <v>0</v>
      </c>
      <c r="M290" s="306">
        <v>0</v>
      </c>
      <c r="N290" s="306">
        <v>0</v>
      </c>
      <c r="O290" s="306">
        <v>0</v>
      </c>
      <c r="P290" s="301">
        <f t="shared" si="79"/>
        <v>202.5</v>
      </c>
    </row>
    <row r="291" spans="1:16" ht="20.149999999999999" customHeight="1">
      <c r="A291" s="305">
        <v>291</v>
      </c>
      <c r="B291" s="304">
        <v>56</v>
      </c>
      <c r="C291" s="303" t="str">
        <f>[1]ΑΝΤΙΣΤΟΙΧΙΣΗ!L285</f>
        <v>ΔΙΑΦΟΡΑ</v>
      </c>
      <c r="D291" s="302">
        <f t="shared" ref="D291:O291" si="85">D289-D288</f>
        <v>0</v>
      </c>
      <c r="E291" s="302">
        <f t="shared" si="85"/>
        <v>0</v>
      </c>
      <c r="F291" s="302">
        <f t="shared" si="85"/>
        <v>0</v>
      </c>
      <c r="G291" s="302">
        <f t="shared" si="85"/>
        <v>0</v>
      </c>
      <c r="H291" s="302">
        <f t="shared" si="85"/>
        <v>0</v>
      </c>
      <c r="I291" s="302">
        <f t="shared" si="85"/>
        <v>0</v>
      </c>
      <c r="J291" s="302">
        <f t="shared" si="85"/>
        <v>0</v>
      </c>
      <c r="K291" s="302">
        <f t="shared" si="85"/>
        <v>0</v>
      </c>
      <c r="L291" s="302">
        <f t="shared" si="85"/>
        <v>0</v>
      </c>
      <c r="M291" s="302">
        <f t="shared" si="85"/>
        <v>0</v>
      </c>
      <c r="N291" s="302">
        <f t="shared" si="85"/>
        <v>-11.579999999999998</v>
      </c>
      <c r="O291" s="302">
        <f t="shared" si="85"/>
        <v>0</v>
      </c>
      <c r="P291" s="301">
        <f t="shared" si="79"/>
        <v>-11.579999999999998</v>
      </c>
    </row>
    <row r="292" spans="1:16" ht="20.149999999999999" customHeight="1">
      <c r="A292" s="305">
        <v>292</v>
      </c>
      <c r="B292" s="304">
        <v>57</v>
      </c>
      <c r="C292" s="130" t="str">
        <f>[1]ΑΝΤΙΣΤΟΙΧΙΣΗ!L286</f>
        <v>Ενέργεια  Έδρας 2024</v>
      </c>
      <c r="D292" s="307">
        <v>64.239999999999995</v>
      </c>
      <c r="E292" s="307">
        <v>124.93999999999998</v>
      </c>
      <c r="F292" s="307">
        <v>133.29</v>
      </c>
      <c r="G292" s="307">
        <v>25.36</v>
      </c>
      <c r="H292" s="307">
        <v>140.11000000000001</v>
      </c>
      <c r="I292" s="307">
        <v>190.71</v>
      </c>
      <c r="J292" s="307">
        <v>265.68</v>
      </c>
      <c r="K292" s="307">
        <v>290.24</v>
      </c>
      <c r="L292" s="307">
        <v>271.26</v>
      </c>
      <c r="M292" s="307">
        <v>54.38</v>
      </c>
      <c r="N292" s="307">
        <v>130.58000000000001</v>
      </c>
      <c r="O292" s="307">
        <v>191.38</v>
      </c>
      <c r="P292" s="301">
        <f t="shared" si="79"/>
        <v>1882.17</v>
      </c>
    </row>
    <row r="293" spans="1:16" ht="20.149999999999999" customHeight="1">
      <c r="A293" s="305">
        <v>293</v>
      </c>
      <c r="B293" s="304">
        <v>58</v>
      </c>
      <c r="C293" s="130" t="str">
        <f>[1]ΑΝΤΙΣΤΟΙΧΙΣΗ!L287</f>
        <v>Ενέργεια  Έδρας ΠΡΟΒΛΕΨΗ 2025</v>
      </c>
      <c r="D293" s="307">
        <v>64.561199999999985</v>
      </c>
      <c r="E293" s="307">
        <v>125.56469999999997</v>
      </c>
      <c r="F293" s="307">
        <v>133.95644999999999</v>
      </c>
      <c r="G293" s="307">
        <v>25.486799999999995</v>
      </c>
      <c r="H293" s="307">
        <v>140.81055000000001</v>
      </c>
      <c r="I293" s="307">
        <v>191.66354999999999</v>
      </c>
      <c r="J293" s="307">
        <v>267.00839999999999</v>
      </c>
      <c r="K293" s="307">
        <v>291.69119999999998</v>
      </c>
      <c r="L293" s="307">
        <v>272.61629999999997</v>
      </c>
      <c r="M293" s="307">
        <v>54.651899999999998</v>
      </c>
      <c r="N293" s="307">
        <v>131.2329</v>
      </c>
      <c r="O293" s="307">
        <v>192.33689999999999</v>
      </c>
      <c r="P293" s="301">
        <f t="shared" si="79"/>
        <v>1891.5808499999998</v>
      </c>
    </row>
    <row r="294" spans="1:16" ht="20.149999999999999" customHeight="1">
      <c r="A294" s="305">
        <v>294</v>
      </c>
      <c r="B294" s="304">
        <v>59</v>
      </c>
      <c r="C294" s="130" t="str">
        <f>[1]ΑΝΤΙΣΤΟΙΧΙΣΗ!L288</f>
        <v>ΠΡΑΓΜΑΤΟΠΟΙΗΘΕΝ 2025</v>
      </c>
      <c r="D294" s="307">
        <v>70.83</v>
      </c>
      <c r="E294" s="307">
        <v>211.23999999999998</v>
      </c>
      <c r="F294" s="307">
        <v>151.55000000000001</v>
      </c>
      <c r="G294" s="307">
        <v>178.54</v>
      </c>
      <c r="H294" s="307">
        <v>139.47999999999999</v>
      </c>
      <c r="I294" s="307">
        <v>152.31</v>
      </c>
      <c r="J294" s="307">
        <v>0</v>
      </c>
      <c r="K294" s="307">
        <v>0</v>
      </c>
      <c r="L294" s="307">
        <v>0</v>
      </c>
      <c r="M294" s="307">
        <v>0</v>
      </c>
      <c r="N294" s="307">
        <v>0</v>
      </c>
      <c r="O294" s="307">
        <v>0</v>
      </c>
      <c r="P294" s="301">
        <f t="shared" si="79"/>
        <v>903.95</v>
      </c>
    </row>
    <row r="295" spans="1:16" ht="20.149999999999999" customHeight="1">
      <c r="A295" s="305">
        <v>295</v>
      </c>
      <c r="B295" s="304">
        <v>60</v>
      </c>
      <c r="C295" s="303" t="str">
        <f>[1]ΑΝΤΙΣΤΟΙΧΙΣΗ!L289</f>
        <v>ΔΙΑΦΟΡΑ</v>
      </c>
      <c r="D295" s="302">
        <f t="shared" ref="D295:O295" si="86">D293-D292</f>
        <v>0.32119999999999038</v>
      </c>
      <c r="E295" s="302">
        <f t="shared" si="86"/>
        <v>0.62469999999999004</v>
      </c>
      <c r="F295" s="302">
        <f t="shared" si="86"/>
        <v>0.66644999999999754</v>
      </c>
      <c r="G295" s="302">
        <f t="shared" si="86"/>
        <v>0.1267999999999958</v>
      </c>
      <c r="H295" s="302">
        <f t="shared" si="86"/>
        <v>0.70054999999999268</v>
      </c>
      <c r="I295" s="302">
        <f t="shared" si="86"/>
        <v>0.95354999999997858</v>
      </c>
      <c r="J295" s="302">
        <f t="shared" si="86"/>
        <v>1.3283999999999878</v>
      </c>
      <c r="K295" s="302">
        <f t="shared" si="86"/>
        <v>1.4511999999999716</v>
      </c>
      <c r="L295" s="302">
        <f t="shared" si="86"/>
        <v>1.3562999999999761</v>
      </c>
      <c r="M295" s="302">
        <f t="shared" si="86"/>
        <v>0.27189999999999515</v>
      </c>
      <c r="N295" s="302">
        <f t="shared" si="86"/>
        <v>0.65289999999998827</v>
      </c>
      <c r="O295" s="302">
        <f t="shared" si="86"/>
        <v>0.95689999999999031</v>
      </c>
      <c r="P295" s="301">
        <f t="shared" si="79"/>
        <v>9.4108499999998543</v>
      </c>
    </row>
    <row r="296" spans="1:16" ht="20.149999999999999" customHeight="1">
      <c r="A296" s="305">
        <v>296</v>
      </c>
      <c r="B296" s="304">
        <v>61</v>
      </c>
      <c r="C296" s="130" t="str">
        <f>[1]ΑΝΤΙΣΤΟΙΧΙΣΗ!L290</f>
        <v>Ενέργεια Αποθήκης Α 2024</v>
      </c>
      <c r="D296" s="307">
        <v>5.14</v>
      </c>
      <c r="E296" s="307">
        <v>-18.329999999999998</v>
      </c>
      <c r="F296" s="307">
        <v>18.190000000000001</v>
      </c>
      <c r="G296" s="307">
        <v>-1.98</v>
      </c>
      <c r="H296" s="307">
        <v>29.59</v>
      </c>
      <c r="I296" s="307">
        <v>43.72</v>
      </c>
      <c r="J296" s="307">
        <v>5.2</v>
      </c>
      <c r="K296" s="307">
        <v>31.01</v>
      </c>
      <c r="L296" s="307">
        <v>12.73</v>
      </c>
      <c r="M296" s="307">
        <v>23.77</v>
      </c>
      <c r="N296" s="307">
        <v>24.51</v>
      </c>
      <c r="O296" s="307">
        <v>27.15</v>
      </c>
      <c r="P296" s="301">
        <f t="shared" si="79"/>
        <v>200.70000000000002</v>
      </c>
    </row>
    <row r="297" spans="1:16" ht="20.149999999999999" customHeight="1">
      <c r="A297" s="305">
        <v>297</v>
      </c>
      <c r="B297" s="304">
        <v>62</v>
      </c>
      <c r="C297" s="130" t="str">
        <f>[1]ΑΝΤΙΣΤΟΙΧΙΣΗ!L291</f>
        <v>Ενέργεια Αποθήκης Α ΠΡΟΒΛΕΨΗ 2025</v>
      </c>
      <c r="D297" s="307">
        <v>5.1656999999999993</v>
      </c>
      <c r="E297" s="307">
        <v>0</v>
      </c>
      <c r="F297" s="307">
        <v>18.280950000000001</v>
      </c>
      <c r="G297" s="307">
        <v>0</v>
      </c>
      <c r="H297" s="307">
        <v>29.737949999999998</v>
      </c>
      <c r="I297" s="307">
        <v>43.938599999999994</v>
      </c>
      <c r="J297" s="307">
        <v>5.226</v>
      </c>
      <c r="K297" s="307">
        <v>31.165049999999997</v>
      </c>
      <c r="L297" s="307">
        <v>12.79365</v>
      </c>
      <c r="M297" s="307">
        <v>23.888849999999998</v>
      </c>
      <c r="N297" s="307">
        <v>24.632549999999998</v>
      </c>
      <c r="O297" s="307">
        <v>27.285749999999997</v>
      </c>
      <c r="P297" s="301">
        <f t="shared" si="79"/>
        <v>222.11505000000002</v>
      </c>
    </row>
    <row r="298" spans="1:16" ht="20.149999999999999" customHeight="1">
      <c r="A298" s="305">
        <v>298</v>
      </c>
      <c r="B298" s="304">
        <v>63</v>
      </c>
      <c r="C298" s="130" t="str">
        <f>[1]ΑΝΤΙΣΤΟΙΧΙΣΗ!L292</f>
        <v>ΠΡΑΓΜΑΤΟΠΟΙΗΘΕΝ 2025</v>
      </c>
      <c r="D298" s="307">
        <v>6.55</v>
      </c>
      <c r="E298" s="307">
        <v>29.27</v>
      </c>
      <c r="F298" s="307">
        <v>14.17</v>
      </c>
      <c r="G298" s="307">
        <v>22.79</v>
      </c>
      <c r="H298" s="307">
        <v>15.9</v>
      </c>
      <c r="I298" s="307">
        <v>41.12</v>
      </c>
      <c r="J298" s="307">
        <v>0</v>
      </c>
      <c r="K298" s="307">
        <v>0</v>
      </c>
      <c r="L298" s="307">
        <v>0</v>
      </c>
      <c r="M298" s="307">
        <v>0</v>
      </c>
      <c r="N298" s="307">
        <v>0</v>
      </c>
      <c r="O298" s="307">
        <v>0</v>
      </c>
      <c r="P298" s="301">
        <f t="shared" si="79"/>
        <v>129.80000000000001</v>
      </c>
    </row>
    <row r="299" spans="1:16" ht="20.149999999999999" customHeight="1">
      <c r="A299" s="305">
        <v>299</v>
      </c>
      <c r="B299" s="304">
        <v>64</v>
      </c>
      <c r="C299" s="303" t="str">
        <f>[1]ΑΝΤΙΣΤΟΙΧΙΣΗ!L293</f>
        <v>ΔΙΑΦΟΡΑ</v>
      </c>
      <c r="D299" s="302">
        <f t="shared" ref="D299:O299" si="87">D297-D296</f>
        <v>2.5699999999999612E-2</v>
      </c>
      <c r="E299" s="302">
        <f t="shared" si="87"/>
        <v>18.329999999999998</v>
      </c>
      <c r="F299" s="302">
        <f t="shared" si="87"/>
        <v>9.094999999999942E-2</v>
      </c>
      <c r="G299" s="302">
        <f t="shared" si="87"/>
        <v>1.98</v>
      </c>
      <c r="H299" s="302">
        <f t="shared" si="87"/>
        <v>0.14794999999999803</v>
      </c>
      <c r="I299" s="302">
        <f t="shared" si="87"/>
        <v>0.21859999999999502</v>
      </c>
      <c r="J299" s="302">
        <f t="shared" si="87"/>
        <v>2.5999999999999801E-2</v>
      </c>
      <c r="K299" s="302">
        <f t="shared" si="87"/>
        <v>0.15504999999999569</v>
      </c>
      <c r="L299" s="302">
        <f t="shared" si="87"/>
        <v>6.3649999999999096E-2</v>
      </c>
      <c r="M299" s="302">
        <f t="shared" si="87"/>
        <v>0.11884999999999835</v>
      </c>
      <c r="N299" s="302">
        <f t="shared" si="87"/>
        <v>0.12254999999999683</v>
      </c>
      <c r="O299" s="302">
        <f t="shared" si="87"/>
        <v>0.13574999999999804</v>
      </c>
      <c r="P299" s="301">
        <f t="shared" si="79"/>
        <v>21.415049999999979</v>
      </c>
    </row>
    <row r="300" spans="1:16" ht="20.149999999999999" customHeight="1">
      <c r="A300" s="305">
        <v>300</v>
      </c>
      <c r="B300" s="304">
        <v>65</v>
      </c>
      <c r="C300" s="130" t="str">
        <f>[1]ΑΝΤΙΣΤΟΙΧΙΣΗ!L294</f>
        <v>Ενέργεια Αποθήκης Β (OPERATION) 2024</v>
      </c>
      <c r="D300" s="307">
        <v>3.77</v>
      </c>
      <c r="E300" s="307">
        <v>0</v>
      </c>
      <c r="F300" s="307">
        <v>32.130000000000003</v>
      </c>
      <c r="G300" s="307">
        <v>9.49</v>
      </c>
      <c r="H300" s="307">
        <v>-11.02</v>
      </c>
      <c r="I300" s="307">
        <v>-1.05</v>
      </c>
      <c r="J300" s="307">
        <v>0.87</v>
      </c>
      <c r="K300" s="307">
        <v>-3.07</v>
      </c>
      <c r="L300" s="307">
        <v>4.4400000000000004</v>
      </c>
      <c r="M300" s="307">
        <v>0</v>
      </c>
      <c r="N300" s="307">
        <v>17.07</v>
      </c>
      <c r="O300" s="307">
        <v>17.490000000000002</v>
      </c>
      <c r="P300" s="301">
        <f t="shared" ref="P300:P331" si="88">SUM(D300:O300)</f>
        <v>70.12</v>
      </c>
    </row>
    <row r="301" spans="1:16" ht="20.149999999999999" customHeight="1">
      <c r="A301" s="305">
        <v>301</v>
      </c>
      <c r="B301" s="304">
        <v>66</v>
      </c>
      <c r="C301" s="130" t="str">
        <f>[1]ΑΝΤΙΣΤΟΙΧΙΣΗ!L295</f>
        <v>Ενέργεια Αποθήκης Β (OPERATION) ΠΡΟΒΛΕΨΗ 2025</v>
      </c>
      <c r="D301" s="307">
        <v>3.7888499999999996</v>
      </c>
      <c r="E301" s="307">
        <v>0</v>
      </c>
      <c r="F301" s="307">
        <v>32.290649999999999</v>
      </c>
      <c r="G301" s="307">
        <v>9.5374499999999998</v>
      </c>
      <c r="H301" s="307">
        <v>0</v>
      </c>
      <c r="I301" s="307">
        <v>0</v>
      </c>
      <c r="J301" s="307">
        <v>0.87434999999999985</v>
      </c>
      <c r="K301" s="307">
        <v>0</v>
      </c>
      <c r="L301" s="307">
        <v>4.4622000000000002</v>
      </c>
      <c r="M301" s="307">
        <v>0</v>
      </c>
      <c r="N301" s="307">
        <v>17.155349999999999</v>
      </c>
      <c r="O301" s="307">
        <v>17.577449999999999</v>
      </c>
      <c r="P301" s="301">
        <f t="shared" si="88"/>
        <v>85.686299999999989</v>
      </c>
    </row>
    <row r="302" spans="1:16" ht="20.149999999999999" customHeight="1">
      <c r="A302" s="305">
        <v>302</v>
      </c>
      <c r="B302" s="304">
        <v>67</v>
      </c>
      <c r="C302" s="130" t="str">
        <f>[1]ΑΝΤΙΣΤΟΙΧΙΣΗ!L296</f>
        <v>ΠΡΑΓΜΑΤΟΠΟΙΗΘΕΝ 2025</v>
      </c>
      <c r="D302" s="307">
        <v>3.86</v>
      </c>
      <c r="E302" s="307">
        <v>6.42</v>
      </c>
      <c r="F302" s="307">
        <v>11.08</v>
      </c>
      <c r="G302" s="307">
        <v>11.49</v>
      </c>
      <c r="H302" s="307">
        <v>13.46</v>
      </c>
      <c r="I302" s="307">
        <v>11.49</v>
      </c>
      <c r="J302" s="307">
        <v>0</v>
      </c>
      <c r="K302" s="307">
        <v>0</v>
      </c>
      <c r="L302" s="307">
        <v>0</v>
      </c>
      <c r="M302" s="307">
        <v>0</v>
      </c>
      <c r="N302" s="307">
        <v>0</v>
      </c>
      <c r="O302" s="307">
        <v>0</v>
      </c>
      <c r="P302" s="301">
        <f t="shared" si="88"/>
        <v>57.800000000000004</v>
      </c>
    </row>
    <row r="303" spans="1:16" ht="20.149999999999999" customHeight="1">
      <c r="A303" s="305">
        <v>303</v>
      </c>
      <c r="B303" s="304">
        <v>68</v>
      </c>
      <c r="C303" s="303" t="str">
        <f>[1]ΑΝΤΙΣΤΟΙΧΙΣΗ!L297</f>
        <v>ΔΙΑΦΟΡΑ</v>
      </c>
      <c r="D303" s="302">
        <f t="shared" ref="D303:O303" si="89">D301-D300</f>
        <v>1.8849999999999589E-2</v>
      </c>
      <c r="E303" s="302">
        <f t="shared" si="89"/>
        <v>0</v>
      </c>
      <c r="F303" s="302">
        <f t="shared" si="89"/>
        <v>0.16064999999999685</v>
      </c>
      <c r="G303" s="302">
        <f t="shared" si="89"/>
        <v>4.7449999999999548E-2</v>
      </c>
      <c r="H303" s="302">
        <f t="shared" si="89"/>
        <v>11.02</v>
      </c>
      <c r="I303" s="302">
        <f t="shared" si="89"/>
        <v>1.05</v>
      </c>
      <c r="J303" s="302">
        <f t="shared" si="89"/>
        <v>4.349999999999854E-3</v>
      </c>
      <c r="K303" s="302">
        <f t="shared" si="89"/>
        <v>3.07</v>
      </c>
      <c r="L303" s="302">
        <f t="shared" si="89"/>
        <v>2.2199999999999775E-2</v>
      </c>
      <c r="M303" s="302">
        <f t="shared" si="89"/>
        <v>0</v>
      </c>
      <c r="N303" s="302">
        <f t="shared" si="89"/>
        <v>8.5349999999998261E-2</v>
      </c>
      <c r="O303" s="302">
        <f t="shared" si="89"/>
        <v>8.7449999999996919E-2</v>
      </c>
      <c r="P303" s="301">
        <f t="shared" si="88"/>
        <v>15.566299999999991</v>
      </c>
    </row>
    <row r="304" spans="1:16" ht="20.149999999999999" customHeight="1">
      <c r="A304" s="305">
        <v>304</v>
      </c>
      <c r="B304" s="304">
        <v>69</v>
      </c>
      <c r="C304" s="130" t="str">
        <f>[1]ΑΝΤΙΣΤΟΙΧΙΣΗ!L298</f>
        <v>Ενέργεια Αριστοφάνους 1 2024</v>
      </c>
      <c r="D304" s="307">
        <v>0</v>
      </c>
      <c r="E304" s="307">
        <v>27.2</v>
      </c>
      <c r="F304" s="307">
        <v>17.61</v>
      </c>
      <c r="G304" s="307">
        <v>-12.76</v>
      </c>
      <c r="H304" s="307">
        <v>69.48</v>
      </c>
      <c r="I304" s="307">
        <v>83.01</v>
      </c>
      <c r="J304" s="307">
        <v>87.68</v>
      </c>
      <c r="K304" s="307">
        <v>-227.12</v>
      </c>
      <c r="L304" s="307">
        <v>0.27</v>
      </c>
      <c r="M304" s="307">
        <v>17.009999999999998</v>
      </c>
      <c r="N304" s="307">
        <v>19.55</v>
      </c>
      <c r="O304" s="307">
        <v>48.53</v>
      </c>
      <c r="P304" s="301">
        <f t="shared" si="88"/>
        <v>130.46000000000004</v>
      </c>
    </row>
    <row r="305" spans="1:16" ht="20.149999999999999" customHeight="1">
      <c r="A305" s="305">
        <v>305</v>
      </c>
      <c r="B305" s="304">
        <v>70</v>
      </c>
      <c r="C305" s="130" t="str">
        <f>[1]ΑΝΤΙΣΤΟΙΧΙΣΗ!L299</f>
        <v>Ενέργεια Αριστοφάνους 1 ΠΡΟΒΛΕΨΗ 2025</v>
      </c>
      <c r="D305" s="307">
        <v>0</v>
      </c>
      <c r="E305" s="307">
        <v>27.335999999999995</v>
      </c>
      <c r="F305" s="307">
        <v>17.698049999999999</v>
      </c>
      <c r="G305" s="307">
        <v>-12.823799999999999</v>
      </c>
      <c r="H305" s="307">
        <v>69.827399999999997</v>
      </c>
      <c r="I305" s="307">
        <v>83.425049999999999</v>
      </c>
      <c r="J305" s="307">
        <v>88.118399999999994</v>
      </c>
      <c r="K305" s="307">
        <v>-228.25559999999999</v>
      </c>
      <c r="L305" s="307">
        <v>0.27134999999999998</v>
      </c>
      <c r="M305" s="307">
        <v>17.095049999999997</v>
      </c>
      <c r="N305" s="307">
        <v>19.647749999999998</v>
      </c>
      <c r="O305" s="307">
        <v>48.772649999999999</v>
      </c>
      <c r="P305" s="301">
        <f t="shared" si="88"/>
        <v>131.1123</v>
      </c>
    </row>
    <row r="306" spans="1:16" ht="20.149999999999999" customHeight="1">
      <c r="A306" s="305">
        <v>306</v>
      </c>
      <c r="B306" s="304">
        <v>71</v>
      </c>
      <c r="C306" s="130" t="str">
        <f>[1]ΑΝΤΙΣΤΟΙΧΙΣΗ!L300</f>
        <v>ΠΡΑΓΜΑΤΟΠΟΙΗΘΕΝ 2025</v>
      </c>
      <c r="D306" s="307">
        <v>0</v>
      </c>
      <c r="E306" s="307">
        <v>22.48</v>
      </c>
      <c r="F306" s="307">
        <v>13.020000000000001</v>
      </c>
      <c r="G306" s="307">
        <v>14.13</v>
      </c>
      <c r="H306" s="307">
        <v>12.74</v>
      </c>
      <c r="I306" s="307">
        <v>792.05</v>
      </c>
      <c r="J306" s="307">
        <v>0</v>
      </c>
      <c r="K306" s="307">
        <v>0</v>
      </c>
      <c r="L306" s="307">
        <v>0</v>
      </c>
      <c r="M306" s="307">
        <v>0</v>
      </c>
      <c r="N306" s="307">
        <v>0</v>
      </c>
      <c r="O306" s="307">
        <v>0</v>
      </c>
      <c r="P306" s="301">
        <f t="shared" si="88"/>
        <v>854.42</v>
      </c>
    </row>
    <row r="307" spans="1:16" ht="20.149999999999999" customHeight="1">
      <c r="A307" s="305">
        <v>307</v>
      </c>
      <c r="B307" s="304">
        <v>72</v>
      </c>
      <c r="C307" s="303" t="str">
        <f>[1]ΑΝΤΙΣΤΟΙΧΙΣΗ!L301</f>
        <v>ΔΙΑΦΟΡΑ</v>
      </c>
      <c r="D307" s="302">
        <f t="shared" ref="D307:O307" si="90">D305-D304</f>
        <v>0</v>
      </c>
      <c r="E307" s="302">
        <f t="shared" si="90"/>
        <v>0.13599999999999568</v>
      </c>
      <c r="F307" s="302">
        <f t="shared" si="90"/>
        <v>8.8049999999999073E-2</v>
      </c>
      <c r="G307" s="302">
        <f t="shared" si="90"/>
        <v>-6.3799999999998747E-2</v>
      </c>
      <c r="H307" s="302">
        <f t="shared" si="90"/>
        <v>0.34739999999999327</v>
      </c>
      <c r="I307" s="302">
        <f t="shared" si="90"/>
        <v>0.4150499999999937</v>
      </c>
      <c r="J307" s="302">
        <f t="shared" si="90"/>
        <v>0.43839999999998724</v>
      </c>
      <c r="K307" s="302">
        <f t="shared" si="90"/>
        <v>-1.1355999999999824</v>
      </c>
      <c r="L307" s="302">
        <f t="shared" si="90"/>
        <v>1.3499999999999623E-3</v>
      </c>
      <c r="M307" s="302">
        <f t="shared" si="90"/>
        <v>8.504999999999896E-2</v>
      </c>
      <c r="N307" s="302">
        <f t="shared" si="90"/>
        <v>9.7749999999997783E-2</v>
      </c>
      <c r="O307" s="302">
        <f t="shared" si="90"/>
        <v>0.24264999999999759</v>
      </c>
      <c r="P307" s="301">
        <f t="shared" si="88"/>
        <v>0.65229999999998212</v>
      </c>
    </row>
    <row r="308" spans="1:16" ht="20.149999999999999" customHeight="1">
      <c r="A308" s="305">
        <v>308</v>
      </c>
      <c r="B308" s="304">
        <v>73</v>
      </c>
      <c r="C308" s="130" t="str">
        <f>[1]ΑΝΤΙΣΤΟΙΧΙΣΗ!L302</f>
        <v>Τηλεπικοινωνίες (Τηλεφωνία &amp; Διαδίκτυο) 2024</v>
      </c>
      <c r="D308" s="306">
        <v>167.16000000000003</v>
      </c>
      <c r="E308" s="306">
        <v>291.22000000000003</v>
      </c>
      <c r="F308" s="306">
        <v>306.44</v>
      </c>
      <c r="G308" s="306">
        <v>334.3</v>
      </c>
      <c r="H308" s="306">
        <v>369.61999999999995</v>
      </c>
      <c r="I308" s="306">
        <v>366.94</v>
      </c>
      <c r="J308" s="306">
        <v>252.57000000000002</v>
      </c>
      <c r="K308" s="306">
        <v>528.74</v>
      </c>
      <c r="L308" s="306">
        <v>337.7</v>
      </c>
      <c r="M308" s="306">
        <v>323.31</v>
      </c>
      <c r="N308" s="306">
        <v>330.23</v>
      </c>
      <c r="O308" s="306">
        <v>408.08</v>
      </c>
      <c r="P308" s="301">
        <f t="shared" si="88"/>
        <v>4016.3099999999995</v>
      </c>
    </row>
    <row r="309" spans="1:16" ht="20.149999999999999" customHeight="1">
      <c r="A309" s="305">
        <v>309</v>
      </c>
      <c r="B309" s="304">
        <v>74</v>
      </c>
      <c r="C309" s="130" t="str">
        <f>[1]ΑΝΤΙΣΤΟΙΧΙΣΗ!L303</f>
        <v>Τηλεπικοινωνίες (Τηλεφωνία &amp; Διαδίκτυο) ΠΡΟΒΛΕΨΗ 2025</v>
      </c>
      <c r="D309" s="306">
        <v>167.16000000000003</v>
      </c>
      <c r="E309" s="306">
        <v>291.22000000000003</v>
      </c>
      <c r="F309" s="306">
        <v>306.44</v>
      </c>
      <c r="G309" s="306">
        <v>334.3</v>
      </c>
      <c r="H309" s="306">
        <v>369.61999999999995</v>
      </c>
      <c r="I309" s="306">
        <v>366.94</v>
      </c>
      <c r="J309" s="306">
        <v>252.57000000000002</v>
      </c>
      <c r="K309" s="306">
        <v>528.74</v>
      </c>
      <c r="L309" s="306">
        <v>337.7</v>
      </c>
      <c r="M309" s="306">
        <v>323.31</v>
      </c>
      <c r="N309" s="306">
        <v>330.23</v>
      </c>
      <c r="O309" s="306">
        <v>408.08</v>
      </c>
      <c r="P309" s="301">
        <f t="shared" si="88"/>
        <v>4016.3099999999995</v>
      </c>
    </row>
    <row r="310" spans="1:16" ht="20.149999999999999" customHeight="1">
      <c r="A310" s="305">
        <v>310</v>
      </c>
      <c r="B310" s="304">
        <v>75</v>
      </c>
      <c r="C310" s="130" t="str">
        <f>[1]ΑΝΤΙΣΤΟΙΧΙΣΗ!L304</f>
        <v>ΠΡΑΓΜΑΤΟΠΟΙΗΘΕΝ 2025</v>
      </c>
      <c r="D310" s="306">
        <v>232.19000000000003</v>
      </c>
      <c r="E310" s="306">
        <v>297.5</v>
      </c>
      <c r="F310" s="306">
        <v>300.63</v>
      </c>
      <c r="G310" s="306">
        <v>306.84999999999997</v>
      </c>
      <c r="H310" s="306">
        <v>345.63</v>
      </c>
      <c r="I310" s="306">
        <v>323.36</v>
      </c>
      <c r="J310" s="306">
        <v>0</v>
      </c>
      <c r="K310" s="306">
        <v>0</v>
      </c>
      <c r="L310" s="306">
        <v>0</v>
      </c>
      <c r="M310" s="306">
        <v>0</v>
      </c>
      <c r="N310" s="306">
        <v>0</v>
      </c>
      <c r="O310" s="306">
        <v>0</v>
      </c>
      <c r="P310" s="301">
        <f t="shared" si="88"/>
        <v>1806.1600000000003</v>
      </c>
    </row>
    <row r="311" spans="1:16" ht="20.149999999999999" customHeight="1">
      <c r="A311" s="305">
        <v>311</v>
      </c>
      <c r="B311" s="304">
        <v>76</v>
      </c>
      <c r="C311" s="303" t="str">
        <f>[1]ΑΝΤΙΣΤΟΙΧΙΣΗ!L305</f>
        <v>ΔΙΑΦΟΡΑ</v>
      </c>
      <c r="D311" s="302">
        <f t="shared" ref="D311:O311" si="91">D309-D308</f>
        <v>0</v>
      </c>
      <c r="E311" s="302">
        <f t="shared" si="91"/>
        <v>0</v>
      </c>
      <c r="F311" s="302">
        <f t="shared" si="91"/>
        <v>0</v>
      </c>
      <c r="G311" s="302">
        <f t="shared" si="91"/>
        <v>0</v>
      </c>
      <c r="H311" s="302">
        <f t="shared" si="91"/>
        <v>0</v>
      </c>
      <c r="I311" s="302">
        <f t="shared" si="91"/>
        <v>0</v>
      </c>
      <c r="J311" s="302">
        <f t="shared" si="91"/>
        <v>0</v>
      </c>
      <c r="K311" s="302">
        <f t="shared" si="91"/>
        <v>0</v>
      </c>
      <c r="L311" s="302">
        <f t="shared" si="91"/>
        <v>0</v>
      </c>
      <c r="M311" s="302">
        <f t="shared" si="91"/>
        <v>0</v>
      </c>
      <c r="N311" s="302">
        <f t="shared" si="91"/>
        <v>0</v>
      </c>
      <c r="O311" s="302">
        <f t="shared" si="91"/>
        <v>0</v>
      </c>
      <c r="P311" s="301">
        <f t="shared" si="88"/>
        <v>0</v>
      </c>
    </row>
    <row r="312" spans="1:16" ht="20.149999999999999" customHeight="1">
      <c r="A312" s="305">
        <v>312</v>
      </c>
      <c r="B312" s="304">
        <v>77</v>
      </c>
      <c r="C312" s="130" t="str">
        <f>[1]ΑΝΤΙΣΤΟΙΧΙΣΗ!L306</f>
        <v>Υδρευση 2024</v>
      </c>
      <c r="D312" s="306">
        <v>0</v>
      </c>
      <c r="E312" s="306">
        <v>28.630000000000003</v>
      </c>
      <c r="F312" s="306">
        <v>0</v>
      </c>
      <c r="G312" s="306">
        <v>0</v>
      </c>
      <c r="H312" s="306">
        <v>21.68</v>
      </c>
      <c r="I312" s="306">
        <v>0</v>
      </c>
      <c r="J312" s="306">
        <v>0</v>
      </c>
      <c r="K312" s="306">
        <v>21.62</v>
      </c>
      <c r="L312" s="306">
        <v>0</v>
      </c>
      <c r="M312" s="306">
        <v>0</v>
      </c>
      <c r="N312" s="306">
        <v>27.590000000000003</v>
      </c>
      <c r="O312" s="306">
        <v>12.280000000000001</v>
      </c>
      <c r="P312" s="301">
        <f t="shared" si="88"/>
        <v>111.80000000000001</v>
      </c>
    </row>
    <row r="313" spans="1:16" ht="20.149999999999999" customHeight="1">
      <c r="A313" s="305">
        <v>313</v>
      </c>
      <c r="B313" s="304">
        <v>78</v>
      </c>
      <c r="C313" s="130" t="str">
        <f>[1]ΑΝΤΙΣΤΟΙΧΙΣΗ!L307</f>
        <v>Υδρευση ΠΡΟΒΛΕΨΗ 2025</v>
      </c>
      <c r="D313" s="306">
        <v>0</v>
      </c>
      <c r="E313" s="306">
        <v>28.630000000000003</v>
      </c>
      <c r="F313" s="306">
        <v>0</v>
      </c>
      <c r="G313" s="306">
        <v>0</v>
      </c>
      <c r="H313" s="306">
        <v>21.68</v>
      </c>
      <c r="I313" s="306">
        <v>0</v>
      </c>
      <c r="J313" s="306">
        <v>0</v>
      </c>
      <c r="K313" s="306">
        <v>21.62</v>
      </c>
      <c r="L313" s="306">
        <v>0</v>
      </c>
      <c r="M313" s="306">
        <v>0</v>
      </c>
      <c r="N313" s="306">
        <v>27.590000000000003</v>
      </c>
      <c r="O313" s="306">
        <v>12.280000000000001</v>
      </c>
      <c r="P313" s="301">
        <f t="shared" si="88"/>
        <v>111.80000000000001</v>
      </c>
    </row>
    <row r="314" spans="1:16" ht="20.149999999999999" customHeight="1">
      <c r="A314" s="305">
        <v>314</v>
      </c>
      <c r="B314" s="304">
        <v>79</v>
      </c>
      <c r="C314" s="130" t="str">
        <f>[1]ΑΝΤΙΣΤΟΙΧΙΣΗ!L308</f>
        <v>ΠΡΑΓΜΑΤΟΠΟΙΗΘΕΝ 2025</v>
      </c>
      <c r="D314" s="306">
        <v>0</v>
      </c>
      <c r="E314" s="306">
        <v>8.0500000000000007</v>
      </c>
      <c r="F314" s="306">
        <v>4.08</v>
      </c>
      <c r="G314" s="306">
        <v>0</v>
      </c>
      <c r="H314" s="306">
        <v>21.23</v>
      </c>
      <c r="I314" s="306">
        <v>0</v>
      </c>
      <c r="J314" s="306">
        <v>0</v>
      </c>
      <c r="K314" s="306">
        <v>0</v>
      </c>
      <c r="L314" s="306">
        <v>0</v>
      </c>
      <c r="M314" s="306">
        <v>0</v>
      </c>
      <c r="N314" s="306">
        <v>0</v>
      </c>
      <c r="O314" s="306">
        <v>0</v>
      </c>
      <c r="P314" s="301">
        <f t="shared" si="88"/>
        <v>33.36</v>
      </c>
    </row>
    <row r="315" spans="1:16" ht="20.149999999999999" customHeight="1">
      <c r="A315" s="305">
        <v>315</v>
      </c>
      <c r="B315" s="304">
        <v>80</v>
      </c>
      <c r="C315" s="303" t="str">
        <f>[1]ΑΝΤΙΣΤΟΙΧΙΣΗ!L309</f>
        <v>ΔΙΑΦΟΡΑ</v>
      </c>
      <c r="D315" s="302">
        <f t="shared" ref="D315:O315" si="92">D313-D312</f>
        <v>0</v>
      </c>
      <c r="E315" s="302">
        <f t="shared" si="92"/>
        <v>0</v>
      </c>
      <c r="F315" s="302">
        <f t="shared" si="92"/>
        <v>0</v>
      </c>
      <c r="G315" s="302">
        <f t="shared" si="92"/>
        <v>0</v>
      </c>
      <c r="H315" s="302">
        <f t="shared" si="92"/>
        <v>0</v>
      </c>
      <c r="I315" s="302">
        <f t="shared" si="92"/>
        <v>0</v>
      </c>
      <c r="J315" s="302">
        <f t="shared" si="92"/>
        <v>0</v>
      </c>
      <c r="K315" s="302">
        <f t="shared" si="92"/>
        <v>0</v>
      </c>
      <c r="L315" s="302">
        <f t="shared" si="92"/>
        <v>0</v>
      </c>
      <c r="M315" s="302">
        <f t="shared" si="92"/>
        <v>0</v>
      </c>
      <c r="N315" s="302">
        <f t="shared" si="92"/>
        <v>0</v>
      </c>
      <c r="O315" s="302">
        <f t="shared" si="92"/>
        <v>0</v>
      </c>
      <c r="P315" s="301">
        <f t="shared" si="88"/>
        <v>0</v>
      </c>
    </row>
    <row r="316" spans="1:16" ht="20.149999999999999" customHeight="1">
      <c r="A316" s="305">
        <v>316</v>
      </c>
      <c r="B316" s="304">
        <v>81</v>
      </c>
      <c r="C316" s="130" t="str">
        <f>[1]ΑΝΤΙΣΤΟΙΧΙΣΗ!L310</f>
        <v>Ασφάλιστρα 2024</v>
      </c>
      <c r="D316" s="306">
        <v>316.24</v>
      </c>
      <c r="E316" s="306">
        <v>0</v>
      </c>
      <c r="F316" s="306">
        <v>0</v>
      </c>
      <c r="G316" s="306">
        <v>71.5</v>
      </c>
      <c r="H316" s="306">
        <v>81.84</v>
      </c>
      <c r="I316" s="306">
        <v>0</v>
      </c>
      <c r="J316" s="306">
        <v>0</v>
      </c>
      <c r="K316" s="306">
        <v>0</v>
      </c>
      <c r="L316" s="306">
        <v>45.42</v>
      </c>
      <c r="M316" s="306">
        <v>29.3</v>
      </c>
      <c r="N316" s="306">
        <v>0</v>
      </c>
      <c r="O316" s="306">
        <v>0</v>
      </c>
      <c r="P316" s="301">
        <f t="shared" si="88"/>
        <v>544.29999999999995</v>
      </c>
    </row>
    <row r="317" spans="1:16" ht="20.149999999999999" customHeight="1">
      <c r="A317" s="305">
        <v>317</v>
      </c>
      <c r="B317" s="304">
        <v>82</v>
      </c>
      <c r="C317" s="130" t="str">
        <f>[1]ΑΝΤΙΣΤΟΙΧΙΣΗ!L311</f>
        <v>Ασφάλιστρα ΠΡΟΒΛΕΨΗ 2025</v>
      </c>
      <c r="D317" s="306">
        <v>316.24</v>
      </c>
      <c r="E317" s="306">
        <v>0</v>
      </c>
      <c r="F317" s="306">
        <v>0</v>
      </c>
      <c r="G317" s="306">
        <v>71.5</v>
      </c>
      <c r="H317" s="306">
        <v>81.84</v>
      </c>
      <c r="I317" s="306">
        <v>0</v>
      </c>
      <c r="J317" s="306">
        <v>0</v>
      </c>
      <c r="K317" s="306">
        <v>0</v>
      </c>
      <c r="L317" s="306">
        <v>45.42</v>
      </c>
      <c r="M317" s="306">
        <v>29.3</v>
      </c>
      <c r="N317" s="306">
        <v>0</v>
      </c>
      <c r="O317" s="306">
        <v>0</v>
      </c>
      <c r="P317" s="301">
        <f t="shared" si="88"/>
        <v>544.29999999999995</v>
      </c>
    </row>
    <row r="318" spans="1:16" ht="20.149999999999999" customHeight="1">
      <c r="A318" s="305">
        <v>318</v>
      </c>
      <c r="B318" s="304">
        <v>83</v>
      </c>
      <c r="C318" s="130" t="str">
        <f>[1]ΑΝΤΙΣΤΟΙΧΙΣΗ!L312</f>
        <v>ΠΡΑΓΜΑΤΟΠΟΙΗΘΕΝ 2025</v>
      </c>
      <c r="D318" s="306">
        <v>224.75</v>
      </c>
      <c r="E318" s="306">
        <v>0</v>
      </c>
      <c r="F318" s="306">
        <v>0</v>
      </c>
      <c r="G318" s="306">
        <v>74.5</v>
      </c>
      <c r="H318" s="306">
        <v>0</v>
      </c>
      <c r="I318" s="306">
        <v>85.3</v>
      </c>
      <c r="J318" s="306">
        <v>0</v>
      </c>
      <c r="K318" s="306">
        <v>0</v>
      </c>
      <c r="L318" s="306">
        <v>0</v>
      </c>
      <c r="M318" s="306">
        <v>0</v>
      </c>
      <c r="N318" s="306">
        <v>0</v>
      </c>
      <c r="O318" s="306">
        <v>0</v>
      </c>
      <c r="P318" s="301">
        <f t="shared" si="88"/>
        <v>384.55</v>
      </c>
    </row>
    <row r="319" spans="1:16" ht="20.149999999999999" customHeight="1">
      <c r="A319" s="305">
        <v>319</v>
      </c>
      <c r="B319" s="304">
        <v>84</v>
      </c>
      <c r="C319" s="303" t="str">
        <f>[1]ΑΝΤΙΣΤΟΙΧΙΣΗ!L313</f>
        <v>ΔΙΑΦΟΡΑ</v>
      </c>
      <c r="D319" s="302">
        <f t="shared" ref="D319:O319" si="93">D317-D316</f>
        <v>0</v>
      </c>
      <c r="E319" s="302">
        <f t="shared" si="93"/>
        <v>0</v>
      </c>
      <c r="F319" s="302">
        <f t="shared" si="93"/>
        <v>0</v>
      </c>
      <c r="G319" s="302">
        <f t="shared" si="93"/>
        <v>0</v>
      </c>
      <c r="H319" s="302">
        <f t="shared" si="93"/>
        <v>0</v>
      </c>
      <c r="I319" s="302">
        <f t="shared" si="93"/>
        <v>0</v>
      </c>
      <c r="J319" s="302">
        <f t="shared" si="93"/>
        <v>0</v>
      </c>
      <c r="K319" s="302">
        <f t="shared" si="93"/>
        <v>0</v>
      </c>
      <c r="L319" s="302">
        <f t="shared" si="93"/>
        <v>0</v>
      </c>
      <c r="M319" s="302">
        <f t="shared" si="93"/>
        <v>0</v>
      </c>
      <c r="N319" s="302">
        <f t="shared" si="93"/>
        <v>0</v>
      </c>
      <c r="O319" s="302">
        <f t="shared" si="93"/>
        <v>0</v>
      </c>
      <c r="P319" s="301">
        <f t="shared" si="88"/>
        <v>0</v>
      </c>
    </row>
    <row r="320" spans="1:16" ht="20.149999999999999" customHeight="1">
      <c r="A320" s="305">
        <v>320</v>
      </c>
      <c r="B320" s="304">
        <v>85</v>
      </c>
      <c r="C320" s="130" t="str">
        <f>[1]ΑΝΤΙΣΤΟΙΧΙΣΗ!L314</f>
        <v>Έντυπα και γραφική Ύλη 2024</v>
      </c>
      <c r="D320" s="306">
        <v>0</v>
      </c>
      <c r="E320" s="306">
        <v>0</v>
      </c>
      <c r="F320" s="306">
        <v>0</v>
      </c>
      <c r="G320" s="306">
        <v>0</v>
      </c>
      <c r="H320" s="306">
        <v>0</v>
      </c>
      <c r="I320" s="306">
        <v>0</v>
      </c>
      <c r="J320" s="306">
        <v>0</v>
      </c>
      <c r="K320" s="306">
        <v>0</v>
      </c>
      <c r="L320" s="306">
        <v>0</v>
      </c>
      <c r="M320" s="306">
        <v>0</v>
      </c>
      <c r="N320" s="306">
        <v>0</v>
      </c>
      <c r="O320" s="306">
        <v>0</v>
      </c>
      <c r="P320" s="301">
        <f t="shared" si="88"/>
        <v>0</v>
      </c>
    </row>
    <row r="321" spans="1:16" ht="20.149999999999999" customHeight="1">
      <c r="A321" s="305">
        <v>321</v>
      </c>
      <c r="B321" s="304">
        <v>86</v>
      </c>
      <c r="C321" s="130" t="str">
        <f>[1]ΑΝΤΙΣΤΟΙΧΙΣΗ!L315</f>
        <v>Έντυπα και γραφική Ύλη ΠΡΟΒΛΕΨΗ 2025</v>
      </c>
      <c r="D321" s="306">
        <v>0</v>
      </c>
      <c r="E321" s="306">
        <v>0</v>
      </c>
      <c r="F321" s="306">
        <v>0</v>
      </c>
      <c r="G321" s="306">
        <v>0</v>
      </c>
      <c r="H321" s="306">
        <v>0</v>
      </c>
      <c r="I321" s="306">
        <v>0</v>
      </c>
      <c r="J321" s="306">
        <v>0</v>
      </c>
      <c r="K321" s="306">
        <v>0</v>
      </c>
      <c r="L321" s="306">
        <v>0</v>
      </c>
      <c r="M321" s="306">
        <v>0</v>
      </c>
      <c r="N321" s="306">
        <v>0</v>
      </c>
      <c r="O321" s="306">
        <v>0</v>
      </c>
      <c r="P321" s="301">
        <f t="shared" si="88"/>
        <v>0</v>
      </c>
    </row>
    <row r="322" spans="1:16" ht="20.149999999999999" customHeight="1">
      <c r="A322" s="305">
        <v>322</v>
      </c>
      <c r="B322" s="304">
        <v>87</v>
      </c>
      <c r="C322" s="130" t="str">
        <f>[1]ΑΝΤΙΣΤΟΙΧΙΣΗ!L316</f>
        <v>ΠΡΑΓΜΑΤΟΠΟΙΗΘΕΝ 2025</v>
      </c>
      <c r="D322" s="306">
        <v>0</v>
      </c>
      <c r="E322" s="306">
        <v>0</v>
      </c>
      <c r="F322" s="306">
        <v>0</v>
      </c>
      <c r="G322" s="306">
        <v>0</v>
      </c>
      <c r="H322" s="306">
        <v>0</v>
      </c>
      <c r="I322" s="306">
        <v>0</v>
      </c>
      <c r="J322" s="306">
        <v>0</v>
      </c>
      <c r="K322" s="306">
        <v>0</v>
      </c>
      <c r="L322" s="306">
        <v>0</v>
      </c>
      <c r="M322" s="306">
        <v>0</v>
      </c>
      <c r="N322" s="306">
        <v>0</v>
      </c>
      <c r="O322" s="306">
        <v>0</v>
      </c>
      <c r="P322" s="301">
        <f t="shared" si="88"/>
        <v>0</v>
      </c>
    </row>
    <row r="323" spans="1:16" ht="20.149999999999999" customHeight="1">
      <c r="A323" s="305">
        <v>323</v>
      </c>
      <c r="B323" s="304">
        <v>88</v>
      </c>
      <c r="C323" s="303" t="str">
        <f>[1]ΑΝΤΙΣΤΟΙΧΙΣΗ!L317</f>
        <v>ΔΙΑΦΟΡΑ</v>
      </c>
      <c r="D323" s="302">
        <f t="shared" ref="D323:O323" si="94">D321-D320</f>
        <v>0</v>
      </c>
      <c r="E323" s="302">
        <f t="shared" si="94"/>
        <v>0</v>
      </c>
      <c r="F323" s="302">
        <f t="shared" si="94"/>
        <v>0</v>
      </c>
      <c r="G323" s="302">
        <f t="shared" si="94"/>
        <v>0</v>
      </c>
      <c r="H323" s="302">
        <f t="shared" si="94"/>
        <v>0</v>
      </c>
      <c r="I323" s="302">
        <f t="shared" si="94"/>
        <v>0</v>
      </c>
      <c r="J323" s="302">
        <f t="shared" si="94"/>
        <v>0</v>
      </c>
      <c r="K323" s="302">
        <f t="shared" si="94"/>
        <v>0</v>
      </c>
      <c r="L323" s="302">
        <f t="shared" si="94"/>
        <v>0</v>
      </c>
      <c r="M323" s="302">
        <f t="shared" si="94"/>
        <v>0</v>
      </c>
      <c r="N323" s="302">
        <f t="shared" si="94"/>
        <v>0</v>
      </c>
      <c r="O323" s="302">
        <f t="shared" si="94"/>
        <v>0</v>
      </c>
      <c r="P323" s="301">
        <f t="shared" si="88"/>
        <v>0</v>
      </c>
    </row>
    <row r="324" spans="1:16" ht="20.149999999999999" customHeight="1">
      <c r="A324" s="305">
        <v>324</v>
      </c>
      <c r="B324" s="304">
        <v>89</v>
      </c>
      <c r="C324" s="130" t="str">
        <f>[1]ΑΝΤΙΣΤΟΙΧΙΣΗ!L318</f>
        <v>Υλικά Καθαριότητας 2024</v>
      </c>
      <c r="D324" s="306">
        <v>0</v>
      </c>
      <c r="E324" s="306">
        <v>0</v>
      </c>
      <c r="F324" s="306">
        <v>0</v>
      </c>
      <c r="G324" s="306">
        <v>0</v>
      </c>
      <c r="H324" s="306">
        <v>0</v>
      </c>
      <c r="I324" s="306">
        <v>0</v>
      </c>
      <c r="J324" s="306">
        <v>0</v>
      </c>
      <c r="K324" s="306">
        <v>0</v>
      </c>
      <c r="L324" s="306">
        <v>0</v>
      </c>
      <c r="M324" s="306">
        <v>0</v>
      </c>
      <c r="N324" s="306">
        <v>0</v>
      </c>
      <c r="O324" s="306">
        <v>0</v>
      </c>
      <c r="P324" s="301">
        <f t="shared" si="88"/>
        <v>0</v>
      </c>
    </row>
    <row r="325" spans="1:16" ht="20.149999999999999" customHeight="1">
      <c r="A325" s="305">
        <v>325</v>
      </c>
      <c r="B325" s="304">
        <v>90</v>
      </c>
      <c r="C325" s="130" t="str">
        <f>[1]ΑΝΤΙΣΤΟΙΧΙΣΗ!L319</f>
        <v xml:space="preserve">Υλικά Καθαριότητας ΠΡΟΒΛΕΨΗ 2025 </v>
      </c>
      <c r="D325" s="306">
        <v>0</v>
      </c>
      <c r="E325" s="306">
        <v>0</v>
      </c>
      <c r="F325" s="306">
        <v>0</v>
      </c>
      <c r="G325" s="306">
        <v>0</v>
      </c>
      <c r="H325" s="306">
        <v>0</v>
      </c>
      <c r="I325" s="306">
        <v>0</v>
      </c>
      <c r="J325" s="306">
        <v>0</v>
      </c>
      <c r="K325" s="306">
        <v>0</v>
      </c>
      <c r="L325" s="306">
        <v>0</v>
      </c>
      <c r="M325" s="306">
        <v>0</v>
      </c>
      <c r="N325" s="306">
        <v>0</v>
      </c>
      <c r="O325" s="306">
        <v>0</v>
      </c>
      <c r="P325" s="301">
        <f t="shared" si="88"/>
        <v>0</v>
      </c>
    </row>
    <row r="326" spans="1:16" ht="20.149999999999999" customHeight="1">
      <c r="A326" s="305">
        <v>326</v>
      </c>
      <c r="B326" s="304">
        <v>91</v>
      </c>
      <c r="C326" s="130" t="str">
        <f>[1]ΑΝΤΙΣΤΟΙΧΙΣΗ!L320</f>
        <v>ΠΡΑΓΜΑΤΟΠΟΙΗΘΕΝ 2025</v>
      </c>
      <c r="D326" s="306">
        <v>0</v>
      </c>
      <c r="E326" s="306">
        <v>0</v>
      </c>
      <c r="F326" s="306">
        <v>0</v>
      </c>
      <c r="G326" s="306">
        <v>0</v>
      </c>
      <c r="H326" s="306">
        <v>0</v>
      </c>
      <c r="I326" s="306">
        <v>0</v>
      </c>
      <c r="J326" s="306">
        <v>0</v>
      </c>
      <c r="K326" s="306">
        <v>0</v>
      </c>
      <c r="L326" s="306">
        <v>0</v>
      </c>
      <c r="M326" s="306">
        <v>0</v>
      </c>
      <c r="N326" s="306">
        <v>0</v>
      </c>
      <c r="O326" s="306">
        <v>0</v>
      </c>
      <c r="P326" s="301">
        <f t="shared" si="88"/>
        <v>0</v>
      </c>
    </row>
    <row r="327" spans="1:16" ht="20.149999999999999" customHeight="1">
      <c r="A327" s="305">
        <v>327</v>
      </c>
      <c r="B327" s="304">
        <v>92</v>
      </c>
      <c r="C327" s="303" t="str">
        <f>[1]ΑΝΤΙΣΤΟΙΧΙΣΗ!L321</f>
        <v>ΔΙΑΦΟΡΑ</v>
      </c>
      <c r="D327" s="302">
        <f t="shared" ref="D327:O327" si="95">D325-D324</f>
        <v>0</v>
      </c>
      <c r="E327" s="302">
        <f t="shared" si="95"/>
        <v>0</v>
      </c>
      <c r="F327" s="302">
        <f t="shared" si="95"/>
        <v>0</v>
      </c>
      <c r="G327" s="302">
        <f t="shared" si="95"/>
        <v>0</v>
      </c>
      <c r="H327" s="302">
        <f t="shared" si="95"/>
        <v>0</v>
      </c>
      <c r="I327" s="302">
        <f t="shared" si="95"/>
        <v>0</v>
      </c>
      <c r="J327" s="302">
        <f t="shared" si="95"/>
        <v>0</v>
      </c>
      <c r="K327" s="302">
        <f t="shared" si="95"/>
        <v>0</v>
      </c>
      <c r="L327" s="302">
        <f t="shared" si="95"/>
        <v>0</v>
      </c>
      <c r="M327" s="302">
        <f t="shared" si="95"/>
        <v>0</v>
      </c>
      <c r="N327" s="302">
        <f t="shared" si="95"/>
        <v>0</v>
      </c>
      <c r="O327" s="302">
        <f t="shared" si="95"/>
        <v>0</v>
      </c>
      <c r="P327" s="301">
        <f t="shared" si="88"/>
        <v>0</v>
      </c>
    </row>
    <row r="328" spans="1:16" ht="20.149999999999999" customHeight="1">
      <c r="A328" s="305">
        <v>328</v>
      </c>
      <c r="B328" s="304">
        <v>93</v>
      </c>
      <c r="C328" s="130" t="str">
        <f>[1]ΑΝΤΙΣΤΟΙΧΙΣΗ!L322</f>
        <v>Υλικά Φαρμακείου 2024</v>
      </c>
      <c r="D328" s="306">
        <v>0</v>
      </c>
      <c r="E328" s="306">
        <v>0</v>
      </c>
      <c r="F328" s="306">
        <v>0</v>
      </c>
      <c r="G328" s="306">
        <v>0</v>
      </c>
      <c r="H328" s="306">
        <v>0</v>
      </c>
      <c r="I328" s="306">
        <v>0</v>
      </c>
      <c r="J328" s="306">
        <v>0</v>
      </c>
      <c r="K328" s="306">
        <v>0</v>
      </c>
      <c r="L328" s="306">
        <v>0</v>
      </c>
      <c r="M328" s="306">
        <v>0</v>
      </c>
      <c r="N328" s="306">
        <v>0</v>
      </c>
      <c r="O328" s="306">
        <v>0</v>
      </c>
      <c r="P328" s="301">
        <f t="shared" si="88"/>
        <v>0</v>
      </c>
    </row>
    <row r="329" spans="1:16" ht="20.149999999999999" customHeight="1">
      <c r="A329" s="305">
        <v>329</v>
      </c>
      <c r="B329" s="304">
        <v>94</v>
      </c>
      <c r="C329" s="130" t="str">
        <f>[1]ΑΝΤΙΣΤΟΙΧΙΣΗ!L323</f>
        <v>Υλικά Φαρμακείου ΠΡΟΒΛΕΨΗ 2025</v>
      </c>
      <c r="D329" s="306">
        <v>0</v>
      </c>
      <c r="E329" s="306">
        <v>0</v>
      </c>
      <c r="F329" s="306">
        <v>0</v>
      </c>
      <c r="G329" s="306">
        <v>0</v>
      </c>
      <c r="H329" s="306">
        <v>0</v>
      </c>
      <c r="I329" s="306">
        <v>0</v>
      </c>
      <c r="J329" s="306">
        <v>0</v>
      </c>
      <c r="K329" s="306">
        <v>0</v>
      </c>
      <c r="L329" s="306">
        <v>0</v>
      </c>
      <c r="M329" s="306">
        <v>0</v>
      </c>
      <c r="N329" s="306">
        <v>0</v>
      </c>
      <c r="O329" s="306">
        <v>0</v>
      </c>
      <c r="P329" s="301">
        <f t="shared" si="88"/>
        <v>0</v>
      </c>
    </row>
    <row r="330" spans="1:16" ht="20.149999999999999" customHeight="1">
      <c r="A330" s="305">
        <v>330</v>
      </c>
      <c r="B330" s="304">
        <v>95</v>
      </c>
      <c r="C330" s="130" t="str">
        <f>[1]ΑΝΤΙΣΤΟΙΧΙΣΗ!L324</f>
        <v>ΠΡΑΓΜΑΤΟΠΟΙΗΘΕΝ 2025</v>
      </c>
      <c r="D330" s="306">
        <v>0</v>
      </c>
      <c r="E330" s="306">
        <v>0</v>
      </c>
      <c r="F330" s="306">
        <v>0</v>
      </c>
      <c r="G330" s="306">
        <v>0</v>
      </c>
      <c r="H330" s="306">
        <v>0</v>
      </c>
      <c r="I330" s="306">
        <v>0</v>
      </c>
      <c r="J330" s="306">
        <v>0</v>
      </c>
      <c r="K330" s="306">
        <v>0</v>
      </c>
      <c r="L330" s="306">
        <v>0</v>
      </c>
      <c r="M330" s="306">
        <v>0</v>
      </c>
      <c r="N330" s="306">
        <v>0</v>
      </c>
      <c r="O330" s="306">
        <v>0</v>
      </c>
      <c r="P330" s="301">
        <f t="shared" si="88"/>
        <v>0</v>
      </c>
    </row>
    <row r="331" spans="1:16" ht="20.149999999999999" customHeight="1">
      <c r="A331" s="305">
        <v>331</v>
      </c>
      <c r="B331" s="304">
        <v>96</v>
      </c>
      <c r="C331" s="303" t="str">
        <f>[1]ΑΝΤΙΣΤΟΙΧΙΣΗ!L325</f>
        <v>ΔΙΑΦΟΡΑ</v>
      </c>
      <c r="D331" s="302">
        <v>0</v>
      </c>
      <c r="E331" s="302">
        <v>0</v>
      </c>
      <c r="F331" s="302">
        <v>0</v>
      </c>
      <c r="G331" s="302">
        <v>0</v>
      </c>
      <c r="H331" s="302">
        <v>0</v>
      </c>
      <c r="I331" s="302">
        <v>0</v>
      </c>
      <c r="J331" s="302">
        <v>0</v>
      </c>
      <c r="K331" s="302">
        <v>0</v>
      </c>
      <c r="L331" s="302">
        <v>0</v>
      </c>
      <c r="M331" s="302">
        <v>0</v>
      </c>
      <c r="N331" s="302">
        <v>0</v>
      </c>
      <c r="O331" s="302">
        <v>0</v>
      </c>
      <c r="P331" s="301">
        <f t="shared" si="88"/>
        <v>0</v>
      </c>
    </row>
    <row r="332" spans="1:16" ht="20.149999999999999" customHeight="1">
      <c r="A332" s="305">
        <v>332</v>
      </c>
      <c r="B332" s="304">
        <v>97</v>
      </c>
      <c r="C332" s="130" t="str">
        <f>[1]ΑΝΤΙΣΤΟΙΧΙΣΗ!L326</f>
        <v>Διάφορα αναλώσιμα 2024</v>
      </c>
      <c r="D332" s="306">
        <v>0</v>
      </c>
      <c r="E332" s="306">
        <v>0</v>
      </c>
      <c r="F332" s="306">
        <v>0</v>
      </c>
      <c r="G332" s="306">
        <v>133.24</v>
      </c>
      <c r="H332" s="306">
        <v>768.06</v>
      </c>
      <c r="I332" s="306">
        <v>0</v>
      </c>
      <c r="J332" s="306">
        <v>244.16</v>
      </c>
      <c r="K332" s="306">
        <v>0</v>
      </c>
      <c r="L332" s="306">
        <v>0</v>
      </c>
      <c r="M332" s="306">
        <v>13.39</v>
      </c>
      <c r="N332" s="306">
        <v>33.380000000000003</v>
      </c>
      <c r="O332" s="306">
        <v>252.90000000000003</v>
      </c>
      <c r="P332" s="301">
        <f t="shared" ref="P332:P363" si="96">SUM(D332:O332)</f>
        <v>1445.1300000000003</v>
      </c>
    </row>
    <row r="333" spans="1:16" ht="20.149999999999999" customHeight="1">
      <c r="A333" s="305">
        <v>333</v>
      </c>
      <c r="B333" s="304">
        <v>98</v>
      </c>
      <c r="C333" s="130" t="str">
        <f>[1]ΑΝΤΙΣΤΟΙΧΙΣΗ!L327</f>
        <v>Διάφορα αναλώσιμα ΠΡΟΒΛΕΨΗ 2025</v>
      </c>
      <c r="D333" s="306">
        <v>0</v>
      </c>
      <c r="E333" s="306">
        <v>0</v>
      </c>
      <c r="F333" s="306">
        <v>40.07</v>
      </c>
      <c r="G333" s="306">
        <v>133.24</v>
      </c>
      <c r="H333" s="306">
        <v>768.06</v>
      </c>
      <c r="I333" s="306">
        <v>0</v>
      </c>
      <c r="J333" s="306">
        <v>244.16</v>
      </c>
      <c r="K333" s="306">
        <v>0</v>
      </c>
      <c r="L333" s="306">
        <v>0</v>
      </c>
      <c r="M333" s="306">
        <v>13.39</v>
      </c>
      <c r="N333" s="306">
        <v>33.380000000000003</v>
      </c>
      <c r="O333" s="306">
        <v>252.90000000000003</v>
      </c>
      <c r="P333" s="301">
        <f t="shared" si="96"/>
        <v>1485.2000000000003</v>
      </c>
    </row>
    <row r="334" spans="1:16" ht="20.149999999999999" customHeight="1">
      <c r="A334" s="305">
        <v>334</v>
      </c>
      <c r="B334" s="304">
        <v>99</v>
      </c>
      <c r="C334" s="130" t="str">
        <f>[1]ΑΝΤΙΣΤΟΙΧΙΣΗ!L328</f>
        <v>ΠΡΑΓΜΑΤΟΠΟΙΗΘΕΝ 2025</v>
      </c>
      <c r="D334" s="306">
        <v>120.01</v>
      </c>
      <c r="E334" s="306">
        <v>368.53000000000003</v>
      </c>
      <c r="F334" s="306">
        <v>0</v>
      </c>
      <c r="G334" s="306">
        <v>0</v>
      </c>
      <c r="H334" s="306">
        <v>598.04999999999995</v>
      </c>
      <c r="I334" s="306">
        <v>348.43</v>
      </c>
      <c r="J334" s="306">
        <v>0</v>
      </c>
      <c r="K334" s="306">
        <v>0</v>
      </c>
      <c r="L334" s="306">
        <v>0</v>
      </c>
      <c r="M334" s="306">
        <v>0</v>
      </c>
      <c r="N334" s="306">
        <v>0</v>
      </c>
      <c r="O334" s="306">
        <v>0</v>
      </c>
      <c r="P334" s="301">
        <f t="shared" si="96"/>
        <v>1435.02</v>
      </c>
    </row>
    <row r="335" spans="1:16" ht="20.149999999999999" customHeight="1">
      <c r="A335" s="305">
        <v>335</v>
      </c>
      <c r="B335" s="304">
        <v>100</v>
      </c>
      <c r="C335" s="303" t="str">
        <f>[1]ΑΝΤΙΣΤΟΙΧΙΣΗ!L329</f>
        <v>ΔΙΑΦΟΡΑ</v>
      </c>
      <c r="D335" s="302">
        <f t="shared" ref="D335:O335" si="97">D333-D332</f>
        <v>0</v>
      </c>
      <c r="E335" s="302">
        <f t="shared" si="97"/>
        <v>0</v>
      </c>
      <c r="F335" s="302">
        <f t="shared" si="97"/>
        <v>40.07</v>
      </c>
      <c r="G335" s="302">
        <f t="shared" si="97"/>
        <v>0</v>
      </c>
      <c r="H335" s="302">
        <f t="shared" si="97"/>
        <v>0</v>
      </c>
      <c r="I335" s="302">
        <f t="shared" si="97"/>
        <v>0</v>
      </c>
      <c r="J335" s="302">
        <f t="shared" si="97"/>
        <v>0</v>
      </c>
      <c r="K335" s="302">
        <f t="shared" si="97"/>
        <v>0</v>
      </c>
      <c r="L335" s="302">
        <f t="shared" si="97"/>
        <v>0</v>
      </c>
      <c r="M335" s="302">
        <f t="shared" si="97"/>
        <v>0</v>
      </c>
      <c r="N335" s="302">
        <f t="shared" si="97"/>
        <v>0</v>
      </c>
      <c r="O335" s="302">
        <f t="shared" si="97"/>
        <v>0</v>
      </c>
      <c r="P335" s="301">
        <f t="shared" si="96"/>
        <v>40.07</v>
      </c>
    </row>
    <row r="336" spans="1:16" ht="20.149999999999999" customHeight="1">
      <c r="A336" s="305">
        <v>336</v>
      </c>
      <c r="B336" s="304">
        <v>101</v>
      </c>
      <c r="C336" s="130" t="str">
        <f>[1]ΑΝΤΙΣΤΟΙΧΙΣΗ!L330</f>
        <v>Αμοιβές συνεργατών ( Εξωτερικοί Συνεργάτες Λογιστής - Μισθοδοσία Δικηγόρος ) 2024</v>
      </c>
      <c r="D336" s="306">
        <v>700</v>
      </c>
      <c r="E336" s="306">
        <v>700</v>
      </c>
      <c r="F336" s="306">
        <v>700</v>
      </c>
      <c r="G336" s="306">
        <v>900</v>
      </c>
      <c r="H336" s="306">
        <v>900</v>
      </c>
      <c r="I336" s="306">
        <v>900</v>
      </c>
      <c r="J336" s="306">
        <v>1250</v>
      </c>
      <c r="K336" s="306">
        <v>1740</v>
      </c>
      <c r="L336" s="306">
        <v>900</v>
      </c>
      <c r="M336" s="306">
        <v>900</v>
      </c>
      <c r="N336" s="306">
        <v>900</v>
      </c>
      <c r="O336" s="306">
        <v>4042</v>
      </c>
      <c r="P336" s="301">
        <f t="shared" si="96"/>
        <v>14532</v>
      </c>
    </row>
    <row r="337" spans="1:16" ht="20.149999999999999" customHeight="1">
      <c r="A337" s="305">
        <v>337</v>
      </c>
      <c r="B337" s="304">
        <v>102</v>
      </c>
      <c r="C337" s="130" t="str">
        <f>[1]ΑΝΤΙΣΤΟΙΧΙΣΗ!L331</f>
        <v>Αμοιβές συνεργατών ( Εξωτερικοί Συνεργάτες Λογιστής - Μισθοδοσία Δικηγόρος ) ΠΡΟΒΛΕΨΗ 2025</v>
      </c>
      <c r="D337" s="306">
        <v>700</v>
      </c>
      <c r="E337" s="306">
        <v>700</v>
      </c>
      <c r="F337" s="306">
        <v>700</v>
      </c>
      <c r="G337" s="306">
        <v>900</v>
      </c>
      <c r="H337" s="306">
        <v>900</v>
      </c>
      <c r="I337" s="306">
        <v>900</v>
      </c>
      <c r="J337" s="306">
        <v>1250</v>
      </c>
      <c r="K337" s="306">
        <v>1740</v>
      </c>
      <c r="L337" s="306">
        <v>900</v>
      </c>
      <c r="M337" s="306">
        <v>900</v>
      </c>
      <c r="N337" s="306">
        <v>900</v>
      </c>
      <c r="O337" s="306">
        <v>4042</v>
      </c>
      <c r="P337" s="301">
        <f t="shared" si="96"/>
        <v>14532</v>
      </c>
    </row>
    <row r="338" spans="1:16" ht="20.149999999999999" customHeight="1">
      <c r="A338" s="305">
        <v>338</v>
      </c>
      <c r="B338" s="304">
        <v>103</v>
      </c>
      <c r="C338" s="130" t="str">
        <f>[1]ΑΝΤΙΣΤΟΙΧΙΣΗ!L332</f>
        <v>ΠΡΑΓΜΑΤΟΠΟΙΗΘΕΝ 2025</v>
      </c>
      <c r="D338" s="306">
        <v>950</v>
      </c>
      <c r="E338" s="306">
        <v>1632.73</v>
      </c>
      <c r="F338" s="306">
        <v>950</v>
      </c>
      <c r="G338" s="306">
        <v>1210</v>
      </c>
      <c r="H338" s="306">
        <v>1752.32</v>
      </c>
      <c r="I338" s="306">
        <v>3565.69</v>
      </c>
      <c r="J338" s="306">
        <v>0</v>
      </c>
      <c r="K338" s="306">
        <v>0</v>
      </c>
      <c r="L338" s="306">
        <v>0</v>
      </c>
      <c r="M338" s="306">
        <v>0</v>
      </c>
      <c r="N338" s="306">
        <v>0</v>
      </c>
      <c r="O338" s="306">
        <v>0</v>
      </c>
      <c r="P338" s="301">
        <f t="shared" si="96"/>
        <v>10060.74</v>
      </c>
    </row>
    <row r="339" spans="1:16" ht="20.149999999999999" customHeight="1">
      <c r="A339" s="305">
        <v>339</v>
      </c>
      <c r="B339" s="304">
        <v>104</v>
      </c>
      <c r="C339" s="303" t="str">
        <f>[1]ΑΝΤΙΣΤΟΙΧΙΣΗ!L333</f>
        <v>ΔΙΑΦΟΡΑ</v>
      </c>
      <c r="D339" s="302">
        <f t="shared" ref="D339:O339" si="98">D337-D336</f>
        <v>0</v>
      </c>
      <c r="E339" s="302">
        <f t="shared" si="98"/>
        <v>0</v>
      </c>
      <c r="F339" s="302">
        <f t="shared" si="98"/>
        <v>0</v>
      </c>
      <c r="G339" s="302">
        <f t="shared" si="98"/>
        <v>0</v>
      </c>
      <c r="H339" s="302">
        <f t="shared" si="98"/>
        <v>0</v>
      </c>
      <c r="I339" s="302">
        <f t="shared" si="98"/>
        <v>0</v>
      </c>
      <c r="J339" s="302">
        <f t="shared" si="98"/>
        <v>0</v>
      </c>
      <c r="K339" s="302">
        <f t="shared" si="98"/>
        <v>0</v>
      </c>
      <c r="L339" s="302">
        <f t="shared" si="98"/>
        <v>0</v>
      </c>
      <c r="M339" s="302">
        <f t="shared" si="98"/>
        <v>0</v>
      </c>
      <c r="N339" s="302">
        <f t="shared" si="98"/>
        <v>0</v>
      </c>
      <c r="O339" s="302">
        <f t="shared" si="98"/>
        <v>0</v>
      </c>
      <c r="P339" s="301">
        <f t="shared" si="96"/>
        <v>0</v>
      </c>
    </row>
    <row r="340" spans="1:16" ht="20.149999999999999" customHeight="1">
      <c r="A340" s="305">
        <v>340</v>
      </c>
      <c r="B340" s="304">
        <v>105</v>
      </c>
      <c r="C340" s="130" t="str">
        <f>[1]ΑΝΤΙΣΤΟΙΧΙΣΗ!L334</f>
        <v>Αμοιβές Τρίτων (Αμοιβές - Συνδρομές για υποστήριξη Pylon Συναγερμός - Διατακτικές) 2024</v>
      </c>
      <c r="D340" s="306">
        <v>1639.47</v>
      </c>
      <c r="E340" s="306">
        <v>44.8</v>
      </c>
      <c r="F340" s="306">
        <v>716.15</v>
      </c>
      <c r="G340" s="306">
        <v>0</v>
      </c>
      <c r="H340" s="306">
        <v>158.65</v>
      </c>
      <c r="I340" s="306">
        <v>0</v>
      </c>
      <c r="J340" s="306">
        <v>448.23</v>
      </c>
      <c r="K340" s="306">
        <v>38.24</v>
      </c>
      <c r="L340" s="306">
        <v>34.44</v>
      </c>
      <c r="M340" s="306">
        <v>28.84</v>
      </c>
      <c r="N340" s="306">
        <v>28.84</v>
      </c>
      <c r="O340" s="306">
        <v>67.92</v>
      </c>
      <c r="P340" s="301">
        <f t="shared" si="96"/>
        <v>3205.5800000000004</v>
      </c>
    </row>
    <row r="341" spans="1:16" ht="20.149999999999999" customHeight="1">
      <c r="A341" s="305">
        <v>341</v>
      </c>
      <c r="B341" s="304">
        <v>106</v>
      </c>
      <c r="C341" s="130" t="str">
        <f>[1]ΑΝΤΙΣΤΟΙΧΙΣΗ!L335</f>
        <v>Αμοιβές Τρίτων (Αμοιβές - Συνδρομές για υποστήριξη Pylon Συναγερμός - Διατακτικές) ΠΡΟΒΛΕΨΗ 2025</v>
      </c>
      <c r="D341" s="306">
        <v>1639.47</v>
      </c>
      <c r="E341" s="306">
        <v>44.8</v>
      </c>
      <c r="F341" s="306">
        <v>716.15</v>
      </c>
      <c r="G341" s="306">
        <v>0</v>
      </c>
      <c r="H341" s="306">
        <v>158.65</v>
      </c>
      <c r="I341" s="306">
        <v>0</v>
      </c>
      <c r="J341" s="306">
        <v>409.99</v>
      </c>
      <c r="K341" s="306">
        <v>0</v>
      </c>
      <c r="L341" s="306">
        <v>0</v>
      </c>
      <c r="M341" s="306">
        <v>0</v>
      </c>
      <c r="N341" s="306">
        <v>0</v>
      </c>
      <c r="O341" s="306">
        <v>0</v>
      </c>
      <c r="P341" s="301">
        <f t="shared" si="96"/>
        <v>2969.0600000000004</v>
      </c>
    </row>
    <row r="342" spans="1:16" ht="20.149999999999999" customHeight="1">
      <c r="A342" s="305">
        <v>342</v>
      </c>
      <c r="B342" s="304">
        <v>107</v>
      </c>
      <c r="C342" s="130" t="str">
        <f>[1]ΑΝΤΙΣΤΟΙΧΙΣΗ!L336</f>
        <v>ΠΡΑΓΜΑΤΟΠΟΙΗΘΕΝ 2025</v>
      </c>
      <c r="D342" s="306">
        <v>957.54000000000008</v>
      </c>
      <c r="E342" s="306">
        <v>117.04</v>
      </c>
      <c r="F342" s="306">
        <v>2570.94</v>
      </c>
      <c r="G342" s="306">
        <v>788.73</v>
      </c>
      <c r="H342" s="306">
        <v>110.03999999999999</v>
      </c>
      <c r="I342" s="306">
        <v>48.44</v>
      </c>
      <c r="J342" s="306">
        <v>0</v>
      </c>
      <c r="K342" s="306">
        <v>0</v>
      </c>
      <c r="L342" s="306">
        <v>0</v>
      </c>
      <c r="M342" s="306">
        <v>0</v>
      </c>
      <c r="N342" s="306">
        <v>0</v>
      </c>
      <c r="O342" s="306">
        <v>0</v>
      </c>
      <c r="P342" s="301">
        <f t="shared" si="96"/>
        <v>4592.7299999999996</v>
      </c>
    </row>
    <row r="343" spans="1:16" ht="20.149999999999999" customHeight="1">
      <c r="A343" s="305">
        <v>343</v>
      </c>
      <c r="B343" s="304">
        <v>108</v>
      </c>
      <c r="C343" s="303" t="str">
        <f>[1]ΑΝΤΙΣΤΟΙΧΙΣΗ!L337</f>
        <v>ΔΙΑΦΟΡΑ</v>
      </c>
      <c r="D343" s="302">
        <f t="shared" ref="D343:O343" si="99">D341-D340</f>
        <v>0</v>
      </c>
      <c r="E343" s="302">
        <f t="shared" si="99"/>
        <v>0</v>
      </c>
      <c r="F343" s="302">
        <f t="shared" si="99"/>
        <v>0</v>
      </c>
      <c r="G343" s="302">
        <f t="shared" si="99"/>
        <v>0</v>
      </c>
      <c r="H343" s="302">
        <f t="shared" si="99"/>
        <v>0</v>
      </c>
      <c r="I343" s="302">
        <f t="shared" si="99"/>
        <v>0</v>
      </c>
      <c r="J343" s="302">
        <f t="shared" si="99"/>
        <v>-38.240000000000009</v>
      </c>
      <c r="K343" s="302">
        <f t="shared" si="99"/>
        <v>-38.24</v>
      </c>
      <c r="L343" s="302">
        <f t="shared" si="99"/>
        <v>-34.44</v>
      </c>
      <c r="M343" s="302">
        <f t="shared" si="99"/>
        <v>-28.84</v>
      </c>
      <c r="N343" s="302">
        <f t="shared" si="99"/>
        <v>-28.84</v>
      </c>
      <c r="O343" s="302">
        <f t="shared" si="99"/>
        <v>-67.92</v>
      </c>
      <c r="P343" s="301">
        <f t="shared" si="96"/>
        <v>-236.52000000000004</v>
      </c>
    </row>
    <row r="344" spans="1:16" ht="20.149999999999999" customHeight="1">
      <c r="A344" s="305">
        <v>344</v>
      </c>
      <c r="B344" s="304">
        <v>109</v>
      </c>
      <c r="C344" s="130" t="str">
        <f>[1]ΑΝΤΙΣΤΟΙΧΙΣΗ!L338</f>
        <v>Επισκευές - Συντηρήσεις 2024</v>
      </c>
      <c r="D344" s="306">
        <v>0</v>
      </c>
      <c r="E344" s="306">
        <v>84.94</v>
      </c>
      <c r="F344" s="306">
        <v>301.91000000000003</v>
      </c>
      <c r="G344" s="306">
        <v>841.99</v>
      </c>
      <c r="H344" s="306">
        <v>147.29000000000002</v>
      </c>
      <c r="I344" s="306">
        <v>29.3</v>
      </c>
      <c r="J344" s="306">
        <v>196.93</v>
      </c>
      <c r="K344" s="306">
        <v>194.97</v>
      </c>
      <c r="L344" s="306">
        <v>0</v>
      </c>
      <c r="M344" s="306">
        <v>286.47000000000003</v>
      </c>
      <c r="N344" s="306">
        <v>1047.56</v>
      </c>
      <c r="O344" s="306">
        <v>1186.6300000000001</v>
      </c>
      <c r="P344" s="301">
        <f t="shared" si="96"/>
        <v>4317.99</v>
      </c>
    </row>
    <row r="345" spans="1:16" ht="20.149999999999999" customHeight="1">
      <c r="A345" s="305">
        <v>345</v>
      </c>
      <c r="B345" s="304">
        <v>110</v>
      </c>
      <c r="C345" s="130" t="str">
        <f>[1]ΑΝΤΙΣΤΟΙΧΙΣΗ!L339</f>
        <v>Επισκευές - Συντηρήσεις ΠΡΟΒΛΕΨΗ 2025</v>
      </c>
      <c r="D345" s="306">
        <v>0</v>
      </c>
      <c r="E345" s="306">
        <v>84.94</v>
      </c>
      <c r="F345" s="306">
        <v>219.12</v>
      </c>
      <c r="G345" s="306">
        <v>841.99</v>
      </c>
      <c r="H345" s="306">
        <v>147.29000000000002</v>
      </c>
      <c r="I345" s="306">
        <v>29.3</v>
      </c>
      <c r="J345" s="306">
        <v>196.93</v>
      </c>
      <c r="K345" s="306">
        <v>194.97</v>
      </c>
      <c r="L345" s="306">
        <v>0</v>
      </c>
      <c r="M345" s="306">
        <v>286.47000000000003</v>
      </c>
      <c r="N345" s="306">
        <v>1047.56</v>
      </c>
      <c r="O345" s="306">
        <v>1186.6300000000001</v>
      </c>
      <c r="P345" s="301">
        <f t="shared" si="96"/>
        <v>4235.2</v>
      </c>
    </row>
    <row r="346" spans="1:16" ht="20.149999999999999" customHeight="1">
      <c r="A346" s="305">
        <v>346</v>
      </c>
      <c r="B346" s="304">
        <v>111</v>
      </c>
      <c r="C346" s="130" t="str">
        <f>[1]ΑΝΤΙΣΤΟΙΧΙΣΗ!L340</f>
        <v>ΠΡΑΓΜΑΤΟΠΟΙΗΘΕΝ 2025</v>
      </c>
      <c r="D346" s="306">
        <v>234.05</v>
      </c>
      <c r="E346" s="306">
        <v>934.62</v>
      </c>
      <c r="F346" s="306">
        <v>627.01</v>
      </c>
      <c r="G346" s="306">
        <v>172.38</v>
      </c>
      <c r="H346" s="306">
        <v>82.02000000000001</v>
      </c>
      <c r="I346" s="306">
        <v>12.9</v>
      </c>
      <c r="J346" s="306">
        <v>0</v>
      </c>
      <c r="K346" s="306">
        <v>0</v>
      </c>
      <c r="L346" s="306">
        <v>0</v>
      </c>
      <c r="M346" s="306">
        <v>0</v>
      </c>
      <c r="N346" s="306">
        <v>0</v>
      </c>
      <c r="O346" s="306">
        <v>0</v>
      </c>
      <c r="P346" s="301">
        <f t="shared" si="96"/>
        <v>2062.98</v>
      </c>
    </row>
    <row r="347" spans="1:16" ht="20.149999999999999" customHeight="1">
      <c r="A347" s="305">
        <v>347</v>
      </c>
      <c r="B347" s="304">
        <v>112</v>
      </c>
      <c r="C347" s="303" t="str">
        <f>[1]ΑΝΤΙΣΤΟΙΧΙΣΗ!L341</f>
        <v>ΔΙΑΦΟΡΑ</v>
      </c>
      <c r="D347" s="302">
        <f t="shared" ref="D347:O347" si="100">D345-D344</f>
        <v>0</v>
      </c>
      <c r="E347" s="302">
        <f t="shared" si="100"/>
        <v>0</v>
      </c>
      <c r="F347" s="302">
        <f t="shared" si="100"/>
        <v>-82.79000000000002</v>
      </c>
      <c r="G347" s="302">
        <f t="shared" si="100"/>
        <v>0</v>
      </c>
      <c r="H347" s="302">
        <f t="shared" si="100"/>
        <v>0</v>
      </c>
      <c r="I347" s="302">
        <f t="shared" si="100"/>
        <v>0</v>
      </c>
      <c r="J347" s="302">
        <f t="shared" si="100"/>
        <v>0</v>
      </c>
      <c r="K347" s="302">
        <f t="shared" si="100"/>
        <v>0</v>
      </c>
      <c r="L347" s="302">
        <f t="shared" si="100"/>
        <v>0</v>
      </c>
      <c r="M347" s="302">
        <f t="shared" si="100"/>
        <v>0</v>
      </c>
      <c r="N347" s="302">
        <f t="shared" si="100"/>
        <v>0</v>
      </c>
      <c r="O347" s="302">
        <f t="shared" si="100"/>
        <v>0</v>
      </c>
      <c r="P347" s="301">
        <f t="shared" si="96"/>
        <v>-82.79000000000002</v>
      </c>
    </row>
    <row r="348" spans="1:16" ht="20.149999999999999" customHeight="1">
      <c r="A348" s="305">
        <v>348</v>
      </c>
      <c r="B348" s="304">
        <v>113</v>
      </c>
      <c r="C348" s="130" t="str">
        <f>[1]ΑΝΤΙΣΤΟΙΧΙΣΗ!L342</f>
        <v>Εξοδα μεταφορών 2024</v>
      </c>
      <c r="D348" s="306">
        <v>95.86</v>
      </c>
      <c r="E348" s="306">
        <v>62.01</v>
      </c>
      <c r="F348" s="306">
        <v>126.45</v>
      </c>
      <c r="G348" s="306">
        <v>224.23</v>
      </c>
      <c r="H348" s="306">
        <v>92.38</v>
      </c>
      <c r="I348" s="306">
        <v>112.36</v>
      </c>
      <c r="J348" s="306">
        <v>97.33</v>
      </c>
      <c r="K348" s="306">
        <v>89.28</v>
      </c>
      <c r="L348" s="306">
        <v>74.19</v>
      </c>
      <c r="M348" s="306">
        <v>99.76</v>
      </c>
      <c r="N348" s="306">
        <v>57.53</v>
      </c>
      <c r="O348" s="306">
        <v>63.53</v>
      </c>
      <c r="P348" s="301">
        <f t="shared" si="96"/>
        <v>1194.9099999999999</v>
      </c>
    </row>
    <row r="349" spans="1:16" ht="20.149999999999999" customHeight="1">
      <c r="A349" s="305">
        <v>349</v>
      </c>
      <c r="B349" s="304">
        <v>114</v>
      </c>
      <c r="C349" s="130" t="str">
        <f>[1]ΑΝΤΙΣΤΟΙΧΙΣΗ!L343</f>
        <v>Εξοδα μεταφορών ΠΡΟΒΛΕΨΗ 2025</v>
      </c>
      <c r="D349" s="306">
        <v>95.86</v>
      </c>
      <c r="E349" s="306">
        <v>62.01</v>
      </c>
      <c r="F349" s="306">
        <v>126.45</v>
      </c>
      <c r="G349" s="306">
        <v>224.23</v>
      </c>
      <c r="H349" s="306">
        <v>92.38</v>
      </c>
      <c r="I349" s="306">
        <v>112.36</v>
      </c>
      <c r="J349" s="306">
        <v>97.33</v>
      </c>
      <c r="K349" s="306">
        <v>89.28</v>
      </c>
      <c r="L349" s="306">
        <v>74.19</v>
      </c>
      <c r="M349" s="306">
        <v>99.76</v>
      </c>
      <c r="N349" s="306">
        <v>57.53</v>
      </c>
      <c r="O349" s="306">
        <v>63.53</v>
      </c>
      <c r="P349" s="301">
        <f t="shared" si="96"/>
        <v>1194.9099999999999</v>
      </c>
    </row>
    <row r="350" spans="1:16" ht="20.149999999999999" customHeight="1">
      <c r="A350" s="305">
        <v>350</v>
      </c>
      <c r="B350" s="304">
        <v>115</v>
      </c>
      <c r="C350" s="130" t="str">
        <f>[1]ΑΝΤΙΣΤΟΙΧΙΣΗ!L344</f>
        <v>ΠΡΑΓΜΑΤΟΠΟΙΗΘΕΝ 2025</v>
      </c>
      <c r="D350" s="306">
        <v>62.44</v>
      </c>
      <c r="E350" s="306">
        <v>82.97</v>
      </c>
      <c r="F350" s="306">
        <v>68.77</v>
      </c>
      <c r="G350" s="306">
        <v>65.22</v>
      </c>
      <c r="H350" s="306">
        <v>66.349999999999994</v>
      </c>
      <c r="I350" s="306">
        <v>60.29</v>
      </c>
      <c r="J350" s="306">
        <v>0</v>
      </c>
      <c r="K350" s="306">
        <v>0</v>
      </c>
      <c r="L350" s="306">
        <v>0</v>
      </c>
      <c r="M350" s="306">
        <v>0</v>
      </c>
      <c r="N350" s="306">
        <v>0</v>
      </c>
      <c r="O350" s="306">
        <v>0</v>
      </c>
      <c r="P350" s="301">
        <f t="shared" si="96"/>
        <v>406.04</v>
      </c>
    </row>
    <row r="351" spans="1:16" ht="20.149999999999999" customHeight="1">
      <c r="A351" s="305">
        <v>351</v>
      </c>
      <c r="B351" s="304">
        <v>116</v>
      </c>
      <c r="C351" s="303" t="str">
        <f>[1]ΑΝΤΙΣΤΟΙΧΙΣΗ!L345</f>
        <v>ΔΙΑΦΟΡΑ</v>
      </c>
      <c r="D351" s="302">
        <f t="shared" ref="D351:O351" si="101">D349-D348</f>
        <v>0</v>
      </c>
      <c r="E351" s="302">
        <f t="shared" si="101"/>
        <v>0</v>
      </c>
      <c r="F351" s="302">
        <f t="shared" si="101"/>
        <v>0</v>
      </c>
      <c r="G351" s="302">
        <f t="shared" si="101"/>
        <v>0</v>
      </c>
      <c r="H351" s="302">
        <f t="shared" si="101"/>
        <v>0</v>
      </c>
      <c r="I351" s="302">
        <f t="shared" si="101"/>
        <v>0</v>
      </c>
      <c r="J351" s="302">
        <f t="shared" si="101"/>
        <v>0</v>
      </c>
      <c r="K351" s="302">
        <f t="shared" si="101"/>
        <v>0</v>
      </c>
      <c r="L351" s="302">
        <f t="shared" si="101"/>
        <v>0</v>
      </c>
      <c r="M351" s="302">
        <f t="shared" si="101"/>
        <v>0</v>
      </c>
      <c r="N351" s="302">
        <f t="shared" si="101"/>
        <v>0</v>
      </c>
      <c r="O351" s="302">
        <f t="shared" si="101"/>
        <v>0</v>
      </c>
      <c r="P351" s="301">
        <f t="shared" si="96"/>
        <v>0</v>
      </c>
    </row>
    <row r="352" spans="1:16" ht="20.149999999999999" customHeight="1">
      <c r="A352" s="305">
        <v>352</v>
      </c>
      <c r="B352" s="304">
        <v>117</v>
      </c>
      <c r="C352" s="130" t="str">
        <f>[1]ΑΝΤΙΣΤΟΙΧΙΣΗ!L346</f>
        <v>Εξοδα ταξιδίων 2024</v>
      </c>
      <c r="D352" s="306">
        <v>0</v>
      </c>
      <c r="E352" s="306">
        <v>0</v>
      </c>
      <c r="F352" s="306">
        <v>0</v>
      </c>
      <c r="G352" s="306">
        <v>0</v>
      </c>
      <c r="H352" s="306">
        <v>0</v>
      </c>
      <c r="I352" s="306">
        <v>0</v>
      </c>
      <c r="J352" s="306">
        <v>0</v>
      </c>
      <c r="K352" s="306">
        <v>0</v>
      </c>
      <c r="L352" s="306">
        <v>0</v>
      </c>
      <c r="M352" s="306">
        <v>1530.96</v>
      </c>
      <c r="N352" s="306">
        <v>4705.72</v>
      </c>
      <c r="O352" s="306">
        <v>0</v>
      </c>
      <c r="P352" s="301">
        <f t="shared" si="96"/>
        <v>6236.68</v>
      </c>
    </row>
    <row r="353" spans="1:16" ht="20.149999999999999" customHeight="1">
      <c r="A353" s="305">
        <v>353</v>
      </c>
      <c r="B353" s="304">
        <v>118</v>
      </c>
      <c r="C353" s="130" t="str">
        <f>[1]ΑΝΤΙΣΤΟΙΧΙΣΗ!L347</f>
        <v>Εξοδα ταξιδίων ΠΡΟΒΛΕΨΗ 2025</v>
      </c>
      <c r="D353" s="306">
        <v>0</v>
      </c>
      <c r="E353" s="306">
        <v>0</v>
      </c>
      <c r="F353" s="306">
        <v>0</v>
      </c>
      <c r="G353" s="306">
        <v>0</v>
      </c>
      <c r="H353" s="306">
        <v>0</v>
      </c>
      <c r="I353" s="306">
        <v>0</v>
      </c>
      <c r="J353" s="306">
        <v>0</v>
      </c>
      <c r="K353" s="306">
        <v>0</v>
      </c>
      <c r="L353" s="306">
        <v>0</v>
      </c>
      <c r="M353" s="306">
        <v>1530.96</v>
      </c>
      <c r="N353" s="306">
        <v>4705.72</v>
      </c>
      <c r="O353" s="306">
        <v>0</v>
      </c>
      <c r="P353" s="301">
        <f t="shared" si="96"/>
        <v>6236.68</v>
      </c>
    </row>
    <row r="354" spans="1:16" ht="20.149999999999999" customHeight="1">
      <c r="A354" s="305">
        <v>354</v>
      </c>
      <c r="B354" s="304">
        <v>119</v>
      </c>
      <c r="C354" s="130" t="str">
        <f>[1]ΑΝΤΙΣΤΟΙΧΙΣΗ!L348</f>
        <v>ΠΡΑΓΜΑΤΟΠΟΙΗΘΕΝ 2025</v>
      </c>
      <c r="D354" s="306">
        <v>0</v>
      </c>
      <c r="E354" s="306">
        <v>0</v>
      </c>
      <c r="F354" s="306">
        <v>0</v>
      </c>
      <c r="G354" s="306">
        <v>0</v>
      </c>
      <c r="H354" s="306">
        <v>0</v>
      </c>
      <c r="I354" s="306">
        <v>0</v>
      </c>
      <c r="J354" s="306">
        <v>0</v>
      </c>
      <c r="K354" s="306">
        <v>0</v>
      </c>
      <c r="L354" s="306">
        <v>0</v>
      </c>
      <c r="M354" s="306">
        <v>0</v>
      </c>
      <c r="N354" s="306">
        <v>0</v>
      </c>
      <c r="O354" s="306">
        <v>0</v>
      </c>
      <c r="P354" s="301">
        <f t="shared" si="96"/>
        <v>0</v>
      </c>
    </row>
    <row r="355" spans="1:16" ht="20.149999999999999" customHeight="1">
      <c r="A355" s="305">
        <v>355</v>
      </c>
      <c r="B355" s="304">
        <v>120</v>
      </c>
      <c r="C355" s="303" t="str">
        <f>[1]ΑΝΤΙΣΤΟΙΧΙΣΗ!L349</f>
        <v>ΔΙΑΦΟΡΑ</v>
      </c>
      <c r="D355" s="302">
        <f t="shared" ref="D355:O355" si="102">D353-D352</f>
        <v>0</v>
      </c>
      <c r="E355" s="302">
        <f t="shared" si="102"/>
        <v>0</v>
      </c>
      <c r="F355" s="302">
        <f t="shared" si="102"/>
        <v>0</v>
      </c>
      <c r="G355" s="302">
        <f t="shared" si="102"/>
        <v>0</v>
      </c>
      <c r="H355" s="302">
        <f t="shared" si="102"/>
        <v>0</v>
      </c>
      <c r="I355" s="302">
        <f t="shared" si="102"/>
        <v>0</v>
      </c>
      <c r="J355" s="302">
        <f t="shared" si="102"/>
        <v>0</v>
      </c>
      <c r="K355" s="302">
        <f t="shared" si="102"/>
        <v>0</v>
      </c>
      <c r="L355" s="302">
        <f t="shared" si="102"/>
        <v>0</v>
      </c>
      <c r="M355" s="302">
        <f t="shared" si="102"/>
        <v>0</v>
      </c>
      <c r="N355" s="302">
        <f t="shared" si="102"/>
        <v>0</v>
      </c>
      <c r="O355" s="302">
        <f t="shared" si="102"/>
        <v>0</v>
      </c>
      <c r="P355" s="301">
        <f t="shared" si="96"/>
        <v>0</v>
      </c>
    </row>
    <row r="356" spans="1:16" ht="20.149999999999999" customHeight="1">
      <c r="A356" s="305">
        <v>356</v>
      </c>
      <c r="B356" s="304">
        <v>121</v>
      </c>
      <c r="C356" s="130" t="str">
        <f>[1]ΑΝΤΙΣΤΟΙΧΙΣΗ!L350</f>
        <v>Υλικά άμεσης ανάλωσης 2024</v>
      </c>
      <c r="D356" s="306">
        <v>0</v>
      </c>
      <c r="E356" s="306">
        <v>0</v>
      </c>
      <c r="F356" s="306">
        <v>0</v>
      </c>
      <c r="G356" s="306">
        <v>0</v>
      </c>
      <c r="H356" s="306">
        <v>0</v>
      </c>
      <c r="I356" s="306">
        <v>0</v>
      </c>
      <c r="J356" s="306">
        <v>0</v>
      </c>
      <c r="K356" s="306">
        <v>0</v>
      </c>
      <c r="L356" s="306">
        <v>0</v>
      </c>
      <c r="M356" s="306">
        <v>0</v>
      </c>
      <c r="N356" s="306">
        <v>0</v>
      </c>
      <c r="O356" s="306">
        <v>0</v>
      </c>
      <c r="P356" s="301">
        <f t="shared" si="96"/>
        <v>0</v>
      </c>
    </row>
    <row r="357" spans="1:16" ht="20.149999999999999" customHeight="1">
      <c r="A357" s="305">
        <v>357</v>
      </c>
      <c r="B357" s="304">
        <v>122</v>
      </c>
      <c r="C357" s="130" t="str">
        <f>[1]ΑΝΤΙΣΤΟΙΧΙΣΗ!L351</f>
        <v>Υλικά άμεσης ανάλωσης ΠΡΟΒΛΕΨΗ 2025</v>
      </c>
      <c r="D357" s="306">
        <v>0</v>
      </c>
      <c r="E357" s="306">
        <v>0</v>
      </c>
      <c r="F357" s="306">
        <v>0</v>
      </c>
      <c r="G357" s="306">
        <v>0</v>
      </c>
      <c r="H357" s="306">
        <v>0</v>
      </c>
      <c r="I357" s="306">
        <v>0</v>
      </c>
      <c r="J357" s="306">
        <v>0</v>
      </c>
      <c r="K357" s="306">
        <v>0</v>
      </c>
      <c r="L357" s="306">
        <v>0</v>
      </c>
      <c r="M357" s="306">
        <v>0</v>
      </c>
      <c r="N357" s="306">
        <v>0</v>
      </c>
      <c r="O357" s="306">
        <v>0</v>
      </c>
      <c r="P357" s="301">
        <f t="shared" si="96"/>
        <v>0</v>
      </c>
    </row>
    <row r="358" spans="1:16" ht="20.149999999999999" customHeight="1">
      <c r="A358" s="305">
        <v>358</v>
      </c>
      <c r="B358" s="304">
        <v>123</v>
      </c>
      <c r="C358" s="130" t="str">
        <f>[1]ΑΝΤΙΣΤΟΙΧΙΣΗ!L352</f>
        <v>ΠΡΑΓΜΑΤΟΠΟΙΗΘΕΝ 2025</v>
      </c>
      <c r="D358" s="306">
        <v>0</v>
      </c>
      <c r="E358" s="306">
        <v>0</v>
      </c>
      <c r="F358" s="306">
        <v>0</v>
      </c>
      <c r="G358" s="306">
        <v>0</v>
      </c>
      <c r="H358" s="306">
        <v>0</v>
      </c>
      <c r="I358" s="306">
        <v>0</v>
      </c>
      <c r="J358" s="306">
        <v>0</v>
      </c>
      <c r="K358" s="306">
        <v>0</v>
      </c>
      <c r="L358" s="306">
        <v>0</v>
      </c>
      <c r="M358" s="306">
        <v>0</v>
      </c>
      <c r="N358" s="306">
        <v>0</v>
      </c>
      <c r="O358" s="306">
        <v>0</v>
      </c>
      <c r="P358" s="301">
        <f t="shared" si="96"/>
        <v>0</v>
      </c>
    </row>
    <row r="359" spans="1:16" ht="20.149999999999999" customHeight="1">
      <c r="A359" s="305">
        <v>359</v>
      </c>
      <c r="B359" s="304">
        <v>124</v>
      </c>
      <c r="C359" s="303" t="str">
        <f>[1]ΑΝΤΙΣΤΟΙΧΙΣΗ!L353</f>
        <v>ΔΙΑΦΟΡΑ</v>
      </c>
      <c r="D359" s="302">
        <f t="shared" ref="D359:O359" si="103">D357-D356</f>
        <v>0</v>
      </c>
      <c r="E359" s="302">
        <f t="shared" si="103"/>
        <v>0</v>
      </c>
      <c r="F359" s="302">
        <f t="shared" si="103"/>
        <v>0</v>
      </c>
      <c r="G359" s="302">
        <f t="shared" si="103"/>
        <v>0</v>
      </c>
      <c r="H359" s="302">
        <f t="shared" si="103"/>
        <v>0</v>
      </c>
      <c r="I359" s="302">
        <f t="shared" si="103"/>
        <v>0</v>
      </c>
      <c r="J359" s="302">
        <f t="shared" si="103"/>
        <v>0</v>
      </c>
      <c r="K359" s="302">
        <f t="shared" si="103"/>
        <v>0</v>
      </c>
      <c r="L359" s="302">
        <f t="shared" si="103"/>
        <v>0</v>
      </c>
      <c r="M359" s="302">
        <f t="shared" si="103"/>
        <v>0</v>
      </c>
      <c r="N359" s="302">
        <f t="shared" si="103"/>
        <v>0</v>
      </c>
      <c r="O359" s="302">
        <f t="shared" si="103"/>
        <v>0</v>
      </c>
      <c r="P359" s="301">
        <f t="shared" si="96"/>
        <v>0</v>
      </c>
    </row>
    <row r="360" spans="1:16" ht="20.149999999999999" customHeight="1">
      <c r="A360" s="305">
        <v>360</v>
      </c>
      <c r="B360" s="304">
        <v>125</v>
      </c>
      <c r="C360" s="130" t="str">
        <f>[1]ΑΝΤΙΣΤΟΙΧΙΣΗ!L354</f>
        <v>Φόροι και τέλη 2024</v>
      </c>
      <c r="D360" s="306">
        <v>630.79000000000008</v>
      </c>
      <c r="E360" s="306">
        <v>898.55000000000007</v>
      </c>
      <c r="F360" s="306">
        <v>1036.5700000000002</v>
      </c>
      <c r="G360" s="306">
        <v>438.03</v>
      </c>
      <c r="H360" s="306">
        <v>631.18999999999994</v>
      </c>
      <c r="I360" s="306">
        <v>502.46999999999997</v>
      </c>
      <c r="J360" s="306">
        <v>748.01</v>
      </c>
      <c r="K360" s="306">
        <v>689.38</v>
      </c>
      <c r="L360" s="306">
        <v>892.99</v>
      </c>
      <c r="M360" s="306">
        <v>548.69000000000005</v>
      </c>
      <c r="N360" s="306">
        <v>560.06000000000006</v>
      </c>
      <c r="O360" s="306">
        <v>706.05999999999983</v>
      </c>
      <c r="P360" s="301">
        <f t="shared" si="96"/>
        <v>8282.7900000000009</v>
      </c>
    </row>
    <row r="361" spans="1:16" ht="20.149999999999999" customHeight="1">
      <c r="A361" s="305">
        <v>361</v>
      </c>
      <c r="B361" s="304">
        <v>126</v>
      </c>
      <c r="C361" s="130" t="str">
        <f>[1]ΑΝΤΙΣΤΟΙΧΙΣΗ!L355</f>
        <v>Φόροι και τέλη ΠΡΟΒΛΕΨΗ 2025</v>
      </c>
      <c r="D361" s="306">
        <v>366.48</v>
      </c>
      <c r="E361" s="306">
        <v>898.55000000000007</v>
      </c>
      <c r="F361" s="306">
        <v>1036.5700000000002</v>
      </c>
      <c r="G361" s="306">
        <v>438.03</v>
      </c>
      <c r="H361" s="306">
        <v>631.18999999999994</v>
      </c>
      <c r="I361" s="306">
        <v>502.46999999999997</v>
      </c>
      <c r="J361" s="306">
        <v>748.01</v>
      </c>
      <c r="K361" s="306">
        <v>689.38</v>
      </c>
      <c r="L361" s="306">
        <v>892.99</v>
      </c>
      <c r="M361" s="306">
        <v>548.69000000000005</v>
      </c>
      <c r="N361" s="306">
        <v>560.06000000000006</v>
      </c>
      <c r="O361" s="306">
        <v>706.05999999999983</v>
      </c>
      <c r="P361" s="301">
        <f t="shared" si="96"/>
        <v>8018.4800000000005</v>
      </c>
    </row>
    <row r="362" spans="1:16" ht="20.149999999999999" customHeight="1">
      <c r="A362" s="305">
        <v>362</v>
      </c>
      <c r="B362" s="304">
        <v>127</v>
      </c>
      <c r="C362" s="130" t="str">
        <f>[1]ΑΝΤΙΣΤΟΙΧΙΣΗ!L356</f>
        <v>ΠΡΑΓΜΑΤΟΠΟΙΗΘΕΝ 2025</v>
      </c>
      <c r="D362" s="306">
        <v>499.48</v>
      </c>
      <c r="E362" s="306">
        <v>725.34</v>
      </c>
      <c r="F362" s="306">
        <v>606.23</v>
      </c>
      <c r="G362" s="306">
        <v>1130.75</v>
      </c>
      <c r="H362" s="306">
        <v>1197.3399999999999</v>
      </c>
      <c r="I362" s="306">
        <v>912.09</v>
      </c>
      <c r="J362" s="306">
        <v>0</v>
      </c>
      <c r="K362" s="306">
        <v>0</v>
      </c>
      <c r="L362" s="306">
        <v>0</v>
      </c>
      <c r="M362" s="306">
        <v>0</v>
      </c>
      <c r="N362" s="306">
        <v>0</v>
      </c>
      <c r="O362" s="306">
        <v>0</v>
      </c>
      <c r="P362" s="301">
        <f t="shared" si="96"/>
        <v>5071.2300000000005</v>
      </c>
    </row>
    <row r="363" spans="1:16" ht="20.149999999999999" customHeight="1">
      <c r="A363" s="305">
        <v>363</v>
      </c>
      <c r="B363" s="304">
        <v>128</v>
      </c>
      <c r="C363" s="303" t="str">
        <f>[1]ΑΝΤΙΣΤΟΙΧΙΣΗ!L357</f>
        <v>ΔΙΑΦΟΡΑ</v>
      </c>
      <c r="D363" s="302">
        <f t="shared" ref="D363:O363" si="104">D361-D360</f>
        <v>-264.31000000000006</v>
      </c>
      <c r="E363" s="302">
        <f t="shared" si="104"/>
        <v>0</v>
      </c>
      <c r="F363" s="302">
        <f t="shared" si="104"/>
        <v>0</v>
      </c>
      <c r="G363" s="302">
        <f t="shared" si="104"/>
        <v>0</v>
      </c>
      <c r="H363" s="302">
        <f t="shared" si="104"/>
        <v>0</v>
      </c>
      <c r="I363" s="302">
        <f t="shared" si="104"/>
        <v>0</v>
      </c>
      <c r="J363" s="302">
        <f t="shared" si="104"/>
        <v>0</v>
      </c>
      <c r="K363" s="302">
        <f t="shared" si="104"/>
        <v>0</v>
      </c>
      <c r="L363" s="302">
        <f t="shared" si="104"/>
        <v>0</v>
      </c>
      <c r="M363" s="302">
        <f t="shared" si="104"/>
        <v>0</v>
      </c>
      <c r="N363" s="302">
        <f t="shared" si="104"/>
        <v>0</v>
      </c>
      <c r="O363" s="302">
        <f t="shared" si="104"/>
        <v>0</v>
      </c>
      <c r="P363" s="301">
        <f t="shared" si="96"/>
        <v>-264.31000000000006</v>
      </c>
    </row>
    <row r="364" spans="1:16" ht="20.149999999999999" customHeight="1">
      <c r="A364" s="305">
        <v>364</v>
      </c>
      <c r="B364" s="304">
        <v>129</v>
      </c>
      <c r="C364" s="130" t="str">
        <f>[1]ΑΝΤΙΣΤΟΙΧΙΣΗ!L358</f>
        <v>Εξοδα δημοσιεύσεων 2024</v>
      </c>
      <c r="D364" s="306">
        <v>0</v>
      </c>
      <c r="E364" s="306">
        <v>0</v>
      </c>
      <c r="F364" s="306">
        <v>0</v>
      </c>
      <c r="G364" s="306">
        <v>0</v>
      </c>
      <c r="H364" s="306">
        <v>0</v>
      </c>
      <c r="I364" s="306">
        <v>0</v>
      </c>
      <c r="J364" s="306">
        <v>0</v>
      </c>
      <c r="K364" s="306">
        <v>0</v>
      </c>
      <c r="L364" s="306">
        <v>0</v>
      </c>
      <c r="M364" s="306">
        <v>0</v>
      </c>
      <c r="N364" s="306">
        <v>0</v>
      </c>
      <c r="O364" s="306">
        <v>0</v>
      </c>
      <c r="P364" s="301">
        <f t="shared" ref="P364:P383" si="105">SUM(D364:O364)</f>
        <v>0</v>
      </c>
    </row>
    <row r="365" spans="1:16" ht="20.149999999999999" customHeight="1">
      <c r="A365" s="305">
        <v>365</v>
      </c>
      <c r="B365" s="304">
        <v>130</v>
      </c>
      <c r="C365" s="130" t="str">
        <f>[1]ΑΝΤΙΣΤΟΙΧΙΣΗ!L359</f>
        <v>Εξοδα δημοσιεύσεων ΠΡΟΒΛΕΨΗ 2025</v>
      </c>
      <c r="D365" s="306">
        <v>0</v>
      </c>
      <c r="E365" s="306">
        <v>0</v>
      </c>
      <c r="F365" s="306">
        <v>0</v>
      </c>
      <c r="G365" s="306">
        <v>0</v>
      </c>
      <c r="H365" s="306">
        <v>0</v>
      </c>
      <c r="I365" s="306">
        <v>0</v>
      </c>
      <c r="J365" s="306">
        <v>0</v>
      </c>
      <c r="K365" s="306">
        <v>0</v>
      </c>
      <c r="L365" s="306">
        <v>0</v>
      </c>
      <c r="M365" s="306">
        <v>0</v>
      </c>
      <c r="N365" s="306">
        <v>0</v>
      </c>
      <c r="O365" s="306">
        <v>0</v>
      </c>
      <c r="P365" s="301">
        <f t="shared" si="105"/>
        <v>0</v>
      </c>
    </row>
    <row r="366" spans="1:16" ht="20.149999999999999" customHeight="1">
      <c r="A366" s="305">
        <v>366</v>
      </c>
      <c r="B366" s="304">
        <v>131</v>
      </c>
      <c r="C366" s="130" t="str">
        <f>[1]ΑΝΤΙΣΤΟΙΧΙΣΗ!L360</f>
        <v>ΠΡΑΓΜΑΤΟΠΟΙΗΘΕΝ 2025</v>
      </c>
      <c r="D366" s="306">
        <v>0</v>
      </c>
      <c r="E366" s="306">
        <v>0</v>
      </c>
      <c r="F366" s="306">
        <v>0</v>
      </c>
      <c r="G366" s="306">
        <v>0</v>
      </c>
      <c r="H366" s="306">
        <v>0</v>
      </c>
      <c r="I366" s="306">
        <v>0</v>
      </c>
      <c r="J366" s="306">
        <v>0</v>
      </c>
      <c r="K366" s="306">
        <v>0</v>
      </c>
      <c r="L366" s="306">
        <v>0</v>
      </c>
      <c r="M366" s="306">
        <v>0</v>
      </c>
      <c r="N366" s="306">
        <v>0</v>
      </c>
      <c r="O366" s="306">
        <v>0</v>
      </c>
      <c r="P366" s="301">
        <f t="shared" si="105"/>
        <v>0</v>
      </c>
    </row>
    <row r="367" spans="1:16" ht="20.149999999999999" customHeight="1">
      <c r="A367" s="305">
        <v>367</v>
      </c>
      <c r="B367" s="304">
        <v>132</v>
      </c>
      <c r="C367" s="303" t="str">
        <f>[1]ΑΝΤΙΣΤΟΙΧΙΣΗ!L361</f>
        <v>ΔΙΑΦΟΡΑ</v>
      </c>
      <c r="D367" s="302">
        <f t="shared" ref="D367:O367" si="106">D365-D364</f>
        <v>0</v>
      </c>
      <c r="E367" s="302">
        <f t="shared" si="106"/>
        <v>0</v>
      </c>
      <c r="F367" s="302">
        <f t="shared" si="106"/>
        <v>0</v>
      </c>
      <c r="G367" s="302">
        <f t="shared" si="106"/>
        <v>0</v>
      </c>
      <c r="H367" s="302">
        <f t="shared" si="106"/>
        <v>0</v>
      </c>
      <c r="I367" s="302">
        <f t="shared" si="106"/>
        <v>0</v>
      </c>
      <c r="J367" s="302">
        <f t="shared" si="106"/>
        <v>0</v>
      </c>
      <c r="K367" s="302">
        <f t="shared" si="106"/>
        <v>0</v>
      </c>
      <c r="L367" s="302">
        <f t="shared" si="106"/>
        <v>0</v>
      </c>
      <c r="M367" s="302">
        <f t="shared" si="106"/>
        <v>0</v>
      </c>
      <c r="N367" s="302">
        <f t="shared" si="106"/>
        <v>0</v>
      </c>
      <c r="O367" s="302">
        <f t="shared" si="106"/>
        <v>0</v>
      </c>
      <c r="P367" s="301">
        <f t="shared" si="105"/>
        <v>0</v>
      </c>
    </row>
    <row r="368" spans="1:16" ht="20.149999999999999" customHeight="1">
      <c r="A368" s="305">
        <v>368</v>
      </c>
      <c r="B368" s="304">
        <v>133</v>
      </c>
      <c r="C368" s="130" t="str">
        <f>[1]ΑΝΤΙΣΤΟΙΧΙΣΗ!L362</f>
        <v>Λοιπά Διάφορα έξοδα 2024</v>
      </c>
      <c r="D368" s="306">
        <v>0</v>
      </c>
      <c r="E368" s="306">
        <v>0</v>
      </c>
      <c r="F368" s="306">
        <v>0</v>
      </c>
      <c r="G368" s="306">
        <v>0</v>
      </c>
      <c r="H368" s="306">
        <v>0</v>
      </c>
      <c r="I368" s="306">
        <v>0</v>
      </c>
      <c r="J368" s="306">
        <v>373.4</v>
      </c>
      <c r="K368" s="306">
        <v>0</v>
      </c>
      <c r="L368" s="306">
        <v>0</v>
      </c>
      <c r="M368" s="306">
        <v>0</v>
      </c>
      <c r="N368" s="306">
        <v>0</v>
      </c>
      <c r="O368" s="306">
        <v>0</v>
      </c>
      <c r="P368" s="301">
        <f t="shared" si="105"/>
        <v>373.4</v>
      </c>
    </row>
    <row r="369" spans="1:16" ht="20.149999999999999" customHeight="1">
      <c r="A369" s="305">
        <v>369</v>
      </c>
      <c r="B369" s="304">
        <v>134</v>
      </c>
      <c r="C369" s="130" t="str">
        <f>[1]ΑΝΤΙΣΤΟΙΧΙΣΗ!L363</f>
        <v>Λοιπά Διάφορα έξοδα ΠΡΟΒΛΕΨΗ 2025</v>
      </c>
      <c r="D369" s="306">
        <v>0</v>
      </c>
      <c r="E369" s="306">
        <v>0</v>
      </c>
      <c r="F369" s="306">
        <v>0</v>
      </c>
      <c r="G369" s="306">
        <v>0</v>
      </c>
      <c r="H369" s="306">
        <v>0</v>
      </c>
      <c r="I369" s="306">
        <v>0</v>
      </c>
      <c r="J369" s="306">
        <v>0</v>
      </c>
      <c r="K369" s="306">
        <v>0</v>
      </c>
      <c r="L369" s="306">
        <v>0</v>
      </c>
      <c r="M369" s="306">
        <v>0</v>
      </c>
      <c r="N369" s="306">
        <v>0</v>
      </c>
      <c r="O369" s="306">
        <v>0</v>
      </c>
      <c r="P369" s="301">
        <f t="shared" si="105"/>
        <v>0</v>
      </c>
    </row>
    <row r="370" spans="1:16" ht="20.149999999999999" customHeight="1">
      <c r="A370" s="305">
        <v>370</v>
      </c>
      <c r="B370" s="304">
        <v>135</v>
      </c>
      <c r="C370" s="130" t="str">
        <f>[1]ΑΝΤΙΣΤΟΙΧΙΣΗ!L364</f>
        <v>ΠΡΑΓΜΑΤΟΠΟΙΗΘΕΝ 2025</v>
      </c>
      <c r="D370" s="306">
        <v>0</v>
      </c>
      <c r="E370" s="306">
        <v>0</v>
      </c>
      <c r="F370" s="306">
        <v>0</v>
      </c>
      <c r="G370" s="306">
        <v>0</v>
      </c>
      <c r="H370" s="306">
        <v>0</v>
      </c>
      <c r="I370" s="306">
        <v>0</v>
      </c>
      <c r="J370" s="306">
        <v>0</v>
      </c>
      <c r="K370" s="306">
        <v>0</v>
      </c>
      <c r="L370" s="306">
        <v>0</v>
      </c>
      <c r="M370" s="306">
        <v>0</v>
      </c>
      <c r="N370" s="306">
        <v>0</v>
      </c>
      <c r="O370" s="306">
        <v>0</v>
      </c>
      <c r="P370" s="301">
        <f t="shared" si="105"/>
        <v>0</v>
      </c>
    </row>
    <row r="371" spans="1:16" ht="20.149999999999999" customHeight="1">
      <c r="A371" s="305">
        <v>371</v>
      </c>
      <c r="B371" s="304">
        <v>136</v>
      </c>
      <c r="C371" s="303" t="str">
        <f>[1]ΑΝΤΙΣΤΟΙΧΙΣΗ!L365</f>
        <v>ΔΙΑΦΟΡΑ</v>
      </c>
      <c r="D371" s="302">
        <f t="shared" ref="D371:O371" si="107">D369-D368</f>
        <v>0</v>
      </c>
      <c r="E371" s="302">
        <f t="shared" si="107"/>
        <v>0</v>
      </c>
      <c r="F371" s="302">
        <f t="shared" si="107"/>
        <v>0</v>
      </c>
      <c r="G371" s="302">
        <f t="shared" si="107"/>
        <v>0</v>
      </c>
      <c r="H371" s="302">
        <f t="shared" si="107"/>
        <v>0</v>
      </c>
      <c r="I371" s="302">
        <f t="shared" si="107"/>
        <v>0</v>
      </c>
      <c r="J371" s="302">
        <f t="shared" si="107"/>
        <v>-373.4</v>
      </c>
      <c r="K371" s="302">
        <f t="shared" si="107"/>
        <v>0</v>
      </c>
      <c r="L371" s="302">
        <f t="shared" si="107"/>
        <v>0</v>
      </c>
      <c r="M371" s="302">
        <f t="shared" si="107"/>
        <v>0</v>
      </c>
      <c r="N371" s="302">
        <f t="shared" si="107"/>
        <v>0</v>
      </c>
      <c r="O371" s="302">
        <f t="shared" si="107"/>
        <v>0</v>
      </c>
      <c r="P371" s="301">
        <f t="shared" si="105"/>
        <v>-373.4</v>
      </c>
    </row>
    <row r="372" spans="1:16" ht="20.149999999999999" customHeight="1">
      <c r="A372" s="305">
        <v>372</v>
      </c>
      <c r="B372" s="304">
        <v>137</v>
      </c>
      <c r="C372" s="130" t="str">
        <f>[1]ΑΝΤΙΣΤΟΙΧΙΣΗ!L366</f>
        <v>Τόκοι και συναφή εξοδα 2024</v>
      </c>
      <c r="D372" s="306">
        <v>429.25</v>
      </c>
      <c r="E372" s="306">
        <v>695.07</v>
      </c>
      <c r="F372" s="306">
        <v>1025.42</v>
      </c>
      <c r="G372" s="306">
        <v>911.16</v>
      </c>
      <c r="H372" s="306">
        <v>538.42999999999995</v>
      </c>
      <c r="I372" s="306">
        <v>674.67</v>
      </c>
      <c r="J372" s="306">
        <v>540.63</v>
      </c>
      <c r="K372" s="306">
        <v>422.99</v>
      </c>
      <c r="L372" s="306">
        <v>578.87</v>
      </c>
      <c r="M372" s="306">
        <v>626.67999999999995</v>
      </c>
      <c r="N372" s="306">
        <v>336.86</v>
      </c>
      <c r="O372" s="306">
        <v>488.85</v>
      </c>
      <c r="P372" s="301">
        <f t="shared" si="105"/>
        <v>7268.88</v>
      </c>
    </row>
    <row r="373" spans="1:16" ht="20.149999999999999" customHeight="1">
      <c r="A373" s="305">
        <v>373</v>
      </c>
      <c r="B373" s="304">
        <v>138</v>
      </c>
      <c r="C373" s="130" t="str">
        <f>[1]ΑΝΤΙΣΤΟΙΧΙΣΗ!L367</f>
        <v>Τόκοι και συναφή εξοδα ΠΡΟΒΛΕΨΗ 2025</v>
      </c>
      <c r="D373" s="306">
        <v>429.25</v>
      </c>
      <c r="E373" s="306">
        <v>695.07</v>
      </c>
      <c r="F373" s="306">
        <v>1025.42</v>
      </c>
      <c r="G373" s="306">
        <v>911.16</v>
      </c>
      <c r="H373" s="306">
        <v>538.42999999999995</v>
      </c>
      <c r="I373" s="306">
        <v>674.67</v>
      </c>
      <c r="J373" s="306">
        <v>540.63</v>
      </c>
      <c r="K373" s="306">
        <v>422.99</v>
      </c>
      <c r="L373" s="306">
        <v>578.87</v>
      </c>
      <c r="M373" s="306">
        <v>626.67999999999995</v>
      </c>
      <c r="N373" s="306">
        <v>336.86</v>
      </c>
      <c r="O373" s="306">
        <v>488.85</v>
      </c>
      <c r="P373" s="301">
        <f t="shared" si="105"/>
        <v>7268.88</v>
      </c>
    </row>
    <row r="374" spans="1:16" ht="20.149999999999999" customHeight="1">
      <c r="A374" s="305">
        <v>374</v>
      </c>
      <c r="B374" s="304">
        <v>139</v>
      </c>
      <c r="C374" s="130" t="str">
        <f>[1]ΑΝΤΙΣΤΟΙΧΙΣΗ!L368</f>
        <v>ΠΡΑΓΜΑΤΟΠΟΙΗΘΕΝ 2025</v>
      </c>
      <c r="D374" s="306">
        <v>613.27</v>
      </c>
      <c r="E374" s="306">
        <v>521.88</v>
      </c>
      <c r="F374" s="306">
        <v>425.62</v>
      </c>
      <c r="G374" s="306">
        <v>766.93</v>
      </c>
      <c r="H374" s="306">
        <v>501.95</v>
      </c>
      <c r="I374" s="306">
        <v>564.46</v>
      </c>
      <c r="J374" s="306">
        <v>0</v>
      </c>
      <c r="K374" s="306">
        <v>0</v>
      </c>
      <c r="L374" s="306">
        <v>0</v>
      </c>
      <c r="M374" s="306">
        <v>0</v>
      </c>
      <c r="N374" s="306">
        <v>0</v>
      </c>
      <c r="O374" s="306">
        <v>0</v>
      </c>
      <c r="P374" s="301">
        <f t="shared" si="105"/>
        <v>3394.1099999999997</v>
      </c>
    </row>
    <row r="375" spans="1:16" ht="20.149999999999999" customHeight="1">
      <c r="A375" s="305">
        <v>375</v>
      </c>
      <c r="B375" s="304">
        <v>140</v>
      </c>
      <c r="C375" s="303" t="str">
        <f>[1]ΑΝΤΙΣΤΟΙΧΙΣΗ!L369</f>
        <v>ΔΙΑΦΟΡΑ</v>
      </c>
      <c r="D375" s="302">
        <f t="shared" ref="D375:O375" si="108">D373-D372</f>
        <v>0</v>
      </c>
      <c r="E375" s="302">
        <f t="shared" si="108"/>
        <v>0</v>
      </c>
      <c r="F375" s="302">
        <f t="shared" si="108"/>
        <v>0</v>
      </c>
      <c r="G375" s="302">
        <f t="shared" si="108"/>
        <v>0</v>
      </c>
      <c r="H375" s="302">
        <f t="shared" si="108"/>
        <v>0</v>
      </c>
      <c r="I375" s="302">
        <f t="shared" si="108"/>
        <v>0</v>
      </c>
      <c r="J375" s="302">
        <f t="shared" si="108"/>
        <v>0</v>
      </c>
      <c r="K375" s="302">
        <f t="shared" si="108"/>
        <v>0</v>
      </c>
      <c r="L375" s="302">
        <f t="shared" si="108"/>
        <v>0</v>
      </c>
      <c r="M375" s="302">
        <f t="shared" si="108"/>
        <v>0</v>
      </c>
      <c r="N375" s="302">
        <f t="shared" si="108"/>
        <v>0</v>
      </c>
      <c r="O375" s="302">
        <f t="shared" si="108"/>
        <v>0</v>
      </c>
      <c r="P375" s="301">
        <f t="shared" si="105"/>
        <v>0</v>
      </c>
    </row>
    <row r="376" spans="1:16" ht="20.149999999999999" customHeight="1">
      <c r="A376" s="305">
        <v>376</v>
      </c>
      <c r="B376" s="304">
        <v>141</v>
      </c>
      <c r="C376" s="130" t="str">
        <f>[1]ΑΝΤΙΣΤΟΙΧΙΣΗ!L370</f>
        <v>Αποσβέσεις ( Εξοπλισμού Διοίκησης και εγκαταστάσεων στην έδρα και αποθήκες ) 2024</v>
      </c>
      <c r="D376" s="306">
        <v>444.43416666666667</v>
      </c>
      <c r="E376" s="306">
        <v>444.43416666666667</v>
      </c>
      <c r="F376" s="306">
        <v>444.43416666666667</v>
      </c>
      <c r="G376" s="306">
        <v>444.43416666666667</v>
      </c>
      <c r="H376" s="306">
        <v>444.43416666666667</v>
      </c>
      <c r="I376" s="306">
        <v>444.43416666666667</v>
      </c>
      <c r="J376" s="306">
        <v>444.43416666666667</v>
      </c>
      <c r="K376" s="306">
        <v>444.43416666666667</v>
      </c>
      <c r="L376" s="306">
        <v>444.43416666666667</v>
      </c>
      <c r="M376" s="306">
        <v>444.43416666666667</v>
      </c>
      <c r="N376" s="306">
        <v>444.43416666666667</v>
      </c>
      <c r="O376" s="306">
        <v>444.43416666666667</v>
      </c>
      <c r="P376" s="301">
        <f t="shared" si="105"/>
        <v>5333.2100000000019</v>
      </c>
    </row>
    <row r="377" spans="1:16" ht="20.149999999999999" customHeight="1">
      <c r="A377" s="305">
        <v>377</v>
      </c>
      <c r="B377" s="304">
        <v>142</v>
      </c>
      <c r="C377" s="130" t="str">
        <f>[1]ΑΝΤΙΣΤΟΙΧΙΣΗ!L371</f>
        <v>Αποσβέσεις ( Εξοπλισμού Διοίκησης και εγκαταστάσεων στην έδρα και αποθήκες ) ΠΡΟΒΛΕΨΗ 2025</v>
      </c>
      <c r="D377" s="306">
        <v>444.43416666666667</v>
      </c>
      <c r="E377" s="306">
        <v>444.43416666666667</v>
      </c>
      <c r="F377" s="306">
        <v>444.43416666666667</v>
      </c>
      <c r="G377" s="306">
        <v>444.43416666666667</v>
      </c>
      <c r="H377" s="306">
        <v>444.43416666666667</v>
      </c>
      <c r="I377" s="306">
        <v>444.43416666666667</v>
      </c>
      <c r="J377" s="306">
        <v>444.43416666666667</v>
      </c>
      <c r="K377" s="306">
        <v>444.43416666666667</v>
      </c>
      <c r="L377" s="306">
        <v>444.43416666666667</v>
      </c>
      <c r="M377" s="306">
        <v>444.43416666666667</v>
      </c>
      <c r="N377" s="306">
        <v>444.43416666666667</v>
      </c>
      <c r="O377" s="306">
        <v>444.43416666666667</v>
      </c>
      <c r="P377" s="301">
        <f t="shared" si="105"/>
        <v>5333.2100000000019</v>
      </c>
    </row>
    <row r="378" spans="1:16" ht="20.149999999999999" customHeight="1">
      <c r="A378" s="305">
        <v>378</v>
      </c>
      <c r="B378" s="304">
        <v>143</v>
      </c>
      <c r="C378" s="130" t="str">
        <f>[1]ΑΝΤΙΣΤΟΙΧΙΣΗ!L372</f>
        <v>ΠΡΑΓΜΑΤΟΠΟΙΗΘΕΝ 2025</v>
      </c>
      <c r="D378" s="306">
        <v>444.43416666666667</v>
      </c>
      <c r="E378" s="306">
        <v>444.43416666666667</v>
      </c>
      <c r="F378" s="306">
        <v>444.43416666666667</v>
      </c>
      <c r="G378" s="306">
        <v>444.43416666666667</v>
      </c>
      <c r="H378" s="306">
        <v>444.43416666666667</v>
      </c>
      <c r="I378" s="306">
        <v>444.43416666666667</v>
      </c>
      <c r="J378" s="306">
        <v>444.43416666666667</v>
      </c>
      <c r="K378" s="306">
        <v>444.43416666666667</v>
      </c>
      <c r="L378" s="306">
        <v>444.43416666666667</v>
      </c>
      <c r="M378" s="306">
        <v>444.43416666666667</v>
      </c>
      <c r="N378" s="306">
        <v>444.43416666666667</v>
      </c>
      <c r="O378" s="306">
        <v>444.43416666666667</v>
      </c>
      <c r="P378" s="301">
        <f t="shared" si="105"/>
        <v>5333.2100000000019</v>
      </c>
    </row>
    <row r="379" spans="1:16" ht="20.149999999999999" customHeight="1">
      <c r="A379" s="305">
        <v>379</v>
      </c>
      <c r="B379" s="304">
        <v>144</v>
      </c>
      <c r="C379" s="303" t="str">
        <f>[1]ΑΝΤΙΣΤΟΙΧΙΣΗ!L373</f>
        <v>ΔΙΑΦΟΡΑ</v>
      </c>
      <c r="D379" s="302">
        <f t="shared" ref="D379:O379" si="109">D377-D376</f>
        <v>0</v>
      </c>
      <c r="E379" s="302">
        <f t="shared" si="109"/>
        <v>0</v>
      </c>
      <c r="F379" s="302">
        <f t="shared" si="109"/>
        <v>0</v>
      </c>
      <c r="G379" s="302">
        <f t="shared" si="109"/>
        <v>0</v>
      </c>
      <c r="H379" s="302">
        <f t="shared" si="109"/>
        <v>0</v>
      </c>
      <c r="I379" s="302">
        <f t="shared" si="109"/>
        <v>0</v>
      </c>
      <c r="J379" s="302">
        <f t="shared" si="109"/>
        <v>0</v>
      </c>
      <c r="K379" s="302">
        <f t="shared" si="109"/>
        <v>0</v>
      </c>
      <c r="L379" s="302">
        <f t="shared" si="109"/>
        <v>0</v>
      </c>
      <c r="M379" s="302">
        <f t="shared" si="109"/>
        <v>0</v>
      </c>
      <c r="N379" s="302">
        <f t="shared" si="109"/>
        <v>0</v>
      </c>
      <c r="O379" s="302">
        <f t="shared" si="109"/>
        <v>0</v>
      </c>
      <c r="P379" s="301">
        <f t="shared" si="105"/>
        <v>0</v>
      </c>
    </row>
    <row r="380" spans="1:16" ht="20.149999999999999" customHeight="1">
      <c r="A380" s="305">
        <v>380</v>
      </c>
      <c r="B380" s="304">
        <v>145</v>
      </c>
      <c r="C380" s="130" t="str">
        <f>[1]ΑΝΤΙΣΤΟΙΧΙΣΗ!L374</f>
        <v>Ασυνήθη έξοδα 2024</v>
      </c>
      <c r="D380" s="306">
        <v>4962.75</v>
      </c>
      <c r="E380" s="306">
        <v>38.700000000000003</v>
      </c>
      <c r="F380" s="306">
        <v>868.31</v>
      </c>
      <c r="G380" s="306">
        <v>139.16999999999999</v>
      </c>
      <c r="H380" s="306">
        <v>203.09</v>
      </c>
      <c r="I380" s="306">
        <v>22.73</v>
      </c>
      <c r="J380" s="306">
        <v>44.55</v>
      </c>
      <c r="K380" s="306">
        <v>253.21</v>
      </c>
      <c r="L380" s="306">
        <v>4907.07</v>
      </c>
      <c r="M380" s="306">
        <v>197.25</v>
      </c>
      <c r="N380" s="306">
        <v>71.099999999999994</v>
      </c>
      <c r="O380" s="306">
        <v>342.42999999999995</v>
      </c>
      <c r="P380" s="301">
        <f t="shared" si="105"/>
        <v>12050.36</v>
      </c>
    </row>
    <row r="381" spans="1:16" ht="20.149999999999999" customHeight="1">
      <c r="A381" s="305">
        <v>381</v>
      </c>
      <c r="B381" s="304">
        <v>146</v>
      </c>
      <c r="C381" s="130" t="str">
        <f>[1]ΑΝΤΙΣΤΟΙΧΙΣΗ!L375</f>
        <v>Ασυνήθη έξοδα ΠΡΟΒΛΕΨΗ 2025</v>
      </c>
      <c r="D381" s="306">
        <v>416.7</v>
      </c>
      <c r="E381" s="306">
        <v>416.7</v>
      </c>
      <c r="F381" s="306">
        <v>416.7</v>
      </c>
      <c r="G381" s="306">
        <v>416.7</v>
      </c>
      <c r="H381" s="306">
        <v>416.7</v>
      </c>
      <c r="I381" s="306">
        <v>416.7</v>
      </c>
      <c r="J381" s="306">
        <v>416.7</v>
      </c>
      <c r="K381" s="306">
        <v>416.7</v>
      </c>
      <c r="L381" s="306">
        <v>416.7</v>
      </c>
      <c r="M381" s="306">
        <v>416.7</v>
      </c>
      <c r="N381" s="306">
        <v>416.7</v>
      </c>
      <c r="O381" s="306">
        <v>416.3</v>
      </c>
      <c r="P381" s="301">
        <f t="shared" si="105"/>
        <v>4999.9999999999991</v>
      </c>
    </row>
    <row r="382" spans="1:16" ht="20.149999999999999" customHeight="1">
      <c r="A382" s="305">
        <v>382</v>
      </c>
      <c r="B382" s="304">
        <v>147</v>
      </c>
      <c r="C382" s="130" t="str">
        <f>[1]ΑΝΤΙΣΤΟΙΧΙΣΗ!L376</f>
        <v>ΠΡΑΓΜΑΤΟΠΟΙΗΘΕΝ 2025</v>
      </c>
      <c r="D382" s="306">
        <v>1488.62</v>
      </c>
      <c r="E382" s="306">
        <v>109.66</v>
      </c>
      <c r="F382" s="306">
        <v>77.55</v>
      </c>
      <c r="G382" s="306">
        <v>98.51</v>
      </c>
      <c r="H382" s="306">
        <v>386.35</v>
      </c>
      <c r="I382" s="306">
        <v>341.63</v>
      </c>
      <c r="J382" s="306">
        <v>0</v>
      </c>
      <c r="K382" s="306">
        <v>0</v>
      </c>
      <c r="L382" s="306">
        <v>0</v>
      </c>
      <c r="M382" s="306">
        <v>0</v>
      </c>
      <c r="N382" s="306">
        <v>0</v>
      </c>
      <c r="O382" s="306">
        <v>0</v>
      </c>
      <c r="P382" s="301">
        <f t="shared" si="105"/>
        <v>2502.3200000000002</v>
      </c>
    </row>
    <row r="383" spans="1:16" ht="20.149999999999999" customHeight="1">
      <c r="A383" s="305">
        <v>383</v>
      </c>
      <c r="B383" s="304">
        <v>148</v>
      </c>
      <c r="C383" s="303" t="str">
        <f>[1]ΑΝΤΙΣΤΟΙΧΙΣΗ!L377</f>
        <v>ΔΙΑΦΟΡΑ</v>
      </c>
      <c r="D383" s="302">
        <f t="shared" ref="D383:O383" si="110">D381-D380</f>
        <v>-4546.05</v>
      </c>
      <c r="E383" s="302">
        <f t="shared" si="110"/>
        <v>378</v>
      </c>
      <c r="F383" s="302">
        <f t="shared" si="110"/>
        <v>-451.60999999999996</v>
      </c>
      <c r="G383" s="302">
        <f t="shared" si="110"/>
        <v>277.52999999999997</v>
      </c>
      <c r="H383" s="302">
        <f t="shared" si="110"/>
        <v>213.60999999999999</v>
      </c>
      <c r="I383" s="302">
        <f t="shared" si="110"/>
        <v>393.96999999999997</v>
      </c>
      <c r="J383" s="302">
        <f t="shared" si="110"/>
        <v>372.15</v>
      </c>
      <c r="K383" s="302">
        <f t="shared" si="110"/>
        <v>163.48999999999998</v>
      </c>
      <c r="L383" s="302">
        <f t="shared" si="110"/>
        <v>-4490.37</v>
      </c>
      <c r="M383" s="302">
        <f t="shared" si="110"/>
        <v>219.45</v>
      </c>
      <c r="N383" s="302">
        <f t="shared" si="110"/>
        <v>345.6</v>
      </c>
      <c r="O383" s="302">
        <f t="shared" si="110"/>
        <v>73.870000000000061</v>
      </c>
      <c r="P383" s="301">
        <f t="shared" si="105"/>
        <v>-7050.3600000000006</v>
      </c>
    </row>
    <row r="384" spans="1:16" ht="20.149999999999999" customHeight="1"/>
    <row r="385" customFormat="1" ht="20.149999999999999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924-D26D-4CFA-8179-EE6F44568163}">
  <dimension ref="A1:V159"/>
  <sheetViews>
    <sheetView zoomScale="85" zoomScaleNormal="85" workbookViewId="0">
      <selection activeCell="H8" sqref="H8"/>
    </sheetView>
  </sheetViews>
  <sheetFormatPr defaultColWidth="9.1796875" defaultRowHeight="11.5"/>
  <cols>
    <col min="1" max="1" width="5.1796875" style="51" bestFit="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26953125" style="61" bestFit="1" customWidth="1"/>
    <col min="7" max="7" width="11.7265625" style="61" customWidth="1"/>
    <col min="8" max="8" width="12.7265625" style="61" bestFit="1" customWidth="1"/>
    <col min="9" max="9" width="8.81640625" style="61" customWidth="1"/>
    <col min="10" max="10" width="13.54296875" style="61" bestFit="1" customWidth="1"/>
    <col min="11" max="11" width="10.7265625" style="61" customWidth="1"/>
    <col min="12" max="12" width="12.54296875" style="61" customWidth="1"/>
    <col min="13" max="13" width="11.7265625" style="61" customWidth="1"/>
    <col min="14" max="14" width="13.81640625" style="61" customWidth="1"/>
    <col min="15" max="16" width="13.26953125" style="61" customWidth="1"/>
    <col min="17" max="17" width="11.453125" style="51" customWidth="1"/>
    <col min="18" max="21" width="9.1796875" style="51"/>
    <col min="22" max="22" width="47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ΑΝΤΙΣΤΟΙΧΙΣΗ!$F$110</f>
        <v xml:space="preserve">ΜΑΙΟΣ ΤΡΕΧΟΝ ΕΤΟΣ </v>
      </c>
      <c r="E3" s="433"/>
      <c r="F3" s="433"/>
      <c r="G3" s="109">
        <f>ΑΝΤΙΣΤΟΙΧΙΣΗ!$D$34</f>
        <v>2025</v>
      </c>
      <c r="H3" s="433" t="str">
        <f>ΑΝΤΙΣΤΟΙΧΙΣΗ!$F$110</f>
        <v xml:space="preserve">ΜΑΙΟΣ ΤΡΕΧΟΝ ΕΤΟΣ </v>
      </c>
      <c r="I3" s="433"/>
      <c r="J3" s="433"/>
      <c r="K3" s="109">
        <f>ΑΝΤΙΣΤΟΙΧΙΣΗ!$D$34</f>
        <v>2025</v>
      </c>
      <c r="L3" s="433" t="str">
        <f>ΑΝΤΙΣΤΟΙΧΙΣΗ!$F$124</f>
        <v>ΜΑΙΟΣ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8386.6733333333541</v>
      </c>
      <c r="E5" s="298"/>
      <c r="F5" s="85">
        <f>F7-F6</f>
        <v>-102227.50749262539</v>
      </c>
      <c r="G5" s="298"/>
      <c r="H5" s="85">
        <f>H159-H6</f>
        <v>-8420.4400666666697</v>
      </c>
      <c r="I5" s="298"/>
      <c r="J5" s="85">
        <f>J159-J6</f>
        <v>-40052.339383333339</v>
      </c>
      <c r="K5" s="298"/>
      <c r="L5" s="85">
        <f>L7-L6</f>
        <v>6845.3150442478218</v>
      </c>
      <c r="M5" s="298"/>
      <c r="N5" s="85">
        <f>N7-N6</f>
        <v>-99163.431946902652</v>
      </c>
      <c r="O5" s="298"/>
      <c r="P5" s="85">
        <f>P159-P6</f>
        <v>-12138.557787610638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65630.456666666665</v>
      </c>
      <c r="E6" s="298"/>
      <c r="F6" s="85">
        <f>F74+F111+F157</f>
        <v>318067.07333333336</v>
      </c>
      <c r="G6" s="298"/>
      <c r="H6" s="85">
        <f>H38-H43-H80</f>
        <v>28891.025183474987</v>
      </c>
      <c r="I6" s="298"/>
      <c r="J6" s="86">
        <f>J38-J43-J80</f>
        <v>98659.370856887195</v>
      </c>
      <c r="K6" s="298"/>
      <c r="L6" s="85">
        <f>L43+L80+L116</f>
        <v>65550.13</v>
      </c>
      <c r="M6" s="298"/>
      <c r="N6" s="86">
        <f>N74+N111+N157</f>
        <v>302864.44</v>
      </c>
      <c r="O6" s="298"/>
      <c r="P6" s="85">
        <f>P38-P43-P80</f>
        <v>12138.557787610638</v>
      </c>
      <c r="Q6" s="298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SUM(D8:D31)</f>
        <v>74017.130000000019</v>
      </c>
      <c r="E7" s="82"/>
      <c r="F7" s="65">
        <f>SUM(F8:F31)</f>
        <v>215839.56584070798</v>
      </c>
      <c r="G7" s="82"/>
      <c r="H7" s="65">
        <f>SUM(H8:H31)</f>
        <v>85195.394473474997</v>
      </c>
      <c r="I7" s="82"/>
      <c r="J7" s="65">
        <f>SUM(J8:J31)</f>
        <v>289397.90831188718</v>
      </c>
      <c r="K7" s="82"/>
      <c r="L7" s="65">
        <f>SUM(L8:L31)</f>
        <v>72395.445044247826</v>
      </c>
      <c r="M7" s="82"/>
      <c r="N7" s="65">
        <f>L7+'2025 Απρίλιος'!N7</f>
        <v>203701.00805309735</v>
      </c>
      <c r="O7" s="82"/>
      <c r="P7" s="65">
        <f>SUM(P8:P31)</f>
        <v>12138.557787610638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'2025_ΕΣΟΔΑ'!G2</f>
        <v>64639.62</v>
      </c>
      <c r="E8" s="53">
        <f>D8/$D$7</f>
        <v>0.87330621978993217</v>
      </c>
      <c r="F8" s="54">
        <f>D8+'2025 Απρίλιος'!F8</f>
        <v>191311.33176991151</v>
      </c>
      <c r="G8" s="53">
        <f>F8/$F$7</f>
        <v>0.88635895381248786</v>
      </c>
      <c r="H8" s="54">
        <f>ΠΡΟΥΠΟΛΟΓΙΣΜΟΣ_ΕΣΟΔΑ!I1</f>
        <v>85195.394473474997</v>
      </c>
      <c r="I8" s="53">
        <f>H8/$H$7</f>
        <v>1</v>
      </c>
      <c r="J8" s="54">
        <f>H8+'2025 Απρίλιος'!J8</f>
        <v>289397.90831188718</v>
      </c>
      <c r="K8" s="53">
        <f>J8/$J$7</f>
        <v>1</v>
      </c>
      <c r="L8" s="91">
        <f>'2024_60-69 ΕΞΟΔΑ+ΟΜ 2'!G114</f>
        <v>64011.902654867299</v>
      </c>
      <c r="M8" s="53">
        <f>L8/$L$7</f>
        <v>0.88419793007341085</v>
      </c>
      <c r="N8" s="54">
        <f>L8+'2025 Απρίλιος'!N8</f>
        <v>177287.5228318584</v>
      </c>
      <c r="O8" s="53">
        <f>N8/$N$7</f>
        <v>0.8703320839023343</v>
      </c>
      <c r="P8" s="54">
        <f t="shared" ref="P8:P26" si="0">F8-N8</f>
        <v>14023.808938053116</v>
      </c>
      <c r="Q8" s="53">
        <f t="shared" ref="Q8:Q26" si="1">N8/F8</f>
        <v>0.92669640209854676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'2025_ΕΣΟΔΑ'!G3</f>
        <v>44.25</v>
      </c>
      <c r="E9" s="53">
        <f t="shared" ref="E9:E29" si="2">D9/$D$7</f>
        <v>5.978345823460054E-4</v>
      </c>
      <c r="F9" s="54">
        <f>D9+'2025 Απρίλιος'!F9</f>
        <v>44.25</v>
      </c>
      <c r="G9" s="53">
        <f t="shared" ref="G9:G29" si="3">F9/$F$7</f>
        <v>2.0501338495397547E-4</v>
      </c>
      <c r="H9" s="54"/>
      <c r="I9" s="53">
        <f t="shared" ref="I9:I29" si="4">H9/$H$7</f>
        <v>0</v>
      </c>
      <c r="J9" s="54">
        <f>H9+'2025 Απρίλιος'!J9</f>
        <v>0</v>
      </c>
      <c r="K9" s="53">
        <f t="shared" ref="K9:K29" si="5">J9/$J$7</f>
        <v>0</v>
      </c>
      <c r="L9" s="91">
        <f>'2024_60-69 ΕΞΟΔΑ+ΟΜ 2'!G115</f>
        <v>0</v>
      </c>
      <c r="M9" s="53">
        <f t="shared" ref="M9:M29" si="6">L9/$L$7</f>
        <v>0</v>
      </c>
      <c r="N9" s="54">
        <f>L9+'2025 Απρίλιος'!N9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'2025_ΕΣΟΔΑ'!G4</f>
        <v>0</v>
      </c>
      <c r="E10" s="53">
        <f t="shared" si="2"/>
        <v>0</v>
      </c>
      <c r="F10" s="54">
        <f>D10+'2025 Απρίλιος'!F10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Απρίλιος'!J10</f>
        <v>0</v>
      </c>
      <c r="K10" s="53">
        <f t="shared" si="5"/>
        <v>0</v>
      </c>
      <c r="L10" s="91">
        <f>'2024_60-69 ΕΞΟΔΑ+ΟΜ 2'!G116</f>
        <v>0</v>
      </c>
      <c r="M10" s="53">
        <f t="shared" si="6"/>
        <v>0</v>
      </c>
      <c r="N10" s="54">
        <f>L10+'2025 Απρίλιος'!N10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'2025_ΕΣΟΔΑ'!G5</f>
        <v>4452.21</v>
      </c>
      <c r="E11" s="53">
        <f t="shared" si="2"/>
        <v>6.0151075838795677E-2</v>
      </c>
      <c r="F11" s="54">
        <f>D11+'2025 Απρίλιος'!F11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Απρίλιος'!J11</f>
        <v>0</v>
      </c>
      <c r="K11" s="53">
        <f t="shared" si="5"/>
        <v>0</v>
      </c>
      <c r="L11" s="91">
        <f>'2024_60-69 ΕΞΟΔΑ+ΟΜ 2'!G117</f>
        <v>5252.212389380531</v>
      </c>
      <c r="M11" s="53">
        <f t="shared" si="6"/>
        <v>7.2548934344838945E-2</v>
      </c>
      <c r="N11" s="54">
        <f>L11+'2025 Απρίλιος'!N11</f>
        <v>13995.57522123894</v>
      </c>
      <c r="O11" s="53">
        <f t="shared" si="7"/>
        <v>6.8706460291992316E-2</v>
      </c>
      <c r="P11" s="54">
        <f t="shared" si="0"/>
        <v>-835.82115044248167</v>
      </c>
      <c r="Q11" s="53">
        <f t="shared" si="1"/>
        <v>1.0635134323898423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'2025_ΕΣΟΔΑ'!G6</f>
        <v>587.21</v>
      </c>
      <c r="E12" s="53">
        <f t="shared" si="2"/>
        <v>7.9334337875570145E-3</v>
      </c>
      <c r="F12" s="54">
        <f>D12+'2025 Απρίλιος'!F12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Απρίλιος'!J12</f>
        <v>0</v>
      </c>
      <c r="K12" s="53">
        <f t="shared" si="5"/>
        <v>0</v>
      </c>
      <c r="L12" s="91">
        <f>'2024_60-69 ΕΞΟΔΑ+ΟΜ 2'!G118</f>
        <v>296.2</v>
      </c>
      <c r="M12" s="53">
        <f t="shared" si="6"/>
        <v>4.0914176274344837E-3</v>
      </c>
      <c r="N12" s="54">
        <f>L12+'2025 Απρίλιος'!N12</f>
        <v>1764.48</v>
      </c>
      <c r="O12" s="53">
        <f t="shared" si="7"/>
        <v>8.6621073546188105E-3</v>
      </c>
      <c r="P12" s="54">
        <f t="shared" si="0"/>
        <v>461.15000000000009</v>
      </c>
      <c r="Q12" s="53">
        <f t="shared" si="1"/>
        <v>0.79280024083068612</v>
      </c>
      <c r="S12"/>
      <c r="T12"/>
      <c r="U12"/>
      <c r="V12"/>
    </row>
    <row r="13" spans="1:22" ht="29.2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'2025_ΕΣΟΔΑ'!G7</f>
        <v>1883.5</v>
      </c>
      <c r="E13" s="53">
        <f t="shared" si="2"/>
        <v>2.5446812109575168E-2</v>
      </c>
      <c r="F13" s="54">
        <f>D13+'2025 Απρίλιος'!F13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Απρίλιος'!J13</f>
        <v>0</v>
      </c>
      <c r="K13" s="53">
        <f t="shared" si="5"/>
        <v>0</v>
      </c>
      <c r="L13" s="91">
        <f>'2024_60-69 ΕΞΟΔΑ+ΟΜ 2'!G119</f>
        <v>2404.79</v>
      </c>
      <c r="M13" s="53">
        <f t="shared" si="6"/>
        <v>3.3217421324369251E-2</v>
      </c>
      <c r="N13" s="54">
        <f>L13+'2025 Απρίλιος'!N13</f>
        <v>4126.74</v>
      </c>
      <c r="O13" s="53">
        <f t="shared" si="7"/>
        <v>2.0258809906941209E-2</v>
      </c>
      <c r="P13" s="54">
        <f t="shared" si="0"/>
        <v>-800.02999999999975</v>
      </c>
      <c r="Q13" s="53">
        <f t="shared" si="1"/>
        <v>1.2404868473657156</v>
      </c>
      <c r="S13"/>
      <c r="T13"/>
      <c r="U13"/>
      <c r="V13"/>
    </row>
    <row r="14" spans="1:22" ht="30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'2025_ΕΣΟΔΑ'!G8</f>
        <v>100</v>
      </c>
      <c r="E14" s="53">
        <f t="shared" si="2"/>
        <v>1.3510386041717638E-3</v>
      </c>
      <c r="F14" s="54">
        <f>D14+'2025 Απρίλιος'!F14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Απρίλιος'!J14</f>
        <v>0</v>
      </c>
      <c r="K14" s="53">
        <f t="shared" si="5"/>
        <v>0</v>
      </c>
      <c r="L14" s="91">
        <f>'2024_60-69 ΕΞΟΔΑ+ΟΜ 2'!G120</f>
        <v>100</v>
      </c>
      <c r="M14" s="53">
        <f t="shared" si="6"/>
        <v>1.3813023725302105E-3</v>
      </c>
      <c r="N14" s="54">
        <f>L14+'2025 Απρίλιος'!N14</f>
        <v>500</v>
      </c>
      <c r="O14" s="53">
        <f t="shared" si="7"/>
        <v>2.4545779364511951E-3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'2025_ΕΣΟΔΑ'!G9</f>
        <v>564.57000000000005</v>
      </c>
      <c r="E15" s="53">
        <f t="shared" si="2"/>
        <v>7.6275586475725264E-3</v>
      </c>
      <c r="F15" s="54">
        <f>D15+'2025 Απρίλιος'!F15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Απρίλιος'!J15</f>
        <v>0</v>
      </c>
      <c r="K15" s="53">
        <f t="shared" si="5"/>
        <v>0</v>
      </c>
      <c r="L15" s="91">
        <f>'2024_60-69 ΕΞΟΔΑ+ΟΜ 2'!G121</f>
        <v>87.88</v>
      </c>
      <c r="M15" s="53">
        <f t="shared" si="6"/>
        <v>1.213888524979549E-3</v>
      </c>
      <c r="N15" s="54">
        <f>L15+'2025 Απρίλιος'!N15</f>
        <v>207.23</v>
      </c>
      <c r="O15" s="53">
        <f t="shared" si="7"/>
        <v>1.0173243715415623E-3</v>
      </c>
      <c r="P15" s="54">
        <f t="shared" si="0"/>
        <v>967.86000000000013</v>
      </c>
      <c r="Q15" s="53">
        <f t="shared" si="1"/>
        <v>0.17635244959960511</v>
      </c>
      <c r="S15"/>
      <c r="T15"/>
      <c r="U15"/>
      <c r="V15"/>
    </row>
    <row r="16" spans="1:22" ht="25.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'2025_ΕΣΟΔΑ'!G10</f>
        <v>295.89999999999992</v>
      </c>
      <c r="E16" s="53">
        <f t="shared" si="2"/>
        <v>3.9977232297442478E-3</v>
      </c>
      <c r="F16" s="54">
        <f>D16+'2025 Απρίλιος'!F16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Απρίλιος'!J16</f>
        <v>0</v>
      </c>
      <c r="K16" s="53">
        <f t="shared" si="5"/>
        <v>0</v>
      </c>
      <c r="L16" s="91">
        <f>'2024_60-69 ΕΞΟΔΑ+ΟΜ 2'!G122</f>
        <v>0</v>
      </c>
      <c r="M16" s="53">
        <f t="shared" si="6"/>
        <v>0</v>
      </c>
      <c r="N16" s="54">
        <f>L16+'2025 Απρίλιος'!N16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'2025_ΕΣΟΔΑ'!G11</f>
        <v>0</v>
      </c>
      <c r="E17" s="53">
        <f t="shared" si="2"/>
        <v>0</v>
      </c>
      <c r="F17" s="54">
        <f>D17+'2025 Απρίλιος'!F17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Απρίλιος'!J17</f>
        <v>0</v>
      </c>
      <c r="K17" s="53">
        <f t="shared" si="5"/>
        <v>0</v>
      </c>
      <c r="L17" s="91">
        <f>'2024_60-69 ΕΞΟΔΑ+ΟΜ 2'!G123</f>
        <v>0</v>
      </c>
      <c r="M17" s="53">
        <f t="shared" si="6"/>
        <v>0</v>
      </c>
      <c r="N17" s="54">
        <f>L17+'2025 Απρίλιος'!N17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'2025_ΕΣΟΔΑ'!G12</f>
        <v>0</v>
      </c>
      <c r="E18" s="53">
        <f t="shared" si="2"/>
        <v>0</v>
      </c>
      <c r="F18" s="54">
        <f>D18+'2025 Απρίλιος'!F18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Απρίλιος'!J18</f>
        <v>0</v>
      </c>
      <c r="K18" s="53">
        <f t="shared" si="5"/>
        <v>0</v>
      </c>
      <c r="L18" s="91">
        <f>'2024_60-69 ΕΞΟΔΑ+ΟΜ 2'!G124</f>
        <v>0</v>
      </c>
      <c r="M18" s="53">
        <f t="shared" si="6"/>
        <v>0</v>
      </c>
      <c r="N18" s="54">
        <f>L18+'2025 Απρίλιος'!N18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'2025_ΕΣΟΔΑ'!G13</f>
        <v>0</v>
      </c>
      <c r="E19" s="53">
        <f t="shared" si="2"/>
        <v>0</v>
      </c>
      <c r="F19" s="54">
        <f>D19+'2025 Απρίλιος'!F19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Απρίλιος'!J19</f>
        <v>0</v>
      </c>
      <c r="K19" s="53">
        <f t="shared" si="5"/>
        <v>0</v>
      </c>
      <c r="L19" s="91">
        <f>'2024_60-69 ΕΞΟΔΑ+ΟΜ 2'!G125</f>
        <v>0</v>
      </c>
      <c r="M19" s="53">
        <f t="shared" si="6"/>
        <v>0</v>
      </c>
      <c r="N19" s="54">
        <f>L19+'2025 Απρίλιος'!N19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'2025_ΕΣΟΔΑ'!G14</f>
        <v>0</v>
      </c>
      <c r="E20" s="53">
        <f t="shared" si="2"/>
        <v>0</v>
      </c>
      <c r="F20" s="54">
        <f>D20+'2025 Απρίλιος'!F20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Απρίλιος'!J20</f>
        <v>0</v>
      </c>
      <c r="K20" s="53">
        <f t="shared" si="5"/>
        <v>0</v>
      </c>
      <c r="L20" s="91">
        <f>'2024_60-69 ΕΞΟΔΑ+ΟΜ 2'!G126</f>
        <v>0</v>
      </c>
      <c r="M20" s="53">
        <f t="shared" si="6"/>
        <v>0</v>
      </c>
      <c r="N20" s="54">
        <f>L20+'2025 Απρίλιος'!N20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.7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'2025_ΕΣΟΔΑ'!G15</f>
        <v>1725.6299999999999</v>
      </c>
      <c r="E21" s="53">
        <f t="shared" si="2"/>
        <v>2.3313927465169203E-2</v>
      </c>
      <c r="F21" s="54">
        <f>D21+'2025 Απρίλιος'!F21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Απρίλιος'!J21</f>
        <v>0</v>
      </c>
      <c r="K21" s="53">
        <f t="shared" si="5"/>
        <v>0</v>
      </c>
      <c r="L21" s="91">
        <f>'2024_60-69 ΕΞΟΔΑ+ΟΜ 2'!G127</f>
        <v>150.44</v>
      </c>
      <c r="M21" s="53">
        <f t="shared" si="6"/>
        <v>2.0780312892344486E-3</v>
      </c>
      <c r="N21" s="54">
        <f>L21+'2025 Απρίλιος'!N21</f>
        <v>150.44</v>
      </c>
      <c r="O21" s="53">
        <f t="shared" si="7"/>
        <v>7.385334095194356E-4</v>
      </c>
      <c r="P21" s="54">
        <f t="shared" si="0"/>
        <v>3079.6199999999994</v>
      </c>
      <c r="Q21" s="53">
        <f t="shared" si="1"/>
        <v>4.6574986223166137E-2</v>
      </c>
      <c r="S21"/>
      <c r="T21"/>
      <c r="U21"/>
      <c r="V21"/>
    </row>
    <row r="22" spans="1:22" ht="22.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'2025_ΕΣΟΔΑ'!G16</f>
        <v>0</v>
      </c>
      <c r="E22" s="53">
        <f t="shared" si="2"/>
        <v>0</v>
      </c>
      <c r="F22" s="54">
        <f>D22+'2025 Απρίλιος'!F22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Απρίλιος'!J22</f>
        <v>0</v>
      </c>
      <c r="K22" s="53">
        <f t="shared" si="5"/>
        <v>0</v>
      </c>
      <c r="L22" s="91">
        <f>'2024_60-69 ΕΞΟΔΑ+ΟΜ 2'!G128</f>
        <v>0</v>
      </c>
      <c r="M22" s="53">
        <f t="shared" si="6"/>
        <v>0</v>
      </c>
      <c r="N22" s="54">
        <f>L22+'2025 Απρίλιος'!N22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'2025_ΕΣΟΔΑ'!G17</f>
        <v>0</v>
      </c>
      <c r="E23" s="53">
        <f t="shared" si="2"/>
        <v>0</v>
      </c>
      <c r="F23" s="54">
        <f>D23+'2025 Απρίλιος'!F23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Απρίλιος'!J23</f>
        <v>0</v>
      </c>
      <c r="K23" s="53">
        <f t="shared" si="5"/>
        <v>0</v>
      </c>
      <c r="L23" s="91">
        <f>'2024_60-69 ΕΞΟΔΑ+ΟΜ 2'!G129</f>
        <v>0</v>
      </c>
      <c r="M23" s="53">
        <f t="shared" si="6"/>
        <v>0</v>
      </c>
      <c r="N23" s="54">
        <f>L23+'2025 Απρίλιος'!N23</f>
        <v>524.05999999999995</v>
      </c>
      <c r="O23" s="53">
        <f t="shared" si="7"/>
        <v>2.5726922267532266E-3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'2025_ΕΣΟΔΑ'!G18</f>
        <v>0</v>
      </c>
      <c r="E24" s="53">
        <f t="shared" si="2"/>
        <v>0</v>
      </c>
      <c r="F24" s="54">
        <f>D24+'2025 Απρίλιος'!F24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Απρίλιος'!J24</f>
        <v>0</v>
      </c>
      <c r="K24" s="53">
        <f t="shared" si="5"/>
        <v>0</v>
      </c>
      <c r="L24" s="91">
        <f>'2024_60-69 ΕΞΟΔΑ+ΟΜ 2'!G130</f>
        <v>401.1</v>
      </c>
      <c r="M24" s="53">
        <f t="shared" si="6"/>
        <v>5.5404038162186753E-3</v>
      </c>
      <c r="N24" s="54">
        <f>L24+'2025 Απρίλιος'!N24</f>
        <v>631.5</v>
      </c>
      <c r="O24" s="53">
        <f t="shared" si="7"/>
        <v>3.1001319337378595E-3</v>
      </c>
      <c r="P24" s="54">
        <f t="shared" si="0"/>
        <v>-631.5</v>
      </c>
      <c r="Q24" s="53" t="e">
        <f t="shared" si="1"/>
        <v>#DIV/0!</v>
      </c>
      <c r="S24"/>
      <c r="T24"/>
      <c r="U24"/>
      <c r="V24"/>
    </row>
    <row r="25" spans="1:22" ht="18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'2025_ΕΣΟΔΑ'!G19</f>
        <v>0</v>
      </c>
      <c r="E25" s="53">
        <f t="shared" si="2"/>
        <v>0</v>
      </c>
      <c r="F25" s="54">
        <f>D25+'2025 Απρίλιος'!F25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Απρίλιος'!J25</f>
        <v>0</v>
      </c>
      <c r="K25" s="53">
        <f t="shared" si="5"/>
        <v>0</v>
      </c>
      <c r="L25" s="91">
        <f>'2024_60-69 ΕΞΟΔΑ+ΟΜ 2'!G131</f>
        <v>0</v>
      </c>
      <c r="M25" s="53">
        <f t="shared" si="6"/>
        <v>0</v>
      </c>
      <c r="N25" s="54">
        <f>L25+'2025 Απρίλιος'!N25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'2025_ΕΣΟΔΑ'!G20</f>
        <v>0</v>
      </c>
      <c r="E26" s="53">
        <f t="shared" si="2"/>
        <v>0</v>
      </c>
      <c r="F26" s="54">
        <f>D26+'2025 Απρίλιος'!F26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Απρίλιος'!J26</f>
        <v>0</v>
      </c>
      <c r="K26" s="53">
        <f t="shared" si="5"/>
        <v>0</v>
      </c>
      <c r="L26" s="91">
        <f>'2024_60-69 ΕΞΟΔΑ+ΟΜ 2'!G132</f>
        <v>0</v>
      </c>
      <c r="M26" s="53">
        <f t="shared" si="6"/>
        <v>0</v>
      </c>
      <c r="N26" s="54">
        <f>L26+'2025 Απρίλιος'!N26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'2025_ΕΣΟΔΑ'!G21</f>
        <v>142.82</v>
      </c>
      <c r="E27" s="53">
        <f t="shared" si="2"/>
        <v>1.9295533344781128E-3</v>
      </c>
      <c r="F27" s="54">
        <f>D27+'2025 Απρίλιος'!F27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Απρίλιος'!J27</f>
        <v>0</v>
      </c>
      <c r="K27" s="53">
        <f t="shared" si="5"/>
        <v>0</v>
      </c>
      <c r="L27" s="91">
        <f>'2024_60-69 ΕΞΟΔΑ+ΟΜ 2'!G133</f>
        <v>0</v>
      </c>
      <c r="M27" s="53">
        <f t="shared" si="6"/>
        <v>0</v>
      </c>
      <c r="N27" s="54">
        <f>L27+'2025 Απρίλιος'!N27</f>
        <v>0</v>
      </c>
      <c r="O27" s="53">
        <f t="shared" si="7"/>
        <v>0</v>
      </c>
      <c r="P27" s="54">
        <f t="shared" ref="P27:P29" si="8">F27-N27</f>
        <v>250.7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'2025_ΕΣΟΔΑ'!G22</f>
        <v>0</v>
      </c>
      <c r="E28" s="53">
        <f t="shared" si="2"/>
        <v>0</v>
      </c>
      <c r="F28" s="54">
        <f>D28+'2025 Απρίλιος'!F28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Απρίλιος'!J28</f>
        <v>0</v>
      </c>
      <c r="K28" s="53">
        <f t="shared" si="5"/>
        <v>0</v>
      </c>
      <c r="L28" s="91">
        <f>'2024_60-69 ΕΞΟΔΑ+ΟΜ 2'!G134</f>
        <v>0</v>
      </c>
      <c r="M28" s="53">
        <f t="shared" si="6"/>
        <v>0</v>
      </c>
      <c r="N28" s="54">
        <f>L28+'2025 Απρίλιος'!N28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'2025_ΕΣΟΔΑ'!G23</f>
        <v>95.75</v>
      </c>
      <c r="E29" s="53">
        <f t="shared" si="2"/>
        <v>1.2936194634944637E-3</v>
      </c>
      <c r="F29" s="54">
        <f>D29+'2025 Απρίλιος'!F29</f>
        <v>264.43</v>
      </c>
      <c r="G29" s="53">
        <f t="shared" si="3"/>
        <v>1.2251229239181862E-3</v>
      </c>
      <c r="H29" s="54"/>
      <c r="I29" s="53">
        <f t="shared" si="4"/>
        <v>0</v>
      </c>
      <c r="J29" s="54">
        <f>H29+'2025 Απρίλιος'!J29</f>
        <v>0</v>
      </c>
      <c r="K29" s="53">
        <f t="shared" si="5"/>
        <v>0</v>
      </c>
      <c r="L29" s="91">
        <f>'2024_60-69 ΕΞΟΔΑ+ΟΜ 2'!G135</f>
        <v>34.61</v>
      </c>
      <c r="M29" s="53">
        <f t="shared" si="6"/>
        <v>4.780687511327059E-4</v>
      </c>
      <c r="N29" s="54">
        <f>L29+'2025 Απρίλιος'!N29</f>
        <v>5466.38</v>
      </c>
      <c r="O29" s="53">
        <f t="shared" si="7"/>
        <v>2.6835311480516169E-2</v>
      </c>
      <c r="P29" s="54">
        <f t="shared" si="8"/>
        <v>-5201.95</v>
      </c>
      <c r="Q29" s="53">
        <f t="shared" si="9"/>
        <v>20.672314033959839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'2025_ΕΣΟΔΑ'!G24</f>
        <v>-514.33000000000004</v>
      </c>
      <c r="E30" s="53">
        <f t="shared" ref="E30:E31" si="10">D30/$D$7</f>
        <v>-6.9487968528366331E-3</v>
      </c>
      <c r="F30" s="54">
        <f>D30+'2025 Απρίλιος'!F30</f>
        <v>-1281.8600000000001</v>
      </c>
      <c r="G30" s="53">
        <f t="shared" ref="G30:G31" si="11">F30/$F$7</f>
        <v>-5.9389481951887691E-3</v>
      </c>
      <c r="H30" s="54"/>
      <c r="I30" s="53">
        <f t="shared" ref="I30" si="12">H30/$H$7</f>
        <v>0</v>
      </c>
      <c r="J30" s="54">
        <f>H30+'2025 Απρίλιος'!J30</f>
        <v>0</v>
      </c>
      <c r="K30" s="53">
        <f t="shared" ref="K30" si="13">J30/$J$7</f>
        <v>0</v>
      </c>
      <c r="L30" s="91">
        <f>'2024_60-69 ΕΞΟΔΑ+ΟΜ 2'!G136</f>
        <v>-343.69</v>
      </c>
      <c r="M30" s="53">
        <f t="shared" ref="M30:M31" si="14">L30/$L$7</f>
        <v>-4.7473981241490807E-3</v>
      </c>
      <c r="N30" s="54">
        <f>L30+'2025 Απρίλιος'!N30</f>
        <v>-952.92000000000007</v>
      </c>
      <c r="O30" s="53">
        <f t="shared" ref="O30" si="15">N30/$N$7</f>
        <v>-4.6780328144061462E-3</v>
      </c>
      <c r="P30" s="54">
        <f t="shared" ref="P30" si="16">F30-N30</f>
        <v>-328.94000000000005</v>
      </c>
      <c r="Q30" s="53">
        <f t="shared" ref="Q30" si="17">N30/F30</f>
        <v>0.74338851356622404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'2025_ΕΣΟΔΑ'!G25</f>
        <v>0</v>
      </c>
      <c r="E31" s="53">
        <f t="shared" si="10"/>
        <v>0</v>
      </c>
      <c r="F31" s="54">
        <f>D31+'2025 Απρίλιος'!F31</f>
        <v>0</v>
      </c>
      <c r="G31" s="53">
        <f t="shared" si="11"/>
        <v>0</v>
      </c>
      <c r="H31" s="54"/>
      <c r="I31" s="53">
        <f t="shared" ref="I31" si="18">H31/$H$7</f>
        <v>0</v>
      </c>
      <c r="J31" s="54">
        <f>H31+'2025 Απρίλιος'!J31</f>
        <v>0</v>
      </c>
      <c r="K31" s="53">
        <f t="shared" ref="K31" si="19">J31/$J$7</f>
        <v>0</v>
      </c>
      <c r="L31" s="91">
        <f>'2024_60-69 ΕΞΟΔΑ+ΟΜ 2'!G137</f>
        <v>0</v>
      </c>
      <c r="M31" s="53">
        <f t="shared" si="14"/>
        <v>0</v>
      </c>
      <c r="N31" s="54">
        <f>L31+'2025 Απρίλιος'!N31</f>
        <v>0</v>
      </c>
      <c r="O31" s="53">
        <f t="shared" ref="O31" si="20">N31/$N$7</f>
        <v>0</v>
      </c>
      <c r="P31" s="54">
        <f t="shared" ref="P31" si="21">F31-N31</f>
        <v>0</v>
      </c>
      <c r="Q31" s="53" t="e">
        <f t="shared" ref="Q31" si="22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'2025_ΕΣΟΔΑ'!G26</f>
        <v>0</v>
      </c>
      <c r="E32" s="53">
        <f t="shared" ref="E32:E37" si="23">D32/$D$7</f>
        <v>0</v>
      </c>
      <c r="F32" s="54">
        <f>D32+'2025 Απρίλιος'!F32</f>
        <v>0</v>
      </c>
      <c r="G32" s="53">
        <f t="shared" ref="G32:G37" si="24">F32/$F$7</f>
        <v>0</v>
      </c>
      <c r="H32" s="54"/>
      <c r="I32" s="53">
        <f t="shared" ref="I32:I37" si="25">H32/$H$7</f>
        <v>0</v>
      </c>
      <c r="J32" s="54">
        <f>H32+'2025 Απρίλιος'!J32</f>
        <v>0</v>
      </c>
      <c r="K32" s="53">
        <f t="shared" ref="K32:K37" si="26">J32/$J$7</f>
        <v>0</v>
      </c>
      <c r="L32" s="91">
        <f>'2024_60-69 ΕΞΟΔΑ+ΟΜ 2'!G138</f>
        <v>0</v>
      </c>
      <c r="M32" s="53">
        <f t="shared" ref="M32:M37" si="27">L32/$L$7</f>
        <v>0</v>
      </c>
      <c r="N32" s="54">
        <f>L32+'2025 Απρίλιος'!N32</f>
        <v>0</v>
      </c>
      <c r="O32" s="53">
        <f t="shared" ref="O32:O37" si="28">N32/$N$7</f>
        <v>0</v>
      </c>
      <c r="P32" s="54">
        <f t="shared" ref="P32:P37" si="29">F32-N32</f>
        <v>0</v>
      </c>
      <c r="Q32" s="53" t="e">
        <f t="shared" ref="Q32:Q37" si="30">N32/F32</f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'2025_ΕΣΟΔΑ'!G27</f>
        <v>0</v>
      </c>
      <c r="E33" s="53">
        <f t="shared" si="23"/>
        <v>0</v>
      </c>
      <c r="F33" s="54">
        <f>D33+'2025 Απρίλιος'!F33</f>
        <v>0</v>
      </c>
      <c r="G33" s="53">
        <f t="shared" si="24"/>
        <v>0</v>
      </c>
      <c r="H33" s="54"/>
      <c r="I33" s="53">
        <f t="shared" si="25"/>
        <v>0</v>
      </c>
      <c r="J33" s="54">
        <f>H33+'2025 Απρίλιος'!J33</f>
        <v>0</v>
      </c>
      <c r="K33" s="53">
        <f t="shared" si="26"/>
        <v>0</v>
      </c>
      <c r="L33" s="91">
        <f>'2024_60-69 ΕΞΟΔΑ+ΟΜ 2'!G139</f>
        <v>0</v>
      </c>
      <c r="M33" s="53">
        <f t="shared" si="27"/>
        <v>0</v>
      </c>
      <c r="N33" s="54">
        <f>L33+'2025 Απρίλιος'!N33</f>
        <v>0</v>
      </c>
      <c r="O33" s="53">
        <f t="shared" si="28"/>
        <v>0</v>
      </c>
      <c r="P33" s="54">
        <f t="shared" si="29"/>
        <v>0</v>
      </c>
      <c r="Q33" s="53" t="e">
        <f t="shared" si="30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'2025_ΕΣΟΔΑ'!G28</f>
        <v>0</v>
      </c>
      <c r="E34" s="53">
        <f t="shared" si="23"/>
        <v>0</v>
      </c>
      <c r="F34" s="54">
        <f>D34+'2025 Απρίλιος'!F34</f>
        <v>0</v>
      </c>
      <c r="G34" s="53">
        <f t="shared" si="24"/>
        <v>0</v>
      </c>
      <c r="H34" s="54"/>
      <c r="I34" s="53">
        <f t="shared" si="25"/>
        <v>0</v>
      </c>
      <c r="J34" s="54">
        <f>H34+'2025 Απρίλιος'!J34</f>
        <v>0</v>
      </c>
      <c r="K34" s="53">
        <f t="shared" si="26"/>
        <v>0</v>
      </c>
      <c r="L34" s="91">
        <f>'2024_60-69 ΕΞΟΔΑ+ΟΜ 2'!G140</f>
        <v>0</v>
      </c>
      <c r="M34" s="53">
        <f t="shared" si="27"/>
        <v>0</v>
      </c>
      <c r="N34" s="54">
        <f>L34+'2025 Απρίλιος'!N34</f>
        <v>0</v>
      </c>
      <c r="O34" s="53">
        <f t="shared" si="28"/>
        <v>0</v>
      </c>
      <c r="P34" s="54">
        <f t="shared" si="29"/>
        <v>0</v>
      </c>
      <c r="Q34" s="53" t="e">
        <f t="shared" si="30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'2025_ΕΣΟΔΑ'!G29</f>
        <v>0</v>
      </c>
      <c r="E35" s="53">
        <f t="shared" si="23"/>
        <v>0</v>
      </c>
      <c r="F35" s="54">
        <f>D35+'2025 Απρίλιος'!F35</f>
        <v>0</v>
      </c>
      <c r="G35" s="53">
        <f t="shared" si="24"/>
        <v>0</v>
      </c>
      <c r="H35" s="54"/>
      <c r="I35" s="53">
        <f t="shared" si="25"/>
        <v>0</v>
      </c>
      <c r="J35" s="54">
        <f>H35+'2025 Απρίλιος'!J35</f>
        <v>0</v>
      </c>
      <c r="K35" s="53">
        <f t="shared" si="26"/>
        <v>0</v>
      </c>
      <c r="L35" s="91">
        <f>'2024_60-69 ΕΞΟΔΑ+ΟΜ 2'!G141</f>
        <v>0</v>
      </c>
      <c r="M35" s="53">
        <f t="shared" si="27"/>
        <v>0</v>
      </c>
      <c r="N35" s="54">
        <f>L35+'2025 Απρίλιος'!N35</f>
        <v>0</v>
      </c>
      <c r="O35" s="53">
        <f t="shared" si="28"/>
        <v>0</v>
      </c>
      <c r="P35" s="54">
        <f t="shared" si="29"/>
        <v>0</v>
      </c>
      <c r="Q35" s="53" t="e">
        <f t="shared" si="30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'2025_ΕΣΟΔΑ'!G30</f>
        <v>0</v>
      </c>
      <c r="E36" s="53">
        <f t="shared" si="23"/>
        <v>0</v>
      </c>
      <c r="F36" s="54">
        <f>D36+'2025 Απρίλιος'!F36</f>
        <v>0</v>
      </c>
      <c r="G36" s="53">
        <f t="shared" si="24"/>
        <v>0</v>
      </c>
      <c r="H36" s="54"/>
      <c r="I36" s="53">
        <f t="shared" si="25"/>
        <v>0</v>
      </c>
      <c r="J36" s="54">
        <f>H36+'2025 Απρίλιος'!J36</f>
        <v>0</v>
      </c>
      <c r="K36" s="53">
        <f t="shared" si="26"/>
        <v>0</v>
      </c>
      <c r="L36" s="91">
        <f>'2024_60-69 ΕΞΟΔΑ+ΟΜ 2'!G142</f>
        <v>0</v>
      </c>
      <c r="M36" s="53">
        <f t="shared" si="27"/>
        <v>0</v>
      </c>
      <c r="N36" s="54">
        <f>L36+'2025 Απρίλιος'!N36</f>
        <v>0</v>
      </c>
      <c r="O36" s="53">
        <f t="shared" si="28"/>
        <v>0</v>
      </c>
      <c r="P36" s="54">
        <f t="shared" si="29"/>
        <v>0</v>
      </c>
      <c r="Q36" s="53" t="e">
        <f t="shared" si="30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'2025_ΕΣΟΔΑ'!G31</f>
        <v>0</v>
      </c>
      <c r="E37" s="53">
        <f t="shared" si="23"/>
        <v>0</v>
      </c>
      <c r="F37" s="54">
        <f>D37+'2025 Απρίλιος'!F37</f>
        <v>0</v>
      </c>
      <c r="G37" s="53">
        <f t="shared" si="24"/>
        <v>0</v>
      </c>
      <c r="H37" s="54"/>
      <c r="I37" s="53">
        <f t="shared" si="25"/>
        <v>0</v>
      </c>
      <c r="J37" s="54">
        <f>H37+'2025 Απρίλιος'!J37</f>
        <v>0</v>
      </c>
      <c r="K37" s="53">
        <f t="shared" si="26"/>
        <v>0</v>
      </c>
      <c r="L37" s="91">
        <f>'2024_60-69 ΕΞΟΔΑ+ΟΜ 2'!G143</f>
        <v>0</v>
      </c>
      <c r="M37" s="53">
        <f t="shared" si="27"/>
        <v>0</v>
      </c>
      <c r="N37" s="54">
        <f>L37+'2025 Απρίλιος'!N37</f>
        <v>0</v>
      </c>
      <c r="O37" s="53">
        <f t="shared" si="28"/>
        <v>0</v>
      </c>
      <c r="P37" s="54">
        <f t="shared" si="29"/>
        <v>0</v>
      </c>
      <c r="Q37" s="53" t="e">
        <f t="shared" si="30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'2025_ΕΣΟΔΑ'!G32</f>
        <v>74017.130000000019</v>
      </c>
      <c r="E38" s="82"/>
      <c r="F38" s="65">
        <f>'2025_ΕΣΟΔΑ'!G34</f>
        <v>215839.56584070798</v>
      </c>
      <c r="G38" s="82"/>
      <c r="H38" s="65">
        <f t="shared" ref="H38:N38" si="31">SUM(H8:H31)</f>
        <v>85195.394473474997</v>
      </c>
      <c r="I38" s="82"/>
      <c r="J38" s="65">
        <f t="shared" si="31"/>
        <v>289397.90831188718</v>
      </c>
      <c r="K38" s="82"/>
      <c r="L38" s="65">
        <f t="shared" si="31"/>
        <v>72395.445044247826</v>
      </c>
      <c r="M38" s="82"/>
      <c r="N38" s="65">
        <f t="shared" si="31"/>
        <v>203701.00805309735</v>
      </c>
      <c r="O38" s="82"/>
      <c r="P38" s="65">
        <f>SUM(P8:P31)</f>
        <v>12138.557787610638</v>
      </c>
      <c r="Q38" s="82"/>
      <c r="S38"/>
      <c r="T38"/>
      <c r="U38"/>
      <c r="V38"/>
    </row>
    <row r="39" spans="1:22" ht="32.2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32.2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ΑΝΤΙΣΤΟΙΧΙΣΗ!$F$110</f>
        <v xml:space="preserve">ΜΑΙΟΣ ΤΡΕΧΟΝ ΕΤΟΣ </v>
      </c>
      <c r="E41" s="433"/>
      <c r="F41" s="433"/>
      <c r="G41" s="109">
        <f>ΑΝΤΙΣΤΟΙΧΙΣΗ!$D$34</f>
        <v>2025</v>
      </c>
      <c r="H41" s="433" t="str">
        <f>ΑΝΤΙΣΤΟΙΧΙΣΗ!$F$110</f>
        <v xml:space="preserve">ΜΑΙΟΣ ΤΡΕΧΟΝ ΕΤΟΣ </v>
      </c>
      <c r="I41" s="433"/>
      <c r="J41" s="433"/>
      <c r="K41" s="109">
        <f>ΑΝΤΙΣΤΟΙΧΙΣΗ!$D$34</f>
        <v>2025</v>
      </c>
      <c r="L41" s="433" t="str">
        <f>ΑΝΤΙΣΤΟΙΧΙΣΗ!$F$124</f>
        <v>ΜΑΙΟΣ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33" customHeight="1">
      <c r="A43" s="174">
        <v>42</v>
      </c>
      <c r="B43" s="181" t="s">
        <v>1</v>
      </c>
      <c r="C43" s="83" t="s">
        <v>34</v>
      </c>
      <c r="D43" s="65">
        <f>SUM(D44:D73)</f>
        <v>50000.186666666668</v>
      </c>
      <c r="E43" s="82"/>
      <c r="F43" s="65">
        <f>SUM(F44:F73)</f>
        <v>223142.3833333333</v>
      </c>
      <c r="G43" s="82"/>
      <c r="H43" s="65">
        <f>SUM(H44:H73)</f>
        <v>47872.10429000001</v>
      </c>
      <c r="I43" s="82"/>
      <c r="J43" s="65">
        <f>SUM(J44:J73)</f>
        <v>98391.783880000003</v>
      </c>
      <c r="K43" s="82"/>
      <c r="L43" s="65">
        <f>SUM(L44:L73)</f>
        <v>50639.640000000007</v>
      </c>
      <c r="M43" s="82"/>
      <c r="N43" s="65">
        <f>SUM(N44:N73)</f>
        <v>228202.52</v>
      </c>
      <c r="O43" s="82"/>
      <c r="P43" s="65">
        <f>SUM(P44:P73)</f>
        <v>0</v>
      </c>
      <c r="Q43" s="82"/>
      <c r="S43"/>
      <c r="T43"/>
      <c r="U43"/>
      <c r="V43"/>
    </row>
    <row r="44" spans="1:22" ht="30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2'!H4</f>
        <v>3675.16</v>
      </c>
      <c r="E44" s="76">
        <f>D44/$D$43</f>
        <v>7.3502925589077797E-2</v>
      </c>
      <c r="F44" s="66">
        <f>D44+'2025 Απρίλιος'!F44</f>
        <v>17090.260000000002</v>
      </c>
      <c r="G44" s="76">
        <f>F44/$F$43</f>
        <v>7.6589035864470106E-2</v>
      </c>
      <c r="H44" s="56">
        <f>ΠΡΟΥΠΟΛΟΓΙΣΜΟΣ_ΕΞΟΔΑ!H7</f>
        <v>4850</v>
      </c>
      <c r="I44" s="426">
        <f>H44/$H$43</f>
        <v>0.10131161084166328</v>
      </c>
      <c r="J44" s="66">
        <f>H44+'2025 Απρίλιος'!H44</f>
        <v>11925</v>
      </c>
      <c r="K44" s="430">
        <f>J44/$J$43</f>
        <v>0.1211991441739068</v>
      </c>
      <c r="L44" s="56">
        <f>'2024_60-69 ΕΞΟΔΑ+ΟΜ 2'!H4</f>
        <v>5098.67</v>
      </c>
      <c r="M44" s="76">
        <f>L44/$L$43</f>
        <v>0.10068535242351642</v>
      </c>
      <c r="N44" s="66">
        <f>L44+'2025 Απρίλιος'!N44</f>
        <v>19877.75</v>
      </c>
      <c r="O44" s="76">
        <f>N44/$N$43</f>
        <v>8.7105742741140635E-2</v>
      </c>
      <c r="P44" s="66"/>
      <c r="Q44" s="76" t="e">
        <f t="shared" ref="Q44" si="32">SUM(Q45:Q76)</f>
        <v>#DIV/0!</v>
      </c>
      <c r="S44"/>
      <c r="T44"/>
      <c r="U44"/>
      <c r="V44"/>
    </row>
    <row r="45" spans="1:22" ht="28.5" customHeight="1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2'!H5</f>
        <v>5221.4599999999991</v>
      </c>
      <c r="E45" s="76">
        <f t="shared" ref="E45:E62" si="33">D45/$D$43</f>
        <v>0.10442881013244215</v>
      </c>
      <c r="F45" s="66">
        <f>D45+'2025 Απρίλιος'!F45</f>
        <v>24880</v>
      </c>
      <c r="G45" s="76">
        <f t="shared" ref="G45:G62" si="34">F45/$F$43</f>
        <v>0.11149831613492224</v>
      </c>
      <c r="H45" s="56">
        <f>ΠΡΟΥΠΟΛΟΓΙΣΜΟΣ_ΕΞΟΔΑ!H11</f>
        <v>4450</v>
      </c>
      <c r="I45" s="426">
        <f t="shared" ref="I45:I71" si="35">H45/$H$43</f>
        <v>9.2956014071216814E-2</v>
      </c>
      <c r="J45" s="66">
        <f>H45+'2025 Απρίλιος'!H45</f>
        <v>11075</v>
      </c>
      <c r="K45" s="430">
        <f>J45/$J$43</f>
        <v>0.11256021146549416</v>
      </c>
      <c r="L45" s="56">
        <f>'2024_60-69 ΕΞΟΔΑ+ΟΜ 2'!H5</f>
        <v>3696.09</v>
      </c>
      <c r="M45" s="76">
        <f t="shared" ref="M45:M71" si="36">L45/$L$43</f>
        <v>7.2988078114299387E-2</v>
      </c>
      <c r="N45" s="66">
        <f>L45+'2025 Απρίλιος'!N45</f>
        <v>29167.73</v>
      </c>
      <c r="O45" s="76">
        <f t="shared" ref="O45:O71" si="37">N45/$N$43</f>
        <v>0.12781510914077548</v>
      </c>
      <c r="P45" s="66"/>
      <c r="Q45" s="76">
        <f>N45/F45</f>
        <v>1.1723364147909967</v>
      </c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2'!H6</f>
        <v>4379.5599999999995</v>
      </c>
      <c r="E46" s="76">
        <f t="shared" si="33"/>
        <v>8.7590872994074143E-2</v>
      </c>
      <c r="F46" s="66">
        <f>D46+'2025 Απρίλιος'!F46</f>
        <v>14200.8</v>
      </c>
      <c r="G46" s="76">
        <f t="shared" si="34"/>
        <v>6.3640083913537121E-2</v>
      </c>
      <c r="H46" s="56">
        <f>ΠΡΟΥΠΟΛΟΓΙΣΜΟΣ_ΕΞΟΔΑ!H15</f>
        <v>2200</v>
      </c>
      <c r="I46" s="426">
        <f t="shared" si="35"/>
        <v>4.5955782237455507E-2</v>
      </c>
      <c r="J46" s="66">
        <f>H46+'2025 Απρίλιος'!H46</f>
        <v>5500</v>
      </c>
      <c r="K46" s="430">
        <f t="shared" ref="K46:K73" si="38">J46/$J$43</f>
        <v>5.5898976348552405E-2</v>
      </c>
      <c r="L46" s="56">
        <f>'2024_60-69 ΕΞΟΔΑ+ΟΜ 2'!H6</f>
        <v>2821.13</v>
      </c>
      <c r="M46" s="76">
        <f t="shared" si="36"/>
        <v>5.5709914209500694E-2</v>
      </c>
      <c r="N46" s="66">
        <f>L46+'2025 Απρίλιος'!N46</f>
        <v>14685.849999999999</v>
      </c>
      <c r="O46" s="76">
        <f t="shared" si="37"/>
        <v>6.4354460239965799E-2</v>
      </c>
      <c r="P46" s="66"/>
      <c r="Q46" s="76">
        <f t="shared" ref="Q46:Q71" si="39">N46/F46</f>
        <v>1.0341565263928791</v>
      </c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2'!H7</f>
        <v>797.23</v>
      </c>
      <c r="E47" s="76">
        <f t="shared" si="33"/>
        <v>1.5944540473715563E-2</v>
      </c>
      <c r="F47" s="66">
        <f>D47+'2025 Απρίλιος'!F47</f>
        <v>3672.9500000000003</v>
      </c>
      <c r="G47" s="76">
        <f t="shared" si="34"/>
        <v>1.6460118177160879E-2</v>
      </c>
      <c r="H47" s="56">
        <f>ΠΡΟΥΠΟΛΟΓΙΣΜΟΣ_ΕΞΟΔΑ!H19</f>
        <v>1154.33</v>
      </c>
      <c r="I47" s="426">
        <f t="shared" si="35"/>
        <v>2.4112790050073642E-2</v>
      </c>
      <c r="J47" s="66">
        <f>H47+'2025 Απρίλιος'!H47</f>
        <v>2885.8249999999998</v>
      </c>
      <c r="K47" s="430">
        <f t="shared" si="38"/>
        <v>2.9329938803829315E-2</v>
      </c>
      <c r="L47" s="56">
        <f>'2024_60-69 ΕΞΟΔΑ+ΟΜ 2'!H7</f>
        <v>1221.99</v>
      </c>
      <c r="M47" s="76">
        <f t="shared" si="36"/>
        <v>2.4131095718689939E-2</v>
      </c>
      <c r="N47" s="66">
        <f>L47+'2025 Απρίλιος'!N47</f>
        <v>4809.28</v>
      </c>
      <c r="O47" s="76">
        <f t="shared" si="37"/>
        <v>2.1074613899969202E-2</v>
      </c>
      <c r="P47" s="66"/>
      <c r="Q47" s="76">
        <f t="shared" si="39"/>
        <v>1.3093780203923275</v>
      </c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2'!H8</f>
        <v>999.18999999999994</v>
      </c>
      <c r="E48" s="76">
        <f t="shared" si="33"/>
        <v>1.9983725394091861E-2</v>
      </c>
      <c r="F48" s="66">
        <f>D48+'2025 Απρίλιος'!F48</f>
        <v>4508.5199999999995</v>
      </c>
      <c r="G48" s="76">
        <f t="shared" si="34"/>
        <v>2.020467798475159E-2</v>
      </c>
      <c r="H48" s="56">
        <f>ΠΡΟΥΠΟΛΟΓΙΣΜΟΣ_ΕΞΟΔΑ!H23</f>
        <v>947.8649999999999</v>
      </c>
      <c r="I48" s="426">
        <f t="shared" si="35"/>
        <v>1.9799944332048073E-2</v>
      </c>
      <c r="J48" s="66">
        <f>H48+'2025 Απρίλιος'!H48</f>
        <v>2369.6624999999999</v>
      </c>
      <c r="K48" s="430">
        <f t="shared" si="38"/>
        <v>2.4083946916645737E-2</v>
      </c>
      <c r="L48" s="56">
        <f>'2024_60-69 ΕΞΟΔΑ+ΟΜ 2'!H8</f>
        <v>823.86000000000013</v>
      </c>
      <c r="M48" s="76">
        <f t="shared" si="36"/>
        <v>1.6269073002888646E-2</v>
      </c>
      <c r="N48" s="66">
        <f>L48+'2025 Απρίλιος'!N48</f>
        <v>5622.27</v>
      </c>
      <c r="O48" s="76">
        <f t="shared" si="37"/>
        <v>2.4637195066908115E-2</v>
      </c>
      <c r="P48" s="66"/>
      <c r="Q48" s="76">
        <f t="shared" si="39"/>
        <v>1.2470322855393789</v>
      </c>
      <c r="S48"/>
      <c r="T48"/>
      <c r="U48"/>
      <c r="V48" s="237"/>
    </row>
    <row r="49" spans="1:22" ht="28.5" customHeight="1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2'!H9</f>
        <v>611.53</v>
      </c>
      <c r="E49" s="76">
        <f t="shared" si="33"/>
        <v>1.2230554339263799E-2</v>
      </c>
      <c r="F49" s="66">
        <f>D49+'2025 Απρίλιος'!F49</f>
        <v>3032.88</v>
      </c>
      <c r="G49" s="76">
        <f t="shared" si="34"/>
        <v>1.3591680588395619E-2</v>
      </c>
      <c r="H49" s="56">
        <f>ΠΡΟΥΠΟΛΟΓΙΣΜΟΣ_ΕΞΟΔΑ!H27</f>
        <v>570.68000000000006</v>
      </c>
      <c r="I49" s="426">
        <f t="shared" si="35"/>
        <v>1.1920929912395959E-2</v>
      </c>
      <c r="J49" s="66">
        <f>H49+'2025 Απρίλιος'!H49</f>
        <v>1426.7</v>
      </c>
      <c r="K49" s="430">
        <f t="shared" si="38"/>
        <v>1.4500194464814495E-2</v>
      </c>
      <c r="L49" s="56">
        <f>'2024_60-69 ΕΞΟΔΑ+ΟΜ 2'!H9</f>
        <v>745.91</v>
      </c>
      <c r="M49" s="76">
        <f t="shared" si="36"/>
        <v>1.4729765061520971E-2</v>
      </c>
      <c r="N49" s="66">
        <f>L49+'2025 Απρίλιος'!N49</f>
        <v>3882.9300000000003</v>
      </c>
      <c r="O49" s="76">
        <f t="shared" si="37"/>
        <v>1.7015280988132823E-2</v>
      </c>
      <c r="P49" s="66"/>
      <c r="Q49" s="76">
        <f t="shared" si="39"/>
        <v>1.2802781514599986</v>
      </c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2'!H10</f>
        <v>9916.1200000000008</v>
      </c>
      <c r="E50" s="76">
        <f t="shared" si="33"/>
        <v>0.1983216595991375</v>
      </c>
      <c r="F50" s="66">
        <f>D50+'2025 Απρίλιος'!F50</f>
        <v>47267</v>
      </c>
      <c r="G50" s="76">
        <f t="shared" si="34"/>
        <v>0.21182439343847947</v>
      </c>
      <c r="H50" s="56">
        <f>ΠΡΟΥΠΟΛΟΓΙΣΜΟΣ_ΕΞΟΔΑ!H31</f>
        <v>9967.94</v>
      </c>
      <c r="I50" s="426">
        <f t="shared" si="35"/>
        <v>0.20822021818001013</v>
      </c>
      <c r="J50" s="66">
        <f>H50+'2025 Απρίλιος'!H50</f>
        <v>19935.88</v>
      </c>
      <c r="K50" s="430">
        <f t="shared" si="38"/>
        <v>0.20261732447410527</v>
      </c>
      <c r="L50" s="56">
        <f>'2024_60-69 ΕΞΟΔΑ+ΟΜ 2'!H10</f>
        <v>9312.57</v>
      </c>
      <c r="M50" s="76">
        <f t="shared" si="36"/>
        <v>0.18389881918591836</v>
      </c>
      <c r="N50" s="66">
        <f>L50+'2025 Απρίλιος'!N50</f>
        <v>46558.85</v>
      </c>
      <c r="O50" s="76">
        <f t="shared" si="37"/>
        <v>0.20402425880310174</v>
      </c>
      <c r="P50" s="66"/>
      <c r="Q50" s="76">
        <f t="shared" si="39"/>
        <v>0.98501808872998076</v>
      </c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2'!H11</f>
        <v>0</v>
      </c>
      <c r="E51" s="76">
        <f t="shared" si="33"/>
        <v>0</v>
      </c>
      <c r="F51" s="66">
        <f>D51+'2025 Απρίλιος'!F51</f>
        <v>0</v>
      </c>
      <c r="G51" s="76">
        <f t="shared" si="34"/>
        <v>0</v>
      </c>
      <c r="H51" s="56">
        <f>ΠΡΟΥΠΟΛΟΓΙΣΜΟΣ_ΕΞΟΔΑ!H35</f>
        <v>0</v>
      </c>
      <c r="I51" s="426">
        <f t="shared" si="35"/>
        <v>0</v>
      </c>
      <c r="J51" s="66">
        <f>H51+'2025 Απρίλιος'!H51</f>
        <v>0</v>
      </c>
      <c r="K51" s="430">
        <f t="shared" si="38"/>
        <v>0</v>
      </c>
      <c r="L51" s="56">
        <f>'2024_60-69 ΕΞΟΔΑ+ΟΜ 2'!H11</f>
        <v>0</v>
      </c>
      <c r="M51" s="76">
        <f t="shared" si="36"/>
        <v>0</v>
      </c>
      <c r="N51" s="66">
        <f>L51+'2025 Απρίλιος'!N51</f>
        <v>0</v>
      </c>
      <c r="O51" s="76">
        <f t="shared" si="37"/>
        <v>0</v>
      </c>
      <c r="P51" s="66"/>
      <c r="Q51" s="76" t="e">
        <f t="shared" si="39"/>
        <v>#DIV/0!</v>
      </c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2'!H12</f>
        <v>350.21000000000004</v>
      </c>
      <c r="E52" s="76">
        <f t="shared" si="33"/>
        <v>7.0041738510842897E-3</v>
      </c>
      <c r="F52" s="66">
        <f>D52+'2025 Απρίλιος'!F52</f>
        <v>1664.65</v>
      </c>
      <c r="G52" s="76">
        <f t="shared" si="34"/>
        <v>7.4600350463825691E-3</v>
      </c>
      <c r="H52" s="56">
        <f>ΠΡΟΥΠΟΛΟΓΙΣΜΟΣ_ΕΞΟΔΑ!H39</f>
        <v>352.08163999999999</v>
      </c>
      <c r="I52" s="426">
        <f t="shared" si="35"/>
        <v>7.3546305352937286E-3</v>
      </c>
      <c r="J52" s="66">
        <f>H52+'2025 Απρίλιος'!H52</f>
        <v>704.16327999999999</v>
      </c>
      <c r="K52" s="430">
        <f t="shared" si="38"/>
        <v>7.156728460770743E-3</v>
      </c>
      <c r="L52" s="56">
        <f>'2024_60-69 ΕΞΟΔΑ+ΟΜ 2'!H12</f>
        <v>327.67</v>
      </c>
      <c r="M52" s="76">
        <f t="shared" si="36"/>
        <v>6.4706226189601658E-3</v>
      </c>
      <c r="N52" s="66">
        <f>L52+'2025 Απρίλιος'!N52</f>
        <v>1645.7700000000002</v>
      </c>
      <c r="O52" s="76">
        <f t="shared" si="37"/>
        <v>7.2118835497522122E-3</v>
      </c>
      <c r="P52" s="66"/>
      <c r="Q52" s="76">
        <f t="shared" si="39"/>
        <v>0.98865827651458271</v>
      </c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2'!H13</f>
        <v>196.4</v>
      </c>
      <c r="E53" s="76">
        <f t="shared" si="33"/>
        <v>3.9279853355214138E-3</v>
      </c>
      <c r="F53" s="66">
        <f>D53+'2025 Απρίλιος'!F53</f>
        <v>2427.5000000000005</v>
      </c>
      <c r="G53" s="76">
        <f t="shared" si="34"/>
        <v>1.0878704277231664E-2</v>
      </c>
      <c r="H53" s="56">
        <f>ΠΡΟΥΠΟΛΟΓΙΣΜΟΣ_ΕΞΟΔΑ!H43</f>
        <v>259.83</v>
      </c>
      <c r="I53" s="426">
        <f t="shared" si="35"/>
        <v>5.4275867721627563E-3</v>
      </c>
      <c r="J53" s="66">
        <f>H53+'2025 Απρίλιος'!H53</f>
        <v>552.75</v>
      </c>
      <c r="K53" s="430">
        <f t="shared" si="38"/>
        <v>5.6178471230295167E-3</v>
      </c>
      <c r="L53" s="56">
        <f>'2024_60-69 ΕΞΟΔΑ+ΟΜ 2'!H13</f>
        <v>259.83</v>
      </c>
      <c r="M53" s="76">
        <f t="shared" si="36"/>
        <v>5.1309606466396667E-3</v>
      </c>
      <c r="N53" s="66">
        <f>L53+'2025 Απρίλιος'!N53</f>
        <v>2521.63</v>
      </c>
      <c r="O53" s="76">
        <f t="shared" si="37"/>
        <v>1.1049965618258731E-2</v>
      </c>
      <c r="P53" s="66"/>
      <c r="Q53" s="76">
        <f t="shared" si="39"/>
        <v>1.0387765190525231</v>
      </c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2'!H14</f>
        <v>779.78</v>
      </c>
      <c r="E54" s="76">
        <f t="shared" si="33"/>
        <v>1.5595541776644033E-2</v>
      </c>
      <c r="F54" s="66">
        <f>D54+'2025 Απρίλιος'!F54</f>
        <v>3383.5</v>
      </c>
      <c r="G54" s="76">
        <f t="shared" si="34"/>
        <v>1.5162964334506005E-2</v>
      </c>
      <c r="H54" s="56">
        <f>ΠΡΟΥΠΟΛΟΓΙΣΜΟΣ_ΕΞΟΔΑ!H47</f>
        <v>846.5701499999999</v>
      </c>
      <c r="I54" s="426">
        <f t="shared" si="35"/>
        <v>1.7683997028240927E-2</v>
      </c>
      <c r="J54" s="66">
        <f>H54+'2025 Απρίλιος'!H54</f>
        <v>1276.2981</v>
      </c>
      <c r="K54" s="430">
        <f t="shared" si="38"/>
        <v>1.297159223738225E-2</v>
      </c>
      <c r="L54" s="56">
        <f>'2024_60-69 ΕΞΟΔΑ+ΟΜ 2'!H14</f>
        <v>606.06999999999994</v>
      </c>
      <c r="M54" s="76">
        <f t="shared" si="36"/>
        <v>1.1968292033671642E-2</v>
      </c>
      <c r="N54" s="66">
        <f>L54+'2025 Απρίλιος'!N54</f>
        <v>2361.4899999999998</v>
      </c>
      <c r="O54" s="76">
        <f t="shared" si="37"/>
        <v>1.0348220519212496E-2</v>
      </c>
      <c r="P54" s="66"/>
      <c r="Q54" s="76">
        <f t="shared" si="39"/>
        <v>0.69794295847495191</v>
      </c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2'!H15</f>
        <v>356.39</v>
      </c>
      <c r="E55" s="76">
        <f t="shared" si="33"/>
        <v>7.1277733896460112E-3</v>
      </c>
      <c r="F55" s="66">
        <f>D55+'2025 Απρίλιος'!F55</f>
        <v>1079.08</v>
      </c>
      <c r="G55" s="76">
        <f t="shared" si="34"/>
        <v>4.8358361324305418E-3</v>
      </c>
      <c r="H55" s="56">
        <f>ΠΡΟΥΠΟΛΟΓΙΣΜΟΣ_ΕΞΟΔΑ!H51</f>
        <v>0</v>
      </c>
      <c r="I55" s="426">
        <f t="shared" si="35"/>
        <v>0</v>
      </c>
      <c r="J55" s="66">
        <f>H55+'2025 Απρίλιος'!H55</f>
        <v>0</v>
      </c>
      <c r="K55" s="430">
        <f t="shared" si="38"/>
        <v>0</v>
      </c>
      <c r="L55" s="56">
        <f>'2024_60-69 ΕΞΟΔΑ+ΟΜ 2'!H15</f>
        <v>0</v>
      </c>
      <c r="M55" s="76">
        <f t="shared" si="36"/>
        <v>0</v>
      </c>
      <c r="N55" s="66">
        <f>L55+'2025 Απρίλιος'!N55</f>
        <v>0</v>
      </c>
      <c r="O55" s="76">
        <f t="shared" si="37"/>
        <v>0</v>
      </c>
      <c r="P55" s="66"/>
      <c r="Q55" s="76">
        <f t="shared" si="39"/>
        <v>0</v>
      </c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2'!H16</f>
        <v>373.33</v>
      </c>
      <c r="E56" s="76">
        <f t="shared" si="33"/>
        <v>7.4665721247974002E-3</v>
      </c>
      <c r="F56" s="66">
        <f>D56+'2025 Απρίλιος'!F56</f>
        <v>1678.29</v>
      </c>
      <c r="G56" s="76">
        <f t="shared" si="34"/>
        <v>7.5211619367394952E-3</v>
      </c>
      <c r="H56" s="56">
        <f>ΠΡΟΥΠΟΛΟΓΙΣΜΟΣ_ΕΞΟΔΑ!H55</f>
        <v>356.69</v>
      </c>
      <c r="I56" s="426">
        <f t="shared" si="35"/>
        <v>7.450894530126366E-3</v>
      </c>
      <c r="J56" s="66">
        <f>H56+'2025 Απρίλιος'!H56</f>
        <v>628.3599999999999</v>
      </c>
      <c r="K56" s="430">
        <f t="shared" si="38"/>
        <v>6.3863055960684334E-3</v>
      </c>
      <c r="L56" s="56">
        <f>'2024_60-69 ΕΞΟΔΑ+ΟΜ 2'!H16</f>
        <v>356.69</v>
      </c>
      <c r="M56" s="76">
        <f t="shared" si="36"/>
        <v>7.0436914638413693E-3</v>
      </c>
      <c r="N56" s="66">
        <f>L56+'2025 Απρίλιος'!N56</f>
        <v>1472.62</v>
      </c>
      <c r="O56" s="76">
        <f t="shared" si="37"/>
        <v>6.4531276867582357E-3</v>
      </c>
      <c r="P56" s="66"/>
      <c r="Q56" s="76"/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2'!H17</f>
        <v>158.62</v>
      </c>
      <c r="E57" s="76">
        <f t="shared" si="33"/>
        <v>3.1723881564175494E-3</v>
      </c>
      <c r="F57" s="66">
        <f>D57+'2025 Απρίλιος'!F57</f>
        <v>287.06</v>
      </c>
      <c r="G57" s="76">
        <f t="shared" si="34"/>
        <v>1.2864431925116873E-3</v>
      </c>
      <c r="H57" s="56">
        <f>ΠΡΟΥΠΟΛΟΓΙΣΜΟΣ_ΕΞΟΔΑ!H59</f>
        <v>206.35000000000002</v>
      </c>
      <c r="I57" s="426">
        <f t="shared" si="35"/>
        <v>4.3104434839540658E-3</v>
      </c>
      <c r="J57" s="66">
        <f>H57+'2025 Απρίλιος'!H57</f>
        <v>230.74</v>
      </c>
      <c r="K57" s="430">
        <f t="shared" si="38"/>
        <v>2.3451145095754514E-3</v>
      </c>
      <c r="L57" s="56">
        <f>'2024_60-69 ΕΞΟΔΑ+ΟΜ 2'!H17</f>
        <v>206.35000000000002</v>
      </c>
      <c r="M57" s="76">
        <f t="shared" si="36"/>
        <v>4.0748709903940866E-3</v>
      </c>
      <c r="N57" s="66">
        <f>L57+'2025 Απρίλιος'!N57</f>
        <v>210.15000000000003</v>
      </c>
      <c r="O57" s="76">
        <f t="shared" si="37"/>
        <v>9.2089254754943134E-4</v>
      </c>
      <c r="P57" s="66"/>
      <c r="Q57" s="76">
        <f t="shared" si="39"/>
        <v>0.73207691771755046</v>
      </c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2'!H18</f>
        <v>0</v>
      </c>
      <c r="E58" s="76">
        <f t="shared" si="33"/>
        <v>0</v>
      </c>
      <c r="F58" s="66">
        <f>D58+'2025 Απρίλιος'!F58</f>
        <v>3780.7</v>
      </c>
      <c r="G58" s="76">
        <f t="shared" si="34"/>
        <v>1.6942993722319152E-2</v>
      </c>
      <c r="H58" s="56">
        <f>ΠΡΟΥΠΟΛΟΓΙΣΜΟΣ_ΕΞΟΔΑ!H63</f>
        <v>0</v>
      </c>
      <c r="I58" s="426">
        <f t="shared" si="35"/>
        <v>0</v>
      </c>
      <c r="J58" s="66">
        <f>H58+'2025 Απρίλιος'!H58</f>
        <v>0</v>
      </c>
      <c r="K58" s="430">
        <f t="shared" si="38"/>
        <v>0</v>
      </c>
      <c r="L58" s="56">
        <f>'2024_60-69 ΕΞΟΔΑ+ΟΜ 2'!H18</f>
        <v>0</v>
      </c>
      <c r="M58" s="76">
        <f t="shared" si="36"/>
        <v>0</v>
      </c>
      <c r="N58" s="66">
        <f>L58+'2025 Απρίλιος'!N58</f>
        <v>768.31000000000017</v>
      </c>
      <c r="O58" s="76">
        <f t="shared" si="37"/>
        <v>3.3667901651568098E-3</v>
      </c>
      <c r="P58" s="66"/>
      <c r="Q58" s="76">
        <f t="shared" si="39"/>
        <v>0.20321898061205601</v>
      </c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2'!H19</f>
        <v>78.540000000000006</v>
      </c>
      <c r="E59" s="76">
        <f t="shared" si="33"/>
        <v>1.5707941357018934E-3</v>
      </c>
      <c r="F59" s="66">
        <f>D59+'2025 Απρίλιος'!F59</f>
        <v>363.25000000000006</v>
      </c>
      <c r="G59" s="76">
        <f t="shared" si="34"/>
        <v>1.627884378457014E-3</v>
      </c>
      <c r="H59" s="56">
        <f>ΠΡΟΥΠΟΛΟΓΙΣΜΟΣ_ΕΞΟΔΑ!H67</f>
        <v>86.93</v>
      </c>
      <c r="I59" s="426">
        <f t="shared" si="35"/>
        <v>1.8158800681372762E-3</v>
      </c>
      <c r="J59" s="66">
        <f>H59+'2025 Απρίλιος'!H59</f>
        <v>343.34000000000003</v>
      </c>
      <c r="K59" s="430">
        <f t="shared" si="38"/>
        <v>3.4895190071839973E-3</v>
      </c>
      <c r="L59" s="56">
        <f>'2024_60-69 ΕΞΟΔΑ+ΟΜ 2'!H19</f>
        <v>86.929999999999836</v>
      </c>
      <c r="M59" s="76">
        <f t="shared" si="36"/>
        <v>1.7166393757933475E-3</v>
      </c>
      <c r="N59" s="66">
        <f>L59+'2025 Απρίλιος'!N59</f>
        <v>597.83999999999969</v>
      </c>
      <c r="O59" s="76">
        <f t="shared" si="37"/>
        <v>2.6197782566117138E-3</v>
      </c>
      <c r="P59" s="66"/>
      <c r="Q59" s="76">
        <f t="shared" si="39"/>
        <v>1.6458086717136946</v>
      </c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2'!H20</f>
        <v>0</v>
      </c>
      <c r="E60" s="76">
        <f t="shared" si="33"/>
        <v>0</v>
      </c>
      <c r="F60" s="66">
        <f>D60+'2025 Απρίλιος'!F60</f>
        <v>0</v>
      </c>
      <c r="G60" s="76">
        <f t="shared" si="34"/>
        <v>0</v>
      </c>
      <c r="H60" s="56">
        <f>ΠΡΟΥΠΟΛΟΓΙΣΜΟΣ_ΕΞΟΔΑ!H71</f>
        <v>0</v>
      </c>
      <c r="I60" s="426">
        <f t="shared" si="35"/>
        <v>0</v>
      </c>
      <c r="J60" s="66">
        <f>H60+'2025 Απρίλιος'!H60</f>
        <v>0</v>
      </c>
      <c r="K60" s="430">
        <f t="shared" si="38"/>
        <v>0</v>
      </c>
      <c r="L60" s="56">
        <f>'2024_60-69 ΕΞΟΔΑ+ΟΜ 2'!H20</f>
        <v>0</v>
      </c>
      <c r="M60" s="76">
        <f t="shared" si="36"/>
        <v>0</v>
      </c>
      <c r="N60" s="66">
        <f>L60+'2025 Απρίλιος'!N60</f>
        <v>0</v>
      </c>
      <c r="O60" s="76">
        <f t="shared" si="37"/>
        <v>0</v>
      </c>
      <c r="P60" s="66"/>
      <c r="Q60" s="76" t="e">
        <f t="shared" si="39"/>
        <v>#DIV/0!</v>
      </c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2'!H21</f>
        <v>0</v>
      </c>
      <c r="E61" s="76">
        <f t="shared" si="33"/>
        <v>0</v>
      </c>
      <c r="F61" s="66">
        <f>D61+'2025 Απρίλιος'!F61</f>
        <v>0</v>
      </c>
      <c r="G61" s="76">
        <f t="shared" si="34"/>
        <v>0</v>
      </c>
      <c r="H61" s="56">
        <f>ΠΡΟΥΠΟΛΟΓΙΣΜΟΣ_ΕΞΟΔΑ!H75</f>
        <v>0</v>
      </c>
      <c r="I61" s="426">
        <f t="shared" si="35"/>
        <v>0</v>
      </c>
      <c r="J61" s="66">
        <f>H61+'2025 Απρίλιος'!H61</f>
        <v>0</v>
      </c>
      <c r="K61" s="430">
        <f t="shared" si="38"/>
        <v>0</v>
      </c>
      <c r="L61" s="56">
        <f>'2024_60-69 ΕΞΟΔΑ+ΟΜ 2'!H21</f>
        <v>0</v>
      </c>
      <c r="M61" s="76">
        <f t="shared" si="36"/>
        <v>0</v>
      </c>
      <c r="N61" s="66">
        <f>L61+'2025 Απρίλιος'!N61</f>
        <v>17.98</v>
      </c>
      <c r="O61" s="76">
        <f t="shared" si="37"/>
        <v>7.8789664548840226E-5</v>
      </c>
      <c r="P61" s="66"/>
      <c r="Q61" s="76" t="e">
        <f t="shared" si="39"/>
        <v>#DIV/0!</v>
      </c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2'!H22</f>
        <v>0</v>
      </c>
      <c r="E62" s="76">
        <f t="shared" si="33"/>
        <v>0</v>
      </c>
      <c r="F62" s="66">
        <f>D62+'2025 Απρίλιος'!F62</f>
        <v>0</v>
      </c>
      <c r="G62" s="76">
        <f t="shared" si="34"/>
        <v>0</v>
      </c>
      <c r="H62" s="56">
        <f>ΠΡΟΥΠΟΛΟΓΙΣΜΟΣ_ΕΞΟΔΑ!H79</f>
        <v>0</v>
      </c>
      <c r="I62" s="426">
        <f t="shared" si="35"/>
        <v>0</v>
      </c>
      <c r="J62" s="66">
        <f>H62+'2025 Απρίλιος'!H62</f>
        <v>0</v>
      </c>
      <c r="K62" s="430">
        <f t="shared" si="38"/>
        <v>0</v>
      </c>
      <c r="L62" s="56">
        <f>'2024_60-69 ΕΞΟΔΑ+ΟΜ 2'!H22</f>
        <v>0</v>
      </c>
      <c r="M62" s="76">
        <f t="shared" si="36"/>
        <v>0</v>
      </c>
      <c r="N62" s="66">
        <f>L62+'2025 Απρίλιος'!N62</f>
        <v>61.85</v>
      </c>
      <c r="O62" s="76">
        <f t="shared" si="37"/>
        <v>2.7103118756094369E-4</v>
      </c>
      <c r="P62" s="66"/>
      <c r="Q62" s="76" t="e">
        <f t="shared" si="39"/>
        <v>#DIV/0!</v>
      </c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2'!H23</f>
        <v>0.96</v>
      </c>
      <c r="E63" s="76">
        <f t="shared" ref="E63:E71" si="40">D63/$D$43</f>
        <v>1.9199928320267601E-5</v>
      </c>
      <c r="F63" s="66">
        <f>D63+'2025 Απρίλιος'!F63</f>
        <v>188.71</v>
      </c>
      <c r="G63" s="76">
        <f t="shared" ref="G63:G71" si="41">F63/$F$43</f>
        <v>8.4569321695422738E-4</v>
      </c>
      <c r="H63" s="56">
        <f>ΠΡΟΥΠΟΛΟΓΙΣΜΟΣ_ΕΞΟΔΑ!H83</f>
        <v>0</v>
      </c>
      <c r="I63" s="426">
        <f t="shared" si="35"/>
        <v>0</v>
      </c>
      <c r="J63" s="66">
        <f>H63+'2025 Απρίλιος'!H63</f>
        <v>0</v>
      </c>
      <c r="K63" s="430">
        <f t="shared" si="38"/>
        <v>0</v>
      </c>
      <c r="L63" s="56">
        <f>'2024_60-69 ΕΞΟΔΑ+ΟΜ 2'!H23</f>
        <v>0</v>
      </c>
      <c r="M63" s="76">
        <f t="shared" si="36"/>
        <v>0</v>
      </c>
      <c r="N63" s="66">
        <f>L63+'2025 Απρίλιος'!N63</f>
        <v>462.48</v>
      </c>
      <c r="O63" s="76">
        <f t="shared" si="37"/>
        <v>2.0266209154920817E-3</v>
      </c>
      <c r="P63" s="66"/>
      <c r="Q63" s="76">
        <f t="shared" si="39"/>
        <v>2.4507445286418315</v>
      </c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2'!H24</f>
        <v>6964.8099999999995</v>
      </c>
      <c r="E64" s="76">
        <f t="shared" si="40"/>
        <v>0.13929567996279479</v>
      </c>
      <c r="F64" s="66">
        <f>D64+'2025 Απρίλιος'!F64</f>
        <v>36346.14</v>
      </c>
      <c r="G64" s="76">
        <f t="shared" si="41"/>
        <v>0.16288317556286747</v>
      </c>
      <c r="H64" s="56">
        <f>ΠΡΟΥΠΟΛΟΓΙΣΜΟΣ_ΕΞΟΔΑ!H87</f>
        <v>11237</v>
      </c>
      <c r="I64" s="426">
        <f t="shared" si="35"/>
        <v>0.23472960227376705</v>
      </c>
      <c r="J64" s="66">
        <f>H64+'2025 Απρίλιος'!H64</f>
        <v>18549.439999999999</v>
      </c>
      <c r="K64" s="430">
        <f t="shared" si="38"/>
        <v>0.18852631051616214</v>
      </c>
      <c r="L64" s="56">
        <f>'2024_60-69 ΕΞΟΔΑ+ΟΜ 2'!H24</f>
        <v>11237</v>
      </c>
      <c r="M64" s="76">
        <f t="shared" si="36"/>
        <v>0.22190126154135373</v>
      </c>
      <c r="N64" s="66">
        <f>L64+'2025 Απρίλιος'!N64</f>
        <v>32431.829999999998</v>
      </c>
      <c r="O64" s="76">
        <f t="shared" si="37"/>
        <v>0.14211863216935552</v>
      </c>
      <c r="P64" s="66"/>
      <c r="Q64" s="76">
        <f t="shared" si="39"/>
        <v>0.89230465738590115</v>
      </c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2'!H25</f>
        <v>1213.27</v>
      </c>
      <c r="E65" s="76">
        <f t="shared" si="40"/>
        <v>2.4265309409511538E-2</v>
      </c>
      <c r="F65" s="66">
        <f>D65+'2025 Απρίλιος'!F65</f>
        <v>2900.09</v>
      </c>
      <c r="G65" s="76">
        <f t="shared" si="41"/>
        <v>1.2996589696130493E-2</v>
      </c>
      <c r="H65" s="56">
        <f>ΠΡΟΥΠΟΛΟΓΙΣΜΟΣ_ΕΞΟΔΑ!H91</f>
        <v>0</v>
      </c>
      <c r="I65" s="426">
        <f t="shared" si="35"/>
        <v>0</v>
      </c>
      <c r="J65" s="66">
        <f>H65+'2025 Απρίλιος'!H65</f>
        <v>0</v>
      </c>
      <c r="K65" s="430">
        <f t="shared" si="38"/>
        <v>0</v>
      </c>
      <c r="L65" s="56">
        <f>'2024_60-69 ΕΞΟΔΑ+ΟΜ 2'!H25</f>
        <v>0</v>
      </c>
      <c r="M65" s="76">
        <f t="shared" si="36"/>
        <v>0</v>
      </c>
      <c r="N65" s="66">
        <f>L65+'2025 Απρίλιος'!N65</f>
        <v>0</v>
      </c>
      <c r="O65" s="76">
        <f t="shared" si="37"/>
        <v>0</v>
      </c>
      <c r="P65" s="66"/>
      <c r="Q65" s="76">
        <f t="shared" si="39"/>
        <v>0</v>
      </c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2'!H26</f>
        <v>0</v>
      </c>
      <c r="E66" s="76">
        <f t="shared" si="40"/>
        <v>0</v>
      </c>
      <c r="F66" s="66">
        <f>D66+'2025 Απρίλιος'!F66</f>
        <v>0</v>
      </c>
      <c r="G66" s="76">
        <f t="shared" si="41"/>
        <v>0</v>
      </c>
      <c r="H66" s="56">
        <f>ΠΡΟΥΠΟΛΟΓΙΣΜΟΣ_ΕΞΟΔΑ!H95</f>
        <v>0</v>
      </c>
      <c r="I66" s="426">
        <f t="shared" si="35"/>
        <v>0</v>
      </c>
      <c r="J66" s="66">
        <f>H66+'2025 Απρίλιος'!H66</f>
        <v>0</v>
      </c>
      <c r="K66" s="430">
        <f t="shared" si="38"/>
        <v>0</v>
      </c>
      <c r="L66" s="56">
        <f>'2024_60-69 ΕΞΟΔΑ+ΟΜ 2'!H26</f>
        <v>0</v>
      </c>
      <c r="M66" s="76">
        <f t="shared" si="36"/>
        <v>0</v>
      </c>
      <c r="N66" s="66">
        <f>L66+'2025 Απρίλιος'!N66</f>
        <v>0</v>
      </c>
      <c r="O66" s="76">
        <f t="shared" si="37"/>
        <v>0</v>
      </c>
      <c r="P66" s="66"/>
      <c r="Q66" s="76" t="e">
        <f t="shared" si="39"/>
        <v>#DIV/0!</v>
      </c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2'!H27</f>
        <v>257.56</v>
      </c>
      <c r="E67" s="76">
        <f t="shared" si="40"/>
        <v>5.1511807689251293E-3</v>
      </c>
      <c r="F67" s="66">
        <f>D67+'2025 Απρίλιος'!F67</f>
        <v>399.06</v>
      </c>
      <c r="G67" s="76">
        <f t="shared" si="41"/>
        <v>1.7883648728618195E-3</v>
      </c>
      <c r="H67" s="56">
        <f>ΠΡΟΥΠΟΛΟΓΙΣΜΟΣ_ΕΞΟΔΑ!H99</f>
        <v>0</v>
      </c>
      <c r="I67" s="426">
        <f t="shared" si="35"/>
        <v>0</v>
      </c>
      <c r="J67" s="66">
        <f>H67+'2025 Απρίλιος'!H67</f>
        <v>0</v>
      </c>
      <c r="K67" s="430">
        <f t="shared" si="38"/>
        <v>0</v>
      </c>
      <c r="L67" s="56">
        <f>'2024_60-69 ΕΞΟΔΑ+ΟΜ 2'!H27</f>
        <v>0</v>
      </c>
      <c r="M67" s="76">
        <f t="shared" si="36"/>
        <v>0</v>
      </c>
      <c r="N67" s="66">
        <f>L67+'2025 Απρίλιος'!N67</f>
        <v>0</v>
      </c>
      <c r="O67" s="76">
        <f t="shared" si="37"/>
        <v>0</v>
      </c>
      <c r="P67" s="66"/>
      <c r="Q67" s="76">
        <f t="shared" si="39"/>
        <v>0</v>
      </c>
      <c r="S67"/>
      <c r="T67"/>
      <c r="U67"/>
      <c r="V67"/>
    </row>
    <row r="68" spans="1:22" ht="28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2'!H28</f>
        <v>2013.94</v>
      </c>
      <c r="E68" s="76">
        <f t="shared" si="40"/>
        <v>4.027864962637473E-2</v>
      </c>
      <c r="F68" s="66">
        <f>D68+'2025 Απρίλιος'!F68</f>
        <v>5994.46</v>
      </c>
      <c r="G68" s="76">
        <f t="shared" si="41"/>
        <v>2.6863834249925483E-2</v>
      </c>
      <c r="H68" s="56">
        <f>ΠΡΟΥΠΟΛΟΓΙΣΜΟΣ_ΕΞΟΔΑ!H103</f>
        <v>2563.73</v>
      </c>
      <c r="I68" s="426">
        <f t="shared" si="35"/>
        <v>5.3553735270741733E-2</v>
      </c>
      <c r="J68" s="66">
        <f>H68+'2025 Απρίλιος'!H68</f>
        <v>4726.58</v>
      </c>
      <c r="K68" s="430">
        <f t="shared" si="38"/>
        <v>4.8038360659916512E-2</v>
      </c>
      <c r="L68" s="56">
        <f>'2024_60-69 ΕΞΟΔΑ+ΟΜ 2'!H28</f>
        <v>2563.73</v>
      </c>
      <c r="M68" s="76">
        <f t="shared" si="36"/>
        <v>5.0626939685985126E-2</v>
      </c>
      <c r="N68" s="66">
        <f>L68+'2025 Απρίλιος'!N68</f>
        <v>6907.6899999999987</v>
      </c>
      <c r="O68" s="76">
        <f t="shared" si="37"/>
        <v>3.0269998771266852E-2</v>
      </c>
      <c r="P68" s="66"/>
      <c r="Q68" s="76">
        <f t="shared" si="39"/>
        <v>1.1523456658314508</v>
      </c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2'!H29</f>
        <v>1577.17</v>
      </c>
      <c r="E69" s="76">
        <f t="shared" si="40"/>
        <v>3.1543282238412976E-2</v>
      </c>
      <c r="F69" s="66">
        <f>D69+'2025 Απρίλιος'!F69</f>
        <v>1811.8300000000002</v>
      </c>
      <c r="G69" s="76">
        <f t="shared" si="41"/>
        <v>8.1196139116855373E-3</v>
      </c>
      <c r="H69" s="56">
        <f>ΠΡΟΥΠΟΛΟΓΙΣΜΟΣ_ΕΞΟΔΑ!H107</f>
        <v>0</v>
      </c>
      <c r="I69" s="426">
        <f t="shared" si="35"/>
        <v>0</v>
      </c>
      <c r="J69" s="66">
        <f>H69+'2025 Απρίλιος'!H69</f>
        <v>0</v>
      </c>
      <c r="K69" s="430">
        <f t="shared" si="38"/>
        <v>0</v>
      </c>
      <c r="L69" s="56">
        <f>'2024_60-69 ΕΞΟΔΑ+ΟΜ 2'!H29</f>
        <v>0</v>
      </c>
      <c r="M69" s="76">
        <f t="shared" si="36"/>
        <v>0</v>
      </c>
      <c r="N69" s="66">
        <f>L69+'2025 Απρίλιος'!N69</f>
        <v>3634.55</v>
      </c>
      <c r="O69" s="76">
        <f t="shared" si="37"/>
        <v>1.5926861806784608E-2</v>
      </c>
      <c r="P69" s="66"/>
      <c r="Q69" s="76">
        <f t="shared" si="39"/>
        <v>2.0060104976736226</v>
      </c>
      <c r="S69"/>
      <c r="T69"/>
      <c r="U69"/>
      <c r="V69"/>
    </row>
    <row r="70" spans="1:22" ht="14.5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40"/>
        <v>0</v>
      </c>
      <c r="F70" s="66">
        <f>D70+'2025 Απρίλιος'!F70</f>
        <v>0</v>
      </c>
      <c r="G70" s="76">
        <f t="shared" si="41"/>
        <v>0</v>
      </c>
      <c r="H70" s="56">
        <f>ΠΡΟΥΠΟΛΟΓΙΣΜΟΣ_ΕΞΟΔΑ!H111</f>
        <v>0</v>
      </c>
      <c r="I70" s="426">
        <f t="shared" si="35"/>
        <v>0</v>
      </c>
      <c r="J70" s="66">
        <f>H70+'2025 Απρίλιος'!H70</f>
        <v>0</v>
      </c>
      <c r="K70" s="430">
        <f t="shared" si="38"/>
        <v>0</v>
      </c>
      <c r="L70" s="56">
        <f>'2024_60-69 ΕΞΟΔΑ+ΟΜ 2'!H30</f>
        <v>343.69</v>
      </c>
      <c r="M70" s="76">
        <f t="shared" si="36"/>
        <v>6.7869755788153305E-3</v>
      </c>
      <c r="N70" s="66">
        <f>L70+'2025 Απρίλιος'!N70</f>
        <v>952.90000000000009</v>
      </c>
      <c r="O70" s="76">
        <f t="shared" si="37"/>
        <v>4.1756769381863096E-3</v>
      </c>
      <c r="P70" s="66"/>
      <c r="Q70" s="76" t="e">
        <f t="shared" si="39"/>
        <v>#DIV/0!</v>
      </c>
      <c r="S70"/>
      <c r="T70"/>
      <c r="U70"/>
      <c r="V70"/>
    </row>
    <row r="71" spans="1:22" ht="30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2'!H31</f>
        <v>7839.9766666666674</v>
      </c>
      <c r="E71" s="76">
        <f t="shared" si="40"/>
        <v>0.15679894795059432</v>
      </c>
      <c r="F71" s="66">
        <f>D71+'2025 Απρίλιος'!F71</f>
        <v>39199.883333333339</v>
      </c>
      <c r="G71" s="76">
        <f t="shared" si="41"/>
        <v>0.17567206528746263</v>
      </c>
      <c r="H71" s="56">
        <f>ΠΡΟΥΠΟΛΟΓΙΣΜΟΣ_ΕΞΟΔΑ!H115</f>
        <v>4730.6275000000005</v>
      </c>
      <c r="I71" s="426">
        <f t="shared" si="35"/>
        <v>9.8818039652962986E-2</v>
      </c>
      <c r="J71" s="66">
        <f>H71+'2025 Απρίλιος'!H71</f>
        <v>9461.255000000001</v>
      </c>
      <c r="K71" s="430">
        <f t="shared" si="38"/>
        <v>9.6158994449567867E-2</v>
      </c>
      <c r="L71" s="56">
        <f>'2024_60-69 ΕΞΟΔΑ+ΟΜ 2'!H31</f>
        <v>7839.98</v>
      </c>
      <c r="M71" s="76">
        <f t="shared" si="36"/>
        <v>0.15481903109895723</v>
      </c>
      <c r="N71" s="66">
        <f>L71+'2025 Απρίλιος'!N71</f>
        <v>39199.899999999994</v>
      </c>
      <c r="O71" s="76">
        <f t="shared" si="37"/>
        <v>0.17177680597041609</v>
      </c>
      <c r="P71" s="66"/>
      <c r="Q71" s="76">
        <f t="shared" si="39"/>
        <v>1.000000425171333</v>
      </c>
      <c r="S71"/>
      <c r="T71"/>
      <c r="U71"/>
      <c r="V71"/>
    </row>
    <row r="72" spans="1:22" ht="30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2'!H32</f>
        <v>1553.22</v>
      </c>
      <c r="E72" s="76">
        <f t="shared" ref="E72:E73" si="42">D72/$D$43</f>
        <v>3.1064284026672967E-2</v>
      </c>
      <c r="F72" s="66">
        <f>D72+'2025 Απρίλιος'!F72</f>
        <v>5806.2300000000005</v>
      </c>
      <c r="G72" s="76">
        <f t="shared" ref="G72:G73" si="43">F72/$F$43</f>
        <v>2.6020292125887041E-2</v>
      </c>
      <c r="H72" s="56">
        <f>ΠΡΟΥΠΟΛΟΓΙΣΜΟΣ_ΕΞΟΔΑ!H119</f>
        <v>3091.48</v>
      </c>
      <c r="I72" s="426">
        <f t="shared" ref="I72:I73" si="44">H72/$H$43</f>
        <v>6.4577900759749521E-2</v>
      </c>
      <c r="J72" s="66">
        <f>H72+'2025 Απρίλιος'!H72</f>
        <v>6800.79</v>
      </c>
      <c r="K72" s="430">
        <f t="shared" si="38"/>
        <v>6.9119490792994856E-2</v>
      </c>
      <c r="L72" s="56">
        <f>'2024_60-69 ΕΞΟΔΑ+ΟΜ 2'!H32</f>
        <v>3091.48</v>
      </c>
      <c r="M72" s="76">
        <f t="shared" ref="M72:M73" si="45">L72/$L$43</f>
        <v>6.1048617249253742E-2</v>
      </c>
      <c r="N72" s="66">
        <f>L72+'2025 Απρίλιος'!N72</f>
        <v>10350.869999999999</v>
      </c>
      <c r="O72" s="76">
        <f t="shared" ref="O72:O73" si="46">N72/$N$43</f>
        <v>4.5358263353095313E-2</v>
      </c>
      <c r="P72" s="66"/>
      <c r="Q72" s="76">
        <f t="shared" ref="Q72:Q73" si="47">N72/F72</f>
        <v>1.7827178737321805</v>
      </c>
      <c r="S72"/>
      <c r="T72"/>
      <c r="U72"/>
      <c r="V72"/>
    </row>
    <row r="73" spans="1:22" ht="30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2'!H33</f>
        <v>685.76</v>
      </c>
      <c r="E73" s="76">
        <f t="shared" si="42"/>
        <v>1.3715148796777824E-2</v>
      </c>
      <c r="F73" s="66">
        <f>D73+'2025 Απρίλιος'!F73</f>
        <v>1179.54</v>
      </c>
      <c r="G73" s="76">
        <f t="shared" si="43"/>
        <v>5.2860419539303123E-3</v>
      </c>
      <c r="H73" s="56">
        <f>ΠΡΟΥΠΟΛΟΓΙΣΜΟΣ_ΕΞΟΔΑ!H123</f>
        <v>0</v>
      </c>
      <c r="I73" s="426">
        <f t="shared" si="44"/>
        <v>0</v>
      </c>
      <c r="J73" s="66">
        <f>H73+'2025 Απρίλιος'!H73</f>
        <v>0</v>
      </c>
      <c r="K73" s="430">
        <f t="shared" si="38"/>
        <v>0</v>
      </c>
      <c r="L73" s="56">
        <f>'2024_60-69 ΕΞΟΔΑ+ΟΜ 2'!H33</f>
        <v>0</v>
      </c>
      <c r="M73" s="76">
        <f t="shared" si="45"/>
        <v>0</v>
      </c>
      <c r="N73" s="66">
        <f>L73+'2025 Απρίλιος'!N73</f>
        <v>0</v>
      </c>
      <c r="O73" s="76">
        <f t="shared" si="46"/>
        <v>0</v>
      </c>
      <c r="P73" s="66"/>
      <c r="Q73" s="76">
        <f t="shared" si="47"/>
        <v>0</v>
      </c>
      <c r="S73"/>
      <c r="T73"/>
      <c r="U73"/>
      <c r="V73"/>
    </row>
    <row r="74" spans="1:22" ht="29.25" customHeight="1">
      <c r="A74" s="174">
        <v>73</v>
      </c>
      <c r="B74" s="174"/>
      <c r="C74" s="187" t="s">
        <v>404</v>
      </c>
      <c r="D74" s="65">
        <f>'2025_60-69 ΕΞΟΔΑ+ΟΜ 2'!H3</f>
        <v>50514.51666666667</v>
      </c>
      <c r="E74" s="299"/>
      <c r="F74" s="65">
        <f>D74+'2025 Απρίλιος'!F74</f>
        <v>224424.24333333335</v>
      </c>
      <c r="G74" s="299"/>
      <c r="H74" s="65">
        <f>SUM(H44:H73)</f>
        <v>47872.10429000001</v>
      </c>
      <c r="I74" s="299"/>
      <c r="J74" s="65">
        <f>SUM(J44:J73)</f>
        <v>98391.783880000003</v>
      </c>
      <c r="K74" s="299"/>
      <c r="L74" s="65">
        <f>SUM(L44:L73)</f>
        <v>50639.640000000007</v>
      </c>
      <c r="M74" s="299"/>
      <c r="N74" s="65">
        <f>SUM(N44:N73)</f>
        <v>228202.52</v>
      </c>
      <c r="O74" s="299"/>
      <c r="P74" s="65">
        <f>SUM(P44:P73)</f>
        <v>0</v>
      </c>
      <c r="Q74" s="299"/>
      <c r="S74"/>
      <c r="T74"/>
      <c r="U74"/>
      <c r="V74"/>
    </row>
    <row r="75" spans="1:22" ht="22.5" customHeight="1">
      <c r="A75" s="174">
        <v>74</v>
      </c>
      <c r="B75" s="174"/>
      <c r="C75" s="88" t="s">
        <v>382</v>
      </c>
      <c r="D75" s="65">
        <f>D43-D74</f>
        <v>-514.33000000000175</v>
      </c>
      <c r="E75" s="299"/>
      <c r="F75" s="65">
        <f>F43-F74</f>
        <v>-1281.8600000000442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75</v>
      </c>
      <c r="B76" s="175"/>
      <c r="C76" s="55" t="s">
        <v>387</v>
      </c>
      <c r="D76" s="78">
        <f>D38-D74</f>
        <v>23502.613333333349</v>
      </c>
      <c r="E76" s="300"/>
      <c r="F76" s="78">
        <f>F38-F74</f>
        <v>-8584.6774926253711</v>
      </c>
      <c r="G76" s="300"/>
      <c r="H76" s="79">
        <f>H38-H74</f>
        <v>37323.290183474986</v>
      </c>
      <c r="I76" s="300" t="e">
        <f t="shared" ref="I76" si="48">H76/$I$39</f>
        <v>#DIV/0!</v>
      </c>
      <c r="J76" s="79">
        <f>J38-J74</f>
        <v>191006.12443188718</v>
      </c>
      <c r="K76" s="300"/>
      <c r="L76" s="92">
        <f>L38-L74</f>
        <v>21755.80504424782</v>
      </c>
      <c r="M76" s="300"/>
      <c r="N76" s="78">
        <f>N38-N74</f>
        <v>-24501.511946902639</v>
      </c>
      <c r="O76" s="300"/>
      <c r="P76" s="78">
        <f>P38-P74</f>
        <v>12138.557787610638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433" t="str">
        <f>ΑΝΤΙΣΤΟΙΧΙΣΗ!$F$110</f>
        <v xml:space="preserve">ΜΑΙΟΣ ΤΡΕΧΟΝ ΕΤΟΣ </v>
      </c>
      <c r="E78" s="433"/>
      <c r="F78" s="433"/>
      <c r="G78" s="109">
        <f>ΑΝΤΙΣΤΟΙΧΙΣΗ!$D$34</f>
        <v>2025</v>
      </c>
      <c r="H78" s="433" t="str">
        <f>ΑΝΤΙΣΤΟΙΧΙΣΗ!$F$110</f>
        <v xml:space="preserve">ΜΑΙΟΣ ΤΡΕΧΟΝ ΕΤΟΣ </v>
      </c>
      <c r="I78" s="433"/>
      <c r="J78" s="433"/>
      <c r="K78" s="109">
        <f>ΑΝΤΙΣΤΟΙΧΙΣΗ!$D$34</f>
        <v>2025</v>
      </c>
      <c r="L78" s="433" t="str">
        <f>ΑΝΤΙΣΤΟΙΧΙΣΗ!$F$124</f>
        <v>ΜΑΙΟΣ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54.7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>
        <v>79</v>
      </c>
      <c r="B80" s="74" t="s">
        <v>1</v>
      </c>
      <c r="C80" s="187" t="s">
        <v>405</v>
      </c>
      <c r="D80" s="65">
        <f t="shared" ref="D80:N80" si="49">SUM(D81:D110)</f>
        <v>7772.8200000000015</v>
      </c>
      <c r="E80" s="82"/>
      <c r="F80" s="65">
        <f t="shared" si="49"/>
        <v>46297.34</v>
      </c>
      <c r="G80" s="82"/>
      <c r="H80" s="65">
        <f t="shared" si="49"/>
        <v>8432.2649999999994</v>
      </c>
      <c r="I80" s="82"/>
      <c r="J80" s="65">
        <f t="shared" si="49"/>
        <v>92346.753574999981</v>
      </c>
      <c r="K80" s="82"/>
      <c r="L80" s="65">
        <f t="shared" si="49"/>
        <v>7600.84</v>
      </c>
      <c r="M80" s="82"/>
      <c r="N80" s="65">
        <f t="shared" si="49"/>
        <v>31222.53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2'!H37</f>
        <v>1632.17</v>
      </c>
      <c r="E81" s="76">
        <f>D81/$D$80</f>
        <v>0.20998427855012722</v>
      </c>
      <c r="F81" s="116">
        <f>D81+'2025 Απρίλιος'!F81</f>
        <v>9451.0400000000009</v>
      </c>
      <c r="G81" s="76">
        <f>F81/$F$80</f>
        <v>0.204137861916041</v>
      </c>
      <c r="H81" s="56">
        <f>ΠΡΟΥΠΟΛΟΓΙΣΜΟΣ_ΕΞΟΔΑ!H132</f>
        <v>1700</v>
      </c>
      <c r="I81" s="427">
        <f>H81/$H$80</f>
        <v>0.20160656715603698</v>
      </c>
      <c r="J81" s="428">
        <f>H81+'2025 Απρίλιος'!J81</f>
        <v>15600</v>
      </c>
      <c r="K81" s="429">
        <f>J81/$J$80</f>
        <v>0.16892851557938487</v>
      </c>
      <c r="L81" s="116">
        <f>'2024_60-69 ΕΞΟΔΑ+ΟΜ 2'!H35</f>
        <v>1573.33</v>
      </c>
      <c r="M81" s="76">
        <f>L81/$L$80</f>
        <v>0.20699422695386299</v>
      </c>
      <c r="N81" s="66">
        <f>L81+'2025 Απρίλιος'!N81</f>
        <v>8697.48</v>
      </c>
      <c r="O81" s="76">
        <f>N81/$N$80</f>
        <v>0.27856422909994799</v>
      </c>
      <c r="P81" s="58"/>
      <c r="Q81" s="59"/>
      <c r="S81"/>
      <c r="T81"/>
      <c r="U81"/>
      <c r="V81"/>
    </row>
    <row r="82" spans="1:22" ht="33.75" customHeight="1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2'!H38</f>
        <v>2304.38</v>
      </c>
      <c r="E82" s="76">
        <f t="shared" ref="E82:E105" si="50">D82/$D$80</f>
        <v>0.29646640472827102</v>
      </c>
      <c r="F82" s="116">
        <f>D82+'2025 Απρίλιος'!F82</f>
        <v>10153.07</v>
      </c>
      <c r="G82" s="76">
        <f t="shared" ref="G82:G103" si="51">F82/$F$80</f>
        <v>0.21930136806995823</v>
      </c>
      <c r="H82" s="56">
        <f>ΠΡΟΥΠΟΛΟΓΙΣΜΟΣ_ΕΞΟΔΑ!H136</f>
        <v>1650</v>
      </c>
      <c r="I82" s="427">
        <f t="shared" ref="I82:I106" si="52">H82/$H$80</f>
        <v>0.19567696223968295</v>
      </c>
      <c r="J82" s="428">
        <f>H82+'2025 Απρίλιος'!J82</f>
        <v>14625</v>
      </c>
      <c r="K82" s="429">
        <f t="shared" ref="K82:K106" si="53">J82/$J$80</f>
        <v>0.15837048335567333</v>
      </c>
      <c r="L82" s="116">
        <f>'2024_60-69 ΕΞΟΔΑ+ΟΜ 2'!H36</f>
        <v>1490.71</v>
      </c>
      <c r="M82" s="76">
        <f t="shared" ref="M82:M106" si="54">L82/$L$80</f>
        <v>0.19612437572689334</v>
      </c>
      <c r="N82" s="66">
        <f>L82+'2025 Απρίλιος'!N82</f>
        <v>3221.29</v>
      </c>
      <c r="O82" s="76">
        <f t="shared" ref="O82:O106" si="55">N82/$N$80</f>
        <v>0.10317197229052226</v>
      </c>
      <c r="P82" s="58"/>
      <c r="Q82" s="59">
        <f>SUM(D82:P82)</f>
        <v>33445.619111566411</v>
      </c>
      <c r="S82"/>
      <c r="T82"/>
      <c r="U82"/>
      <c r="V82"/>
    </row>
    <row r="83" spans="1:22" ht="28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2'!H39</f>
        <v>988.92</v>
      </c>
      <c r="E83" s="76">
        <f t="shared" si="50"/>
        <v>0.12722795587701757</v>
      </c>
      <c r="F83" s="116">
        <f>D83+'2025 Απρίλιος'!F83</f>
        <v>5921.02</v>
      </c>
      <c r="G83" s="76">
        <f t="shared" si="51"/>
        <v>0.12789114882194097</v>
      </c>
      <c r="H83" s="56">
        <f>ΠΡΟΥΠΟΛΟΓΙΣΜΟΣ_ΕΞΟΔΑ!H140</f>
        <v>1300</v>
      </c>
      <c r="I83" s="427">
        <f t="shared" si="52"/>
        <v>0.15416972782520474</v>
      </c>
      <c r="J83" s="428">
        <f>H83+'2025 Απρίλιος'!J83</f>
        <v>8900</v>
      </c>
      <c r="K83" s="429">
        <f t="shared" si="53"/>
        <v>9.6375883888238811E-2</v>
      </c>
      <c r="L83" s="116">
        <f>'2024_60-69 ΕΞΟΔΑ+ΟΜ 2'!H37</f>
        <v>2241.0100000000002</v>
      </c>
      <c r="M83" s="76">
        <f t="shared" si="54"/>
        <v>0.29483714957820456</v>
      </c>
      <c r="N83" s="66">
        <f>L83+'2025 Απρίλιος'!N83</f>
        <v>8174.06</v>
      </c>
      <c r="O83" s="76">
        <f t="shared" si="55"/>
        <v>0.26180005271834156</v>
      </c>
      <c r="P83" s="58"/>
      <c r="Q83" s="59">
        <f t="shared" ref="Q83:Q106" si="56">SUM(D83:P83)</f>
        <v>27526.07230191871</v>
      </c>
      <c r="S83"/>
      <c r="T83"/>
      <c r="U83"/>
      <c r="V83"/>
    </row>
    <row r="84" spans="1:22" ht="28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2'!H40</f>
        <v>1056.97</v>
      </c>
      <c r="E84" s="76">
        <f t="shared" si="50"/>
        <v>0.13598282219323229</v>
      </c>
      <c r="F84" s="116">
        <f>D84+'2025 Απρίλιος'!F84</f>
        <v>6270.86</v>
      </c>
      <c r="G84" s="76">
        <f t="shared" si="51"/>
        <v>0.13544752247105341</v>
      </c>
      <c r="H84" s="56">
        <f>ΠΡΟΥΠΟΛΟΓΙΣΜΟΣ_ΕΞΟΔΑ!H144</f>
        <v>1200</v>
      </c>
      <c r="I84" s="427">
        <f t="shared" si="52"/>
        <v>0.14231051799249669</v>
      </c>
      <c r="J84" s="428">
        <f>H84+'2025 Απρίλιος'!J84</f>
        <v>6458.66</v>
      </c>
      <c r="K84" s="429">
        <f t="shared" si="53"/>
        <v>6.9939220925124987E-2</v>
      </c>
      <c r="L84" s="116">
        <f>'2024_60-69 ΕΞΟΔΑ+ΟΜ 2'!H38</f>
        <v>0</v>
      </c>
      <c r="M84" s="76">
        <f t="shared" si="54"/>
        <v>0</v>
      </c>
      <c r="N84" s="66">
        <f>L84+'2025 Απρίλιος'!N84</f>
        <v>0</v>
      </c>
      <c r="O84" s="76">
        <f t="shared" si="55"/>
        <v>0</v>
      </c>
      <c r="P84" s="58"/>
      <c r="Q84" s="59">
        <f t="shared" si="56"/>
        <v>14986.973680083582</v>
      </c>
      <c r="S84"/>
      <c r="T84"/>
      <c r="U84"/>
      <c r="V84"/>
    </row>
    <row r="85" spans="1:22" ht="30.75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2'!H41</f>
        <v>334.43</v>
      </c>
      <c r="E85" s="76">
        <f t="shared" si="50"/>
        <v>4.3025568583860162E-2</v>
      </c>
      <c r="F85" s="116">
        <f>D85+'2025 Απρίλιος'!F85</f>
        <v>1913.23</v>
      </c>
      <c r="G85" s="76">
        <f t="shared" si="51"/>
        <v>4.1324836372888814E-2</v>
      </c>
      <c r="H85" s="56">
        <f>ΠΡΟΥΠΟΛΟΓΙΣΜΟΣ_ΕΞΟΔΑ!H148</f>
        <v>348.64</v>
      </c>
      <c r="I85" s="427">
        <f t="shared" si="52"/>
        <v>4.1345949160753369E-2</v>
      </c>
      <c r="J85" s="428">
        <f>H85+'2025 Απρίλιος'!J85</f>
        <v>3115.97</v>
      </c>
      <c r="K85" s="429">
        <f t="shared" si="53"/>
        <v>3.3742063249352298E-2</v>
      </c>
      <c r="L85" s="116">
        <f>'2024_60-69 ΕΞΟΔΑ+ΟΜ 2'!H39</f>
        <v>350.7</v>
      </c>
      <c r="M85" s="76">
        <f t="shared" si="54"/>
        <v>4.6139637197993903E-2</v>
      </c>
      <c r="N85" s="66">
        <f>L85+'2025 Απρίλιος'!N85</f>
        <v>1637.8500000000001</v>
      </c>
      <c r="O85" s="76">
        <f t="shared" si="55"/>
        <v>5.245731207560695E-2</v>
      </c>
      <c r="P85" s="58"/>
      <c r="Q85" s="59">
        <f t="shared" si="56"/>
        <v>7701.0780353666405</v>
      </c>
      <c r="S85"/>
      <c r="T85"/>
      <c r="U85"/>
      <c r="V85"/>
    </row>
    <row r="86" spans="1:22" ht="27.75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2'!H42</f>
        <v>481.17</v>
      </c>
      <c r="E86" s="76">
        <f t="shared" si="50"/>
        <v>6.1904173774768992E-2</v>
      </c>
      <c r="F86" s="116">
        <f>D86+'2025 Απρίλιος'!F86</f>
        <v>2080.4</v>
      </c>
      <c r="G86" s="76">
        <f t="shared" si="51"/>
        <v>4.4935626971225565E-2</v>
      </c>
      <c r="H86" s="56">
        <f>ΠΡΟΥΠΟΛΟΓΙΣΜΟΣ_ΕΞΟΔΑ!H152</f>
        <v>533.8549999999999</v>
      </c>
      <c r="I86" s="427">
        <f t="shared" si="52"/>
        <v>6.331098465240359E-2</v>
      </c>
      <c r="J86" s="428">
        <f>H86+'2025 Απρίλιος'!J86</f>
        <v>3009.8525</v>
      </c>
      <c r="K86" s="429">
        <f t="shared" si="53"/>
        <v>3.2592943265250029E-2</v>
      </c>
      <c r="L86" s="116">
        <f>'2024_60-69 ΕΞΟΔΑ+ΟΜ 2'!H40</f>
        <v>332.28</v>
      </c>
      <c r="M86" s="76">
        <f t="shared" si="54"/>
        <v>4.3716220838749396E-2</v>
      </c>
      <c r="N86" s="66">
        <f>L86+'2025 Απρίλιος'!N86</f>
        <v>1018.8499999999999</v>
      </c>
      <c r="O86" s="76">
        <f t="shared" si="55"/>
        <v>3.2631884731954774E-2</v>
      </c>
      <c r="P86" s="58"/>
      <c r="Q86" s="59">
        <f t="shared" si="56"/>
        <v>7456.6865918342346</v>
      </c>
      <c r="S86"/>
      <c r="T86"/>
      <c r="U86"/>
      <c r="V86" s="237"/>
    </row>
    <row r="87" spans="1:22" ht="36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2'!H43</f>
        <v>215.49</v>
      </c>
      <c r="E87" s="76">
        <f t="shared" si="50"/>
        <v>2.7723528912286657E-2</v>
      </c>
      <c r="F87" s="116">
        <f>D87+'2025 Απρίλιος'!F87</f>
        <v>901.2</v>
      </c>
      <c r="G87" s="76">
        <f t="shared" si="51"/>
        <v>1.9465481170192502E-2</v>
      </c>
      <c r="H87" s="56">
        <f>ΠΡΟΥΠΟΛΟΓΙΣΜΟΣ_ΕΞΟΔΑ!H156</f>
        <v>261.47999999999996</v>
      </c>
      <c r="I87" s="427">
        <f t="shared" si="52"/>
        <v>3.1009461870565025E-2</v>
      </c>
      <c r="J87" s="428">
        <f>H87+'2025 Απρίλιος'!J87</f>
        <v>20851.060000000001</v>
      </c>
      <c r="K87" s="429">
        <f t="shared" si="53"/>
        <v>0.2257909367985057</v>
      </c>
      <c r="L87" s="116">
        <f>'2024_60-69 ΕΞΟΔΑ+ΟΜ 2'!H41</f>
        <v>414.21000000000004</v>
      </c>
      <c r="M87" s="76">
        <f t="shared" si="54"/>
        <v>5.4495292625551917E-2</v>
      </c>
      <c r="N87" s="66">
        <f>L87+'2025 Απρίλιος'!N87</f>
        <v>1599.68</v>
      </c>
      <c r="O87" s="76">
        <f t="shared" si="55"/>
        <v>5.1234797436338443E-2</v>
      </c>
      <c r="P87" s="58"/>
      <c r="Q87" s="59">
        <f t="shared" si="56"/>
        <v>24243.529719498812</v>
      </c>
      <c r="S87"/>
      <c r="T87"/>
      <c r="U87"/>
      <c r="V87" s="237"/>
    </row>
    <row r="88" spans="1:22" ht="35.2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2'!H44</f>
        <v>159.91</v>
      </c>
      <c r="E88" s="76">
        <f t="shared" si="50"/>
        <v>2.0572970942334953E-2</v>
      </c>
      <c r="F88" s="116">
        <f>D88+'2025 Απρίλιος'!F88</f>
        <v>880.69999999999993</v>
      </c>
      <c r="G88" s="76">
        <f t="shared" si="51"/>
        <v>1.9022691152450658E-2</v>
      </c>
      <c r="H88" s="56">
        <f>ΠΡΟΥΠΟΛΟΓΙΣΜΟΣ_ΕΞΟΔΑ!H160</f>
        <v>239.68999999999997</v>
      </c>
      <c r="I88" s="427">
        <f t="shared" si="52"/>
        <v>2.8425340048017941E-2</v>
      </c>
      <c r="J88" s="428">
        <f>H88+'2025 Απρίλιος'!J88</f>
        <v>838.91499999999985</v>
      </c>
      <c r="K88" s="429">
        <f t="shared" si="53"/>
        <v>9.084401644056387E-3</v>
      </c>
      <c r="L88" s="116">
        <f>'2024_60-69 ΕΞΟΔΑ+ΟΜ 2'!H42</f>
        <v>0</v>
      </c>
      <c r="M88" s="76">
        <f t="shared" si="54"/>
        <v>0</v>
      </c>
      <c r="N88" s="66">
        <f>L88+'2025 Απρίλιος'!N88</f>
        <v>0</v>
      </c>
      <c r="O88" s="76">
        <f t="shared" si="55"/>
        <v>0</v>
      </c>
      <c r="P88" s="58"/>
      <c r="Q88" s="59">
        <f t="shared" si="56"/>
        <v>2119.2921054037865</v>
      </c>
      <c r="S88"/>
      <c r="T88"/>
      <c r="U88"/>
      <c r="V88" s="237"/>
    </row>
    <row r="89" spans="1:22" ht="37.5" customHeight="1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2'!H45</f>
        <v>0</v>
      </c>
      <c r="E89" s="76">
        <f t="shared" si="50"/>
        <v>0</v>
      </c>
      <c r="F89" s="116">
        <f>D89+'2025 Απρίλιος'!F89</f>
        <v>0</v>
      </c>
      <c r="G89" s="76">
        <f t="shared" si="51"/>
        <v>0</v>
      </c>
      <c r="H89" s="425">
        <f>ΠΡΟΥΠΟΛΟΓΙΣΜΟΣ_ΕΞΟΔΑ!H164</f>
        <v>0</v>
      </c>
      <c r="I89" s="427">
        <f t="shared" si="52"/>
        <v>0</v>
      </c>
      <c r="J89" s="428">
        <f>H89+'2025 Απρίλιος'!J89</f>
        <v>704.16327999999999</v>
      </c>
      <c r="K89" s="429">
        <f t="shared" si="53"/>
        <v>7.6252088215327408E-3</v>
      </c>
      <c r="L89" s="116">
        <f>'2024_60-69 ΕΞΟΔΑ+ΟΜ 2'!H43</f>
        <v>0</v>
      </c>
      <c r="M89" s="76">
        <f t="shared" si="54"/>
        <v>0</v>
      </c>
      <c r="N89" s="66">
        <f>L89+'2025 Απρίλιος'!N89</f>
        <v>0</v>
      </c>
      <c r="O89" s="76">
        <f t="shared" si="55"/>
        <v>0</v>
      </c>
      <c r="P89" s="119"/>
      <c r="Q89" s="59">
        <f t="shared" si="56"/>
        <v>704.17090520882152</v>
      </c>
      <c r="S89"/>
      <c r="T89"/>
      <c r="U89"/>
      <c r="V89"/>
    </row>
    <row r="90" spans="1:22" ht="14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2'!H46</f>
        <v>0</v>
      </c>
      <c r="E90" s="76">
        <f t="shared" si="50"/>
        <v>0</v>
      </c>
      <c r="F90" s="116">
        <f>D90+'2025 Απρίλιος'!F90</f>
        <v>0</v>
      </c>
      <c r="G90" s="76">
        <f t="shared" si="51"/>
        <v>0</v>
      </c>
      <c r="H90" s="425">
        <f>ΠΡΟΥΠΟΛΟΓΙΣΜΟΣ_ΕΞΟΔΑ!H168</f>
        <v>0</v>
      </c>
      <c r="I90" s="427">
        <f t="shared" si="52"/>
        <v>0</v>
      </c>
      <c r="J90" s="428">
        <f>H90+'2025 Απρίλιος'!J90</f>
        <v>1017.75</v>
      </c>
      <c r="K90" s="429">
        <f t="shared" si="53"/>
        <v>1.102096132890506E-2</v>
      </c>
      <c r="L90" s="116">
        <f>'2024_60-69 ΕΞΟΔΑ+ΟΜ 2'!H44</f>
        <v>0</v>
      </c>
      <c r="M90" s="76">
        <f t="shared" si="54"/>
        <v>0</v>
      </c>
      <c r="N90" s="66">
        <f>L90+'2025 Απρίλιος'!N90</f>
        <v>0</v>
      </c>
      <c r="O90" s="76">
        <f t="shared" si="55"/>
        <v>0</v>
      </c>
      <c r="P90" s="119"/>
      <c r="Q90" s="59">
        <f t="shared" si="56"/>
        <v>1017.7610209613289</v>
      </c>
      <c r="S90"/>
      <c r="T90"/>
      <c r="U90"/>
      <c r="V90"/>
    </row>
    <row r="91" spans="1:22" ht="15" customHeight="1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2'!H47</f>
        <v>0</v>
      </c>
      <c r="E91" s="76">
        <f t="shared" si="50"/>
        <v>0</v>
      </c>
      <c r="F91" s="116">
        <f>D91+'2025 Απρίλιος'!F91</f>
        <v>0</v>
      </c>
      <c r="G91" s="76">
        <f t="shared" si="51"/>
        <v>0</v>
      </c>
      <c r="H91" s="425">
        <f>ΠΡΟΥΠΟΛΟΓΙΣΜΟΣ_ΕΞΟΔΑ!H172</f>
        <v>0</v>
      </c>
      <c r="I91" s="427">
        <f t="shared" si="52"/>
        <v>0</v>
      </c>
      <c r="J91" s="428">
        <f>H91+'2025 Απρίλιος'!J91</f>
        <v>1427.8627949999998</v>
      </c>
      <c r="K91" s="429">
        <f t="shared" si="53"/>
        <v>1.5461970667332146E-2</v>
      </c>
      <c r="L91" s="116">
        <f>'2024_60-69 ΕΞΟΔΑ+ΟΜ 2'!H45</f>
        <v>0</v>
      </c>
      <c r="M91" s="76">
        <f t="shared" si="54"/>
        <v>0</v>
      </c>
      <c r="N91" s="66">
        <f>L91+'2025 Απρίλιος'!N91</f>
        <v>0</v>
      </c>
      <c r="O91" s="76">
        <f t="shared" si="55"/>
        <v>0</v>
      </c>
      <c r="P91" s="119"/>
      <c r="Q91" s="59">
        <f t="shared" si="56"/>
        <v>1427.8782569706671</v>
      </c>
      <c r="S91"/>
      <c r="T91"/>
      <c r="U91"/>
      <c r="V91"/>
    </row>
    <row r="92" spans="1:22" ht="14.5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2'!H48</f>
        <v>0</v>
      </c>
      <c r="E92" s="76">
        <f t="shared" si="50"/>
        <v>0</v>
      </c>
      <c r="F92" s="116">
        <f>D92+'2025 Απρίλιος'!F92</f>
        <v>0</v>
      </c>
      <c r="G92" s="76">
        <f t="shared" si="51"/>
        <v>0</v>
      </c>
      <c r="H92" s="56">
        <f>ΠΡΟΥΠΟΛΟΓΙΣΜΟΣ_ΕΞΟΔΑ!H176</f>
        <v>0</v>
      </c>
      <c r="I92" s="427">
        <f t="shared" si="52"/>
        <v>0</v>
      </c>
      <c r="J92" s="428">
        <f>H92+'2025 Απρίλιος'!J92</f>
        <v>0</v>
      </c>
      <c r="K92" s="429">
        <f t="shared" si="53"/>
        <v>0</v>
      </c>
      <c r="L92" s="116">
        <f>'2024_60-69 ΕΞΟΔΑ+ΟΜ 2'!H46</f>
        <v>0</v>
      </c>
      <c r="M92" s="76">
        <f t="shared" si="54"/>
        <v>0</v>
      </c>
      <c r="N92" s="66">
        <f>L92+'2025 Απρίλιος'!N92</f>
        <v>0</v>
      </c>
      <c r="O92" s="76">
        <f t="shared" si="55"/>
        <v>0</v>
      </c>
      <c r="P92" s="58"/>
      <c r="Q92" s="59">
        <f t="shared" si="56"/>
        <v>0</v>
      </c>
      <c r="S92"/>
      <c r="T92"/>
      <c r="U92"/>
      <c r="V92" s="237"/>
    </row>
    <row r="93" spans="1:22" ht="28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2'!H49</f>
        <v>0</v>
      </c>
      <c r="E93" s="76">
        <f t="shared" si="50"/>
        <v>0</v>
      </c>
      <c r="F93" s="116">
        <f>D93+'2025 Απρίλιος'!F93</f>
        <v>0</v>
      </c>
      <c r="G93" s="76">
        <f t="shared" si="51"/>
        <v>0</v>
      </c>
      <c r="H93" s="56">
        <f>ΠΡΟΥΠΟΛΟΓΙΣΜΟΣ_ΕΞΟΔΑ!H180</f>
        <v>0</v>
      </c>
      <c r="I93" s="427">
        <f t="shared" si="52"/>
        <v>0</v>
      </c>
      <c r="J93" s="428">
        <f>H93+'2025 Απρίλιος'!J93</f>
        <v>484.59000000000003</v>
      </c>
      <c r="K93" s="429">
        <f t="shared" si="53"/>
        <v>5.247504446449623E-3</v>
      </c>
      <c r="L93" s="116">
        <f>'2024_60-69 ΕΞΟΔΑ+ΟΜ 2'!H47</f>
        <v>0</v>
      </c>
      <c r="M93" s="76">
        <f t="shared" si="54"/>
        <v>0</v>
      </c>
      <c r="N93" s="66">
        <f>L93+'2025 Απρίλιος'!N93</f>
        <v>0</v>
      </c>
      <c r="O93" s="76">
        <f t="shared" si="55"/>
        <v>0</v>
      </c>
      <c r="P93" s="58"/>
      <c r="Q93" s="59">
        <f t="shared" si="56"/>
        <v>484.59524750444649</v>
      </c>
      <c r="S93"/>
      <c r="T93"/>
      <c r="U93"/>
      <c r="V93"/>
    </row>
    <row r="94" spans="1:22" ht="27.75" customHeight="1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2'!H50</f>
        <v>0</v>
      </c>
      <c r="E94" s="76">
        <f t="shared" si="50"/>
        <v>0</v>
      </c>
      <c r="F94" s="116">
        <f>D94+'2025 Απρίλιος'!F94</f>
        <v>0</v>
      </c>
      <c r="G94" s="76">
        <f t="shared" si="51"/>
        <v>0</v>
      </c>
      <c r="H94" s="120">
        <f>ΠΡΟΥΠΟΛΟΓΙΣΜΟΣ_ΕΞΟΔΑ!H184</f>
        <v>0</v>
      </c>
      <c r="I94" s="427">
        <f t="shared" si="52"/>
        <v>0</v>
      </c>
      <c r="J94" s="428">
        <f>H94+'2025 Απρίλιος'!J94</f>
        <v>-26.949999999999974</v>
      </c>
      <c r="K94" s="429">
        <f t="shared" si="53"/>
        <v>-2.9183483941438575E-4</v>
      </c>
      <c r="L94" s="116">
        <f>'2024_60-69 ΕΞΟΔΑ+ΟΜ 2'!H48</f>
        <v>0</v>
      </c>
      <c r="M94" s="76">
        <f t="shared" si="54"/>
        <v>0</v>
      </c>
      <c r="N94" s="66">
        <f>L94+'2025 Απρίλιος'!N94</f>
        <v>0</v>
      </c>
      <c r="O94" s="76">
        <f t="shared" si="55"/>
        <v>0</v>
      </c>
      <c r="P94" s="120"/>
      <c r="Q94" s="59">
        <f t="shared" si="56"/>
        <v>-26.950291834839391</v>
      </c>
      <c r="S94"/>
      <c r="T94"/>
      <c r="U94"/>
      <c r="V94"/>
    </row>
    <row r="95" spans="1:22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2'!H51</f>
        <v>0</v>
      </c>
      <c r="E95" s="76">
        <f t="shared" si="50"/>
        <v>0</v>
      </c>
      <c r="F95" s="116">
        <f>D95+'2025 Απρίλιος'!F95</f>
        <v>0</v>
      </c>
      <c r="G95" s="76">
        <f t="shared" si="51"/>
        <v>0</v>
      </c>
      <c r="H95" s="56">
        <f>ΠΡΟΥΠΟΛΟΓΙΣΜΟΣ_ΕΞΟΔΑ!H188</f>
        <v>0</v>
      </c>
      <c r="I95" s="427">
        <f t="shared" si="52"/>
        <v>0</v>
      </c>
      <c r="J95" s="428">
        <f>H95+'2025 Απρίλιος'!J95</f>
        <v>768.31000000000017</v>
      </c>
      <c r="K95" s="429">
        <f t="shared" si="53"/>
        <v>8.3198376797946928E-3</v>
      </c>
      <c r="L95" s="116">
        <f>'2024_60-69 ΕΞΟΔΑ+ΟΜ 2'!H49</f>
        <v>0</v>
      </c>
      <c r="M95" s="76">
        <f t="shared" si="54"/>
        <v>0</v>
      </c>
      <c r="N95" s="66">
        <f>L95+'2025 Απρίλιος'!N95</f>
        <v>246.76</v>
      </c>
      <c r="O95" s="76">
        <f t="shared" si="55"/>
        <v>7.9032672880769116E-3</v>
      </c>
      <c r="P95" s="58"/>
      <c r="Q95" s="59">
        <f t="shared" si="56"/>
        <v>1015.086223104968</v>
      </c>
      <c r="S95"/>
      <c r="T95"/>
      <c r="U95"/>
      <c r="V95"/>
    </row>
    <row r="96" spans="1:22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2'!H52</f>
        <v>250.56</v>
      </c>
      <c r="E96" s="76">
        <f t="shared" si="50"/>
        <v>3.2235404910958949E-2</v>
      </c>
      <c r="F96" s="116">
        <f>D96+'2025 Απρίλιος'!F96</f>
        <v>554.78</v>
      </c>
      <c r="G96" s="76">
        <f t="shared" si="51"/>
        <v>1.198297785574722E-2</v>
      </c>
      <c r="H96" s="56">
        <f>ΠΡΟΥΠΟΛΟΓΙΣΜΟΣ_ΕΞΟΔΑ!H192</f>
        <v>13.75</v>
      </c>
      <c r="I96" s="427">
        <f t="shared" si="52"/>
        <v>1.6306413519973579E-3</v>
      </c>
      <c r="J96" s="428">
        <f>H96+'2025 Απρίλιος'!J96</f>
        <v>26.63</v>
      </c>
      <c r="K96" s="429">
        <f t="shared" si="53"/>
        <v>2.8836963909480894E-4</v>
      </c>
      <c r="L96" s="116">
        <f>'2024_60-69 ΕΞΟΔΑ+ΟΜ 2'!H50</f>
        <v>13.75</v>
      </c>
      <c r="M96" s="76">
        <f t="shared" si="54"/>
        <v>1.8090105830408218E-3</v>
      </c>
      <c r="N96" s="66">
        <f>L96+'2025 Απρίλιος'!N96</f>
        <v>21.79</v>
      </c>
      <c r="O96" s="76">
        <f t="shared" si="55"/>
        <v>6.9789347628139041E-4</v>
      </c>
      <c r="P96" s="58"/>
      <c r="Q96" s="59">
        <f t="shared" si="56"/>
        <v>881.30864429781707</v>
      </c>
      <c r="S96"/>
      <c r="T96"/>
      <c r="U96"/>
      <c r="V96"/>
    </row>
    <row r="97" spans="1:22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2'!H53</f>
        <v>0</v>
      </c>
      <c r="E97" s="76">
        <f t="shared" si="50"/>
        <v>0</v>
      </c>
      <c r="F97" s="116">
        <f>D97+'2025 Απρίλιος'!F97</f>
        <v>0</v>
      </c>
      <c r="G97" s="76">
        <f t="shared" si="51"/>
        <v>0</v>
      </c>
      <c r="H97" s="56">
        <f>ΠΡΟΥΠΟΛΟΓΙΣΜΟΣ_ΕΞΟΔΑ!H196</f>
        <v>0</v>
      </c>
      <c r="I97" s="427">
        <f t="shared" si="52"/>
        <v>0</v>
      </c>
      <c r="J97" s="428">
        <f>H97+'2025 Απρίλιος'!J97</f>
        <v>0</v>
      </c>
      <c r="K97" s="429">
        <f t="shared" si="53"/>
        <v>0</v>
      </c>
      <c r="L97" s="116">
        <f>'2024_60-69 ΕΞΟΔΑ+ΟΜ 2'!H51</f>
        <v>0</v>
      </c>
      <c r="M97" s="76">
        <f t="shared" si="54"/>
        <v>0</v>
      </c>
      <c r="N97" s="66">
        <f>L97+'2025 Απρίλιος'!N97</f>
        <v>0</v>
      </c>
      <c r="O97" s="76">
        <f t="shared" si="55"/>
        <v>0</v>
      </c>
      <c r="P97" s="58"/>
      <c r="Q97" s="59">
        <f t="shared" si="56"/>
        <v>0</v>
      </c>
      <c r="S97"/>
      <c r="T97"/>
      <c r="U97"/>
      <c r="V97"/>
    </row>
    <row r="98" spans="1:22" ht="14.5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2'!H54</f>
        <v>0</v>
      </c>
      <c r="E98" s="76">
        <f t="shared" si="50"/>
        <v>0</v>
      </c>
      <c r="F98" s="116">
        <f>D98+'2025 Απρίλιος'!F98</f>
        <v>0</v>
      </c>
      <c r="G98" s="76">
        <f t="shared" si="51"/>
        <v>0</v>
      </c>
      <c r="H98" s="56">
        <f>ΠΡΟΥΠΟΛΟΓΙΣΜΟΣ_ΕΞΟΔΑ!H200</f>
        <v>0</v>
      </c>
      <c r="I98" s="427">
        <f t="shared" si="52"/>
        <v>0</v>
      </c>
      <c r="J98" s="428">
        <f>H98+'2025 Απρίλιος'!J98</f>
        <v>17.98</v>
      </c>
      <c r="K98" s="429">
        <f t="shared" si="53"/>
        <v>1.9470094295623975E-4</v>
      </c>
      <c r="L98" s="116">
        <f>'2024_60-69 ΕΞΟΔΑ+ΟΜ 2'!H52</f>
        <v>0</v>
      </c>
      <c r="M98" s="76">
        <f t="shared" si="54"/>
        <v>0</v>
      </c>
      <c r="N98" s="66">
        <f>L98+'2025 Απρίλιος'!N98</f>
        <v>0</v>
      </c>
      <c r="O98" s="76">
        <f t="shared" si="55"/>
        <v>0</v>
      </c>
      <c r="P98" s="58"/>
      <c r="Q98" s="59">
        <f t="shared" si="56"/>
        <v>17.980194700942956</v>
      </c>
      <c r="S98"/>
      <c r="T98"/>
      <c r="U98"/>
      <c r="V98"/>
    </row>
    <row r="99" spans="1:22" ht="15" customHeight="1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2'!H55</f>
        <v>0</v>
      </c>
      <c r="E99" s="76">
        <f t="shared" si="50"/>
        <v>0</v>
      </c>
      <c r="F99" s="116">
        <f>D99+'2025 Απρίλιος'!F99</f>
        <v>4747.45</v>
      </c>
      <c r="G99" s="76">
        <f t="shared" si="51"/>
        <v>0.10254260827943895</v>
      </c>
      <c r="H99" s="56">
        <f>ΠΡΟΥΠΟΛΟΓΙΣΜΟΣ_ΕΞΟΔΑ!H204</f>
        <v>0</v>
      </c>
      <c r="I99" s="427">
        <f t="shared" si="52"/>
        <v>0</v>
      </c>
      <c r="J99" s="428">
        <f>H99+'2025 Απρίλιος'!J99</f>
        <v>136.22999999999999</v>
      </c>
      <c r="K99" s="429">
        <f t="shared" si="53"/>
        <v>1.4752007485499743E-3</v>
      </c>
      <c r="L99" s="116">
        <f>'2024_60-69 ΕΞΟΔΑ+ΟΜ 2'!H53</f>
        <v>0</v>
      </c>
      <c r="M99" s="76">
        <f t="shared" si="54"/>
        <v>0</v>
      </c>
      <c r="N99" s="66">
        <f>L99+'2025 Απρίλιος'!N99</f>
        <v>119.88</v>
      </c>
      <c r="O99" s="76">
        <f t="shared" si="55"/>
        <v>3.8395351049386453E-3</v>
      </c>
      <c r="P99" s="58"/>
      <c r="Q99" s="59">
        <f t="shared" si="56"/>
        <v>5003.6678573441322</v>
      </c>
      <c r="S99"/>
      <c r="T99"/>
      <c r="U99"/>
      <c r="V99"/>
    </row>
    <row r="100" spans="1:22" ht="42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2'!H56</f>
        <v>77.09</v>
      </c>
      <c r="E100" s="76">
        <f t="shared" si="50"/>
        <v>9.9178933771784227E-3</v>
      </c>
      <c r="F100" s="116">
        <f>D100+'2025 Απρίλιος'!F100</f>
        <v>878.12</v>
      </c>
      <c r="G100" s="76">
        <f t="shared" si="51"/>
        <v>1.896696440875437E-2</v>
      </c>
      <c r="H100" s="56">
        <f>ΠΡΟΥΠΟΛΟΓΙΣΜΟΣ_ΕΞΟΔΑ!H208</f>
        <v>124.91</v>
      </c>
      <c r="I100" s="427">
        <f t="shared" si="52"/>
        <v>1.4813339002035634E-2</v>
      </c>
      <c r="J100" s="428">
        <f>H100+'2025 Απρίλιος'!J100</f>
        <v>812.91</v>
      </c>
      <c r="K100" s="429">
        <f t="shared" si="53"/>
        <v>8.8027999743357527E-3</v>
      </c>
      <c r="L100" s="116">
        <f>'2024_60-69 ΕΞΟΔΑ+ΟΜ 2'!H54</f>
        <v>124.91</v>
      </c>
      <c r="M100" s="76">
        <f t="shared" si="54"/>
        <v>1.6433709958373021E-2</v>
      </c>
      <c r="N100" s="66">
        <f>L100+'2025 Απρίλιος'!N100</f>
        <v>1430.43</v>
      </c>
      <c r="O100" s="76">
        <f t="shared" si="55"/>
        <v>4.5814032367011905E-2</v>
      </c>
      <c r="P100" s="58"/>
      <c r="Q100" s="59">
        <f t="shared" si="56"/>
        <v>3448.484748739088</v>
      </c>
      <c r="S100"/>
      <c r="T100"/>
      <c r="U100"/>
      <c r="V100"/>
    </row>
    <row r="101" spans="1:22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2'!H57</f>
        <v>0</v>
      </c>
      <c r="E101" s="76">
        <f t="shared" si="50"/>
        <v>0</v>
      </c>
      <c r="F101" s="116">
        <f>D101+'2025 Απρίλιος'!F101</f>
        <v>0</v>
      </c>
      <c r="G101" s="76">
        <f t="shared" si="51"/>
        <v>0</v>
      </c>
      <c r="H101" s="56">
        <f>ΠΡΟΥΠΟΛΟΓΙΣΜΟΣ_ΕΞΟΔΑ!H212</f>
        <v>0</v>
      </c>
      <c r="I101" s="427">
        <f t="shared" si="52"/>
        <v>0</v>
      </c>
      <c r="J101" s="428">
        <f>H101+'2025 Απρίλιος'!J101</f>
        <v>8958.119999999999</v>
      </c>
      <c r="K101" s="429">
        <f t="shared" si="53"/>
        <v>9.7005250896281994E-2</v>
      </c>
      <c r="L101" s="116">
        <f>'2024_60-69 ΕΞΟΔΑ+ΟΜ 2'!H55</f>
        <v>0</v>
      </c>
      <c r="M101" s="76">
        <f t="shared" si="54"/>
        <v>0</v>
      </c>
      <c r="N101" s="66">
        <f>L101+'2025 Απρίλιος'!N101</f>
        <v>0</v>
      </c>
      <c r="O101" s="76">
        <f t="shared" si="55"/>
        <v>0</v>
      </c>
      <c r="P101" s="58"/>
      <c r="Q101" s="59">
        <f t="shared" si="56"/>
        <v>8958.2170052508955</v>
      </c>
      <c r="S101"/>
      <c r="T101"/>
      <c r="U101"/>
      <c r="V101"/>
    </row>
    <row r="102" spans="1:22" ht="14.5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2'!H58</f>
        <v>0</v>
      </c>
      <c r="E102" s="76">
        <f t="shared" si="50"/>
        <v>0</v>
      </c>
      <c r="F102" s="116">
        <f>D102+'2025 Απρίλιος'!F102</f>
        <v>0</v>
      </c>
      <c r="G102" s="76">
        <f t="shared" si="51"/>
        <v>0</v>
      </c>
      <c r="H102" s="56">
        <f>ΠΡΟΥΠΟΛΟΓΙΣΜΟΣ_ΕΞΟΔΑ!H216</f>
        <v>0</v>
      </c>
      <c r="I102" s="427">
        <f t="shared" si="52"/>
        <v>0</v>
      </c>
      <c r="J102" s="428">
        <f>H102+'2025 Απρίλιος'!J102</f>
        <v>384.13</v>
      </c>
      <c r="K102" s="429">
        <f t="shared" si="53"/>
        <v>4.1596481211223788E-3</v>
      </c>
      <c r="L102" s="116">
        <f>'2024_60-69 ΕΞΟΔΑ+ΟΜ 2'!H56</f>
        <v>0</v>
      </c>
      <c r="M102" s="76">
        <f t="shared" si="54"/>
        <v>0</v>
      </c>
      <c r="N102" s="66">
        <f>L102+'2025 Απρίλιος'!N102</f>
        <v>1396.23</v>
      </c>
      <c r="O102" s="76">
        <f t="shared" si="55"/>
        <v>4.4718669499236613E-2</v>
      </c>
      <c r="P102" s="58"/>
      <c r="Q102" s="59">
        <f t="shared" si="56"/>
        <v>1780.4088783176203</v>
      </c>
      <c r="S102"/>
      <c r="T102"/>
      <c r="U102"/>
      <c r="V102"/>
    </row>
    <row r="103" spans="1:22" ht="15" customHeight="1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2'!H59</f>
        <v>271.73</v>
      </c>
      <c r="E103" s="76">
        <f t="shared" si="50"/>
        <v>3.4958998149963588E-2</v>
      </c>
      <c r="F103" s="116">
        <f>D103+'2025 Απρίλιος'!F103</f>
        <v>2545.4699999999998</v>
      </c>
      <c r="G103" s="76">
        <f t="shared" si="51"/>
        <v>5.4980912510308365E-2</v>
      </c>
      <c r="H103" s="56">
        <f>ΠΡΟΥΠΟΛΟΓΙΣΜΟΣ_ΕΞΟΔΑ!H220</f>
        <v>1059.94</v>
      </c>
      <c r="I103" s="427">
        <f t="shared" si="52"/>
        <v>0.12570050870080579</v>
      </c>
      <c r="J103" s="428">
        <f>H103+'2025 Απρίλιος'!J103</f>
        <v>3078.23</v>
      </c>
      <c r="K103" s="429">
        <f t="shared" si="53"/>
        <v>3.3333386186662171E-2</v>
      </c>
      <c r="L103" s="116">
        <f>'2024_60-69 ΕΞΟΔΑ+ΟΜ 2'!H57</f>
        <v>1059.94</v>
      </c>
      <c r="M103" s="76">
        <f t="shared" si="54"/>
        <v>0.13945037653733008</v>
      </c>
      <c r="N103" s="66">
        <f>L103+'2025 Απρίλιος'!N103</f>
        <v>3658.23</v>
      </c>
      <c r="O103" s="76">
        <f t="shared" si="55"/>
        <v>0.11716635391174259</v>
      </c>
      <c r="P103" s="58"/>
      <c r="Q103" s="59">
        <f t="shared" si="56"/>
        <v>11674.045590535998</v>
      </c>
      <c r="S103"/>
      <c r="T103"/>
      <c r="U103"/>
      <c r="V103"/>
    </row>
    <row r="104" spans="1:22" ht="14.5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2'!H60</f>
        <v>0</v>
      </c>
      <c r="E104" s="76">
        <f t="shared" si="50"/>
        <v>0</v>
      </c>
      <c r="F104" s="116">
        <f>D104+'2025 Απρίλιος'!F104</f>
        <v>0</v>
      </c>
      <c r="G104" s="76">
        <f t="shared" ref="G104:G105" si="57">F104/$F$80</f>
        <v>0</v>
      </c>
      <c r="H104" s="56">
        <f>ΠΡΟΥΠΟΛΟΓΙΣΜΟΣ_ΕΞΟΔΑ!H224</f>
        <v>0</v>
      </c>
      <c r="I104" s="427">
        <f t="shared" si="52"/>
        <v>0</v>
      </c>
      <c r="J104" s="428">
        <f>H104+'2025 Απρίλιος'!J104</f>
        <v>0</v>
      </c>
      <c r="K104" s="429">
        <f t="shared" si="53"/>
        <v>0</v>
      </c>
      <c r="L104" s="116">
        <f>'2024_60-69 ΕΞΟΔΑ+ΟΜ 2'!H58</f>
        <v>0</v>
      </c>
      <c r="M104" s="76">
        <f t="shared" si="54"/>
        <v>0</v>
      </c>
      <c r="N104" s="66">
        <f>L104+'2025 Απρίλιος'!N104</f>
        <v>0</v>
      </c>
      <c r="O104" s="76">
        <f t="shared" si="55"/>
        <v>0</v>
      </c>
      <c r="P104" s="58"/>
      <c r="Q104" s="59">
        <f t="shared" si="56"/>
        <v>0</v>
      </c>
      <c r="S104"/>
      <c r="T104"/>
      <c r="U104"/>
      <c r="V104"/>
    </row>
    <row r="105" spans="1:22" ht="32.25" customHeight="1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2'!H61</f>
        <v>0</v>
      </c>
      <c r="E105" s="76">
        <f t="shared" si="50"/>
        <v>0</v>
      </c>
      <c r="F105" s="116">
        <f>D105+'2025 Απρίλιος'!F105</f>
        <v>0</v>
      </c>
      <c r="G105" s="76">
        <f t="shared" si="57"/>
        <v>0</v>
      </c>
      <c r="H105" s="56">
        <f>ΠΡΟΥΠΟΛΟΓΙΣΜΟΣ_ΕΞΟΔΑ!H228</f>
        <v>0</v>
      </c>
      <c r="I105" s="427">
        <f t="shared" si="52"/>
        <v>0</v>
      </c>
      <c r="J105" s="428">
        <f>H105+'2025 Απρίλιος'!J105</f>
        <v>1157.3399999999999</v>
      </c>
      <c r="K105" s="429">
        <f t="shared" si="53"/>
        <v>1.2532546680810594E-2</v>
      </c>
      <c r="L105" s="116">
        <f>'2024_60-69 ΕΞΟΔΑ+ΟΜ 2'!H59</f>
        <v>0</v>
      </c>
      <c r="M105" s="76">
        <f t="shared" si="54"/>
        <v>0</v>
      </c>
      <c r="N105" s="66">
        <f>L105+'2025 Απρίλιος'!N105</f>
        <v>0</v>
      </c>
      <c r="O105" s="76">
        <f t="shared" si="55"/>
        <v>0</v>
      </c>
      <c r="P105" s="58"/>
      <c r="Q105" s="59">
        <f t="shared" si="56"/>
        <v>1157.3525325466808</v>
      </c>
      <c r="S105"/>
      <c r="T105"/>
      <c r="U105"/>
      <c r="V105"/>
    </row>
    <row r="106" spans="1:22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>
        <f t="shared" si="52"/>
        <v>0</v>
      </c>
      <c r="J106" s="58"/>
      <c r="K106" s="58">
        <f t="shared" si="53"/>
        <v>0</v>
      </c>
      <c r="L106" s="116">
        <f>'2024_60-69 ΕΞΟΔΑ+ΟΜ 2'!H60</f>
        <v>0</v>
      </c>
      <c r="M106" s="76">
        <f t="shared" si="54"/>
        <v>0</v>
      </c>
      <c r="N106" s="58">
        <f>L106+'2025 Απρίλιος'!N106</f>
        <v>0</v>
      </c>
      <c r="O106" s="58">
        <f t="shared" si="55"/>
        <v>0</v>
      </c>
      <c r="P106" s="58"/>
      <c r="Q106" s="59">
        <f t="shared" si="56"/>
        <v>0</v>
      </c>
      <c r="S106"/>
      <c r="T106"/>
      <c r="U106"/>
      <c r="V106"/>
    </row>
    <row r="107" spans="1:22" ht="14.5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>
        <f>'2024_60-69 ΕΞΟΔΑ+ΟΜ 2'!H61</f>
        <v>0</v>
      </c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2'!H36</f>
        <v>7772.8200000000015</v>
      </c>
      <c r="E111" s="82"/>
      <c r="F111" s="65">
        <f>D111+'2025 Απρίλιος'!F111</f>
        <v>46297.340000000004</v>
      </c>
      <c r="G111" s="82"/>
      <c r="H111" s="65">
        <f>SUM(H81:H110)</f>
        <v>8432.2649999999994</v>
      </c>
      <c r="I111" s="82"/>
      <c r="J111" s="65">
        <f>SUM(J81:J110)</f>
        <v>92346.753574999981</v>
      </c>
      <c r="K111" s="82"/>
      <c r="L111" s="65">
        <f>SUM(L81:L110)</f>
        <v>7600.84</v>
      </c>
      <c r="M111" s="82"/>
      <c r="N111" s="65">
        <f>SUM(N81:N110)</f>
        <v>31222.53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33.7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36.75" customHeight="1">
      <c r="A114" s="174">
        <v>113</v>
      </c>
      <c r="B114" s="74"/>
      <c r="C114" s="52" t="s">
        <v>413</v>
      </c>
      <c r="D114" s="433" t="str">
        <f>ΑΝΤΙΣΤΟΙΧΙΣΗ!$F$110</f>
        <v xml:space="preserve">ΜΑΙΟΣ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ΑΝΤΙΣΤΟΙΧΙΣΗ!$F$110</f>
        <v xml:space="preserve">ΜΑΙΟΣ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ΑΝΤΙΣΤΟΙΧΙΣΗ!$F$124</f>
        <v>ΜΑΙΟΣ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7857.45</v>
      </c>
      <c r="E116" s="82"/>
      <c r="F116" s="65">
        <f>SUM(F117:F156)</f>
        <v>47345.49</v>
      </c>
      <c r="G116" s="82"/>
      <c r="H116" s="65">
        <f>SUM(H117:H156)</f>
        <v>8420.4400666666679</v>
      </c>
      <c r="I116" s="82"/>
      <c r="J116" s="65">
        <f>SUM(J117:J156)</f>
        <v>40052.339383333339</v>
      </c>
      <c r="K116" s="82"/>
      <c r="L116" s="65">
        <f>SUM(L117:L156)</f>
        <v>7309.6500000000015</v>
      </c>
      <c r="M116" s="82"/>
      <c r="N116" s="65">
        <f>SUM(N117:N156)</f>
        <v>43439.390000000007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2'!H71</f>
        <v>1144</v>
      </c>
      <c r="E117" s="76">
        <f>D117/$D$116</f>
        <v>0.14559430858611891</v>
      </c>
      <c r="F117" s="66">
        <f>D117+'2025 Απρίλιος'!F117</f>
        <v>6449.25</v>
      </c>
      <c r="G117" s="76">
        <f>F117/$F$116</f>
        <v>0.13621677587453421</v>
      </c>
      <c r="H117" s="56">
        <f>ΠΡΟΥΠΟΛΟΓΙΣΜΟΣ_ΕΞΟΔΑ!H237</f>
        <v>1200</v>
      </c>
      <c r="I117" s="426">
        <f>H117/$H$116</f>
        <v>0.14251036650095586</v>
      </c>
      <c r="J117" s="66">
        <f>-H117+'2025 Απρίλιος'!J117</f>
        <v>17449.944783333336</v>
      </c>
      <c r="K117" s="430">
        <f>J117/$J$116</f>
        <v>0.43567854092923824</v>
      </c>
      <c r="L117" s="56">
        <f>'2024_60-69 ΕΞΟΔΑ+ΟΜ 2'!H66</f>
        <v>1079</v>
      </c>
      <c r="M117" s="76">
        <f>L117/$L$116</f>
        <v>0.14761308680990196</v>
      </c>
      <c r="N117" s="66">
        <f>L117+'2025 Απρίλιος'!N117</f>
        <v>6592.4699999999993</v>
      </c>
      <c r="O117" s="76">
        <f>N117/$N$116</f>
        <v>0.15176249021913057</v>
      </c>
      <c r="P117" s="66"/>
      <c r="Q117" s="80">
        <f t="shared" ref="Q117:Q153" si="58">SUM(D117:P117)</f>
        <v>33915.824158902251</v>
      </c>
      <c r="S117"/>
      <c r="T117"/>
      <c r="U117"/>
      <c r="V117"/>
    </row>
    <row r="118" spans="1:22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2'!H72</f>
        <v>249.28</v>
      </c>
      <c r="E118" s="76">
        <f t="shared" ref="E118:E148" si="59">D118/$D$116</f>
        <v>3.1725305283520737E-2</v>
      </c>
      <c r="F118" s="66">
        <f>D118+'2025 Απρίλιος'!F118</f>
        <v>1329.02</v>
      </c>
      <c r="G118" s="76">
        <f t="shared" ref="G118:G148" si="60">F118/$F$116</f>
        <v>2.8070677904062247E-2</v>
      </c>
      <c r="H118" s="56">
        <f>ΠΡΟΥΠΟΛΟΓΙΣΜΟΣ_ΕΞΟΔΑ!H241</f>
        <v>239.68999999999997</v>
      </c>
      <c r="I118" s="426">
        <f t="shared" ref="I118:I153" si="61">H118/$H$116</f>
        <v>2.846525812217842E-2</v>
      </c>
      <c r="J118" s="66">
        <f>-H118+'2025 Απρίλιος'!J118</f>
        <v>2759.5349999999999</v>
      </c>
      <c r="K118" s="430">
        <f t="shared" ref="K118:K153" si="62">J118/$J$116</f>
        <v>6.8898222737728596E-2</v>
      </c>
      <c r="L118" s="56">
        <f>'2024_60-69 ΕΞΟΔΑ+ΟΜ 2'!H67</f>
        <v>240.51</v>
      </c>
      <c r="M118" s="76">
        <f t="shared" ref="M118:M153" si="63">L118/$L$116</f>
        <v>3.2903080174837368E-2</v>
      </c>
      <c r="N118" s="66">
        <f>L118+'2025 Απρίλιος'!N118</f>
        <v>1346.13</v>
      </c>
      <c r="O118" s="76">
        <f t="shared" ref="O118:O152" si="64">N118/$N$116</f>
        <v>3.0988694822832456E-2</v>
      </c>
      <c r="P118" s="66"/>
      <c r="Q118" s="80">
        <f t="shared" si="58"/>
        <v>6164.3860512390447</v>
      </c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2'!H73</f>
        <v>875.5</v>
      </c>
      <c r="E119" s="76">
        <f t="shared" si="59"/>
        <v>0.11142291710414957</v>
      </c>
      <c r="F119" s="66">
        <f>D119+'2025 Απρίλιος'!F119</f>
        <v>4377.5</v>
      </c>
      <c r="G119" s="76">
        <f t="shared" si="60"/>
        <v>9.2458648120444006E-2</v>
      </c>
      <c r="H119" s="56">
        <f>ΠΡΟΥΠΟΛΟΓΙΣΜΟΣ_ΕΞΟΔΑ!H245</f>
        <v>850</v>
      </c>
      <c r="I119" s="426">
        <f t="shared" si="61"/>
        <v>0.10094484293817707</v>
      </c>
      <c r="J119" s="66">
        <f>-H119+'2025 Απρίλιος'!J119</f>
        <v>1329.38</v>
      </c>
      <c r="K119" s="430">
        <f t="shared" si="62"/>
        <v>3.3191069996605101E-2</v>
      </c>
      <c r="L119" s="56">
        <f>'2024_60-69 ΕΞΟΔΑ+ΟΜ 2'!H68</f>
        <v>850</v>
      </c>
      <c r="M119" s="76">
        <f t="shared" si="63"/>
        <v>0.11628463743134074</v>
      </c>
      <c r="N119" s="66">
        <f>L119+'2025 Απρίλιος'!N119</f>
        <v>4250</v>
      </c>
      <c r="O119" s="76">
        <f t="shared" si="64"/>
        <v>9.783746963297596E-2</v>
      </c>
      <c r="P119" s="66"/>
      <c r="Q119" s="80">
        <f t="shared" si="58"/>
        <v>12532.932139585226</v>
      </c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2'!H74</f>
        <v>0</v>
      </c>
      <c r="E120" s="76">
        <f t="shared" si="59"/>
        <v>0</v>
      </c>
      <c r="F120" s="66">
        <f>D120+'2025 Απρίλιος'!F120</f>
        <v>0</v>
      </c>
      <c r="G120" s="76">
        <f t="shared" si="60"/>
        <v>0</v>
      </c>
      <c r="H120" s="56">
        <f>ΠΡΟΥΠΟΛΟΓΙΣΜΟΣ_ΕΞΟΔΑ!H249</f>
        <v>0</v>
      </c>
      <c r="I120" s="426">
        <f t="shared" si="61"/>
        <v>0</v>
      </c>
      <c r="J120" s="66">
        <f>-H120+'2025 Απρίλιος'!J120</f>
        <v>1700</v>
      </c>
      <c r="K120" s="430">
        <f t="shared" si="62"/>
        <v>4.2444462075726032E-2</v>
      </c>
      <c r="L120" s="56">
        <f>'2024_60-69 ΕΞΟΔΑ+ΟΜ 2'!H69</f>
        <v>0</v>
      </c>
      <c r="M120" s="76">
        <f t="shared" si="63"/>
        <v>0</v>
      </c>
      <c r="N120" s="66">
        <f>L120+'2025 Απρίλιος'!N120</f>
        <v>0</v>
      </c>
      <c r="O120" s="76">
        <f t="shared" si="64"/>
        <v>0</v>
      </c>
      <c r="P120" s="66"/>
      <c r="Q120" s="80">
        <f t="shared" si="58"/>
        <v>1700.0424444620758</v>
      </c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2'!H75</f>
        <v>248.55</v>
      </c>
      <c r="E121" s="76">
        <f t="shared" si="59"/>
        <v>3.1632399824370501E-2</v>
      </c>
      <c r="F121" s="66">
        <f>D121+'2025 Απρίλιος'!F121</f>
        <v>1242.75</v>
      </c>
      <c r="G121" s="76">
        <f t="shared" si="60"/>
        <v>2.6248540251669169E-2</v>
      </c>
      <c r="H121" s="56">
        <f>ΠΡΟΥΠΟΛΟΓΙΣΜΟΣ_ΕΞΟΔΑ!H253</f>
        <v>248.55</v>
      </c>
      <c r="I121" s="426">
        <f t="shared" si="61"/>
        <v>2.9517459661510481E-2</v>
      </c>
      <c r="J121" s="66">
        <f>-H121+'2025 Απρίλιος'!J121</f>
        <v>248.55</v>
      </c>
      <c r="K121" s="430">
        <f t="shared" si="62"/>
        <v>6.2056300287774736E-3</v>
      </c>
      <c r="L121" s="56">
        <f>'2024_60-69 ΕΞΟΔΑ+ΟΜ 2'!H70</f>
        <v>241.31</v>
      </c>
      <c r="M121" s="76">
        <f t="shared" si="63"/>
        <v>3.301252453947863E-2</v>
      </c>
      <c r="N121" s="66">
        <f>L121+'2025 Απρίλιος'!N121</f>
        <v>1206.55</v>
      </c>
      <c r="O121" s="76">
        <f t="shared" si="64"/>
        <v>2.7775482114274618E-2</v>
      </c>
      <c r="P121" s="66"/>
      <c r="Q121" s="80">
        <f t="shared" si="58"/>
        <v>3436.4143920364199</v>
      </c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2'!H76</f>
        <v>965.25</v>
      </c>
      <c r="E122" s="76">
        <f t="shared" si="59"/>
        <v>0.12284519786953783</v>
      </c>
      <c r="F122" s="66">
        <f>D122+'2025 Απρίλιος'!F122</f>
        <v>4826.25</v>
      </c>
      <c r="G122" s="76">
        <f t="shared" si="60"/>
        <v>0.10193684762793669</v>
      </c>
      <c r="H122" s="56">
        <f>ΠΡΟΥΠΟΛΟΓΙΣΜΟΣ_ΕΞΟΔΑ!H257</f>
        <v>965.25</v>
      </c>
      <c r="I122" s="426">
        <f t="shared" si="61"/>
        <v>0.11463177605420637</v>
      </c>
      <c r="J122" s="66">
        <f>-H122+'2025 Απρίλιος'!J122</f>
        <v>1462.35</v>
      </c>
      <c r="K122" s="430">
        <f t="shared" si="62"/>
        <v>3.6510975950845855E-2</v>
      </c>
      <c r="L122" s="56">
        <f>'2024_60-69 ΕΞΟΔΑ+ΟΜ 2'!H71</f>
        <v>965.25</v>
      </c>
      <c r="M122" s="76">
        <f t="shared" si="63"/>
        <v>0.13205146621247252</v>
      </c>
      <c r="N122" s="66">
        <f>L122+'2025 Απρίλιος'!N122</f>
        <v>4826.25</v>
      </c>
      <c r="O122" s="76">
        <f t="shared" si="64"/>
        <v>0.11110307948615299</v>
      </c>
      <c r="P122" s="66"/>
      <c r="Q122" s="80">
        <f t="shared" si="58"/>
        <v>14011.219079343202</v>
      </c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2'!H77</f>
        <v>31.52</v>
      </c>
      <c r="E123" s="76">
        <f t="shared" si="59"/>
        <v>4.0114795512539055E-3</v>
      </c>
      <c r="F123" s="66">
        <f>D123+'2025 Απρίλιος'!F123</f>
        <v>157.6</v>
      </c>
      <c r="G123" s="76">
        <f t="shared" si="60"/>
        <v>3.3287225456954824E-3</v>
      </c>
      <c r="H123" s="56">
        <f>ΠΡΟΥΠΟΛΟΓΙΣΜΟΣ_ΕΞΟΔΑ!H261</f>
        <v>30.6</v>
      </c>
      <c r="I123" s="426">
        <f t="shared" si="61"/>
        <v>3.6340143457743745E-3</v>
      </c>
      <c r="J123" s="66">
        <f>-H123+'2025 Απρίλιος'!J123</f>
        <v>1961.1</v>
      </c>
      <c r="K123" s="430">
        <f t="shared" si="62"/>
        <v>4.8963432103944889E-2</v>
      </c>
      <c r="L123" s="56">
        <f>'2024_60-69 ΕΞΟΔΑ+ΟΜ 2'!H72</f>
        <v>30.6</v>
      </c>
      <c r="M123" s="76">
        <f t="shared" si="63"/>
        <v>4.186246947528267E-3</v>
      </c>
      <c r="N123" s="66">
        <f>L123+'2025 Απρίλιος'!N123</f>
        <v>153</v>
      </c>
      <c r="O123" s="76">
        <f t="shared" si="64"/>
        <v>3.5221489067871342E-3</v>
      </c>
      <c r="P123" s="66"/>
      <c r="Q123" s="80">
        <f t="shared" si="58"/>
        <v>2364.4876460444007</v>
      </c>
      <c r="S123"/>
      <c r="T123"/>
      <c r="U123"/>
      <c r="V123"/>
    </row>
    <row r="124" spans="1:22" ht="28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2'!H78</f>
        <v>8.9499999999999993</v>
      </c>
      <c r="E124" s="76">
        <f t="shared" si="59"/>
        <v>1.1390463827323112E-3</v>
      </c>
      <c r="F124" s="66">
        <f>D124+'2025 Απρίλιος'!F124</f>
        <v>44.75</v>
      </c>
      <c r="G124" s="76">
        <f t="shared" si="60"/>
        <v>9.4517978375553832E-4</v>
      </c>
      <c r="H124" s="56">
        <f>ΠΡΟΥΠΟΛΟΓΙΣΜΟΣ_ΕΞΟΔΑ!H265</f>
        <v>8.9499999999999886</v>
      </c>
      <c r="I124" s="426">
        <f t="shared" si="61"/>
        <v>1.0628898168196278E-3</v>
      </c>
      <c r="J124" s="66">
        <f>-H124+'2025 Απρίλιος'!J124</f>
        <v>70.149999999999991</v>
      </c>
      <c r="K124" s="430">
        <f t="shared" si="62"/>
        <v>1.751458243889518E-3</v>
      </c>
      <c r="L124" s="56">
        <f>'2024_60-69 ΕΞΟΔΑ+ΟΜ 2'!H73</f>
        <v>8.69</v>
      </c>
      <c r="M124" s="76">
        <f t="shared" si="63"/>
        <v>1.188839410915707E-3</v>
      </c>
      <c r="N124" s="66">
        <f>L124+'2025 Απρίλιος'!N124</f>
        <v>43.449999999999996</v>
      </c>
      <c r="O124" s="76">
        <f t="shared" si="64"/>
        <v>1.0002442483653658E-3</v>
      </c>
      <c r="P124" s="66"/>
      <c r="Q124" s="80">
        <f t="shared" si="58"/>
        <v>184.94708765788644</v>
      </c>
      <c r="S124"/>
      <c r="T124"/>
      <c r="U124"/>
      <c r="V124"/>
    </row>
    <row r="125" spans="1:22" ht="28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2'!H79</f>
        <v>0</v>
      </c>
      <c r="E125" s="76">
        <f t="shared" si="59"/>
        <v>0</v>
      </c>
      <c r="F125" s="66">
        <f>D125+'2025 Απρίλιος'!F125</f>
        <v>0</v>
      </c>
      <c r="G125" s="76">
        <f t="shared" si="60"/>
        <v>0</v>
      </c>
      <c r="H125" s="56">
        <f>ΠΡΟΥΠΟΛΟΓΙΣΜΟΣ_ΕΞΟΔΑ!H269</f>
        <v>0</v>
      </c>
      <c r="I125" s="426">
        <f t="shared" si="61"/>
        <v>0</v>
      </c>
      <c r="J125" s="66">
        <f>-H125+'2025 Απρίλιος'!J125</f>
        <v>17.899999999999977</v>
      </c>
      <c r="K125" s="430">
        <f t="shared" si="62"/>
        <v>4.4691521832676177E-4</v>
      </c>
      <c r="L125" s="56">
        <f>'2024_60-69 ΕΞΟΔΑ+ΟΜ 2'!H74</f>
        <v>0</v>
      </c>
      <c r="M125" s="76">
        <f t="shared" si="63"/>
        <v>0</v>
      </c>
      <c r="N125" s="66">
        <f>L125+'2025 Απρίλιος'!N125</f>
        <v>0</v>
      </c>
      <c r="O125" s="76">
        <f t="shared" si="64"/>
        <v>0</v>
      </c>
      <c r="P125" s="66"/>
      <c r="Q125" s="80">
        <f t="shared" si="58"/>
        <v>17.900446915218303</v>
      </c>
      <c r="S125"/>
      <c r="T125"/>
      <c r="U125"/>
      <c r="V125"/>
    </row>
    <row r="126" spans="1:22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2'!H80</f>
        <v>34.75</v>
      </c>
      <c r="E126" s="76">
        <f t="shared" si="59"/>
        <v>4.4225543910556223E-3</v>
      </c>
      <c r="F126" s="66">
        <f>D126+'2025 Απρίλιος'!F126</f>
        <v>173.75</v>
      </c>
      <c r="G126" s="76">
        <f t="shared" si="60"/>
        <v>3.66983212128547E-3</v>
      </c>
      <c r="H126" s="56">
        <f>ΠΡΟΥΠΟΛΟΓΙΣΜΟΣ_ΕΞΟΔΑ!H273</f>
        <v>34.75</v>
      </c>
      <c r="I126" s="426">
        <f t="shared" si="61"/>
        <v>4.1268626965901799E-3</v>
      </c>
      <c r="J126" s="66">
        <f>-H126+'2025 Απρίλιος'!J126</f>
        <v>34.75</v>
      </c>
      <c r="K126" s="430">
        <f t="shared" si="62"/>
        <v>8.6761473948910564E-4</v>
      </c>
      <c r="L126" s="56">
        <f>'2024_60-69 ΕΞΟΔΑ+ΟΜ 2'!H75</f>
        <v>34.75</v>
      </c>
      <c r="M126" s="76">
        <f t="shared" si="63"/>
        <v>4.7539895891048128E-3</v>
      </c>
      <c r="N126" s="66">
        <f>L126+'2025 Απρίλιος'!N126</f>
        <v>173.75</v>
      </c>
      <c r="O126" s="76">
        <f t="shared" si="64"/>
        <v>3.9998259644069582E-3</v>
      </c>
      <c r="P126" s="66"/>
      <c r="Q126" s="80">
        <f t="shared" si="58"/>
        <v>486.52184067950191</v>
      </c>
      <c r="S126"/>
      <c r="T126"/>
      <c r="U126"/>
      <c r="V126"/>
    </row>
    <row r="127" spans="1:22" ht="14.5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2'!H81</f>
        <v>0</v>
      </c>
      <c r="E127" s="76">
        <f t="shared" si="59"/>
        <v>0</v>
      </c>
      <c r="F127" s="66">
        <f>D127+'2025 Απρίλιος'!F127</f>
        <v>0</v>
      </c>
      <c r="G127" s="76">
        <f t="shared" si="60"/>
        <v>0</v>
      </c>
      <c r="H127" s="56">
        <f>ΠΡΟΥΠΟΛΟΓΙΣΜΟΣ_ΕΞΟΔΑ!H277</f>
        <v>0</v>
      </c>
      <c r="I127" s="426">
        <f t="shared" si="61"/>
        <v>0</v>
      </c>
      <c r="J127" s="66">
        <f>-H127+'2025 Απρίλιος'!J127</f>
        <v>69.5</v>
      </c>
      <c r="K127" s="430">
        <f t="shared" si="62"/>
        <v>1.7352294789782113E-3</v>
      </c>
      <c r="L127" s="56">
        <f>'2024_60-69 ΕΞΟΔΑ+ΟΜ 2'!H76</f>
        <v>0</v>
      </c>
      <c r="M127" s="76">
        <f t="shared" si="63"/>
        <v>0</v>
      </c>
      <c r="N127" s="66">
        <f>L127+'2025 Απρίλιος'!N127</f>
        <v>0</v>
      </c>
      <c r="O127" s="76">
        <f t="shared" si="64"/>
        <v>0</v>
      </c>
      <c r="P127" s="66"/>
      <c r="Q127" s="80">
        <f t="shared" si="58"/>
        <v>69.501735229478982</v>
      </c>
      <c r="S127"/>
      <c r="T127"/>
      <c r="U127"/>
      <c r="V127"/>
    </row>
    <row r="128" spans="1:22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2'!H82</f>
        <v>0</v>
      </c>
      <c r="E128" s="76">
        <f t="shared" si="59"/>
        <v>0</v>
      </c>
      <c r="F128" s="66">
        <f>D128+'2025 Απρίλιος'!F128</f>
        <v>0</v>
      </c>
      <c r="G128" s="76">
        <f t="shared" si="60"/>
        <v>0</v>
      </c>
      <c r="H128" s="56">
        <f>ΠΡΟΥΠΟΛΟΓΙΣΜΟΣ_ΕΞΟΔΑ!H281</f>
        <v>0</v>
      </c>
      <c r="I128" s="426">
        <f t="shared" si="61"/>
        <v>0</v>
      </c>
      <c r="J128" s="66">
        <f>-H128+'2025 Απρίλιος'!J128</f>
        <v>0</v>
      </c>
      <c r="K128" s="430">
        <f t="shared" si="62"/>
        <v>0</v>
      </c>
      <c r="L128" s="56">
        <f>'2024_60-69 ΕΞΟΔΑ+ΟΜ 2'!H77</f>
        <v>0</v>
      </c>
      <c r="M128" s="76">
        <f t="shared" si="63"/>
        <v>0</v>
      </c>
      <c r="N128" s="66">
        <f>L128+'2025 Απρίλιος'!N128</f>
        <v>0</v>
      </c>
      <c r="O128" s="76">
        <f t="shared" si="64"/>
        <v>0</v>
      </c>
      <c r="P128" s="66"/>
      <c r="Q128" s="80">
        <f t="shared" si="58"/>
        <v>0</v>
      </c>
      <c r="S128"/>
      <c r="T128"/>
      <c r="U128"/>
      <c r="V128"/>
    </row>
    <row r="129" spans="1:22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2'!H83</f>
        <v>0</v>
      </c>
      <c r="E129" s="76">
        <f t="shared" si="59"/>
        <v>0</v>
      </c>
      <c r="F129" s="66">
        <f>D129+'2025 Απρίλιος'!F129</f>
        <v>0</v>
      </c>
      <c r="G129" s="76">
        <f t="shared" si="60"/>
        <v>0</v>
      </c>
      <c r="H129" s="56">
        <f>ΠΡΟΥΠΟΛΟΓΙΣΜΟΣ_ΕΞΟΔΑ!H285</f>
        <v>0</v>
      </c>
      <c r="I129" s="426">
        <f t="shared" si="61"/>
        <v>0</v>
      </c>
      <c r="J129" s="66">
        <f>-H129+'2025 Απρίλιος'!J129</f>
        <v>0</v>
      </c>
      <c r="K129" s="430">
        <f t="shared" si="62"/>
        <v>0</v>
      </c>
      <c r="L129" s="56">
        <f>'2024_60-69 ΕΞΟΔΑ+ΟΜ 2'!H78</f>
        <v>0</v>
      </c>
      <c r="M129" s="76">
        <f t="shared" si="63"/>
        <v>0</v>
      </c>
      <c r="N129" s="66">
        <f>L129+'2025 Απρίλιος'!N129</f>
        <v>0</v>
      </c>
      <c r="O129" s="76">
        <f t="shared" si="64"/>
        <v>0</v>
      </c>
      <c r="P129" s="66"/>
      <c r="Q129" s="80">
        <f t="shared" si="58"/>
        <v>0</v>
      </c>
      <c r="S129"/>
      <c r="T129"/>
      <c r="U129"/>
      <c r="V129"/>
    </row>
    <row r="130" spans="1:22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2'!H84</f>
        <v>31</v>
      </c>
      <c r="E130" s="76">
        <f t="shared" si="59"/>
        <v>3.9453003200783966E-3</v>
      </c>
      <c r="F130" s="66">
        <f>D130+'2025 Απρίλιος'!F130</f>
        <v>172.5</v>
      </c>
      <c r="G130" s="76">
        <f t="shared" si="60"/>
        <v>3.6434304513481646E-3</v>
      </c>
      <c r="H130" s="56">
        <f>ΠΡΟΥΠΟΛΟΓΙΣΜΟΣ_ΕΞΟΔΑ!H289</f>
        <v>32</v>
      </c>
      <c r="I130" s="426">
        <f t="shared" si="61"/>
        <v>3.8002764400254896E-3</v>
      </c>
      <c r="J130" s="66">
        <f>-H130+'2025 Απρίλιος'!J130</f>
        <v>77.5</v>
      </c>
      <c r="K130" s="430">
        <f t="shared" si="62"/>
        <v>1.9349681240404513E-3</v>
      </c>
      <c r="L130" s="56">
        <f>'2024_60-69 ΕΞΟΔΑ+ΟΜ 2'!H79</f>
        <v>32</v>
      </c>
      <c r="M130" s="76">
        <f t="shared" si="63"/>
        <v>4.3777745856504752E-3</v>
      </c>
      <c r="N130" s="66">
        <f>L130+'2025 Απρίλιος'!N130</f>
        <v>217.5</v>
      </c>
      <c r="O130" s="76">
        <f t="shared" si="64"/>
        <v>5.0069763870993576E-3</v>
      </c>
      <c r="P130" s="66"/>
      <c r="Q130" s="80">
        <f t="shared" si="58"/>
        <v>562.52270872630822</v>
      </c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2'!H85</f>
        <v>139.47999999999999</v>
      </c>
      <c r="E131" s="76">
        <f t="shared" si="59"/>
        <v>1.7751306085307575E-2</v>
      </c>
      <c r="F131" s="66">
        <f>D131+'2025 Απρίλιος'!F131</f>
        <v>751.64</v>
      </c>
      <c r="G131" s="76">
        <f t="shared" si="60"/>
        <v>1.5875640953341069E-2</v>
      </c>
      <c r="H131" s="56">
        <f>ΠΡΟΥΠΟΛΟΓΙΣΜΟΣ_ΕΞΟΔΑ!H293</f>
        <v>140.81055000000001</v>
      </c>
      <c r="I131" s="426">
        <f t="shared" si="61"/>
        <v>1.6722469239750976E-2</v>
      </c>
      <c r="J131" s="66">
        <f>-H131+'2025 Απρίλιος'!J131</f>
        <v>94.632699999999971</v>
      </c>
      <c r="K131" s="430">
        <f t="shared" si="62"/>
        <v>2.362725909572681E-3</v>
      </c>
      <c r="L131" s="56">
        <f>'2024_60-69 ΕΞΟΔΑ+ΟΜ 2'!H80</f>
        <v>140.11000000000001</v>
      </c>
      <c r="M131" s="76">
        <f t="shared" si="63"/>
        <v>1.9167812412359004E-2</v>
      </c>
      <c r="N131" s="66">
        <f>L131+'2025 Απρίλιος'!N131</f>
        <v>487.94</v>
      </c>
      <c r="O131" s="76">
        <f t="shared" si="64"/>
        <v>1.1232662337109244E-2</v>
      </c>
      <c r="P131" s="66"/>
      <c r="Q131" s="80">
        <f t="shared" si="58"/>
        <v>1754.6963626169372</v>
      </c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2'!H86</f>
        <v>15.9</v>
      </c>
      <c r="E132" s="76">
        <f t="shared" si="59"/>
        <v>2.0235572609434357E-3</v>
      </c>
      <c r="F132" s="66">
        <f>D132+'2025 Απρίλιος'!F132</f>
        <v>88.68</v>
      </c>
      <c r="G132" s="76">
        <f t="shared" si="60"/>
        <v>1.8730400720322043E-3</v>
      </c>
      <c r="H132" s="56">
        <f>ΠΡΟΥΠΟΛΟΓΙΣΜΟΣ_ΕΞΟΔΑ!H297</f>
        <v>29.737949999999998</v>
      </c>
      <c r="I132" s="426">
        <f t="shared" si="61"/>
        <v>3.5316384612392501E-3</v>
      </c>
      <c r="J132" s="66">
        <f>-H132+'2025 Απρίλιος'!J132</f>
        <v>178.66889999999995</v>
      </c>
      <c r="K132" s="430">
        <f t="shared" si="62"/>
        <v>4.4608855000951081E-3</v>
      </c>
      <c r="L132" s="56">
        <f>'2024_60-69 ΕΞΟΔΑ+ΟΜ 2'!H81</f>
        <v>29.59</v>
      </c>
      <c r="M132" s="76">
        <f t="shared" si="63"/>
        <v>4.0480734371686738E-3</v>
      </c>
      <c r="N132" s="66">
        <f>L132+'2025 Απρίλιος'!N132</f>
        <v>32.610000000000007</v>
      </c>
      <c r="O132" s="76">
        <f t="shared" si="64"/>
        <v>7.5070114934855207E-4</v>
      </c>
      <c r="P132" s="66"/>
      <c r="Q132" s="80">
        <f t="shared" si="58"/>
        <v>375.20353789588074</v>
      </c>
      <c r="S132"/>
      <c r="T132"/>
      <c r="U132"/>
      <c r="V132" s="237"/>
    </row>
    <row r="133" spans="1:22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2'!H87</f>
        <v>13.46</v>
      </c>
      <c r="E133" s="76">
        <f t="shared" si="59"/>
        <v>1.7130239454275879E-3</v>
      </c>
      <c r="F133" s="66">
        <f>D133+'2025 Απρίλιος'!F133</f>
        <v>46.31</v>
      </c>
      <c r="G133" s="76">
        <f t="shared" si="60"/>
        <v>9.7812906783729578E-4</v>
      </c>
      <c r="H133" s="56">
        <f>ΠΡΟΥΠΟΛΟΓΙΣΜΟΣ_ΕΞΟΔΑ!H301</f>
        <v>0</v>
      </c>
      <c r="I133" s="426">
        <f t="shared" si="61"/>
        <v>0</v>
      </c>
      <c r="J133" s="66">
        <f>-H133+'2025 Απρίλιος'!J133</f>
        <v>46.9938</v>
      </c>
      <c r="K133" s="430">
        <f t="shared" si="62"/>
        <v>1.1733097422907375E-3</v>
      </c>
      <c r="L133" s="56">
        <f>'2024_60-69 ΕΞΟΔΑ+ΟΜ 2'!H82</f>
        <v>-11.02</v>
      </c>
      <c r="M133" s="76">
        <f t="shared" si="63"/>
        <v>-1.5075961229333822E-3</v>
      </c>
      <c r="N133" s="66">
        <f>L133+'2025 Απρίλιος'!N133</f>
        <v>34.370000000000005</v>
      </c>
      <c r="O133" s="76">
        <f t="shared" si="64"/>
        <v>7.9121737206714921E-4</v>
      </c>
      <c r="P133" s="66"/>
      <c r="Q133" s="80">
        <f t="shared" si="58"/>
        <v>130.11694808400472</v>
      </c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2'!H88</f>
        <v>12.74</v>
      </c>
      <c r="E134" s="76">
        <f t="shared" si="59"/>
        <v>1.6213911637999606E-3</v>
      </c>
      <c r="F134" s="66">
        <f>D134+'2025 Απρίλιος'!F134</f>
        <v>62.370000000000005</v>
      </c>
      <c r="G134" s="76">
        <f t="shared" si="60"/>
        <v>1.3173377231917973E-3</v>
      </c>
      <c r="H134" s="56">
        <f>ΠΡΟΥΠΟΛΟΓΙΣΜΟΣ_ΕΞΟΔΑ!H305</f>
        <v>69.827399999999997</v>
      </c>
      <c r="I134" s="426">
        <f t="shared" si="61"/>
        <v>8.2926069715073703E-3</v>
      </c>
      <c r="J134" s="66">
        <f>-H134+'2025 Απρίλιος'!J134</f>
        <v>-61.164299999999997</v>
      </c>
      <c r="K134" s="430">
        <f t="shared" si="62"/>
        <v>-1.5271093010225468E-3</v>
      </c>
      <c r="L134" s="56">
        <f>'2024_60-69 ΕΞΟΔΑ+ΟΜ 2'!H83</f>
        <v>69.48</v>
      </c>
      <c r="M134" s="76">
        <f t="shared" si="63"/>
        <v>9.5052430690935937E-3</v>
      </c>
      <c r="N134" s="66">
        <f>L134+'2025 Απρίλιος'!N134</f>
        <v>101.53</v>
      </c>
      <c r="O134" s="76">
        <f t="shared" si="64"/>
        <v>2.3372795980790705E-3</v>
      </c>
      <c r="P134" s="66"/>
      <c r="Q134" s="80">
        <f t="shared" si="58"/>
        <v>254.80464674922467</v>
      </c>
      <c r="S134"/>
      <c r="T134"/>
      <c r="U134"/>
      <c r="V134" s="237"/>
    </row>
    <row r="135" spans="1:22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2'!H89</f>
        <v>345.63</v>
      </c>
      <c r="E135" s="76">
        <f t="shared" si="59"/>
        <v>4.3987553213828912E-2</v>
      </c>
      <c r="F135" s="66">
        <f>D135+'2025 Απρίλιος'!F135</f>
        <v>1482.8000000000002</v>
      </c>
      <c r="G135" s="76">
        <f t="shared" si="60"/>
        <v>3.1318716946429327E-2</v>
      </c>
      <c r="H135" s="56">
        <f>ΠΡΟΥΠΟΛΟΓΙΣΜΟΣ_ΕΞΟΔΑ!H309</f>
        <v>369.61999999999995</v>
      </c>
      <c r="I135" s="426">
        <f t="shared" si="61"/>
        <v>4.389556805506941E-2</v>
      </c>
      <c r="J135" s="66">
        <f>-H135+'2025 Απρίλιος'!J135</f>
        <v>298.45600000000007</v>
      </c>
      <c r="K135" s="430">
        <f t="shared" si="62"/>
        <v>7.4516496313369951E-3</v>
      </c>
      <c r="L135" s="56">
        <f>'2024_60-69 ΕΞΟΔΑ+ΟΜ 2'!H84</f>
        <v>369.61999999999995</v>
      </c>
      <c r="M135" s="76">
        <f t="shared" si="63"/>
        <v>5.0566032573379008E-2</v>
      </c>
      <c r="N135" s="66">
        <f>L135+'2025 Απρίλιος'!N135</f>
        <v>1468.74</v>
      </c>
      <c r="O135" s="76">
        <f t="shared" si="64"/>
        <v>3.3811248270291083E-2</v>
      </c>
      <c r="P135" s="66"/>
      <c r="Q135" s="80">
        <f t="shared" si="58"/>
        <v>4335.0770307686907</v>
      </c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2'!H90</f>
        <v>13.49</v>
      </c>
      <c r="E136" s="76">
        <f t="shared" si="59"/>
        <v>1.7168419779954058E-3</v>
      </c>
      <c r="F136" s="66">
        <f>D136+'2025 Απρίλιος'!F136</f>
        <v>25.62</v>
      </c>
      <c r="G136" s="76">
        <f t="shared" si="60"/>
        <v>5.4112862703501439E-4</v>
      </c>
      <c r="H136" s="56">
        <f>ΠΡΟΥΠΟΛΟΓΙΣΜΟΣ_ΕΞΟΔΑ!H313</f>
        <v>21.68</v>
      </c>
      <c r="I136" s="426">
        <f t="shared" si="61"/>
        <v>2.5746872881172692E-3</v>
      </c>
      <c r="J136" s="66">
        <f>-H136+'2025 Απρίλιος'!J136</f>
        <v>436.70000000000005</v>
      </c>
      <c r="K136" s="430">
        <f t="shared" si="62"/>
        <v>1.0903233287335034E-2</v>
      </c>
      <c r="L136" s="56">
        <f>'2024_60-69 ΕΞΟΔΑ+ΟΜ 2'!H85</f>
        <v>21.68</v>
      </c>
      <c r="M136" s="76">
        <f t="shared" si="63"/>
        <v>2.9659422817781968E-3</v>
      </c>
      <c r="N136" s="66">
        <f>L136+'2025 Απρίλιος'!N136</f>
        <v>50.31</v>
      </c>
      <c r="O136" s="76">
        <f t="shared" si="64"/>
        <v>1.1581654346435343E-3</v>
      </c>
      <c r="P136" s="66"/>
      <c r="Q136" s="80">
        <f t="shared" si="58"/>
        <v>569.49985999889691</v>
      </c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2'!H91</f>
        <v>0</v>
      </c>
      <c r="E137" s="76">
        <f t="shared" si="59"/>
        <v>0</v>
      </c>
      <c r="F137" s="66">
        <f>D137+'2025 Απρίλιος'!F137</f>
        <v>299.25</v>
      </c>
      <c r="G137" s="76">
        <f t="shared" si="60"/>
        <v>6.3205597829909463E-3</v>
      </c>
      <c r="H137" s="56">
        <f>ΠΡΟΥΠΟΛΟΓΙΣΜΟΣ_ΕΞΟΔΑ!H317</f>
        <v>81.84</v>
      </c>
      <c r="I137" s="426">
        <f t="shared" si="61"/>
        <v>9.7192069953651889E-3</v>
      </c>
      <c r="J137" s="66">
        <f>-H137+'2025 Απρίλιος'!J137</f>
        <v>18.289999999999992</v>
      </c>
      <c r="K137" s="430">
        <f t="shared" si="62"/>
        <v>4.566524772735463E-4</v>
      </c>
      <c r="L137" s="56">
        <f>'2024_60-69 ΕΞΟΔΑ+ΟΜ 2'!H86</f>
        <v>81.84</v>
      </c>
      <c r="M137" s="76">
        <f t="shared" si="63"/>
        <v>1.119615850280109E-2</v>
      </c>
      <c r="N137" s="66">
        <f>L137+'2025 Απρίλιος'!N137</f>
        <v>469.58000000000004</v>
      </c>
      <c r="O137" s="76">
        <f t="shared" si="64"/>
        <v>1.0810004468294788E-2</v>
      </c>
      <c r="P137" s="66"/>
      <c r="Q137" s="80">
        <f t="shared" si="58"/>
        <v>950.83850258222685</v>
      </c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2'!H92</f>
        <v>0</v>
      </c>
      <c r="E138" s="76">
        <f t="shared" si="59"/>
        <v>0</v>
      </c>
      <c r="F138" s="66">
        <f>D138+'2025 Απρίλιος'!F138</f>
        <v>0</v>
      </c>
      <c r="G138" s="76">
        <f t="shared" si="60"/>
        <v>0</v>
      </c>
      <c r="H138" s="56">
        <f>ΠΡΟΥΠΟΛΟΓΙΣΜΟΣ_ΕΞΟΔΑ!H321</f>
        <v>0</v>
      </c>
      <c r="I138" s="426">
        <f t="shared" si="61"/>
        <v>0</v>
      </c>
      <c r="J138" s="66">
        <f>-H138+'2025 Απρίλιος'!J138</f>
        <v>316.24</v>
      </c>
      <c r="K138" s="430">
        <f t="shared" si="62"/>
        <v>7.8956686393103527E-3</v>
      </c>
      <c r="L138" s="56">
        <f>'2024_60-69 ΕΞΟΔΑ+ΟΜ 2'!H87</f>
        <v>0</v>
      </c>
      <c r="M138" s="76">
        <f t="shared" si="63"/>
        <v>0</v>
      </c>
      <c r="N138" s="66">
        <f>L138+'2025 Απρίλιος'!N138</f>
        <v>0</v>
      </c>
      <c r="O138" s="76">
        <f t="shared" si="64"/>
        <v>0</v>
      </c>
      <c r="P138" s="66"/>
      <c r="Q138" s="80">
        <f t="shared" si="58"/>
        <v>316.24789566863933</v>
      </c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2'!H93</f>
        <v>0</v>
      </c>
      <c r="E139" s="76">
        <f t="shared" si="59"/>
        <v>0</v>
      </c>
      <c r="F139" s="66">
        <f>D139+'2025 Απρίλιος'!F139</f>
        <v>0</v>
      </c>
      <c r="G139" s="76">
        <f t="shared" si="60"/>
        <v>0</v>
      </c>
      <c r="H139" s="56">
        <f>ΠΡΟΥΠΟΛΟΓΙΣΜΟΣ_ΕΞΟΔΑ!H325</f>
        <v>0</v>
      </c>
      <c r="I139" s="426">
        <f t="shared" si="61"/>
        <v>0</v>
      </c>
      <c r="J139" s="66">
        <f>-H139+'2025 Απρίλιος'!J139</f>
        <v>0</v>
      </c>
      <c r="K139" s="430">
        <f t="shared" si="62"/>
        <v>0</v>
      </c>
      <c r="L139" s="56">
        <f>'2024_60-69 ΕΞΟΔΑ+ΟΜ 2'!H88</f>
        <v>0</v>
      </c>
      <c r="M139" s="76">
        <f t="shared" si="63"/>
        <v>0</v>
      </c>
      <c r="N139" s="66">
        <f>L139+'2025 Απρίλιος'!N139</f>
        <v>0</v>
      </c>
      <c r="O139" s="76">
        <f t="shared" si="64"/>
        <v>0</v>
      </c>
      <c r="P139" s="66"/>
      <c r="Q139" s="80">
        <f t="shared" si="58"/>
        <v>0</v>
      </c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2'!H94</f>
        <v>0</v>
      </c>
      <c r="E140" s="76">
        <f t="shared" si="59"/>
        <v>0</v>
      </c>
      <c r="F140" s="66">
        <f>D140+'2025 Απρίλιος'!F140</f>
        <v>0</v>
      </c>
      <c r="G140" s="76">
        <f t="shared" si="60"/>
        <v>0</v>
      </c>
      <c r="H140" s="56">
        <f>ΠΡΟΥΠΟΛΟΓΙΣΜΟΣ_ΕΞΟΔΑ!H329</f>
        <v>0</v>
      </c>
      <c r="I140" s="426">
        <f t="shared" si="61"/>
        <v>0</v>
      </c>
      <c r="J140" s="66">
        <f>-H140+'2025 Απρίλιος'!J140</f>
        <v>0</v>
      </c>
      <c r="K140" s="430">
        <f t="shared" si="62"/>
        <v>0</v>
      </c>
      <c r="L140" s="56">
        <f>'2024_60-69 ΕΞΟΔΑ+ΟΜ 2'!H89</f>
        <v>0</v>
      </c>
      <c r="M140" s="76">
        <f t="shared" si="63"/>
        <v>0</v>
      </c>
      <c r="N140" s="66">
        <f>L140+'2025 Απρίλιος'!N140</f>
        <v>0</v>
      </c>
      <c r="O140" s="76">
        <f t="shared" si="64"/>
        <v>0</v>
      </c>
      <c r="P140" s="66"/>
      <c r="Q140" s="80">
        <f t="shared" si="58"/>
        <v>0</v>
      </c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2'!H95</f>
        <v>598.04999999999995</v>
      </c>
      <c r="E141" s="76">
        <f t="shared" si="59"/>
        <v>7.6112479239447903E-2</v>
      </c>
      <c r="F141" s="66">
        <f>D141+'2025 Απρίλιος'!F141</f>
        <v>1086.5899999999999</v>
      </c>
      <c r="G141" s="76">
        <f t="shared" si="60"/>
        <v>2.2950232429741459E-2</v>
      </c>
      <c r="H141" s="56">
        <f>ΠΡΟΥΠΟΛΟΓΙΣΜΟΣ_ΕΞΟΔΑ!H333</f>
        <v>768.06</v>
      </c>
      <c r="I141" s="426">
        <f t="shared" si="61"/>
        <v>9.1213760078936792E-2</v>
      </c>
      <c r="J141" s="66">
        <f>-H141+'2025 Απρίλιος'!J141</f>
        <v>-594.75</v>
      </c>
      <c r="K141" s="430">
        <f t="shared" si="62"/>
        <v>-1.4849319893845915E-2</v>
      </c>
      <c r="L141" s="56">
        <f>'2024_60-69 ΕΞΟΔΑ+ΟΜ 2'!H90</f>
        <v>768.06</v>
      </c>
      <c r="M141" s="76">
        <f t="shared" si="63"/>
        <v>0.10507479838295948</v>
      </c>
      <c r="N141" s="66">
        <f>L141+'2025 Απρίλιος'!N141</f>
        <v>901.3</v>
      </c>
      <c r="O141" s="76">
        <f t="shared" si="64"/>
        <v>2.0748449736517936E-2</v>
      </c>
      <c r="P141" s="66"/>
      <c r="Q141" s="80">
        <f t="shared" si="58"/>
        <v>3527.6112503999734</v>
      </c>
      <c r="S141"/>
      <c r="T141"/>
      <c r="U141"/>
      <c r="V141"/>
    </row>
    <row r="142" spans="1:22" ht="56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2'!H96</f>
        <v>500</v>
      </c>
      <c r="E142" s="76">
        <f t="shared" si="59"/>
        <v>6.3633876130296724E-2</v>
      </c>
      <c r="F142" s="66">
        <f>D142+'2025 Απρίλιος'!F142</f>
        <v>5242.7299999999996</v>
      </c>
      <c r="G142" s="76">
        <f t="shared" si="60"/>
        <v>0.11073346162432789</v>
      </c>
      <c r="H142" s="56">
        <f>ΠΡΟΥΠΟΛΟΓΙΣΜΟΣ_ΕΞΟΔΑ!H337</f>
        <v>900</v>
      </c>
      <c r="I142" s="426">
        <f t="shared" si="61"/>
        <v>0.10688277487571689</v>
      </c>
      <c r="J142" s="66">
        <f>-H142+'2025 Απρίλιος'!J142</f>
        <v>700</v>
      </c>
      <c r="K142" s="430">
        <f t="shared" si="62"/>
        <v>1.7477131442946013E-2</v>
      </c>
      <c r="L142" s="56">
        <f>'2024_60-69 ΕΞΟΔΑ+ΟΜ 2'!H91</f>
        <v>900</v>
      </c>
      <c r="M142" s="76">
        <f t="shared" si="63"/>
        <v>0.12312491022141961</v>
      </c>
      <c r="N142" s="66">
        <f>L142+'2025 Απρίλιος'!N142</f>
        <v>3900</v>
      </c>
      <c r="O142" s="76">
        <f t="shared" si="64"/>
        <v>8.9780266251436758E-2</v>
      </c>
      <c r="P142" s="66"/>
      <c r="Q142" s="80">
        <f t="shared" si="58"/>
        <v>12143.241632420546</v>
      </c>
      <c r="S142"/>
      <c r="T142"/>
      <c r="U142"/>
      <c r="V142"/>
    </row>
    <row r="143" spans="1:22" ht="56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2'!H97</f>
        <v>166.37</v>
      </c>
      <c r="E143" s="76">
        <f t="shared" si="59"/>
        <v>2.1173535943594932E-2</v>
      </c>
      <c r="F143" s="66">
        <f>D143+'2025 Απρίλιος'!F143</f>
        <v>4600.62</v>
      </c>
      <c r="G143" s="76">
        <f t="shared" si="60"/>
        <v>9.7171240597573288E-2</v>
      </c>
      <c r="H143" s="56">
        <f>ΠΡΟΥΠΟΛΟΓΙΣΜΟΣ_ΕΞΟΔΑ!H341</f>
        <v>158.65</v>
      </c>
      <c r="I143" s="426">
        <f t="shared" si="61"/>
        <v>1.8841058037813874E-2</v>
      </c>
      <c r="J143" s="66">
        <f>-H143+'2025 Απρίλιος'!J143</f>
        <v>1957.5</v>
      </c>
      <c r="K143" s="430">
        <f t="shared" si="62"/>
        <v>4.8873549713666885E-2</v>
      </c>
      <c r="L143" s="56">
        <f>'2024_60-69 ΕΞΟΔΑ+ΟΜ 2'!H92</f>
        <v>158.65</v>
      </c>
      <c r="M143" s="76">
        <f t="shared" si="63"/>
        <v>2.1704185562920246E-2</v>
      </c>
      <c r="N143" s="66">
        <f>L143+'2025 Απρίλιος'!N143</f>
        <v>2559.0700000000002</v>
      </c>
      <c r="O143" s="76">
        <f t="shared" si="64"/>
        <v>5.8911278450272893E-2</v>
      </c>
      <c r="P143" s="66"/>
      <c r="Q143" s="80">
        <f t="shared" si="58"/>
        <v>9601.1266748483049</v>
      </c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2'!H98</f>
        <v>82.02000000000001</v>
      </c>
      <c r="E144" s="76">
        <f t="shared" si="59"/>
        <v>1.0438501040413876E-2</v>
      </c>
      <c r="F144" s="66">
        <f>D144+'2025 Απρίλιος'!F144</f>
        <v>2050.08</v>
      </c>
      <c r="G144" s="76">
        <f t="shared" si="60"/>
        <v>4.3300428404057074E-2</v>
      </c>
      <c r="H144" s="56">
        <f>ΠΡΟΥΠΟΛΟΓΙΣΜΟΣ_ΕΞΟΔΑ!H345</f>
        <v>147.29000000000002</v>
      </c>
      <c r="I144" s="426">
        <f t="shared" si="61"/>
        <v>1.7491959901604827E-2</v>
      </c>
      <c r="J144" s="66">
        <f>-H144+'2025 Απρίλιος'!J144</f>
        <v>2598.09</v>
      </c>
      <c r="K144" s="430">
        <f t="shared" si="62"/>
        <v>6.4867372043719437E-2</v>
      </c>
      <c r="L144" s="56">
        <f>'2024_60-69 ΕΞΟΔΑ+ΟΜ 2'!H93</f>
        <v>147.29000000000002</v>
      </c>
      <c r="M144" s="76">
        <f t="shared" si="63"/>
        <v>2.0150075585014329E-2</v>
      </c>
      <c r="N144" s="66">
        <f>L144+'2025 Απρίλιος'!N144</f>
        <v>1376.13</v>
      </c>
      <c r="O144" s="76">
        <f t="shared" si="64"/>
        <v>3.1679312255535816E-2</v>
      </c>
      <c r="P144" s="66"/>
      <c r="Q144" s="80">
        <f t="shared" si="58"/>
        <v>6401.0879276492306</v>
      </c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2'!H99</f>
        <v>66.349999999999994</v>
      </c>
      <c r="E145" s="76">
        <f t="shared" si="59"/>
        <v>8.4442153624903742E-3</v>
      </c>
      <c r="F145" s="66">
        <f>D145+'2025 Απρίλιος'!F145</f>
        <v>345.75</v>
      </c>
      <c r="G145" s="76">
        <f t="shared" si="60"/>
        <v>7.3027019046587125E-3</v>
      </c>
      <c r="H145" s="56">
        <f>ΠΡΟΥΠΟΛΟΓΙΣΜΟΣ_ΕΞΟΔΑ!H349</f>
        <v>92.38</v>
      </c>
      <c r="I145" s="426">
        <f t="shared" si="61"/>
        <v>1.0970923047798585E-2</v>
      </c>
      <c r="J145" s="66">
        <f>-H145+'2025 Απρίλιος'!J145</f>
        <v>343.24</v>
      </c>
      <c r="K145" s="430">
        <f t="shared" si="62"/>
        <v>8.5697865663954126E-3</v>
      </c>
      <c r="L145" s="56">
        <f>'2024_60-69 ΕΞΟΔΑ+ΟΜ 2'!H94</f>
        <v>92.38</v>
      </c>
      <c r="M145" s="76">
        <f t="shared" si="63"/>
        <v>1.2638088006949714E-2</v>
      </c>
      <c r="N145" s="66">
        <f>L145+'2025 Απρίλιος'!N145</f>
        <v>600.92999999999995</v>
      </c>
      <c r="O145" s="76">
        <f t="shared" si="64"/>
        <v>1.3833757794480997E-2</v>
      </c>
      <c r="P145" s="66"/>
      <c r="Q145" s="80">
        <f t="shared" si="58"/>
        <v>1541.0917594726827</v>
      </c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2'!H100</f>
        <v>0</v>
      </c>
      <c r="E146" s="76">
        <f t="shared" si="59"/>
        <v>0</v>
      </c>
      <c r="F146" s="66">
        <f>D146+'2025 Απρίλιος'!F146</f>
        <v>0</v>
      </c>
      <c r="G146" s="76">
        <f t="shared" si="60"/>
        <v>0</v>
      </c>
      <c r="H146" s="56">
        <f>ΠΡΟΥΠΟΛΟΓΙΣΜΟΣ_ΕΞΟΔΑ!H353</f>
        <v>0</v>
      </c>
      <c r="I146" s="426">
        <f t="shared" si="61"/>
        <v>0</v>
      </c>
      <c r="J146" s="66">
        <f>-H146+'2025 Απρίλιος'!J146</f>
        <v>157.87</v>
      </c>
      <c r="K146" s="430">
        <f t="shared" si="62"/>
        <v>3.9415924869969816E-3</v>
      </c>
      <c r="L146" s="56">
        <f>'2024_60-69 ΕΞΟΔΑ+ΟΜ 2'!H95</f>
        <v>0</v>
      </c>
      <c r="M146" s="76">
        <f t="shared" si="63"/>
        <v>0</v>
      </c>
      <c r="N146" s="66">
        <f>L146+'2025 Απρίλιος'!N146</f>
        <v>0</v>
      </c>
      <c r="O146" s="76">
        <f t="shared" si="64"/>
        <v>0</v>
      </c>
      <c r="P146" s="66"/>
      <c r="Q146" s="80">
        <f t="shared" si="58"/>
        <v>157.873941592487</v>
      </c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2'!H101</f>
        <v>0</v>
      </c>
      <c r="E147" s="76">
        <f t="shared" si="59"/>
        <v>0</v>
      </c>
      <c r="F147" s="66">
        <f>D147+'2025 Απρίλιος'!F147</f>
        <v>0</v>
      </c>
      <c r="G147" s="76">
        <f t="shared" si="60"/>
        <v>0</v>
      </c>
      <c r="H147" s="56">
        <f>ΠΡΟΥΠΟΛΟΓΙΣΜΟΣ_ΕΞΟΔΑ!H357</f>
        <v>0</v>
      </c>
      <c r="I147" s="426">
        <f t="shared" si="61"/>
        <v>0</v>
      </c>
      <c r="J147" s="66">
        <f>-H147+'2025 Απρίλιος'!J147</f>
        <v>0</v>
      </c>
      <c r="K147" s="430">
        <f t="shared" si="62"/>
        <v>0</v>
      </c>
      <c r="L147" s="56">
        <f>'2024_60-69 ΕΞΟΔΑ+ΟΜ 2'!H96</f>
        <v>0</v>
      </c>
      <c r="M147" s="76">
        <f t="shared" si="63"/>
        <v>0</v>
      </c>
      <c r="N147" s="66">
        <f>L147+'2025 Απρίλιος'!N147</f>
        <v>0</v>
      </c>
      <c r="O147" s="76">
        <f t="shared" si="64"/>
        <v>0</v>
      </c>
      <c r="P147" s="66"/>
      <c r="Q147" s="80">
        <f t="shared" si="58"/>
        <v>0</v>
      </c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2'!H102</f>
        <v>1175.57</v>
      </c>
      <c r="E148" s="76">
        <f t="shared" si="59"/>
        <v>0.14961215152498583</v>
      </c>
      <c r="F148" s="66">
        <f>D148+'2025 Απρίλιος'!F148</f>
        <v>4137.37</v>
      </c>
      <c r="G148" s="76">
        <f t="shared" si="60"/>
        <v>8.7386781718807857E-2</v>
      </c>
      <c r="H148" s="56">
        <f>ΠΡΟΥΠΟΛΟΓΙΣΜΟΣ_ΕΞΟΔΑ!H361</f>
        <v>631.18999999999994</v>
      </c>
      <c r="I148" s="426">
        <f t="shared" si="61"/>
        <v>7.4959265193115271E-2</v>
      </c>
      <c r="J148" s="66">
        <f>-H148+'2025 Απρίλιος'!J148</f>
        <v>843.4100000000002</v>
      </c>
      <c r="K148" s="430">
        <f t="shared" si="62"/>
        <v>2.1057696328993E-2</v>
      </c>
      <c r="L148" s="56">
        <f>'2024_60-69 ΕΞΟΔΑ+ΟΜ 2'!H97</f>
        <v>318.33999999999997</v>
      </c>
      <c r="M148" s="76">
        <f t="shared" si="63"/>
        <v>4.355064879987413E-2</v>
      </c>
      <c r="N148" s="66">
        <f>L148+'2025 Απρίλιος'!N148</f>
        <v>2836.4300000000003</v>
      </c>
      <c r="O148" s="76">
        <f t="shared" si="64"/>
        <v>6.5296266821426363E-2</v>
      </c>
      <c r="P148" s="66"/>
      <c r="Q148" s="80">
        <f t="shared" si="58"/>
        <v>9942.7518628103862</v>
      </c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2'!H103</f>
        <v>0</v>
      </c>
      <c r="E149" s="76">
        <f t="shared" ref="E149:E153" si="65">D149/$D$116</f>
        <v>0</v>
      </c>
      <c r="F149" s="66">
        <f>D149+'2025 Απρίλιος'!F149</f>
        <v>0</v>
      </c>
      <c r="G149" s="76">
        <f t="shared" ref="G149:G153" si="66">F149/$F$116</f>
        <v>0</v>
      </c>
      <c r="H149" s="56">
        <f>ΠΡΟΥΠΟΛΟΓΙΣΜΟΣ_ΕΞΟΔΑ!H365</f>
        <v>0</v>
      </c>
      <c r="I149" s="426">
        <f t="shared" si="61"/>
        <v>0</v>
      </c>
      <c r="J149" s="66">
        <f>-H149+'2025 Απρίλιος'!J149</f>
        <v>1265.0300000000002</v>
      </c>
      <c r="K149" s="430">
        <f t="shared" si="62"/>
        <v>3.1584422270385708E-2</v>
      </c>
      <c r="L149" s="56">
        <f>'2024_60-69 ΕΞΟΔΑ+ΟΜ 2'!H98</f>
        <v>0</v>
      </c>
      <c r="M149" s="76">
        <f t="shared" si="63"/>
        <v>0</v>
      </c>
      <c r="N149" s="66">
        <f>L149+'2025 Απρίλιος'!N149</f>
        <v>0</v>
      </c>
      <c r="O149" s="76">
        <f t="shared" si="64"/>
        <v>0</v>
      </c>
      <c r="P149" s="66"/>
      <c r="Q149" s="80">
        <f t="shared" si="58"/>
        <v>1265.0615844222707</v>
      </c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2'!H104</f>
        <v>65.72</v>
      </c>
      <c r="E150" s="76">
        <f t="shared" si="65"/>
        <v>8.3640366785662015E-3</v>
      </c>
      <c r="F150" s="66">
        <f>D150+'2025 Απρίλιος'!F150</f>
        <v>2393.4199999999996</v>
      </c>
      <c r="G150" s="76">
        <f t="shared" si="66"/>
        <v>5.0552227889076651E-2</v>
      </c>
      <c r="H150" s="56">
        <f>ΠΡΟΥΠΟΛΟΓΙΣΜΟΣ_ΕΞΟΔΑ!H369</f>
        <v>0</v>
      </c>
      <c r="I150" s="426">
        <f t="shared" si="61"/>
        <v>0</v>
      </c>
      <c r="J150" s="66">
        <f>-H150+'2025 Απρίλιος'!J150</f>
        <v>0</v>
      </c>
      <c r="K150" s="430">
        <f t="shared" si="62"/>
        <v>0</v>
      </c>
      <c r="L150" s="56">
        <f>'2024_60-69 ΕΞΟΔΑ+ΟΜ 2'!H99</f>
        <v>0</v>
      </c>
      <c r="M150" s="76">
        <f t="shared" si="63"/>
        <v>0</v>
      </c>
      <c r="N150" s="66">
        <f>L150+'2025 Απρίλιος'!N150</f>
        <v>556.22</v>
      </c>
      <c r="O150" s="76">
        <f t="shared" si="64"/>
        <v>1.2804507613942091E-2</v>
      </c>
      <c r="P150" s="66"/>
      <c r="Q150" s="80">
        <f t="shared" si="58"/>
        <v>3015.4317207721811</v>
      </c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2'!H105</f>
        <v>0</v>
      </c>
      <c r="E151" s="76">
        <f t="shared" si="65"/>
        <v>0</v>
      </c>
      <c r="F151" s="66">
        <f>D151+'2025 Απρίλιος'!F151</f>
        <v>0</v>
      </c>
      <c r="G151" s="76">
        <f t="shared" si="66"/>
        <v>0</v>
      </c>
      <c r="H151" s="56">
        <f>ΠΡΟΥΠΟΛΟΓΙΣΜΟΣ_ΕΞΟΔΑ!H373</f>
        <v>538.42999999999995</v>
      </c>
      <c r="I151" s="426">
        <f t="shared" si="61"/>
        <v>6.3943213862591372E-2</v>
      </c>
      <c r="J151" s="66">
        <f>-H151+'2025 Απρίλιος'!J151</f>
        <v>1398.15</v>
      </c>
      <c r="K151" s="430">
        <f t="shared" si="62"/>
        <v>3.4908073324221384E-2</v>
      </c>
      <c r="L151" s="56">
        <f>'2024_60-69 ΕΞΟΔΑ+ΟΜ 2'!H100</f>
        <v>538.42999999999995</v>
      </c>
      <c r="M151" s="76">
        <f t="shared" si="63"/>
        <v>7.3660161567243282E-2</v>
      </c>
      <c r="N151" s="66">
        <f>L151+'2025 Απρίλιος'!N151</f>
        <v>3599.33</v>
      </c>
      <c r="O151" s="76">
        <f t="shared" si="64"/>
        <v>8.2858668135072783E-2</v>
      </c>
      <c r="P151" s="66"/>
      <c r="Q151" s="80">
        <f t="shared" si="58"/>
        <v>6074.5953701168901</v>
      </c>
      <c r="S151"/>
      <c r="T151"/>
      <c r="U151"/>
      <c r="V151"/>
    </row>
    <row r="152" spans="1:22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2'!H106</f>
        <v>777.67000000000007</v>
      </c>
      <c r="E152" s="76">
        <f t="shared" si="65"/>
        <v>9.8972312900495713E-2</v>
      </c>
      <c r="F152" s="66">
        <f>D152+'2025 Απρίλιος'!F152</f>
        <v>3888.3500000000004</v>
      </c>
      <c r="G152" s="76">
        <f t="shared" si="66"/>
        <v>8.2127146640577603E-2</v>
      </c>
      <c r="H152" s="56">
        <f>ΠΡΟΥΠΟΛΟΓΙΣΜΟΣ_ΕΞΟΔΑ!H377</f>
        <v>444.43416666666667</v>
      </c>
      <c r="I152" s="426">
        <f t="shared" si="61"/>
        <v>5.2780396647677974E-2</v>
      </c>
      <c r="J152" s="66">
        <f>-H152+'2025 Απρίλιος'!J152</f>
        <v>1568.7541666666668</v>
      </c>
      <c r="K152" s="430">
        <f t="shared" si="62"/>
        <v>3.9167603960717959E-2</v>
      </c>
      <c r="L152" s="56">
        <f>'2024_60-69 ΕΞΟΔΑ+ΟΜ 2'!H101</f>
        <v>0</v>
      </c>
      <c r="M152" s="76">
        <f t="shared" si="63"/>
        <v>0</v>
      </c>
      <c r="N152" s="66">
        <f>L152+'2025 Απρίλιος'!N152</f>
        <v>0</v>
      </c>
      <c r="O152" s="76">
        <f t="shared" si="64"/>
        <v>0</v>
      </c>
      <c r="P152" s="66"/>
      <c r="Q152" s="80">
        <f t="shared" si="58"/>
        <v>6679.4813807934834</v>
      </c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2'!H107</f>
        <v>296.2</v>
      </c>
      <c r="E153" s="76">
        <f t="shared" si="65"/>
        <v>3.7696708219587781E-2</v>
      </c>
      <c r="F153" s="66">
        <f>D153+'2025 Απρίλιος'!F153</f>
        <v>2070.54</v>
      </c>
      <c r="G153" s="76">
        <f t="shared" si="66"/>
        <v>4.3732570937590892E-2</v>
      </c>
      <c r="H153" s="56">
        <f>ΠΡΟΥΠΟΛΟΓΙΣΜΟΣ_ΕΞΟΔΑ!H381</f>
        <v>416.7</v>
      </c>
      <c r="I153" s="426">
        <f t="shared" si="61"/>
        <v>4.948672476745692E-2</v>
      </c>
      <c r="J153" s="66">
        <f>-H153+'2025 Απρίλιος'!J153</f>
        <v>1305.5683333333334</v>
      </c>
      <c r="K153" s="430">
        <f t="shared" si="62"/>
        <v>3.2596556242020888E-2</v>
      </c>
      <c r="L153" s="56">
        <f>'2024_60-69 ΕΞΟΔΑ+ΟΜ 2'!H102</f>
        <v>203.09</v>
      </c>
      <c r="M153" s="76">
        <f t="shared" si="63"/>
        <v>2.7783820018742342E-2</v>
      </c>
      <c r="N153" s="66">
        <f>L153+'2025 Απρίλιος'!N153</f>
        <v>5655.8000000000011</v>
      </c>
      <c r="O153" s="76">
        <f>N153/$N$116</f>
        <v>0.13019980252945543</v>
      </c>
      <c r="P153" s="66"/>
      <c r="Q153" s="80">
        <f t="shared" si="58"/>
        <v>9948.2198295160488</v>
      </c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 t="e">
        <f t="shared" ref="Q154" si="67">Q44+Q81+Q110</f>
        <v>#DIV/0!</v>
      </c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2'!H70</f>
        <v>7857.45</v>
      </c>
      <c r="E157" s="82"/>
      <c r="F157" s="65">
        <f>'2025_60-69 ΕΞΟΔΑ+ΟΜ 2'!U70</f>
        <v>47345.49</v>
      </c>
      <c r="G157" s="82"/>
      <c r="H157" s="65">
        <f>SUM(H117:H156)</f>
        <v>8420.4400666666679</v>
      </c>
      <c r="I157" s="82"/>
      <c r="J157" s="65">
        <f>SUM(J117:J156)</f>
        <v>40052.339383333339</v>
      </c>
      <c r="K157" s="82"/>
      <c r="L157" s="65">
        <f>SUM(L117:L156)</f>
        <v>7309.6500000000015</v>
      </c>
      <c r="M157" s="82"/>
      <c r="N157" s="65">
        <f>SUM(N117:N156)</f>
        <v>43439.390000000007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7872.3433333333478</v>
      </c>
      <c r="E159" s="298"/>
      <c r="F159" s="87">
        <f>F7-F74-F111-F157</f>
        <v>-102227.50749262537</v>
      </c>
      <c r="G159" s="298"/>
      <c r="H159" s="87">
        <f>H7-H74-H111-H157</f>
        <v>20470.585116808317</v>
      </c>
      <c r="I159" s="298"/>
      <c r="J159" s="87">
        <f>J7-J74-J111-J157</f>
        <v>58607.031473553856</v>
      </c>
      <c r="K159" s="298"/>
      <c r="L159" s="87">
        <f>L7-L74-L111-L157</f>
        <v>6845.3150442478182</v>
      </c>
      <c r="M159" s="298"/>
      <c r="N159" s="87">
        <f>N7-N74-N111-N157</f>
        <v>-99163.431946902652</v>
      </c>
      <c r="O159" s="298"/>
      <c r="P159" s="87"/>
      <c r="Q159" s="298"/>
      <c r="S159"/>
      <c r="T159"/>
      <c r="U159"/>
      <c r="V159"/>
    </row>
  </sheetData>
  <mergeCells count="33">
    <mergeCell ref="P40:Q40"/>
    <mergeCell ref="P3:Q3"/>
    <mergeCell ref="D3:F3"/>
    <mergeCell ref="H3:J3"/>
    <mergeCell ref="L3:N3"/>
    <mergeCell ref="D40:G40"/>
    <mergeCell ref="H40:K40"/>
    <mergeCell ref="A1:Q1"/>
    <mergeCell ref="P2:Q2"/>
    <mergeCell ref="D2:G2"/>
    <mergeCell ref="H2:K2"/>
    <mergeCell ref="L2:O2"/>
    <mergeCell ref="L78:N78"/>
    <mergeCell ref="D77:G77"/>
    <mergeCell ref="H77:K77"/>
    <mergeCell ref="L77:O77"/>
    <mergeCell ref="L40:O40"/>
    <mergeCell ref="P114:Q114"/>
    <mergeCell ref="P41:Q41"/>
    <mergeCell ref="D113:G113"/>
    <mergeCell ref="H113:K113"/>
    <mergeCell ref="L113:O113"/>
    <mergeCell ref="P113:Q113"/>
    <mergeCell ref="P77:Q77"/>
    <mergeCell ref="P78:Q78"/>
    <mergeCell ref="D114:F114"/>
    <mergeCell ref="H114:J114"/>
    <mergeCell ref="L114:N114"/>
    <mergeCell ref="D41:F41"/>
    <mergeCell ref="H41:J41"/>
    <mergeCell ref="L41:N41"/>
    <mergeCell ref="D78:F78"/>
    <mergeCell ref="H78:J7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9838-16C7-47BB-93AB-438BEB773AF5}">
  <dimension ref="A1:V159"/>
  <sheetViews>
    <sheetView zoomScale="70" zoomScaleNormal="70" workbookViewId="0">
      <selection activeCell="H9" sqref="H9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1.81640625" style="61" bestFit="1" customWidth="1"/>
    <col min="5" max="5" width="10.81640625" style="61" customWidth="1"/>
    <col min="6" max="6" width="13.54296875" style="61" bestFit="1" customWidth="1"/>
    <col min="7" max="7" width="11.7265625" style="61" customWidth="1"/>
    <col min="8" max="8" width="12.7265625" style="61" bestFit="1" customWidth="1"/>
    <col min="9" max="9" width="8.81640625" style="61" customWidth="1"/>
    <col min="10" max="10" width="15" style="61" bestFit="1" customWidth="1"/>
    <col min="11" max="11" width="10.7265625" style="61" customWidth="1"/>
    <col min="12" max="12" width="13.453125" style="61" customWidth="1"/>
    <col min="13" max="13" width="11.7265625" style="61" customWidth="1"/>
    <col min="14" max="14" width="14" style="61" customWidth="1"/>
    <col min="15" max="16" width="13.26953125" style="61" customWidth="1"/>
    <col min="17" max="17" width="11.453125" style="51" customWidth="1"/>
    <col min="18" max="20" width="9.1796875" style="51"/>
    <col min="21" max="21" width="7.7265625" style="51" customWidth="1"/>
    <col min="22" max="22" width="46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ΑΝΤΙΣΤΟΙΧΙΣΗ!$F$111</f>
        <v xml:space="preserve">ΙΟΥΝΙΟΣ ΤΡΕΧΟΝ ΕΤΟΣ </v>
      </c>
      <c r="E3" s="433"/>
      <c r="F3" s="433"/>
      <c r="G3" s="109">
        <f>ΑΝΤΙΣΤΟΙΧΙΣΗ!$D$34</f>
        <v>2025</v>
      </c>
      <c r="H3" s="433" t="str">
        <f>ΑΝΤΙΣΤΟΙΧΙΣΗ!$F$111</f>
        <v xml:space="preserve">ΙΟΥΝΙΟΣ ΤΡΕΧΟΝ ΕΤΟΣ </v>
      </c>
      <c r="I3" s="433"/>
      <c r="J3" s="433"/>
      <c r="K3" s="109">
        <f>ΑΝΤΙΣΤΟΙΧΙΣΗ!$D$34</f>
        <v>2025</v>
      </c>
      <c r="L3" s="433" t="str">
        <f>ΑΝΤΙΣΤΟΙΧΙΣΗ!$F$125</f>
        <v>ΙΟΥΝΙΟΣ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-8617.6466666666674</v>
      </c>
      <c r="E5" s="298"/>
      <c r="F5" s="85" t="e">
        <f>F7-F6</f>
        <v>#REF!</v>
      </c>
      <c r="G5" s="298"/>
      <c r="H5" s="85">
        <f>H159-H6</f>
        <v>-11391.794166666667</v>
      </c>
      <c r="I5" s="298"/>
      <c r="J5" s="85">
        <f>J159-J6</f>
        <v>-51444.133549999999</v>
      </c>
      <c r="K5" s="298"/>
      <c r="L5" s="85">
        <f>L7-L6</f>
        <v>20276.260999999984</v>
      </c>
      <c r="M5" s="298"/>
      <c r="N5" s="85">
        <f>N7-N6</f>
        <v>-78887.170946902654</v>
      </c>
      <c r="O5" s="298"/>
      <c r="P5" s="85">
        <f>P159-P6</f>
        <v>73591.442212389389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8617.6466666666674</v>
      </c>
      <c r="E6" s="298"/>
      <c r="F6" s="85" t="e">
        <f>F74+F111+F157</f>
        <v>#REF!</v>
      </c>
      <c r="G6" s="298"/>
      <c r="H6" s="85">
        <f>H38-H43-H80</f>
        <v>41538.127003825481</v>
      </c>
      <c r="I6" s="298"/>
      <c r="J6" s="86">
        <f>J38-J43-J80</f>
        <v>140197.4978607127</v>
      </c>
      <c r="K6" s="298"/>
      <c r="L6" s="85">
        <f>L43+L80+L116</f>
        <v>65453.739000000001</v>
      </c>
      <c r="M6" s="298"/>
      <c r="N6" s="86">
        <f>N74+N111+N157</f>
        <v>368318.179</v>
      </c>
      <c r="O6" s="298"/>
      <c r="P6" s="85">
        <f>P38-P43-P80</f>
        <v>-73591.442212389389</v>
      </c>
      <c r="Q6" s="298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SUM(D8:D31)</f>
        <v>0</v>
      </c>
      <c r="E7" s="82"/>
      <c r="F7" s="65">
        <f>SUM(F8:F31)</f>
        <v>215839.56584070798</v>
      </c>
      <c r="G7" s="82"/>
      <c r="H7" s="65">
        <f>SUM(H8:H31)</f>
        <v>101421.6745038255</v>
      </c>
      <c r="I7" s="82"/>
      <c r="J7" s="65">
        <f>SUM(J8:J31)</f>
        <v>390819.58281571267</v>
      </c>
      <c r="K7" s="82"/>
      <c r="L7" s="65">
        <f>SUM(L8:L31)</f>
        <v>85729.999999999985</v>
      </c>
      <c r="M7" s="82"/>
      <c r="N7" s="65">
        <f>L7+'2025 Μάιος'!N7</f>
        <v>289431.00805309735</v>
      </c>
      <c r="O7" s="82"/>
      <c r="P7" s="65">
        <f>SUM(P8:P31)</f>
        <v>-73591.442212389389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'2025_ΕΣΟΔΑ'!H2</f>
        <v>0</v>
      </c>
      <c r="E8" s="53" t="e">
        <f>D8/$D$7</f>
        <v>#DIV/0!</v>
      </c>
      <c r="F8" s="54">
        <f>D8+'2025 Μάιος'!F8</f>
        <v>191311.33176991151</v>
      </c>
      <c r="G8" s="53">
        <f>F8/$F$7</f>
        <v>0.88635895381248786</v>
      </c>
      <c r="H8" s="54">
        <f>ΠΡΟΥΠΟΛΟΓΙΣΜΟΣ_ΕΣΟΔΑ!J1</f>
        <v>101421.6745038255</v>
      </c>
      <c r="I8" s="53">
        <f>H8/$H$7</f>
        <v>1</v>
      </c>
      <c r="J8" s="54">
        <f>H8+'2025 Μάιος'!J8</f>
        <v>390819.58281571267</v>
      </c>
      <c r="K8" s="53">
        <f>J8/$J$7</f>
        <v>1</v>
      </c>
      <c r="L8" s="91">
        <f>'2024_60-69 ΕΞΟΔΑ+ΟΜ 2'!H114</f>
        <v>75778.42</v>
      </c>
      <c r="M8" s="53">
        <f>L8/$L$7</f>
        <v>0.88391951475562824</v>
      </c>
      <c r="N8" s="54">
        <f>L8+'2025 Μάιος'!N8</f>
        <v>253065.94283185841</v>
      </c>
      <c r="O8" s="53">
        <f>N8/$N$7</f>
        <v>0.87435670605629234</v>
      </c>
      <c r="P8" s="54">
        <f t="shared" ref="P8:P26" si="0">F8-N8</f>
        <v>-61754.611061946896</v>
      </c>
      <c r="Q8" s="53">
        <f t="shared" ref="Q8:Q26" si="1">N8/F8</f>
        <v>1.3227964098656666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'2025_ΕΣΟΔΑ'!H3</f>
        <v>0</v>
      </c>
      <c r="E9" s="53" t="e">
        <f t="shared" ref="E9:E31" si="2">D9/$D$7</f>
        <v>#DIV/0!</v>
      </c>
      <c r="F9" s="54">
        <f>D9+'2025 Μάιος'!F9</f>
        <v>44.25</v>
      </c>
      <c r="G9" s="53">
        <f t="shared" ref="G9:G31" si="3">F9/$F$7</f>
        <v>2.0501338495397547E-4</v>
      </c>
      <c r="H9" s="54"/>
      <c r="I9" s="53">
        <f t="shared" ref="I9:I29" si="4">H9/$H$7</f>
        <v>0</v>
      </c>
      <c r="J9" s="54">
        <f>H9+'2025 Μάιος'!J9</f>
        <v>0</v>
      </c>
      <c r="K9" s="53">
        <f t="shared" ref="K9:K29" si="5">J9/$J$7</f>
        <v>0</v>
      </c>
      <c r="L9" s="91">
        <f>'2024_60-69 ΕΞΟΔΑ+ΟΜ 2'!H115</f>
        <v>0</v>
      </c>
      <c r="M9" s="53">
        <f t="shared" ref="M9:M29" si="6">L9/$L$7</f>
        <v>0</v>
      </c>
      <c r="N9" s="54">
        <f>L9+'2025 Μάιος'!N9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'2025_ΕΣΟΔΑ'!H4</f>
        <v>0</v>
      </c>
      <c r="E10" s="53" t="e">
        <f t="shared" si="2"/>
        <v>#DIV/0!</v>
      </c>
      <c r="F10" s="54">
        <f>D10+'2025 Μάιος'!F10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Μάιος'!J10</f>
        <v>0</v>
      </c>
      <c r="K10" s="53">
        <f t="shared" si="5"/>
        <v>0</v>
      </c>
      <c r="L10" s="91">
        <f>'2024_60-69 ΕΞΟΔΑ+ΟΜ 2'!H116</f>
        <v>0</v>
      </c>
      <c r="M10" s="53">
        <f t="shared" si="6"/>
        <v>0</v>
      </c>
      <c r="N10" s="54">
        <f>L10+'2025 Μάιος'!N10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'2025_ΕΣΟΔΑ'!H5</f>
        <v>0</v>
      </c>
      <c r="E11" s="53" t="e">
        <f t="shared" si="2"/>
        <v>#DIV/0!</v>
      </c>
      <c r="F11" s="54">
        <f>D11+'2025 Μάιος'!F11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Μάιος'!J11</f>
        <v>0</v>
      </c>
      <c r="K11" s="53">
        <f t="shared" si="5"/>
        <v>0</v>
      </c>
      <c r="L11" s="91">
        <f>'2024_60-69 ΕΞΟΔΑ+ΟΜ 2'!H117</f>
        <v>5990.71</v>
      </c>
      <c r="M11" s="53">
        <f t="shared" si="6"/>
        <v>6.9878805552315418E-2</v>
      </c>
      <c r="N11" s="54">
        <f>L11+'2025 Μάιος'!N11</f>
        <v>19986.285221238941</v>
      </c>
      <c r="O11" s="53">
        <f t="shared" si="7"/>
        <v>6.9053711126806333E-2</v>
      </c>
      <c r="P11" s="54">
        <f t="shared" si="0"/>
        <v>-6826.5311504424826</v>
      </c>
      <c r="Q11" s="53">
        <f t="shared" si="1"/>
        <v>1.5187430641725759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'2025_ΕΣΟΔΑ'!H6</f>
        <v>0</v>
      </c>
      <c r="E12" s="53" t="e">
        <f t="shared" si="2"/>
        <v>#DIV/0!</v>
      </c>
      <c r="F12" s="54">
        <f>D12+'2025 Μάιος'!F12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Μάιος'!J12</f>
        <v>0</v>
      </c>
      <c r="K12" s="53">
        <f t="shared" si="5"/>
        <v>0</v>
      </c>
      <c r="L12" s="91">
        <f>'2024_60-69 ΕΞΟΔΑ+ΟΜ 2'!H118</f>
        <v>292.45</v>
      </c>
      <c r="M12" s="53">
        <f t="shared" si="6"/>
        <v>3.4112912632684013E-3</v>
      </c>
      <c r="N12" s="54">
        <f>L12+'2025 Μάιος'!N12</f>
        <v>2056.9299999999998</v>
      </c>
      <c r="O12" s="53">
        <f t="shared" si="7"/>
        <v>7.106805914944149E-3</v>
      </c>
      <c r="P12" s="54">
        <f t="shared" si="0"/>
        <v>168.70000000000027</v>
      </c>
      <c r="Q12" s="53">
        <f t="shared" si="1"/>
        <v>0.9242012374024432</v>
      </c>
      <c r="S12"/>
      <c r="T12"/>
      <c r="U12"/>
      <c r="V12"/>
    </row>
    <row r="13" spans="1:22" ht="27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'2025_ΕΣΟΔΑ'!H7</f>
        <v>0</v>
      </c>
      <c r="E13" s="53" t="e">
        <f t="shared" si="2"/>
        <v>#DIV/0!</v>
      </c>
      <c r="F13" s="54">
        <f>D13+'2025 Μάιος'!F13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Μάιος'!J13</f>
        <v>0</v>
      </c>
      <c r="K13" s="53">
        <f t="shared" si="5"/>
        <v>0</v>
      </c>
      <c r="L13" s="91">
        <f>'2024_60-69 ΕΞΟΔΑ+ΟΜ 2'!H119</f>
        <v>2142.91</v>
      </c>
      <c r="M13" s="53">
        <f t="shared" si="6"/>
        <v>2.4996034060422258E-2</v>
      </c>
      <c r="N13" s="54">
        <f>L13+'2025 Μάιος'!N13</f>
        <v>6269.65</v>
      </c>
      <c r="O13" s="53">
        <f t="shared" si="7"/>
        <v>2.1661984464531891E-2</v>
      </c>
      <c r="P13" s="54">
        <f t="shared" si="0"/>
        <v>-2942.9399999999996</v>
      </c>
      <c r="Q13" s="53">
        <f t="shared" si="1"/>
        <v>1.8846397792413525</v>
      </c>
      <c r="S13"/>
      <c r="T13"/>
      <c r="U13"/>
      <c r="V13"/>
    </row>
    <row r="14" spans="1:22" ht="24.7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'2025_ΕΣΟΔΑ'!H8</f>
        <v>0</v>
      </c>
      <c r="E14" s="53" t="e">
        <f t="shared" si="2"/>
        <v>#DIV/0!</v>
      </c>
      <c r="F14" s="54">
        <f>D14+'2025 Μάιος'!F14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Μάιος'!J14</f>
        <v>0</v>
      </c>
      <c r="K14" s="53">
        <f t="shared" si="5"/>
        <v>0</v>
      </c>
      <c r="L14" s="91">
        <f>'2024_60-69 ΕΞΟΔΑ+ΟΜ 2'!H120</f>
        <v>100</v>
      </c>
      <c r="M14" s="53">
        <f t="shared" si="6"/>
        <v>1.1664528169835532E-3</v>
      </c>
      <c r="N14" s="54">
        <f>L14+'2025 Μάιος'!N14</f>
        <v>600</v>
      </c>
      <c r="O14" s="53">
        <f t="shared" si="7"/>
        <v>2.0730328931789074E-3</v>
      </c>
      <c r="P14" s="54">
        <f t="shared" si="0"/>
        <v>-100</v>
      </c>
      <c r="Q14" s="53">
        <f t="shared" si="1"/>
        <v>1.2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'2025_ΕΣΟΔΑ'!H9</f>
        <v>0</v>
      </c>
      <c r="E15" s="53" t="e">
        <f t="shared" si="2"/>
        <v>#DIV/0!</v>
      </c>
      <c r="F15" s="54">
        <f>D15+'2025 Μάιος'!F15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Μάιος'!J15</f>
        <v>0</v>
      </c>
      <c r="K15" s="53">
        <f t="shared" si="5"/>
        <v>0</v>
      </c>
      <c r="L15" s="91">
        <f>'2024_60-69 ΕΞΟΔΑ+ΟΜ 2'!H121</f>
        <v>322.26</v>
      </c>
      <c r="M15" s="53">
        <f t="shared" si="6"/>
        <v>3.7590108480111983E-3</v>
      </c>
      <c r="N15" s="54">
        <f>L15+'2025 Μάιος'!N15</f>
        <v>529.49</v>
      </c>
      <c r="O15" s="53">
        <f t="shared" si="7"/>
        <v>1.8294169776821661E-3</v>
      </c>
      <c r="P15" s="54">
        <f t="shared" si="0"/>
        <v>645.60000000000014</v>
      </c>
      <c r="Q15" s="53">
        <f t="shared" si="1"/>
        <v>0.45059527355351497</v>
      </c>
      <c r="S15"/>
      <c r="T15"/>
      <c r="U15"/>
      <c r="V15"/>
    </row>
    <row r="16" spans="1:22" ht="32.2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'2025_ΕΣΟΔΑ'!H10</f>
        <v>0</v>
      </c>
      <c r="E16" s="53" t="e">
        <f t="shared" si="2"/>
        <v>#DIV/0!</v>
      </c>
      <c r="F16" s="54">
        <f>D16+'2025 Μάιος'!F16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Μάιος'!J16</f>
        <v>0</v>
      </c>
      <c r="K16" s="53">
        <f t="shared" si="5"/>
        <v>0</v>
      </c>
      <c r="L16" s="91">
        <f>'2024_60-69 ΕΞΟΔΑ+ΟΜ 2'!H122</f>
        <v>0</v>
      </c>
      <c r="M16" s="53">
        <f t="shared" si="6"/>
        <v>0</v>
      </c>
      <c r="N16" s="54">
        <f>L16+'2025 Μάιος'!N16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'2025_ΕΣΟΔΑ'!H11</f>
        <v>0</v>
      </c>
      <c r="E17" s="53" t="e">
        <f t="shared" si="2"/>
        <v>#DIV/0!</v>
      </c>
      <c r="F17" s="54">
        <f>D17+'2025 Μάιος'!F17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Μάιος'!J17</f>
        <v>0</v>
      </c>
      <c r="K17" s="53">
        <f t="shared" si="5"/>
        <v>0</v>
      </c>
      <c r="L17" s="91">
        <f>'2024_60-69 ΕΞΟΔΑ+ΟΜ 2'!H123</f>
        <v>168.15</v>
      </c>
      <c r="M17" s="53">
        <f t="shared" si="6"/>
        <v>1.9613904117578448E-3</v>
      </c>
      <c r="N17" s="54">
        <f>L17+'2025 Μάιος'!N17</f>
        <v>168.15</v>
      </c>
      <c r="O17" s="53">
        <f t="shared" si="7"/>
        <v>5.8096746831338877E-4</v>
      </c>
      <c r="P17" s="54">
        <f t="shared" si="0"/>
        <v>296.45000000000005</v>
      </c>
      <c r="Q17" s="53">
        <f t="shared" si="1"/>
        <v>0.36192423590185108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'2025_ΕΣΟΔΑ'!H12</f>
        <v>0</v>
      </c>
      <c r="E18" s="53" t="e">
        <f t="shared" si="2"/>
        <v>#DIV/0!</v>
      </c>
      <c r="F18" s="54">
        <f>D18+'2025 Μάιος'!F18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Μάιος'!J18</f>
        <v>0</v>
      </c>
      <c r="K18" s="53">
        <f t="shared" si="5"/>
        <v>0</v>
      </c>
      <c r="L18" s="91">
        <f>'2024_60-69 ΕΞΟΔΑ+ΟΜ 2'!H124</f>
        <v>0</v>
      </c>
      <c r="M18" s="53">
        <f t="shared" si="6"/>
        <v>0</v>
      </c>
      <c r="N18" s="54">
        <f>L18+'2025 Μάιος'!N18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'2025_ΕΣΟΔΑ'!H13</f>
        <v>0</v>
      </c>
      <c r="E19" s="53" t="e">
        <f t="shared" si="2"/>
        <v>#DIV/0!</v>
      </c>
      <c r="F19" s="54">
        <f>D19+'2025 Μάιος'!F19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Μάιος'!J19</f>
        <v>0</v>
      </c>
      <c r="K19" s="53">
        <f t="shared" si="5"/>
        <v>0</v>
      </c>
      <c r="L19" s="91">
        <f>'2024_60-69 ΕΞΟΔΑ+ΟΜ 2'!H125</f>
        <v>0</v>
      </c>
      <c r="M19" s="53">
        <f t="shared" si="6"/>
        <v>0</v>
      </c>
      <c r="N19" s="54">
        <f>L19+'2025 Μάιος'!N19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'2025_ΕΣΟΔΑ'!H14</f>
        <v>0</v>
      </c>
      <c r="E20" s="53" t="e">
        <f t="shared" si="2"/>
        <v>#DIV/0!</v>
      </c>
      <c r="F20" s="54">
        <f>D20+'2025 Μάιος'!F20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Μάιος'!J20</f>
        <v>0</v>
      </c>
      <c r="K20" s="53">
        <f t="shared" si="5"/>
        <v>0</v>
      </c>
      <c r="L20" s="91">
        <f>'2024_60-69 ΕΞΟΔΑ+ΟΜ 2'!H126</f>
        <v>0</v>
      </c>
      <c r="M20" s="53">
        <f t="shared" si="6"/>
        <v>0</v>
      </c>
      <c r="N20" s="54">
        <f>L20+'2025 Μάιος'!N20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6.2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'2025_ΕΣΟΔΑ'!H15</f>
        <v>0</v>
      </c>
      <c r="E21" s="53" t="e">
        <f t="shared" si="2"/>
        <v>#DIV/0!</v>
      </c>
      <c r="F21" s="54">
        <f>D21+'2025 Μάιος'!F21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Μάιος'!J21</f>
        <v>0</v>
      </c>
      <c r="K21" s="53">
        <f t="shared" si="5"/>
        <v>0</v>
      </c>
      <c r="L21" s="91">
        <f>'2024_60-69 ΕΞΟΔΑ+ΟΜ 2'!H127</f>
        <v>548.66999999999996</v>
      </c>
      <c r="M21" s="53">
        <f t="shared" si="6"/>
        <v>6.3999766709436608E-3</v>
      </c>
      <c r="N21" s="54">
        <f>L21+'2025 Μάιος'!N21</f>
        <v>699.1099999999999</v>
      </c>
      <c r="O21" s="53">
        <f t="shared" si="7"/>
        <v>2.4154633765838427E-3</v>
      </c>
      <c r="P21" s="54">
        <f t="shared" si="0"/>
        <v>2530.9499999999998</v>
      </c>
      <c r="Q21" s="53">
        <f t="shared" si="1"/>
        <v>0.2164387039250045</v>
      </c>
      <c r="S21"/>
      <c r="T21"/>
      <c r="U21"/>
      <c r="V21"/>
    </row>
    <row r="22" spans="1:22" ht="20.2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'2025_ΕΣΟΔΑ'!H16</f>
        <v>0</v>
      </c>
      <c r="E22" s="53" t="e">
        <f t="shared" si="2"/>
        <v>#DIV/0!</v>
      </c>
      <c r="F22" s="54">
        <f>D22+'2025 Μάιος'!F22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Μάιος'!J22</f>
        <v>0</v>
      </c>
      <c r="K22" s="53">
        <f t="shared" si="5"/>
        <v>0</v>
      </c>
      <c r="L22" s="91">
        <f>'2024_60-69 ΕΞΟΔΑ+ΟΜ 2'!H128</f>
        <v>0</v>
      </c>
      <c r="M22" s="53">
        <f t="shared" si="6"/>
        <v>0</v>
      </c>
      <c r="N22" s="54">
        <f>L22+'2025 Μάιος'!N22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'2025_ΕΣΟΔΑ'!H17</f>
        <v>0</v>
      </c>
      <c r="E23" s="53" t="e">
        <f t="shared" si="2"/>
        <v>#DIV/0!</v>
      </c>
      <c r="F23" s="54">
        <f>D23+'2025 Μάιος'!F23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Μάιος'!J23</f>
        <v>0</v>
      </c>
      <c r="K23" s="53">
        <f t="shared" si="5"/>
        <v>0</v>
      </c>
      <c r="L23" s="91">
        <f>'2024_60-69 ΕΞΟΔΑ+ΟΜ 2'!H129</f>
        <v>0</v>
      </c>
      <c r="M23" s="53">
        <f t="shared" si="6"/>
        <v>0</v>
      </c>
      <c r="N23" s="54">
        <f>L23+'2025 Μάιος'!N23</f>
        <v>524.05999999999995</v>
      </c>
      <c r="O23" s="53">
        <f t="shared" si="7"/>
        <v>1.8106560299988967E-3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'2025_ΕΣΟΔΑ'!H18</f>
        <v>0</v>
      </c>
      <c r="E24" s="53" t="e">
        <f t="shared" si="2"/>
        <v>#DIV/0!</v>
      </c>
      <c r="F24" s="54">
        <f>D24+'2025 Μάιος'!F24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Μάιος'!J24</f>
        <v>0</v>
      </c>
      <c r="K24" s="53">
        <f t="shared" si="5"/>
        <v>0</v>
      </c>
      <c r="L24" s="91">
        <f>'2024_60-69 ΕΞΟΔΑ+ΟΜ 2'!H130</f>
        <v>481.2</v>
      </c>
      <c r="M24" s="53">
        <f t="shared" si="6"/>
        <v>5.6129709553248575E-3</v>
      </c>
      <c r="N24" s="54">
        <f>L24+'2025 Μάιος'!N24</f>
        <v>1112.7</v>
      </c>
      <c r="O24" s="53">
        <f t="shared" si="7"/>
        <v>3.8444395004002836E-3</v>
      </c>
      <c r="P24" s="54">
        <f t="shared" si="0"/>
        <v>-1112.7</v>
      </c>
      <c r="Q24" s="53" t="e">
        <f t="shared" si="1"/>
        <v>#DIV/0!</v>
      </c>
      <c r="S24"/>
      <c r="T24"/>
      <c r="U24"/>
      <c r="V24"/>
    </row>
    <row r="25" spans="1:22" ht="27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'2025_ΕΣΟΔΑ'!H19</f>
        <v>0</v>
      </c>
      <c r="E25" s="53" t="e">
        <f t="shared" si="2"/>
        <v>#DIV/0!</v>
      </c>
      <c r="F25" s="54">
        <f>D25+'2025 Μάιος'!F25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Μάιος'!J25</f>
        <v>0</v>
      </c>
      <c r="K25" s="53">
        <f t="shared" si="5"/>
        <v>0</v>
      </c>
      <c r="L25" s="91">
        <f>'2024_60-69 ΕΞΟΔΑ+ΟΜ 2'!H131</f>
        <v>0</v>
      </c>
      <c r="M25" s="53">
        <f t="shared" si="6"/>
        <v>0</v>
      </c>
      <c r="N25" s="54">
        <f>L25+'2025 Μάιος'!N25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'2025_ΕΣΟΔΑ'!H20</f>
        <v>0</v>
      </c>
      <c r="E26" s="53" t="e">
        <f t="shared" si="2"/>
        <v>#DIV/0!</v>
      </c>
      <c r="F26" s="54">
        <f>D26+'2025 Μάιος'!F26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Μάιος'!J26</f>
        <v>0</v>
      </c>
      <c r="K26" s="53">
        <f t="shared" si="5"/>
        <v>0</v>
      </c>
      <c r="L26" s="91">
        <f>'2024_60-69 ΕΞΟΔΑ+ΟΜ 2'!H132</f>
        <v>0</v>
      </c>
      <c r="M26" s="53">
        <f t="shared" si="6"/>
        <v>0</v>
      </c>
      <c r="N26" s="54">
        <f>L26+'2025 Μάιος'!N26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'2025_ΕΣΟΔΑ'!H21</f>
        <v>0</v>
      </c>
      <c r="E27" s="53" t="e">
        <f t="shared" si="2"/>
        <v>#DIV/0!</v>
      </c>
      <c r="F27" s="54">
        <f>D27+'2025 Μάιος'!F27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Μάιος'!J27</f>
        <v>0</v>
      </c>
      <c r="K27" s="53">
        <f t="shared" si="5"/>
        <v>0</v>
      </c>
      <c r="L27" s="91">
        <f>'2024_60-69 ΕΞΟΔΑ+ΟΜ 2'!H133</f>
        <v>194.35</v>
      </c>
      <c r="M27" s="53">
        <f t="shared" si="6"/>
        <v>2.2670010498075355E-3</v>
      </c>
      <c r="N27" s="54">
        <f>L27+'2025 Μάιος'!N27</f>
        <v>194.35</v>
      </c>
      <c r="O27" s="53">
        <f t="shared" si="7"/>
        <v>6.7148990464886769E-4</v>
      </c>
      <c r="P27" s="54">
        <f t="shared" ref="P27:P29" si="8">F27-N27</f>
        <v>56.349999999999994</v>
      </c>
      <c r="Q27" s="53">
        <f t="shared" ref="Q27:Q29" si="9">N27/F27</f>
        <v>0.77522935779816515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'2025_ΕΣΟΔΑ'!H22</f>
        <v>0</v>
      </c>
      <c r="E28" s="53" t="e">
        <f t="shared" si="2"/>
        <v>#DIV/0!</v>
      </c>
      <c r="F28" s="54">
        <f>D28+'2025 Μάιος'!F28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Μάιος'!J28</f>
        <v>0</v>
      </c>
      <c r="K28" s="53">
        <f t="shared" si="5"/>
        <v>0</v>
      </c>
      <c r="L28" s="91">
        <f>'2024_60-69 ΕΞΟΔΑ+ΟΜ 2'!H134</f>
        <v>0</v>
      </c>
      <c r="M28" s="53">
        <f t="shared" si="6"/>
        <v>0</v>
      </c>
      <c r="N28" s="54">
        <f>L28+'2025 Μάιος'!N28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'2025_ΕΣΟΔΑ'!H23</f>
        <v>0</v>
      </c>
      <c r="E29" s="53" t="e">
        <f t="shared" si="2"/>
        <v>#DIV/0!</v>
      </c>
      <c r="F29" s="54">
        <f>D29+'2025 Μάιος'!F29</f>
        <v>264.43</v>
      </c>
      <c r="G29" s="53">
        <f t="shared" si="3"/>
        <v>1.2251229239181862E-3</v>
      </c>
      <c r="H29" s="54"/>
      <c r="I29" s="53">
        <f t="shared" si="4"/>
        <v>0</v>
      </c>
      <c r="J29" s="54">
        <f>H29+'2025 Μάιος'!J29</f>
        <v>0</v>
      </c>
      <c r="K29" s="53">
        <f t="shared" si="5"/>
        <v>0</v>
      </c>
      <c r="L29" s="91">
        <f>'2024_60-69 ΕΞΟΔΑ+ΟΜ 2'!H135</f>
        <v>114.01</v>
      </c>
      <c r="M29" s="53">
        <f t="shared" si="6"/>
        <v>1.329872856642949E-3</v>
      </c>
      <c r="N29" s="54">
        <f>L29+'2025 Μάιος'!N29</f>
        <v>5580.39</v>
      </c>
      <c r="O29" s="53">
        <f t="shared" si="7"/>
        <v>1.9280553377944404E-2</v>
      </c>
      <c r="P29" s="54">
        <f t="shared" si="8"/>
        <v>-5315.96</v>
      </c>
      <c r="Q29" s="53">
        <f t="shared" si="9"/>
        <v>21.103467836478465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'2025_ΕΣΟΔΑ'!H24</f>
        <v>0</v>
      </c>
      <c r="E30" s="53" t="e">
        <f t="shared" si="2"/>
        <v>#DIV/0!</v>
      </c>
      <c r="F30" s="54">
        <f>D30+'2025 Μάιος'!F30</f>
        <v>-1281.8600000000001</v>
      </c>
      <c r="G30" s="53">
        <f t="shared" si="3"/>
        <v>-5.9389481951887691E-3</v>
      </c>
      <c r="H30" s="54"/>
      <c r="I30" s="53">
        <f t="shared" ref="I30" si="10">H30/$H$7</f>
        <v>0</v>
      </c>
      <c r="J30" s="54">
        <f>H30+'2025 Μάιος'!J30</f>
        <v>0</v>
      </c>
      <c r="K30" s="53">
        <f t="shared" ref="K30" si="11">J30/$J$7</f>
        <v>0</v>
      </c>
      <c r="L30" s="91">
        <f>'2024_60-69 ΕΞΟΔΑ+ΟΜ 2'!H136</f>
        <v>-403.13</v>
      </c>
      <c r="M30" s="53">
        <f t="shared" ref="M30" si="12">L30/$L$7</f>
        <v>-4.7023212411057983E-3</v>
      </c>
      <c r="N30" s="54">
        <f>L30+'2025 Μάιος'!N30</f>
        <v>-1356.0500000000002</v>
      </c>
      <c r="O30" s="53">
        <f t="shared" ref="O30" si="13">N30/$N$7</f>
        <v>-4.6852270913254291E-3</v>
      </c>
      <c r="P30" s="54">
        <f t="shared" ref="P30" si="14">F30-N30</f>
        <v>74.190000000000055</v>
      </c>
      <c r="Q30" s="53">
        <f t="shared" ref="Q30" si="15">N30/F30</f>
        <v>1.0578768352238155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'2025_ΕΣΟΔΑ'!H25</f>
        <v>0</v>
      </c>
      <c r="E31" s="53" t="e">
        <f t="shared" si="2"/>
        <v>#DIV/0!</v>
      </c>
      <c r="F31" s="54">
        <f>D31+'2025 Μάιος'!F31</f>
        <v>0</v>
      </c>
      <c r="G31" s="53">
        <f t="shared" si="3"/>
        <v>0</v>
      </c>
      <c r="H31" s="54"/>
      <c r="I31" s="53">
        <f t="shared" ref="I31" si="16">H31/$H$7</f>
        <v>0</v>
      </c>
      <c r="J31" s="54">
        <f>H31+'2025 Μάιος'!J31</f>
        <v>0</v>
      </c>
      <c r="K31" s="53">
        <f t="shared" ref="K31" si="17">J31/$J$7</f>
        <v>0</v>
      </c>
      <c r="L31" s="91">
        <f>'2024_60-69 ΕΞΟΔΑ+ΟΜ 2'!H137</f>
        <v>0</v>
      </c>
      <c r="M31" s="53">
        <f t="shared" ref="M31" si="18">L31/$L$7</f>
        <v>0</v>
      </c>
      <c r="N31" s="54">
        <f>L31+'2025 Μάιος'!N31</f>
        <v>0</v>
      </c>
      <c r="O31" s="53">
        <f t="shared" ref="O31" si="19">N31/$N$7</f>
        <v>0</v>
      </c>
      <c r="P31" s="54">
        <f t="shared" ref="P31" si="20">F31-N31</f>
        <v>0</v>
      </c>
      <c r="Q31" s="53" t="e">
        <f t="shared" ref="Q31" si="21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'2025_ΕΣΟΔΑ'!H26</f>
        <v>0</v>
      </c>
      <c r="E32" s="53" t="e">
        <f t="shared" ref="E32:E37" si="22">D32/$D$7</f>
        <v>#DIV/0!</v>
      </c>
      <c r="F32" s="54">
        <f>D32+'2025 Μάιος'!F32</f>
        <v>0</v>
      </c>
      <c r="G32" s="53">
        <f t="shared" ref="G32:G37" si="23">F32/$F$7</f>
        <v>0</v>
      </c>
      <c r="H32" s="54"/>
      <c r="I32" s="53">
        <f t="shared" ref="I32:I37" si="24">H32/$H$7</f>
        <v>0</v>
      </c>
      <c r="J32" s="54">
        <f>H32+'2025 Μάιος'!J32</f>
        <v>0</v>
      </c>
      <c r="K32" s="53">
        <f t="shared" ref="K32:K37" si="25">J32/$J$7</f>
        <v>0</v>
      </c>
      <c r="L32" s="91">
        <f>'2024_60-69 ΕΞΟΔΑ+ΟΜ 2'!H138</f>
        <v>0</v>
      </c>
      <c r="M32" s="53">
        <f t="shared" ref="M32:M37" si="26">L32/$L$7</f>
        <v>0</v>
      </c>
      <c r="N32" s="54">
        <f>L32+'2025 Μάιος'!N32</f>
        <v>0</v>
      </c>
      <c r="O32" s="53">
        <f t="shared" ref="O32:O37" si="27">N32/$N$7</f>
        <v>0</v>
      </c>
      <c r="P32" s="54">
        <f t="shared" ref="P32:P37" si="28">F32-N32</f>
        <v>0</v>
      </c>
      <c r="Q32" s="53" t="e">
        <f t="shared" ref="Q32:Q37" si="29">N32/F32</f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'2025_ΕΣΟΔΑ'!H27</f>
        <v>0</v>
      </c>
      <c r="E33" s="53" t="e">
        <f t="shared" si="22"/>
        <v>#DIV/0!</v>
      </c>
      <c r="F33" s="54">
        <f>D33+'2025 Μάιος'!F33</f>
        <v>0</v>
      </c>
      <c r="G33" s="53">
        <f t="shared" si="23"/>
        <v>0</v>
      </c>
      <c r="H33" s="54"/>
      <c r="I33" s="53">
        <f t="shared" si="24"/>
        <v>0</v>
      </c>
      <c r="J33" s="54">
        <f>H33+'2025 Μάιος'!J33</f>
        <v>0</v>
      </c>
      <c r="K33" s="53">
        <f t="shared" si="25"/>
        <v>0</v>
      </c>
      <c r="L33" s="91">
        <f>'2024_60-69 ΕΞΟΔΑ+ΟΜ 2'!H139</f>
        <v>0</v>
      </c>
      <c r="M33" s="53">
        <f t="shared" si="26"/>
        <v>0</v>
      </c>
      <c r="N33" s="54">
        <f>L33+'2025 Μάιος'!N33</f>
        <v>0</v>
      </c>
      <c r="O33" s="53">
        <f t="shared" si="27"/>
        <v>0</v>
      </c>
      <c r="P33" s="54">
        <f t="shared" si="28"/>
        <v>0</v>
      </c>
      <c r="Q33" s="53" t="e">
        <f t="shared" si="29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'2025_ΕΣΟΔΑ'!H28</f>
        <v>0</v>
      </c>
      <c r="E34" s="53" t="e">
        <f t="shared" si="22"/>
        <v>#DIV/0!</v>
      </c>
      <c r="F34" s="54">
        <f>D34+'2025 Μάιος'!F34</f>
        <v>0</v>
      </c>
      <c r="G34" s="53">
        <f t="shared" si="23"/>
        <v>0</v>
      </c>
      <c r="H34" s="54"/>
      <c r="I34" s="53">
        <f t="shared" si="24"/>
        <v>0</v>
      </c>
      <c r="J34" s="54">
        <f>H34+'2025 Μάιος'!J34</f>
        <v>0</v>
      </c>
      <c r="K34" s="53">
        <f t="shared" si="25"/>
        <v>0</v>
      </c>
      <c r="L34" s="91">
        <f>'2024_60-69 ΕΞΟΔΑ+ΟΜ 2'!H140</f>
        <v>0</v>
      </c>
      <c r="M34" s="53">
        <f t="shared" si="26"/>
        <v>0</v>
      </c>
      <c r="N34" s="54">
        <f>L34+'2025 Μάιος'!N34</f>
        <v>0</v>
      </c>
      <c r="O34" s="53">
        <f t="shared" si="27"/>
        <v>0</v>
      </c>
      <c r="P34" s="54">
        <f t="shared" si="28"/>
        <v>0</v>
      </c>
      <c r="Q34" s="53" t="e">
        <f t="shared" si="29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'2025_ΕΣΟΔΑ'!H29</f>
        <v>0</v>
      </c>
      <c r="E35" s="53" t="e">
        <f t="shared" si="22"/>
        <v>#DIV/0!</v>
      </c>
      <c r="F35" s="54">
        <f>D35+'2025 Μάιος'!F35</f>
        <v>0</v>
      </c>
      <c r="G35" s="53">
        <f t="shared" si="23"/>
        <v>0</v>
      </c>
      <c r="H35" s="54"/>
      <c r="I35" s="53">
        <f t="shared" si="24"/>
        <v>0</v>
      </c>
      <c r="J35" s="54">
        <f>H35+'2025 Μάιος'!J35</f>
        <v>0</v>
      </c>
      <c r="K35" s="53">
        <f t="shared" si="25"/>
        <v>0</v>
      </c>
      <c r="L35" s="91">
        <f>'2024_60-69 ΕΞΟΔΑ+ΟΜ 2'!H141</f>
        <v>0</v>
      </c>
      <c r="M35" s="53">
        <f t="shared" si="26"/>
        <v>0</v>
      </c>
      <c r="N35" s="54">
        <f>L35+'2025 Μάιος'!N35</f>
        <v>0</v>
      </c>
      <c r="O35" s="53">
        <f t="shared" si="27"/>
        <v>0</v>
      </c>
      <c r="P35" s="54">
        <f t="shared" si="28"/>
        <v>0</v>
      </c>
      <c r="Q35" s="53" t="e">
        <f t="shared" si="29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'2025_ΕΣΟΔΑ'!H30</f>
        <v>0</v>
      </c>
      <c r="E36" s="53" t="e">
        <f t="shared" si="22"/>
        <v>#DIV/0!</v>
      </c>
      <c r="F36" s="54">
        <f>D36+'2025 Μάιος'!F36</f>
        <v>0</v>
      </c>
      <c r="G36" s="53">
        <f t="shared" si="23"/>
        <v>0</v>
      </c>
      <c r="H36" s="54"/>
      <c r="I36" s="53">
        <f t="shared" si="24"/>
        <v>0</v>
      </c>
      <c r="J36" s="54">
        <f>H36+'2025 Μάιος'!J36</f>
        <v>0</v>
      </c>
      <c r="K36" s="53">
        <f t="shared" si="25"/>
        <v>0</v>
      </c>
      <c r="L36" s="91">
        <f>'2024_60-69 ΕΞΟΔΑ+ΟΜ 2'!H142</f>
        <v>0</v>
      </c>
      <c r="M36" s="53">
        <f t="shared" si="26"/>
        <v>0</v>
      </c>
      <c r="N36" s="54">
        <f>L36+'2025 Μάιος'!N36</f>
        <v>0</v>
      </c>
      <c r="O36" s="53">
        <f t="shared" si="27"/>
        <v>0</v>
      </c>
      <c r="P36" s="54">
        <f t="shared" si="28"/>
        <v>0</v>
      </c>
      <c r="Q36" s="53" t="e">
        <f t="shared" si="29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'2025_ΕΣΟΔΑ'!H31</f>
        <v>0</v>
      </c>
      <c r="E37" s="53" t="e">
        <f t="shared" si="22"/>
        <v>#DIV/0!</v>
      </c>
      <c r="F37" s="54">
        <f>D37+'2025 Μάιος'!F37</f>
        <v>0</v>
      </c>
      <c r="G37" s="53">
        <f t="shared" si="23"/>
        <v>0</v>
      </c>
      <c r="H37" s="54"/>
      <c r="I37" s="53">
        <f t="shared" si="24"/>
        <v>0</v>
      </c>
      <c r="J37" s="54">
        <f>H37+'2025 Μάιος'!J37</f>
        <v>0</v>
      </c>
      <c r="K37" s="53">
        <f t="shared" si="25"/>
        <v>0</v>
      </c>
      <c r="L37" s="91">
        <f>'2024_60-69 ΕΞΟΔΑ+ΟΜ 2'!H143</f>
        <v>0</v>
      </c>
      <c r="M37" s="53">
        <f t="shared" si="26"/>
        <v>0</v>
      </c>
      <c r="N37" s="54">
        <f>L37+'2025 Μάιος'!N37</f>
        <v>0</v>
      </c>
      <c r="O37" s="53">
        <f t="shared" si="27"/>
        <v>0</v>
      </c>
      <c r="P37" s="54">
        <f t="shared" si="28"/>
        <v>0</v>
      </c>
      <c r="Q37" s="53" t="e">
        <f t="shared" si="29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'2025_ΕΣΟΔΑ'!H32</f>
        <v>0</v>
      </c>
      <c r="E38" s="82"/>
      <c r="F38" s="65">
        <f>'2025_ΕΣΟΔΑ'!H34</f>
        <v>215839.56584070798</v>
      </c>
      <c r="G38" s="82"/>
      <c r="H38" s="65">
        <f t="shared" ref="H38:N38" si="30">SUM(H8:H31)</f>
        <v>101421.6745038255</v>
      </c>
      <c r="I38" s="82"/>
      <c r="J38" s="65">
        <f t="shared" si="30"/>
        <v>390819.58281571267</v>
      </c>
      <c r="K38" s="82"/>
      <c r="L38" s="65">
        <f t="shared" si="30"/>
        <v>85729.999999999985</v>
      </c>
      <c r="M38" s="82"/>
      <c r="N38" s="65">
        <f t="shared" si="30"/>
        <v>289431.00805309741</v>
      </c>
      <c r="O38" s="82"/>
      <c r="P38" s="65">
        <f>SUM(P8:P31)</f>
        <v>-73591.442212389389</v>
      </c>
      <c r="Q38" s="82"/>
      <c r="S38"/>
      <c r="T38"/>
      <c r="U38"/>
      <c r="V38"/>
    </row>
    <row r="39" spans="1:22" ht="31.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31.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ΑΝΤΙΣΤΟΙΧΙΣΗ!$F$111</f>
        <v xml:space="preserve">ΙΟΥΝΙΟΣ ΤΡΕΧΟΝ ΕΤΟΣ </v>
      </c>
      <c r="E41" s="433"/>
      <c r="F41" s="433"/>
      <c r="G41" s="109">
        <f>ΑΝΤΙΣΤΟΙΧΙΣΗ!$D$34</f>
        <v>2025</v>
      </c>
      <c r="H41" s="433" t="str">
        <f>ΑΝΤΙΣΤΟΙΧΙΣΗ!$F$111</f>
        <v xml:space="preserve">ΙΟΥΝΙΟΣ ΤΡΕΧΟΝ ΕΤΟΣ </v>
      </c>
      <c r="I41" s="433"/>
      <c r="J41" s="433"/>
      <c r="K41" s="109">
        <f>ΑΝΤΙΣΤΟΙΧΙΣΗ!$D$34</f>
        <v>2025</v>
      </c>
      <c r="L41" s="433" t="str">
        <f>ΑΝΤΙΣΤΟΙΧΙΣΗ!$F$125</f>
        <v>ΙΟΥΝΙΟΣ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>
        <v>42</v>
      </c>
      <c r="B43" s="181" t="s">
        <v>1</v>
      </c>
      <c r="C43" s="83" t="s">
        <v>34</v>
      </c>
      <c r="D43" s="65">
        <f>SUM(D44:D73)</f>
        <v>7839.9766666666674</v>
      </c>
      <c r="E43" s="82"/>
      <c r="F43" s="65">
        <f>SUM(F44:F73)</f>
        <v>230982.36</v>
      </c>
      <c r="G43" s="82"/>
      <c r="H43" s="65">
        <f>SUM(H44:H73)</f>
        <v>50728.92750000002</v>
      </c>
      <c r="I43" s="82"/>
      <c r="J43" s="65">
        <f>SUM(J44:J73)</f>
        <v>149120.71137999999</v>
      </c>
      <c r="K43" s="82"/>
      <c r="L43" s="65">
        <f>SUM(L44:L73)</f>
        <v>52568.858999999997</v>
      </c>
      <c r="M43" s="82"/>
      <c r="N43" s="65">
        <f>SUM(N44:N73)</f>
        <v>280771.37900000002</v>
      </c>
      <c r="O43" s="82"/>
      <c r="P43" s="65">
        <f>SUM(P44:P73)</f>
        <v>0</v>
      </c>
      <c r="Q43" s="82"/>
      <c r="S43"/>
      <c r="T43"/>
      <c r="U43"/>
      <c r="V43"/>
    </row>
    <row r="44" spans="1:22" ht="24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2'!I4</f>
        <v>0</v>
      </c>
      <c r="E44" s="76">
        <f>D44/$D$43</f>
        <v>0</v>
      </c>
      <c r="F44" s="66">
        <f>D44+'2025 Μάιος'!F44</f>
        <v>17090.260000000002</v>
      </c>
      <c r="G44" s="76">
        <f>F44/$F$43</f>
        <v>7.3989459627999313E-2</v>
      </c>
      <c r="H44" s="56">
        <f>ΠΡΟΥΠΟΛΟΓΙΣΜΟΣ_ΕΞΟΔΑ!I8</f>
        <v>4429.63</v>
      </c>
      <c r="I44" s="426">
        <f>H44/$H$43</f>
        <v>8.7319606747057646E-2</v>
      </c>
      <c r="J44" s="66">
        <f>H44+'2025 Μάιος'!J44</f>
        <v>16354.630000000001</v>
      </c>
      <c r="K44" s="430">
        <f>J44/$J$43</f>
        <v>0.10967376596215378</v>
      </c>
      <c r="L44" s="56">
        <f>'2024_60-69 ΕΞΟΔΑ+ΟΜ 2'!I4</f>
        <v>4919.01</v>
      </c>
      <c r="M44" s="76">
        <f>L44/$L$43</f>
        <v>9.3572698619918696E-2</v>
      </c>
      <c r="N44" s="66">
        <f>L44+'2025 Μάιος'!N44</f>
        <v>24796.760000000002</v>
      </c>
      <c r="O44" s="76">
        <f>N44/$N$43</f>
        <v>8.8316551666756601E-2</v>
      </c>
      <c r="P44" s="66"/>
      <c r="Q44" s="76"/>
      <c r="S44"/>
      <c r="T44"/>
      <c r="U44"/>
      <c r="V44"/>
    </row>
    <row r="45" spans="1:22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2'!I5</f>
        <v>0</v>
      </c>
      <c r="E45" s="76">
        <f t="shared" ref="E45:E71" si="31">D45/$D$43</f>
        <v>0</v>
      </c>
      <c r="F45" s="66">
        <f>D45+'2025 Μάιος'!F45</f>
        <v>24880</v>
      </c>
      <c r="G45" s="76">
        <f t="shared" ref="G45:G71" si="32">F45/$F$43</f>
        <v>0.10771385312713924</v>
      </c>
      <c r="H45" s="56">
        <f>ΠΡΟΥΠΟΛΟΓΙΣΜΟΣ_ΕΞΟΔΑ!I12</f>
        <v>5178.59</v>
      </c>
      <c r="I45" s="426">
        <f t="shared" ref="I45:I73" si="33">H45/$H$43</f>
        <v>0.10208356957674689</v>
      </c>
      <c r="J45" s="66">
        <f>H45+'2025 Μάιος'!J45</f>
        <v>16253.59</v>
      </c>
      <c r="K45" s="430">
        <f t="shared" ref="K45:K71" si="34">J45/$J$43</f>
        <v>0.10899619408722808</v>
      </c>
      <c r="L45" s="56">
        <f>'2024_60-69 ΕΞΟΔΑ+ΟΜ 2'!I5</f>
        <v>4144.0200000000004</v>
      </c>
      <c r="M45" s="76">
        <f t="shared" ref="M45:M71" si="35">L45/$L$43</f>
        <v>7.8830320437428561E-2</v>
      </c>
      <c r="N45" s="66">
        <f>L45+'2025 Μάιος'!N45</f>
        <v>33311.75</v>
      </c>
      <c r="O45" s="76">
        <f t="shared" ref="O45:O71" si="36">N45/$N$43</f>
        <v>0.11864368127066113</v>
      </c>
      <c r="P45" s="66"/>
      <c r="Q45" s="76">
        <f>N45/F45</f>
        <v>1.3388967041800643</v>
      </c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2'!I6</f>
        <v>0</v>
      </c>
      <c r="E46" s="76">
        <f t="shared" si="31"/>
        <v>0</v>
      </c>
      <c r="F46" s="66">
        <f>D46+'2025 Μάιος'!F46</f>
        <v>14200.8</v>
      </c>
      <c r="G46" s="76">
        <f t="shared" si="32"/>
        <v>6.1480019513178406E-2</v>
      </c>
      <c r="H46" s="56">
        <f>ΠΡΟΥΠΟΛΟΓΙΣΜΟΣ_ΕΞΟΔΑ!I16</f>
        <v>1578.95</v>
      </c>
      <c r="I46" s="426">
        <f t="shared" si="33"/>
        <v>3.1125239144864623E-2</v>
      </c>
      <c r="J46" s="66">
        <f>H46+'2025 Μάιος'!J46</f>
        <v>7078.95</v>
      </c>
      <c r="K46" s="430">
        <f t="shared" si="34"/>
        <v>4.7471273000843701E-2</v>
      </c>
      <c r="L46" s="56">
        <f>'2024_60-69 ΕΞΟΔΑ+ΟΜ 2'!I6</f>
        <v>2653.87</v>
      </c>
      <c r="M46" s="76">
        <f t="shared" si="35"/>
        <v>5.048369035363693E-2</v>
      </c>
      <c r="N46" s="66">
        <f>L46+'2025 Μάιος'!N46</f>
        <v>17339.719999999998</v>
      </c>
      <c r="O46" s="76">
        <f t="shared" si="36"/>
        <v>6.1757434328803137E-2</v>
      </c>
      <c r="P46" s="66"/>
      <c r="Q46" s="76">
        <f t="shared" ref="Q46:Q71" si="37">N46/F46</f>
        <v>1.2210382513661202</v>
      </c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2'!I7</f>
        <v>0</v>
      </c>
      <c r="E47" s="76">
        <f t="shared" si="31"/>
        <v>0</v>
      </c>
      <c r="F47" s="66">
        <f>D47+'2025 Μάιος'!F47</f>
        <v>3672.9500000000003</v>
      </c>
      <c r="G47" s="76">
        <f t="shared" si="32"/>
        <v>1.5901430741291241E-2</v>
      </c>
      <c r="H47" s="56">
        <f>ΠΡΟΥΠΟΛΟΓΙΣΜΟΣ_ΕΞΟΔΑ!I20</f>
        <v>853.74000000000012</v>
      </c>
      <c r="I47" s="426">
        <f t="shared" si="33"/>
        <v>1.682945100702158E-2</v>
      </c>
      <c r="J47" s="66">
        <f>H47+'2025 Μάιος'!J47</f>
        <v>3739.5650000000001</v>
      </c>
      <c r="K47" s="430">
        <f t="shared" si="34"/>
        <v>2.5077435356853781E-2</v>
      </c>
      <c r="L47" s="56">
        <f>'2024_60-69 ΕΞΟΔΑ+ΟΜ 2'!I7</f>
        <v>1170.8600000000001</v>
      </c>
      <c r="M47" s="76">
        <f t="shared" si="35"/>
        <v>2.2272882125898914E-2</v>
      </c>
      <c r="N47" s="66">
        <f>L47+'2025 Μάιος'!N47</f>
        <v>5980.1399999999994</v>
      </c>
      <c r="O47" s="76">
        <f t="shared" si="36"/>
        <v>2.1298965803775886E-2</v>
      </c>
      <c r="P47" s="66"/>
      <c r="Q47" s="76">
        <f t="shared" si="37"/>
        <v>1.6281572033379161</v>
      </c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2'!I8</f>
        <v>0</v>
      </c>
      <c r="E48" s="76">
        <f t="shared" si="31"/>
        <v>0</v>
      </c>
      <c r="F48" s="66">
        <f>D48+'2025 Μάιος'!F48</f>
        <v>4508.5199999999995</v>
      </c>
      <c r="G48" s="76">
        <f t="shared" si="32"/>
        <v>1.9518893131059877E-2</v>
      </c>
      <c r="H48" s="56">
        <f>ΠΡΟΥΠΟΛΟΓΙΣΜΟΣ_ΕΞΟΔΑ!I24</f>
        <v>1039.98</v>
      </c>
      <c r="I48" s="426">
        <f t="shared" si="33"/>
        <v>2.0500729095839835E-2</v>
      </c>
      <c r="J48" s="66">
        <f>H48+'2025 Μάιος'!J48</f>
        <v>3409.6424999999999</v>
      </c>
      <c r="K48" s="430">
        <f t="shared" si="34"/>
        <v>2.2864982794451046E-2</v>
      </c>
      <c r="L48" s="56">
        <f>'2024_60-69 ΕΞΟΔΑ+ΟΜ 2'!I8</f>
        <v>947.22</v>
      </c>
      <c r="M48" s="76">
        <f t="shared" si="35"/>
        <v>1.8018652449732647E-2</v>
      </c>
      <c r="N48" s="66">
        <f>L48+'2025 Μάιος'!N48</f>
        <v>6569.4900000000007</v>
      </c>
      <c r="O48" s="76">
        <f t="shared" si="36"/>
        <v>2.3398004538062265E-2</v>
      </c>
      <c r="P48" s="66"/>
      <c r="Q48" s="76">
        <f t="shared" si="37"/>
        <v>1.4571278379601291</v>
      </c>
      <c r="S48"/>
      <c r="T48"/>
      <c r="U48"/>
      <c r="V48" s="237"/>
    </row>
    <row r="49" spans="1:22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2'!I9</f>
        <v>0</v>
      </c>
      <c r="E49" s="76">
        <f t="shared" si="31"/>
        <v>0</v>
      </c>
      <c r="F49" s="66">
        <f>D49+'2025 Μάιος'!F49</f>
        <v>3032.88</v>
      </c>
      <c r="G49" s="76">
        <f t="shared" si="32"/>
        <v>1.3130353330877736E-2</v>
      </c>
      <c r="H49" s="56">
        <f>ΠΡΟΥΠΟΛΟΓΙΣΜΟΣ_ΕΞΟΔΑ!I28</f>
        <v>367.91</v>
      </c>
      <c r="I49" s="426">
        <f t="shared" si="33"/>
        <v>7.252469510616007E-3</v>
      </c>
      <c r="J49" s="66">
        <f>H49+'2025 Μάιος'!J49</f>
        <v>1794.6100000000001</v>
      </c>
      <c r="K49" s="430">
        <f t="shared" si="34"/>
        <v>1.2034612653012682E-2</v>
      </c>
      <c r="L49" s="56">
        <f>'2024_60-69 ΕΞΟΔΑ+ΟΜ 2'!I9</f>
        <v>776.3</v>
      </c>
      <c r="M49" s="76">
        <f t="shared" si="35"/>
        <v>1.4767297878768874E-2</v>
      </c>
      <c r="N49" s="66">
        <f>L49+'2025 Μάιος'!N49</f>
        <v>4659.2300000000005</v>
      </c>
      <c r="O49" s="76">
        <f t="shared" si="36"/>
        <v>1.6594390840670409E-2</v>
      </c>
      <c r="P49" s="66"/>
      <c r="Q49" s="76">
        <f t="shared" si="37"/>
        <v>1.5362394819445544</v>
      </c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2'!I10</f>
        <v>0</v>
      </c>
      <c r="E50" s="76">
        <f t="shared" si="31"/>
        <v>0</v>
      </c>
      <c r="F50" s="66">
        <f>D50+'2025 Μάιος'!F50</f>
        <v>47267</v>
      </c>
      <c r="G50" s="76">
        <f t="shared" si="32"/>
        <v>0.20463467426690074</v>
      </c>
      <c r="H50" s="56">
        <f>ΠΡΟΥΠΟΛΟΓΙΣΜΟΣ_ΕΞΟΔΑ!I32</f>
        <v>16595.11</v>
      </c>
      <c r="I50" s="426">
        <f t="shared" si="33"/>
        <v>0.3271330741222549</v>
      </c>
      <c r="J50" s="66">
        <f>H50+'2025 Μάιος'!J50</f>
        <v>36530.990000000005</v>
      </c>
      <c r="K50" s="430">
        <f t="shared" si="34"/>
        <v>0.24497596384789999</v>
      </c>
      <c r="L50" s="56">
        <f>'2024_60-69 ΕΞΟΔΑ+ΟΜ 2'!I10</f>
        <v>9331.11</v>
      </c>
      <c r="M50" s="76">
        <f t="shared" si="35"/>
        <v>0.17750261614009924</v>
      </c>
      <c r="N50" s="66">
        <f>L50+'2025 Μάιος'!N50</f>
        <v>55889.96</v>
      </c>
      <c r="O50" s="76">
        <f t="shared" si="36"/>
        <v>0.19905860846307982</v>
      </c>
      <c r="P50" s="66"/>
      <c r="Q50" s="76">
        <f t="shared" si="37"/>
        <v>1.1824308714325005</v>
      </c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2'!I11</f>
        <v>0</v>
      </c>
      <c r="E51" s="76">
        <f t="shared" si="31"/>
        <v>0</v>
      </c>
      <c r="F51" s="66">
        <f>D51+'2025 Μάιος'!F51</f>
        <v>0</v>
      </c>
      <c r="G51" s="76">
        <f t="shared" si="32"/>
        <v>0</v>
      </c>
      <c r="H51" s="56">
        <f>ΠΡΟΥΠΟΛΟΓΙΣΜΟΣ_ΕΞΟΔΑ!I36</f>
        <v>0</v>
      </c>
      <c r="I51" s="426">
        <f t="shared" si="33"/>
        <v>0</v>
      </c>
      <c r="J51" s="66">
        <f>H51+'2025 Μάιος'!J51</f>
        <v>0</v>
      </c>
      <c r="K51" s="430">
        <f t="shared" si="34"/>
        <v>0</v>
      </c>
      <c r="L51" s="56">
        <f>'2024_60-69 ΕΞΟΔΑ+ΟΜ 2'!I11</f>
        <v>0</v>
      </c>
      <c r="M51" s="76">
        <f t="shared" si="35"/>
        <v>0</v>
      </c>
      <c r="N51" s="66">
        <f>L51+'2025 Μάιος'!N51</f>
        <v>0</v>
      </c>
      <c r="O51" s="76">
        <f t="shared" si="36"/>
        <v>0</v>
      </c>
      <c r="P51" s="66"/>
      <c r="Q51" s="76" t="e">
        <f t="shared" si="37"/>
        <v>#DIV/0!</v>
      </c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2'!I12</f>
        <v>0</v>
      </c>
      <c r="E52" s="76">
        <f t="shared" si="31"/>
        <v>0</v>
      </c>
      <c r="F52" s="66">
        <f>D52+'2025 Μάιος'!F52</f>
        <v>1664.65</v>
      </c>
      <c r="G52" s="76">
        <f t="shared" si="32"/>
        <v>7.2068273958236471E-3</v>
      </c>
      <c r="H52" s="56">
        <f>ΠΡΟΥΠΟΛΟΓΙΣΜΟΣ_ΕΞΟΔΑ!I40</f>
        <v>590.66999999999985</v>
      </c>
      <c r="I52" s="426">
        <f t="shared" si="33"/>
        <v>1.1643652430854164E-2</v>
      </c>
      <c r="J52" s="66">
        <f>H52+'2025 Μάιος'!J52</f>
        <v>1294.8332799999998</v>
      </c>
      <c r="K52" s="430">
        <f t="shared" si="34"/>
        <v>8.6831216671198249E-3</v>
      </c>
      <c r="L52" s="56">
        <f>'2024_60-69 ΕΞΟΔΑ+ΟΜ 2'!I12</f>
        <v>328.34999999999997</v>
      </c>
      <c r="M52" s="76">
        <f t="shared" si="35"/>
        <v>6.2460933382632476E-3</v>
      </c>
      <c r="N52" s="66">
        <f>L52+'2025 Μάιος'!N52</f>
        <v>1974.1200000000001</v>
      </c>
      <c r="O52" s="76">
        <f t="shared" si="36"/>
        <v>7.0310585325009216E-3</v>
      </c>
      <c r="P52" s="66"/>
      <c r="Q52" s="76">
        <f t="shared" si="37"/>
        <v>1.1859069474063617</v>
      </c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2'!I13</f>
        <v>0</v>
      </c>
      <c r="E53" s="76">
        <f t="shared" si="31"/>
        <v>0</v>
      </c>
      <c r="F53" s="66">
        <f>D53+'2025 Μάιος'!F53</f>
        <v>2427.5000000000005</v>
      </c>
      <c r="G53" s="76">
        <f t="shared" si="32"/>
        <v>1.0509460549281775E-2</v>
      </c>
      <c r="H53" s="56">
        <f>ΠΡΟΥΠΟΛΟΓΙΣΜΟΣ_ΕΞΟΔΑ!I44</f>
        <v>804.03999999999985</v>
      </c>
      <c r="I53" s="426">
        <f t="shared" si="33"/>
        <v>1.5849733862400295E-2</v>
      </c>
      <c r="J53" s="66">
        <f>H53+'2025 Μάιος'!J53</f>
        <v>1356.79</v>
      </c>
      <c r="K53" s="430">
        <f t="shared" si="34"/>
        <v>9.098601981199857E-3</v>
      </c>
      <c r="L53" s="56">
        <f>'2024_60-69 ΕΞΟΔΑ+ΟΜ 2'!I13</f>
        <v>1266.4299999999998</v>
      </c>
      <c r="M53" s="76">
        <f t="shared" si="35"/>
        <v>2.4090878594112151E-2</v>
      </c>
      <c r="N53" s="66">
        <f>L53+'2025 Μάιος'!N53</f>
        <v>3788.06</v>
      </c>
      <c r="O53" s="76">
        <f t="shared" si="36"/>
        <v>1.3491617320439202E-2</v>
      </c>
      <c r="P53" s="66"/>
      <c r="Q53" s="76">
        <f t="shared" si="37"/>
        <v>1.5604778578784755</v>
      </c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2'!I14</f>
        <v>0</v>
      </c>
      <c r="E54" s="76">
        <f t="shared" si="31"/>
        <v>0</v>
      </c>
      <c r="F54" s="66">
        <f>D54+'2025 Μάιος'!F54</f>
        <v>3383.5</v>
      </c>
      <c r="G54" s="76">
        <f t="shared" si="32"/>
        <v>1.4648304745003039E-2</v>
      </c>
      <c r="H54" s="56">
        <f>ΠΡΟΥΠΟΛΟΓΙΣΜΟΣ_ΕΞΟΔΑ!I48</f>
        <v>830.61999999999989</v>
      </c>
      <c r="I54" s="426">
        <f t="shared" si="33"/>
        <v>1.6373695264895943E-2</v>
      </c>
      <c r="J54" s="66">
        <f>H54+'2025 Μάιος'!J54</f>
        <v>2106.9180999999999</v>
      </c>
      <c r="K54" s="430">
        <f t="shared" si="34"/>
        <v>1.4128943461321087E-2</v>
      </c>
      <c r="L54" s="56">
        <f>'2024_60-69 ΕΞΟΔΑ+ΟΜ 2'!I14</f>
        <v>828.71900000000016</v>
      </c>
      <c r="M54" s="76">
        <f t="shared" si="35"/>
        <v>1.5764447160627935E-2</v>
      </c>
      <c r="N54" s="66">
        <f>L54+'2025 Μάιος'!N54</f>
        <v>3190.2089999999998</v>
      </c>
      <c r="O54" s="76">
        <f t="shared" si="36"/>
        <v>1.1362301283564946E-2</v>
      </c>
      <c r="P54" s="66"/>
      <c r="Q54" s="76">
        <f t="shared" si="37"/>
        <v>0.94287246933648583</v>
      </c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2'!I15</f>
        <v>0</v>
      </c>
      <c r="E55" s="76">
        <f t="shared" si="31"/>
        <v>0</v>
      </c>
      <c r="F55" s="66">
        <f>D55+'2025 Μάιος'!F55</f>
        <v>1079.08</v>
      </c>
      <c r="G55" s="76">
        <f t="shared" si="32"/>
        <v>4.6716987392457152E-3</v>
      </c>
      <c r="H55" s="56">
        <f>ΠΡΟΥΠΟΛΟΓΙΣΜΟΣ_ΕΞΟΔΑ!I52</f>
        <v>0</v>
      </c>
      <c r="I55" s="426">
        <f t="shared" si="33"/>
        <v>0</v>
      </c>
      <c r="J55" s="66">
        <f>H55+'2025 Μάιος'!J55</f>
        <v>0</v>
      </c>
      <c r="K55" s="430">
        <f t="shared" si="34"/>
        <v>0</v>
      </c>
      <c r="L55" s="56">
        <f>'2024_60-69 ΕΞΟΔΑ+ΟΜ 2'!I15</f>
        <v>0</v>
      </c>
      <c r="M55" s="76">
        <f t="shared" si="35"/>
        <v>0</v>
      </c>
      <c r="N55" s="66">
        <f>L55+'2025 Μάιος'!N55</f>
        <v>0</v>
      </c>
      <c r="O55" s="76">
        <f t="shared" si="36"/>
        <v>0</v>
      </c>
      <c r="P55" s="66"/>
      <c r="Q55" s="76">
        <f t="shared" si="37"/>
        <v>0</v>
      </c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2'!I16</f>
        <v>0</v>
      </c>
      <c r="E56" s="76">
        <f t="shared" si="31"/>
        <v>0</v>
      </c>
      <c r="F56" s="66">
        <f>D56+'2025 Μάιος'!F56</f>
        <v>1678.29</v>
      </c>
      <c r="G56" s="76">
        <f t="shared" si="32"/>
        <v>7.2658795243065316E-3</v>
      </c>
      <c r="H56" s="56">
        <f>ΠΡΟΥΠΟΛΟΓΙΣΜΟΣ_ΕΞΟΔΑ!I56</f>
        <v>373.33</v>
      </c>
      <c r="I56" s="426">
        <f t="shared" si="33"/>
        <v>7.3593119034499567E-3</v>
      </c>
      <c r="J56" s="66">
        <f>H56+'2025 Μάιος'!J56</f>
        <v>1001.6899999999998</v>
      </c>
      <c r="K56" s="430">
        <f t="shared" si="34"/>
        <v>6.7173096931345917E-3</v>
      </c>
      <c r="L56" s="56">
        <f>'2024_60-69 ΕΞΟΔΑ+ΟΜ 2'!I16</f>
        <v>360.39</v>
      </c>
      <c r="M56" s="76">
        <f t="shared" si="35"/>
        <v>6.8555796503020922E-3</v>
      </c>
      <c r="N56" s="66">
        <f>L56+'2025 Μάιος'!N56</f>
        <v>1833.0099999999998</v>
      </c>
      <c r="O56" s="76">
        <f t="shared" si="36"/>
        <v>6.5284788162115331E-3</v>
      </c>
      <c r="P56" s="66"/>
      <c r="Q56" s="76"/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2'!I17</f>
        <v>0</v>
      </c>
      <c r="E57" s="76">
        <f t="shared" si="31"/>
        <v>0</v>
      </c>
      <c r="F57" s="66">
        <f>D57+'2025 Μάιος'!F57</f>
        <v>287.06</v>
      </c>
      <c r="G57" s="76">
        <f t="shared" si="32"/>
        <v>1.2427788857988984E-3</v>
      </c>
      <c r="H57" s="56">
        <f>ΠΡΟΥΠΟΛΟΓΙΣΜΟΣ_ΕΞΟΔΑ!I60</f>
        <v>0</v>
      </c>
      <c r="I57" s="426">
        <f t="shared" si="33"/>
        <v>0</v>
      </c>
      <c r="J57" s="66">
        <f>H57+'2025 Μάιος'!J57</f>
        <v>230.74</v>
      </c>
      <c r="K57" s="430">
        <f t="shared" si="34"/>
        <v>1.5473370389979695E-3</v>
      </c>
      <c r="L57" s="56">
        <f>'2024_60-69 ΕΞΟΔΑ+ΟΜ 2'!I17</f>
        <v>30.27</v>
      </c>
      <c r="M57" s="76">
        <f t="shared" si="35"/>
        <v>5.7581618805917017E-4</v>
      </c>
      <c r="N57" s="66">
        <f>L57+'2025 Μάιος'!N57</f>
        <v>240.42000000000004</v>
      </c>
      <c r="O57" s="76">
        <f t="shared" si="36"/>
        <v>8.5628385933168795E-4</v>
      </c>
      <c r="P57" s="66"/>
      <c r="Q57" s="76">
        <f t="shared" si="37"/>
        <v>0.83752525604403272</v>
      </c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2'!I18</f>
        <v>0</v>
      </c>
      <c r="E58" s="76">
        <f t="shared" si="31"/>
        <v>0</v>
      </c>
      <c r="F58" s="66">
        <f>D58+'2025 Μάιος'!F58</f>
        <v>3780.7</v>
      </c>
      <c r="G58" s="76">
        <f t="shared" si="32"/>
        <v>1.6367916580296436E-2</v>
      </c>
      <c r="H58" s="56">
        <f>ΠΡΟΥΠΟΛΟΓΙΣΜΟΣ_ΕΞΟΔΑ!I64</f>
        <v>303.62000000000012</v>
      </c>
      <c r="I58" s="426">
        <f t="shared" si="33"/>
        <v>5.985145260561639E-3</v>
      </c>
      <c r="J58" s="66">
        <f>H58+'2025 Μάιος'!J58</f>
        <v>303.62000000000012</v>
      </c>
      <c r="K58" s="430">
        <f t="shared" si="34"/>
        <v>2.0360686130734317E-3</v>
      </c>
      <c r="L58" s="56">
        <f>'2024_60-69 ΕΞΟΔΑ+ΟΜ 2'!I18</f>
        <v>291.37999999999988</v>
      </c>
      <c r="M58" s="76">
        <f t="shared" si="35"/>
        <v>5.5428252684731069E-3</v>
      </c>
      <c r="N58" s="66">
        <f>L58+'2025 Μάιος'!N58</f>
        <v>1059.69</v>
      </c>
      <c r="O58" s="76">
        <f t="shared" si="36"/>
        <v>3.7742094788087359E-3</v>
      </c>
      <c r="P58" s="66"/>
      <c r="Q58" s="76">
        <f t="shared" si="37"/>
        <v>0.2802893644034174</v>
      </c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2'!I19</f>
        <v>0</v>
      </c>
      <c r="E59" s="76">
        <f t="shared" si="31"/>
        <v>0</v>
      </c>
      <c r="F59" s="66">
        <f>D59+'2025 Μάιος'!F59</f>
        <v>363.25000000000006</v>
      </c>
      <c r="G59" s="76">
        <f t="shared" si="32"/>
        <v>1.5726309143260988E-3</v>
      </c>
      <c r="H59" s="56">
        <f>ΠΡΟΥΠΟΛΟΓΙΣΜΟΣ_ΕΞΟΔΑ!I68</f>
        <v>111.8</v>
      </c>
      <c r="I59" s="426">
        <f t="shared" si="33"/>
        <v>2.2038707599327809E-3</v>
      </c>
      <c r="J59" s="66">
        <f>H59+'2025 Μάιος'!J59</f>
        <v>455.14000000000004</v>
      </c>
      <c r="K59" s="430">
        <f t="shared" si="34"/>
        <v>3.0521581863982659E-3</v>
      </c>
      <c r="L59" s="56">
        <f>'2024_60-69 ΕΞΟΔΑ+ΟΜ 2'!I19</f>
        <v>310.02</v>
      </c>
      <c r="M59" s="76">
        <f t="shared" si="35"/>
        <v>5.8974078170500148E-3</v>
      </c>
      <c r="N59" s="66">
        <f>L59+'2025 Μάιος'!N59</f>
        <v>907.85999999999967</v>
      </c>
      <c r="O59" s="76">
        <f t="shared" si="36"/>
        <v>3.2334492327296639E-3</v>
      </c>
      <c r="P59" s="66"/>
      <c r="Q59" s="76">
        <f t="shared" si="37"/>
        <v>2.4992704748795584</v>
      </c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2'!I20</f>
        <v>0</v>
      </c>
      <c r="E60" s="76">
        <f t="shared" si="31"/>
        <v>0</v>
      </c>
      <c r="F60" s="66">
        <f>D60+'2025 Μάιος'!F60</f>
        <v>0</v>
      </c>
      <c r="G60" s="76">
        <f t="shared" si="32"/>
        <v>0</v>
      </c>
      <c r="H60" s="56">
        <f>ΠΡΟΥΠΟΛΟΓΙΣΜΟΣ_ΕΞΟΔΑ!I72</f>
        <v>0</v>
      </c>
      <c r="I60" s="426">
        <f t="shared" si="33"/>
        <v>0</v>
      </c>
      <c r="J60" s="66">
        <f>H60+'2025 Μάιος'!J60</f>
        <v>0</v>
      </c>
      <c r="K60" s="430">
        <f t="shared" si="34"/>
        <v>0</v>
      </c>
      <c r="L60" s="56">
        <f>'2024_60-69 ΕΞΟΔΑ+ΟΜ 2'!I20</f>
        <v>0</v>
      </c>
      <c r="M60" s="76">
        <f t="shared" si="35"/>
        <v>0</v>
      </c>
      <c r="N60" s="66">
        <f>L60+'2025 Μάιος'!N60</f>
        <v>0</v>
      </c>
      <c r="O60" s="76">
        <f t="shared" si="36"/>
        <v>0</v>
      </c>
      <c r="P60" s="66"/>
      <c r="Q60" s="76" t="e">
        <f t="shared" si="37"/>
        <v>#DIV/0!</v>
      </c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2'!I181</f>
        <v>0</v>
      </c>
      <c r="E61" s="76">
        <f t="shared" si="31"/>
        <v>0</v>
      </c>
      <c r="F61" s="66">
        <f>D61+'2025 Μάιος'!F61</f>
        <v>0</v>
      </c>
      <c r="G61" s="76">
        <f t="shared" si="32"/>
        <v>0</v>
      </c>
      <c r="H61" s="56">
        <f>ΠΡΟΥΠΟΛΟΓΙΣΜΟΣ_ΕΞΟΔΑ!I76</f>
        <v>0</v>
      </c>
      <c r="I61" s="426">
        <f t="shared" si="33"/>
        <v>0</v>
      </c>
      <c r="J61" s="66">
        <f>H61+'2025 Μάιος'!J61</f>
        <v>0</v>
      </c>
      <c r="K61" s="430">
        <f t="shared" si="34"/>
        <v>0</v>
      </c>
      <c r="L61" s="56">
        <f>'2024_60-69 ΕΞΟΔΑ+ΟΜ 2'!I21</f>
        <v>0</v>
      </c>
      <c r="M61" s="76">
        <f t="shared" si="35"/>
        <v>0</v>
      </c>
      <c r="N61" s="66">
        <f>L61+'2025 Μάιος'!N61</f>
        <v>17.98</v>
      </c>
      <c r="O61" s="76">
        <f t="shared" si="36"/>
        <v>6.4037866195756367E-5</v>
      </c>
      <c r="P61" s="66"/>
      <c r="Q61" s="76" t="e">
        <f t="shared" si="37"/>
        <v>#DIV/0!</v>
      </c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2'!I22</f>
        <v>0</v>
      </c>
      <c r="E62" s="76">
        <f t="shared" si="31"/>
        <v>0</v>
      </c>
      <c r="F62" s="66">
        <f>D62+'2025 Μάιος'!F62</f>
        <v>0</v>
      </c>
      <c r="G62" s="76">
        <f t="shared" si="32"/>
        <v>0</v>
      </c>
      <c r="H62" s="56">
        <f>ΠΡΟΥΠΟΛΟΓΙΣΜΟΣ_ΕΞΟΔΑ!I80</f>
        <v>0</v>
      </c>
      <c r="I62" s="426">
        <f t="shared" si="33"/>
        <v>0</v>
      </c>
      <c r="J62" s="66">
        <f>H62+'2025 Μάιος'!J62</f>
        <v>0</v>
      </c>
      <c r="K62" s="430">
        <f t="shared" si="34"/>
        <v>0</v>
      </c>
      <c r="L62" s="56">
        <f>'2024_60-69 ΕΞΟΔΑ+ΟΜ 2'!I22</f>
        <v>39.25</v>
      </c>
      <c r="M62" s="76">
        <f t="shared" si="35"/>
        <v>7.4663975491649922E-4</v>
      </c>
      <c r="N62" s="66">
        <f>L62+'2025 Μάιος'!N62</f>
        <v>101.1</v>
      </c>
      <c r="O62" s="76">
        <f t="shared" si="36"/>
        <v>3.6007943672919737E-4</v>
      </c>
      <c r="P62" s="66"/>
      <c r="Q62" s="76" t="e">
        <f t="shared" si="37"/>
        <v>#DIV/0!</v>
      </c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2'!I23</f>
        <v>0</v>
      </c>
      <c r="E63" s="76">
        <f t="shared" si="31"/>
        <v>0</v>
      </c>
      <c r="F63" s="66">
        <f>D63+'2025 Μάιος'!F63</f>
        <v>188.71</v>
      </c>
      <c r="G63" s="76">
        <f t="shared" si="32"/>
        <v>8.1698879516167386E-4</v>
      </c>
      <c r="H63" s="56">
        <f>ΠΡΟΥΠΟΛΟΓΙΣΜΟΣ_ΕΞΟΔΑ!I84</f>
        <v>2.72</v>
      </c>
      <c r="I63" s="426">
        <f t="shared" si="33"/>
        <v>5.3618322603015787E-5</v>
      </c>
      <c r="J63" s="66">
        <f>H63+'2025 Μάιος'!J63</f>
        <v>2.72</v>
      </c>
      <c r="K63" s="430">
        <f t="shared" si="34"/>
        <v>1.8240256332124805E-5</v>
      </c>
      <c r="L63" s="56">
        <f>'2024_60-69 ΕΞΟΔΑ+ΟΜ 2'!I23</f>
        <v>0</v>
      </c>
      <c r="M63" s="76">
        <f t="shared" si="35"/>
        <v>0</v>
      </c>
      <c r="N63" s="66">
        <f>L63+'2025 Μάιος'!N63</f>
        <v>462.48</v>
      </c>
      <c r="O63" s="76">
        <f t="shared" si="36"/>
        <v>1.6471764381653729E-3</v>
      </c>
      <c r="P63" s="66"/>
      <c r="Q63" s="76">
        <f t="shared" si="37"/>
        <v>2.4507445286418315</v>
      </c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2'!I24</f>
        <v>0</v>
      </c>
      <c r="E64" s="76">
        <f t="shared" si="31"/>
        <v>0</v>
      </c>
      <c r="F64" s="66">
        <f>D64+'2025 Μάιος'!F64</f>
        <v>36346.14</v>
      </c>
      <c r="G64" s="76">
        <f t="shared" si="32"/>
        <v>0.15735461357308844</v>
      </c>
      <c r="H64" s="56">
        <f>ΠΡΟΥΠΟΛΟΓΙΣΜΟΣ_ΕΞΟΔΑ!I88</f>
        <v>7569.95</v>
      </c>
      <c r="I64" s="426">
        <f t="shared" si="33"/>
        <v>0.14922353720172768</v>
      </c>
      <c r="J64" s="66">
        <f>H64+'2025 Μάιος'!J64</f>
        <v>26119.39</v>
      </c>
      <c r="K64" s="430">
        <f t="shared" si="34"/>
        <v>0.1751560179554181</v>
      </c>
      <c r="L64" s="56">
        <f>'2024_60-69 ΕΞΟΔΑ+ΟΜ 2'!I24</f>
        <v>10545.34</v>
      </c>
      <c r="M64" s="76">
        <f t="shared" si="35"/>
        <v>0.20060051141684473</v>
      </c>
      <c r="N64" s="66">
        <f>L64+'2025 Μάιος'!N64</f>
        <v>42977.17</v>
      </c>
      <c r="O64" s="76">
        <f t="shared" si="36"/>
        <v>0.15306820144228445</v>
      </c>
      <c r="P64" s="66"/>
      <c r="Q64" s="76">
        <f t="shared" si="37"/>
        <v>1.1824411065384108</v>
      </c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2'!I25</f>
        <v>0</v>
      </c>
      <c r="E65" s="76">
        <f t="shared" si="31"/>
        <v>0</v>
      </c>
      <c r="F65" s="66">
        <f>D65+'2025 Μάιος'!F65</f>
        <v>2900.09</v>
      </c>
      <c r="G65" s="76">
        <f t="shared" si="32"/>
        <v>1.2555460945156159E-2</v>
      </c>
      <c r="H65" s="56">
        <f>ΠΡΟΥΠΟΛΟΓΙΣΜΟΣ_ΕΞΟΔΑ!I92</f>
        <v>382.3</v>
      </c>
      <c r="I65" s="426">
        <f t="shared" si="33"/>
        <v>7.5361340923282847E-3</v>
      </c>
      <c r="J65" s="66">
        <f>H65+'2025 Μάιος'!J65</f>
        <v>382.3</v>
      </c>
      <c r="K65" s="430">
        <f t="shared" si="34"/>
        <v>2.5636948513865117E-3</v>
      </c>
      <c r="L65" s="56">
        <f>'2024_60-69 ΕΞΟΔΑ+ΟΜ 2'!I25</f>
        <v>353.98</v>
      </c>
      <c r="M65" s="76">
        <f t="shared" si="35"/>
        <v>6.733644342556494E-3</v>
      </c>
      <c r="N65" s="66">
        <f>L65+'2025 Μάιος'!N65</f>
        <v>353.98</v>
      </c>
      <c r="O65" s="76">
        <f t="shared" si="36"/>
        <v>1.2607410387082225E-3</v>
      </c>
      <c r="P65" s="66"/>
      <c r="Q65" s="76">
        <f t="shared" si="37"/>
        <v>0.12205828094990155</v>
      </c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2'!I26</f>
        <v>0</v>
      </c>
      <c r="E66" s="76">
        <f t="shared" si="31"/>
        <v>0</v>
      </c>
      <c r="F66" s="66">
        <f>D66+'2025 Μάιος'!F66</f>
        <v>0</v>
      </c>
      <c r="G66" s="76">
        <f t="shared" si="32"/>
        <v>0</v>
      </c>
      <c r="H66" s="56">
        <f>ΠΡΟΥΠΟΛΟΓΙΣΜΟΣ_ΕΞΟΔΑ!I96</f>
        <v>0</v>
      </c>
      <c r="I66" s="426">
        <f t="shared" si="33"/>
        <v>0</v>
      </c>
      <c r="J66" s="66">
        <f>H66+'2025 Μάιος'!J66</f>
        <v>0</v>
      </c>
      <c r="K66" s="430">
        <f t="shared" si="34"/>
        <v>0</v>
      </c>
      <c r="L66" s="56">
        <f>'2024_60-69 ΕΞΟΔΑ+ΟΜ 2'!I26</f>
        <v>140</v>
      </c>
      <c r="M66" s="76">
        <f t="shared" si="35"/>
        <v>2.6631736481098059E-3</v>
      </c>
      <c r="N66" s="66">
        <f>L66+'2025 Μάιος'!N66</f>
        <v>140</v>
      </c>
      <c r="O66" s="76">
        <f t="shared" si="36"/>
        <v>4.9862632188019422E-4</v>
      </c>
      <c r="P66" s="66"/>
      <c r="Q66" s="76" t="e">
        <f t="shared" si="37"/>
        <v>#DIV/0!</v>
      </c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2'!I27</f>
        <v>0</v>
      </c>
      <c r="E67" s="76">
        <f t="shared" si="31"/>
        <v>0</v>
      </c>
      <c r="F67" s="66">
        <f>D67+'2025 Μάιος'!F67</f>
        <v>399.06</v>
      </c>
      <c r="G67" s="76">
        <f t="shared" si="32"/>
        <v>1.7276643982683355E-3</v>
      </c>
      <c r="H67" s="56">
        <f>ΠΡΟΥΠΟΛΟΓΙΣΜΟΣ_ΕΞΟΔΑ!I100</f>
        <v>350.18</v>
      </c>
      <c r="I67" s="426">
        <f t="shared" si="33"/>
        <v>6.902964782766201E-3</v>
      </c>
      <c r="J67" s="66">
        <f>H67+'2025 Μάιος'!J67</f>
        <v>350.18</v>
      </c>
      <c r="K67" s="430">
        <f t="shared" si="34"/>
        <v>2.3482988832292146E-3</v>
      </c>
      <c r="L67" s="56">
        <f>'2024_60-69 ΕΞΟΔΑ+ΟΜ 2'!I27</f>
        <v>0</v>
      </c>
      <c r="M67" s="76">
        <f t="shared" si="35"/>
        <v>0</v>
      </c>
      <c r="N67" s="66">
        <f>L67+'2025 Μάιος'!N67</f>
        <v>0</v>
      </c>
      <c r="O67" s="76">
        <f t="shared" si="36"/>
        <v>0</v>
      </c>
      <c r="P67" s="66"/>
      <c r="Q67" s="76">
        <f t="shared" si="37"/>
        <v>0</v>
      </c>
      <c r="S67"/>
      <c r="T67"/>
      <c r="U67"/>
      <c r="V67"/>
    </row>
    <row r="68" spans="1:22" ht="28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2'!I28</f>
        <v>0</v>
      </c>
      <c r="E68" s="76">
        <f t="shared" si="31"/>
        <v>0</v>
      </c>
      <c r="F68" s="66">
        <f>D68+'2025 Μάιος'!F68</f>
        <v>5994.46</v>
      </c>
      <c r="G68" s="76">
        <f t="shared" si="32"/>
        <v>2.595202508104948E-2</v>
      </c>
      <c r="H68" s="56">
        <f>ΠΡΟΥΠΟΛΟΓΙΣΜΟΣ_ΕΞΟΔΑ!I104</f>
        <v>1913.37</v>
      </c>
      <c r="I68" s="426">
        <f t="shared" si="33"/>
        <v>3.7717533058430994E-2</v>
      </c>
      <c r="J68" s="66">
        <f>H68+'2025 Μάιος'!J68</f>
        <v>6639.95</v>
      </c>
      <c r="K68" s="430">
        <f t="shared" si="34"/>
        <v>4.4527349276651501E-2</v>
      </c>
      <c r="L68" s="56">
        <f>'2024_60-69 ΕΞΟΔΑ+ΟΜ 2'!I28</f>
        <v>2239.9899999999998</v>
      </c>
      <c r="M68" s="76">
        <f t="shared" si="35"/>
        <v>4.2610588143067743E-2</v>
      </c>
      <c r="N68" s="66">
        <f>L68+'2025 Μάιος'!N68</f>
        <v>9147.6799999999985</v>
      </c>
      <c r="O68" s="76">
        <f t="shared" si="36"/>
        <v>3.258052880097867E-2</v>
      </c>
      <c r="P68" s="66"/>
      <c r="Q68" s="76">
        <f t="shared" si="37"/>
        <v>1.5260223606463299</v>
      </c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2'!I29</f>
        <v>0</v>
      </c>
      <c r="E69" s="76">
        <f t="shared" si="31"/>
        <v>0</v>
      </c>
      <c r="F69" s="66">
        <f>D69+'2025 Μάιος'!F69</f>
        <v>1811.8300000000002</v>
      </c>
      <c r="G69" s="76">
        <f t="shared" si="32"/>
        <v>7.8440189112276813E-3</v>
      </c>
      <c r="H69" s="56">
        <f>ΠΡΟΥΠΟΛΟΓΙΣΜΟΣ_ΕΞΟΔΑ!I108</f>
        <v>398.87</v>
      </c>
      <c r="I69" s="426">
        <f t="shared" si="33"/>
        <v>7.8627721825973926E-3</v>
      </c>
      <c r="J69" s="66">
        <f>H69+'2025 Μάιος'!J69</f>
        <v>398.87</v>
      </c>
      <c r="K69" s="430">
        <f t="shared" si="34"/>
        <v>2.6748128835274339E-3</v>
      </c>
      <c r="L69" s="56">
        <f>'2024_60-69 ΕΞΟΔΑ+ΟΜ 2'!I29</f>
        <v>717.63</v>
      </c>
      <c r="M69" s="76">
        <f t="shared" si="35"/>
        <v>1.3651237893521715E-2</v>
      </c>
      <c r="N69" s="66">
        <f>L69+'2025 Μάιος'!N69</f>
        <v>4352.18</v>
      </c>
      <c r="O69" s="76">
        <f t="shared" si="36"/>
        <v>1.5500796468289597E-2</v>
      </c>
      <c r="P69" s="66"/>
      <c r="Q69" s="76">
        <f t="shared" si="37"/>
        <v>2.4020907038739838</v>
      </c>
      <c r="S69"/>
      <c r="T69"/>
      <c r="U69"/>
      <c r="V69"/>
    </row>
    <row r="70" spans="1:22" ht="14.5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f>'2025_60-69 ΕΞΟΔΑ+ΟΜ 2'!I30</f>
        <v>0</v>
      </c>
      <c r="E70" s="76">
        <f t="shared" si="31"/>
        <v>0</v>
      </c>
      <c r="F70" s="66">
        <f>D70+'2025 Μάιος'!F70</f>
        <v>0</v>
      </c>
      <c r="G70" s="76">
        <f t="shared" si="32"/>
        <v>0</v>
      </c>
      <c r="H70" s="56">
        <f>ΠΡΟΥΠΟΛΟΓΙΣΜΟΣ_ΕΞΟΔΑ!I112</f>
        <v>0</v>
      </c>
      <c r="I70" s="426">
        <f t="shared" si="33"/>
        <v>0</v>
      </c>
      <c r="J70" s="66">
        <f>H70+'2025 Μάιος'!J70</f>
        <v>0</v>
      </c>
      <c r="K70" s="430">
        <f t="shared" si="34"/>
        <v>0</v>
      </c>
      <c r="L70" s="56">
        <f>'2024_60-69 ΕΞΟΔΑ+ΟΜ 2'!I30</f>
        <v>403.13</v>
      </c>
      <c r="M70" s="76">
        <f t="shared" si="35"/>
        <v>7.6686085197321865E-3</v>
      </c>
      <c r="N70" s="66">
        <f>L70+'2025 Μάιος'!N70</f>
        <v>1356.0300000000002</v>
      </c>
      <c r="O70" s="76">
        <f t="shared" si="36"/>
        <v>4.8296589375657131E-3</v>
      </c>
      <c r="P70" s="66"/>
      <c r="Q70" s="76" t="e">
        <f t="shared" si="37"/>
        <v>#DIV/0!</v>
      </c>
      <c r="S70"/>
      <c r="T70"/>
      <c r="U70"/>
      <c r="V70"/>
    </row>
    <row r="71" spans="1:22" ht="36.75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2'!I31</f>
        <v>7839.9766666666674</v>
      </c>
      <c r="E71" s="76">
        <f t="shared" si="31"/>
        <v>1</v>
      </c>
      <c r="F71" s="66">
        <f>D71+'2025 Μάιος'!F71</f>
        <v>47039.860000000008</v>
      </c>
      <c r="G71" s="76">
        <f t="shared" si="32"/>
        <v>0.20365130913027302</v>
      </c>
      <c r="H71" s="56">
        <f>ΠΡΟΥΠΟΛΟΓΙΣΜΟΣ_ΕΞΟΔΑ!I116</f>
        <v>4730.6275000000005</v>
      </c>
      <c r="I71" s="426">
        <f t="shared" si="33"/>
        <v>9.3253055665330167E-2</v>
      </c>
      <c r="J71" s="66">
        <f>H71+'2025 Μάιος'!J71</f>
        <v>14191.882500000002</v>
      </c>
      <c r="K71" s="430">
        <f t="shared" si="34"/>
        <v>9.5170431851248599E-2</v>
      </c>
      <c r="L71" s="56">
        <f>'2024_60-69 ΕΞΟΔΑ+ΟΜ 2'!I31</f>
        <v>7839.98</v>
      </c>
      <c r="M71" s="76">
        <f t="shared" si="35"/>
        <v>0.14913734384077082</v>
      </c>
      <c r="N71" s="66">
        <f>L71+'2025 Μάιος'!N71</f>
        <v>47039.87999999999</v>
      </c>
      <c r="O71" s="76">
        <f t="shared" si="36"/>
        <v>0.16753801675775504</v>
      </c>
      <c r="P71" s="66"/>
      <c r="Q71" s="76">
        <f t="shared" si="37"/>
        <v>1.000000425171333</v>
      </c>
      <c r="S71"/>
      <c r="T71"/>
      <c r="U71"/>
      <c r="V71"/>
    </row>
    <row r="72" spans="1:22" ht="36.75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2'!I32</f>
        <v>0</v>
      </c>
      <c r="E72" s="76">
        <f t="shared" ref="E72:E73" si="38">D72/$D$43</f>
        <v>0</v>
      </c>
      <c r="F72" s="66">
        <f>D72+'2025 Μάιος'!F72</f>
        <v>5806.2300000000005</v>
      </c>
      <c r="G72" s="76">
        <f t="shared" ref="G72:G73" si="39">F72/$F$43</f>
        <v>2.5137114366655534E-2</v>
      </c>
      <c r="H72" s="56">
        <f>ΠΡΟΥΠΟΛΟΓΙΣΜΟΣ_ΕΞΟΔΑ!I120</f>
        <v>1707.8000000000002</v>
      </c>
      <c r="I72" s="426">
        <f t="shared" si="33"/>
        <v>3.3665210051996457E-2</v>
      </c>
      <c r="J72" s="66">
        <f>H72+'2025 Μάιος'!J72</f>
        <v>8508.59</v>
      </c>
      <c r="K72" s="430">
        <f t="shared" ref="K72:K73" si="40">J72/$J$43</f>
        <v>5.705840537682124E-2</v>
      </c>
      <c r="L72" s="56">
        <f>'2024_60-69 ΕΞΟΔΑ+ΟΜ 2'!I32</f>
        <v>2931.61</v>
      </c>
      <c r="M72" s="76">
        <f t="shared" ref="M72:M73" si="41">L72/$L$43</f>
        <v>5.5767046418108493E-2</v>
      </c>
      <c r="N72" s="66">
        <f>L72+'2025 Μάιος'!N72</f>
        <v>13282.48</v>
      </c>
      <c r="O72" s="76">
        <f t="shared" ref="O72:O73" si="42">N72/$N$43</f>
        <v>4.7307101056051723E-2</v>
      </c>
      <c r="P72" s="66"/>
      <c r="Q72" s="76">
        <f t="shared" ref="Q72:Q73" si="43">N72/F72</f>
        <v>2.2876255332634083</v>
      </c>
      <c r="S72"/>
      <c r="T72"/>
      <c r="U72"/>
      <c r="V72"/>
    </row>
    <row r="73" spans="1:22" ht="36.75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2'!I33</f>
        <v>0</v>
      </c>
      <c r="E73" s="76">
        <f t="shared" si="38"/>
        <v>0</v>
      </c>
      <c r="F73" s="66">
        <f>D73+'2025 Μάιος'!F73</f>
        <v>1179.54</v>
      </c>
      <c r="G73" s="76">
        <f t="shared" si="39"/>
        <v>5.1066237265910697E-3</v>
      </c>
      <c r="H73" s="56">
        <f>ΠΡΟΥΠΟΛΟΓΙΣΜΟΣ_ΕΞΟΔΑ!I124</f>
        <v>615.12</v>
      </c>
      <c r="I73" s="426">
        <f t="shared" si="33"/>
        <v>1.2125625955723187E-2</v>
      </c>
      <c r="J73" s="66">
        <f>H73+'2025 Μάιος'!J73</f>
        <v>615.12</v>
      </c>
      <c r="K73" s="430">
        <f t="shared" si="40"/>
        <v>4.1249803216972828E-3</v>
      </c>
      <c r="L73" s="56">
        <f>'2024_60-69 ΕΞΟΔΑ+ΟΜ 2'!I33</f>
        <v>0</v>
      </c>
      <c r="M73" s="76">
        <f t="shared" si="41"/>
        <v>0</v>
      </c>
      <c r="N73" s="66">
        <f>L73+'2025 Μάιος'!N73</f>
        <v>0</v>
      </c>
      <c r="O73" s="76">
        <f t="shared" si="42"/>
        <v>0</v>
      </c>
      <c r="P73" s="66"/>
      <c r="Q73" s="76">
        <f t="shared" si="43"/>
        <v>0</v>
      </c>
      <c r="S73"/>
      <c r="T73"/>
      <c r="U73"/>
      <c r="V73"/>
    </row>
    <row r="74" spans="1:22" ht="22.5" customHeight="1">
      <c r="A74" s="174">
        <v>73</v>
      </c>
      <c r="B74" s="174"/>
      <c r="C74" s="187" t="s">
        <v>404</v>
      </c>
      <c r="D74" s="65" t="e">
        <f>'2025_60-69 ΕΞΟΔΑ+ΟΜ 2'!I3+#REF!</f>
        <v>#REF!</v>
      </c>
      <c r="E74" s="299"/>
      <c r="F74" s="65" t="e">
        <f>D74+'2025 Μάιος'!F74</f>
        <v>#REF!</v>
      </c>
      <c r="G74" s="299"/>
      <c r="H74" s="65">
        <f>SUM(H44:H73)</f>
        <v>50728.92750000002</v>
      </c>
      <c r="I74" s="299"/>
      <c r="J74" s="65">
        <f>SUM(J44:J73)</f>
        <v>149120.71137999999</v>
      </c>
      <c r="K74" s="299"/>
      <c r="L74" s="65">
        <f>SUM(L44:L73)</f>
        <v>52568.858999999997</v>
      </c>
      <c r="M74" s="299"/>
      <c r="N74" s="65">
        <f>SUM(N44:N73)</f>
        <v>280771.37900000002</v>
      </c>
      <c r="O74" s="299"/>
      <c r="P74" s="65">
        <f>SUM(P44:P73)</f>
        <v>0</v>
      </c>
      <c r="Q74" s="299"/>
      <c r="S74"/>
      <c r="T74"/>
      <c r="U74"/>
      <c r="V74"/>
    </row>
    <row r="75" spans="1:22" ht="22.5" customHeight="1">
      <c r="A75" s="174">
        <v>74</v>
      </c>
      <c r="B75" s="174"/>
      <c r="C75" s="88" t="s">
        <v>382</v>
      </c>
      <c r="D75" s="65" t="e">
        <f>D43-D74</f>
        <v>#REF!</v>
      </c>
      <c r="E75" s="299"/>
      <c r="F75" s="65" t="e">
        <f>F43-F74</f>
        <v>#REF!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75</v>
      </c>
      <c r="B76" s="175"/>
      <c r="C76" s="55" t="s">
        <v>387</v>
      </c>
      <c r="D76" s="78" t="e">
        <f>D38-D74</f>
        <v>#REF!</v>
      </c>
      <c r="E76" s="300"/>
      <c r="F76" s="78" t="e">
        <f>F38-F74</f>
        <v>#REF!</v>
      </c>
      <c r="G76" s="300"/>
      <c r="H76" s="79">
        <f>H38-H74</f>
        <v>50692.747003825483</v>
      </c>
      <c r="I76" s="300" t="e">
        <f t="shared" ref="I76" si="44">H76/$I$39</f>
        <v>#DIV/0!</v>
      </c>
      <c r="J76" s="79">
        <f>J38-J74</f>
        <v>241698.87143571267</v>
      </c>
      <c r="K76" s="300"/>
      <c r="L76" s="92">
        <f>L38-L74</f>
        <v>33161.140999999989</v>
      </c>
      <c r="M76" s="300"/>
      <c r="N76" s="78">
        <f>N38-N74</f>
        <v>8659.6290530973929</v>
      </c>
      <c r="O76" s="300"/>
      <c r="P76" s="78">
        <f>P38-P74</f>
        <v>-73591.442212389389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433" t="str">
        <f>ΑΝΤΙΣΤΟΙΧΙΣΗ!$F$110</f>
        <v xml:space="preserve">ΜΑΙΟΣ ΤΡΕΧΟΝ ΕΤΟΣ </v>
      </c>
      <c r="E78" s="433"/>
      <c r="F78" s="433"/>
      <c r="G78" s="109">
        <f>ΑΝΤΙΣΤΟΙΧΙΣΗ!$D$34</f>
        <v>2025</v>
      </c>
      <c r="H78" s="433" t="str">
        <f>ΑΝΤΙΣΤΟΙΧΙΣΗ!$F$110</f>
        <v xml:space="preserve">ΜΑΙΟΣ ΤΡΕΧΟΝ ΕΤΟΣ </v>
      </c>
      <c r="I78" s="433"/>
      <c r="J78" s="433"/>
      <c r="K78" s="109">
        <f>ΑΝΤΙΣΤΟΙΧΙΣΗ!$D$34</f>
        <v>2025</v>
      </c>
      <c r="L78" s="433" t="str">
        <f>ΑΝΤΙΣΤΟΙΧΙΣΗ!$F$124</f>
        <v>ΜΑΙΟΣ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63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>
        <v>79</v>
      </c>
      <c r="B80" s="74" t="s">
        <v>1</v>
      </c>
      <c r="C80" s="187" t="s">
        <v>405</v>
      </c>
      <c r="D80" s="65">
        <f t="shared" ref="D80:N80" si="45">SUM(D81:D110)</f>
        <v>0</v>
      </c>
      <c r="E80" s="82"/>
      <c r="F80" s="65">
        <f t="shared" si="45"/>
        <v>46297.34</v>
      </c>
      <c r="G80" s="82"/>
      <c r="H80" s="65">
        <f t="shared" si="45"/>
        <v>9154.6200000000026</v>
      </c>
      <c r="I80" s="82"/>
      <c r="J80" s="65">
        <f t="shared" si="45"/>
        <v>101501.37357499998</v>
      </c>
      <c r="K80" s="82"/>
      <c r="L80" s="65">
        <f t="shared" si="45"/>
        <v>6922.9000000000005</v>
      </c>
      <c r="M80" s="82"/>
      <c r="N80" s="65">
        <f t="shared" si="45"/>
        <v>38145.430000000008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2'!I37</f>
        <v>0</v>
      </c>
      <c r="E81" s="76" t="e">
        <f>D81/$D$80</f>
        <v>#DIV/0!</v>
      </c>
      <c r="F81" s="116">
        <f>'2025 Μάιος'!F81+'2025 Ιούνιος'!D81</f>
        <v>9451.0400000000009</v>
      </c>
      <c r="G81" s="76">
        <f>F81/$F$80</f>
        <v>0.204137861916041</v>
      </c>
      <c r="H81" s="56">
        <f>ΠΡΟΥΠΟΛΟΓΙΣΜΟΣ_ΕΞΟΔΑ!I133</f>
        <v>1732.78</v>
      </c>
      <c r="I81" s="427">
        <f>H81/$H$80</f>
        <v>0.18927929285978004</v>
      </c>
      <c r="J81" s="428">
        <f>H81+'2025 Μάιος'!J81</f>
        <v>17332.78</v>
      </c>
      <c r="K81" s="429">
        <f>J81/$J$80</f>
        <v>0.17076399451080043</v>
      </c>
      <c r="L81" s="116">
        <f>'2024_60-69 ΕΞΟΔΑ+ΟΜ 2'!I35</f>
        <v>1603.98</v>
      </c>
      <c r="M81" s="76">
        <f>L81/$L$80</f>
        <v>0.23169192101575928</v>
      </c>
      <c r="N81" s="66">
        <f>L81+'2025 Μάιος'!N81</f>
        <v>10301.459999999999</v>
      </c>
      <c r="O81" s="76">
        <f>N81/$N$80</f>
        <v>0.27005751409801898</v>
      </c>
      <c r="P81" s="58"/>
      <c r="Q81" s="59"/>
      <c r="S81"/>
      <c r="T81"/>
      <c r="U81"/>
      <c r="V81"/>
    </row>
    <row r="82" spans="1:22" ht="28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2'!I38</f>
        <v>0</v>
      </c>
      <c r="E82" s="76" t="e">
        <f t="shared" ref="E82:E105" si="46">D82/$D$80</f>
        <v>#DIV/0!</v>
      </c>
      <c r="F82" s="116">
        <f>'2025 Μάιος'!F82+'2025 Ιούνιος'!D82</f>
        <v>10153.07</v>
      </c>
      <c r="G82" s="76">
        <f t="shared" ref="G82:G105" si="47">F82/$F$80</f>
        <v>0.21930136806995823</v>
      </c>
      <c r="H82" s="56">
        <f>ΠΡΟΥΠΟΛΟΓΙΣΜΟΣ_ΕΞΟΔΑ!I137</f>
        <v>3277.8499999999995</v>
      </c>
      <c r="I82" s="427">
        <f t="shared" ref="I82:I105" si="48">H82/$H$80</f>
        <v>0.35805418466304428</v>
      </c>
      <c r="J82" s="428">
        <f>H82+'2025 Μάιος'!J82</f>
        <v>17902.849999999999</v>
      </c>
      <c r="K82" s="429">
        <f t="shared" ref="K82:K105" si="49">J82/$J$80</f>
        <v>0.17638037170769394</v>
      </c>
      <c r="L82" s="116">
        <f>'2024_60-69 ΕΞΟΔΑ+ΟΜ 2'!I36</f>
        <v>2585.3000000000002</v>
      </c>
      <c r="M82" s="76">
        <f t="shared" ref="M82:M105" si="50">L82/$L$80</f>
        <v>0.37344176573401322</v>
      </c>
      <c r="N82" s="66">
        <f>L82+'2025 Μάιος'!N82</f>
        <v>5806.59</v>
      </c>
      <c r="O82" s="76">
        <f t="shared" ref="O82:O105" si="51">N82/$N$80</f>
        <v>0.15222242874179159</v>
      </c>
      <c r="P82" s="58"/>
      <c r="Q82" s="59" t="e">
        <f>SUM(D82:P82)</f>
        <v>#DIV/0!</v>
      </c>
      <c r="S82"/>
      <c r="T82"/>
      <c r="U82"/>
      <c r="V82"/>
    </row>
    <row r="83" spans="1:22" ht="27" customHeight="1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2'!I39</f>
        <v>0</v>
      </c>
      <c r="E83" s="76" t="e">
        <f t="shared" si="46"/>
        <v>#DIV/0!</v>
      </c>
      <c r="F83" s="116">
        <f>'2025 Μάιος'!F83+'2025 Ιούνιος'!D83</f>
        <v>5921.02</v>
      </c>
      <c r="G83" s="76">
        <f t="shared" si="47"/>
        <v>0.12789114882194097</v>
      </c>
      <c r="H83" s="56">
        <f>ΠΡΟΥΠΟΛΟΓΙΣΜΟΣ_ΕΞΟΔΑ!I141</f>
        <v>1107.8200000000002</v>
      </c>
      <c r="I83" s="427">
        <f t="shared" si="48"/>
        <v>0.12101212284070774</v>
      </c>
      <c r="J83" s="428">
        <f>H83+'2025 Μάιος'!J83</f>
        <v>10007.82</v>
      </c>
      <c r="K83" s="429">
        <f t="shared" si="49"/>
        <v>9.8597877521383104E-2</v>
      </c>
      <c r="L83" s="116">
        <f>'2024_60-69 ΕΞΟΔΑ+ΟΜ 2'!I37</f>
        <v>564.71</v>
      </c>
      <c r="M83" s="76">
        <f t="shared" si="50"/>
        <v>8.1571306822285458E-2</v>
      </c>
      <c r="N83" s="66">
        <f>L83+'2025 Μάιος'!N83</f>
        <v>8738.77</v>
      </c>
      <c r="O83" s="76">
        <f t="shared" si="51"/>
        <v>0.22909087667906741</v>
      </c>
      <c r="P83" s="58"/>
      <c r="Q83" s="59" t="e">
        <f t="shared" ref="Q83:Q105" si="52">SUM(D83:P83)</f>
        <v>#DIV/0!</v>
      </c>
      <c r="S83"/>
      <c r="T83"/>
      <c r="U83"/>
      <c r="V83"/>
    </row>
    <row r="84" spans="1:22" ht="34.5" customHeight="1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2'!I40</f>
        <v>0</v>
      </c>
      <c r="E84" s="76" t="e">
        <f t="shared" si="46"/>
        <v>#DIV/0!</v>
      </c>
      <c r="F84" s="116">
        <f>'2025 Μάιος'!F84+'2025 Ιούνιος'!D84</f>
        <v>6270.86</v>
      </c>
      <c r="G84" s="76">
        <f t="shared" si="47"/>
        <v>0.13544752247105341</v>
      </c>
      <c r="H84" s="56">
        <f>ΠΡΟΥΠΟΛΟΓΙΣΜΟΣ_ΕΞΟΔΑ!I145</f>
        <v>1229.17</v>
      </c>
      <c r="I84" s="427">
        <f t="shared" si="48"/>
        <v>0.13426772493014452</v>
      </c>
      <c r="J84" s="428">
        <f>H84+'2025 Μάιος'!J84</f>
        <v>7687.83</v>
      </c>
      <c r="K84" s="429">
        <f t="shared" si="49"/>
        <v>7.5741142501085629E-2</v>
      </c>
      <c r="L84" s="116">
        <f>'2024_60-69 ΕΞΟΔΑ+ΟΜ 2'!I38</f>
        <v>0</v>
      </c>
      <c r="M84" s="76">
        <f t="shared" si="50"/>
        <v>0</v>
      </c>
      <c r="N84" s="66">
        <f>L84+'2025 Μάιος'!N84</f>
        <v>0</v>
      </c>
      <c r="O84" s="76">
        <f t="shared" si="51"/>
        <v>0</v>
      </c>
      <c r="P84" s="58"/>
      <c r="Q84" s="59" t="e">
        <f t="shared" si="52"/>
        <v>#DIV/0!</v>
      </c>
      <c r="S84"/>
      <c r="T84"/>
      <c r="U84"/>
      <c r="V84"/>
    </row>
    <row r="85" spans="1:22" ht="35.25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2'!I41</f>
        <v>0</v>
      </c>
      <c r="E85" s="76" t="e">
        <f t="shared" si="46"/>
        <v>#DIV/0!</v>
      </c>
      <c r="F85" s="116">
        <f>'2025 Μάιος'!F85+'2025 Ιούνιος'!D85</f>
        <v>1913.23</v>
      </c>
      <c r="G85" s="76">
        <f t="shared" si="47"/>
        <v>4.1324836372888814E-2</v>
      </c>
      <c r="H85" s="56">
        <f>ΠΡΟΥΠΟΛΟΓΙΣΜΟΣ_ΕΞΟΔΑ!I149</f>
        <v>341.64</v>
      </c>
      <c r="I85" s="427">
        <f t="shared" si="48"/>
        <v>3.7318861951670293E-2</v>
      </c>
      <c r="J85" s="428">
        <f>H85+'2025 Μάιος'!J85</f>
        <v>3457.6099999999997</v>
      </c>
      <c r="K85" s="429">
        <f t="shared" si="49"/>
        <v>3.4064662163858804E-2</v>
      </c>
      <c r="L85" s="116">
        <f>'2024_60-69 ΕΞΟΔΑ+ΟΜ 2'!I39</f>
        <v>365.51</v>
      </c>
      <c r="M85" s="76">
        <f t="shared" si="50"/>
        <v>5.2797238151641647E-2</v>
      </c>
      <c r="N85" s="66">
        <f>L85+'2025 Μάιος'!N85</f>
        <v>2003.3600000000001</v>
      </c>
      <c r="O85" s="76">
        <f t="shared" si="51"/>
        <v>5.251900424244791E-2</v>
      </c>
      <c r="P85" s="58"/>
      <c r="Q85" s="59" t="e">
        <f t="shared" si="52"/>
        <v>#DIV/0!</v>
      </c>
      <c r="S85"/>
      <c r="T85"/>
      <c r="U85"/>
      <c r="V85"/>
    </row>
    <row r="86" spans="1:22" ht="31.5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2'!I42</f>
        <v>0</v>
      </c>
      <c r="E86" s="76" t="e">
        <f t="shared" si="46"/>
        <v>#DIV/0!</v>
      </c>
      <c r="F86" s="116">
        <f>'2025 Μάιος'!F86+'2025 Ιούνιος'!D86</f>
        <v>2080.4</v>
      </c>
      <c r="G86" s="76">
        <f t="shared" si="47"/>
        <v>4.4935626971225565E-2</v>
      </c>
      <c r="H86" s="56">
        <f>ΠΡΟΥΠΟΛΟΓΙΣΜΟΣ_ΕΞΟΔΑ!I153</f>
        <v>637.16</v>
      </c>
      <c r="I86" s="427">
        <f t="shared" si="48"/>
        <v>6.9599830468113341E-2</v>
      </c>
      <c r="J86" s="428">
        <f>H86+'2025 Μάιος'!J86</f>
        <v>3647.0124999999998</v>
      </c>
      <c r="K86" s="429">
        <f t="shared" si="49"/>
        <v>3.5930671394364927E-2</v>
      </c>
      <c r="L86" s="116">
        <f>'2024_60-69 ΕΞΟΔΑ+ΟΜ 2'!I40</f>
        <v>494.2</v>
      </c>
      <c r="M86" s="76">
        <f t="shared" si="50"/>
        <v>7.138626876020164E-2</v>
      </c>
      <c r="N86" s="66">
        <f>L86+'2025 Μάιος'!N86</f>
        <v>1513.05</v>
      </c>
      <c r="O86" s="76">
        <f t="shared" si="51"/>
        <v>3.9665301977196213E-2</v>
      </c>
      <c r="P86" s="58"/>
      <c r="Q86" s="59" t="e">
        <f t="shared" si="52"/>
        <v>#DIV/0!</v>
      </c>
      <c r="S86"/>
      <c r="T86"/>
      <c r="U86"/>
      <c r="V86" s="237"/>
    </row>
    <row r="87" spans="1:22" ht="28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2'!I43</f>
        <v>0</v>
      </c>
      <c r="E87" s="76" t="e">
        <f t="shared" si="46"/>
        <v>#DIV/0!</v>
      </c>
      <c r="F87" s="116">
        <f>'2025 Μάιος'!F87+'2025 Ιούνιος'!D87</f>
        <v>901.2</v>
      </c>
      <c r="G87" s="76">
        <f t="shared" si="47"/>
        <v>1.9465481170192502E-2</v>
      </c>
      <c r="H87" s="56">
        <f>ΠΡΟΥΠΟΛΟΓΙΣΜΟΣ_ΕΞΟΔΑ!I157</f>
        <v>219.6</v>
      </c>
      <c r="I87" s="427">
        <f t="shared" si="48"/>
        <v>2.3987888082738544E-2</v>
      </c>
      <c r="J87" s="428">
        <f>H87+'2025 Μάιος'!J87</f>
        <v>21070.66</v>
      </c>
      <c r="K87" s="429">
        <f t="shared" si="49"/>
        <v>0.20758990009559586</v>
      </c>
      <c r="L87" s="116">
        <f>'2024_60-69 ΕΞΟΔΑ+ΟΜ 2'!I41</f>
        <v>99.47</v>
      </c>
      <c r="M87" s="76">
        <f t="shared" si="50"/>
        <v>1.4368256077655317E-2</v>
      </c>
      <c r="N87" s="66">
        <f>L87+'2025 Μάιος'!N87</f>
        <v>1699.15</v>
      </c>
      <c r="O87" s="76">
        <f t="shared" si="51"/>
        <v>4.4543999110771587E-2</v>
      </c>
      <c r="P87" s="58"/>
      <c r="Q87" s="59" t="e">
        <f t="shared" si="52"/>
        <v>#DIV/0!</v>
      </c>
      <c r="S87"/>
      <c r="T87"/>
      <c r="U87"/>
      <c r="V87" s="237"/>
    </row>
    <row r="88" spans="1:22" ht="1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2'!I44</f>
        <v>0</v>
      </c>
      <c r="E88" s="76" t="e">
        <f t="shared" si="46"/>
        <v>#DIV/0!</v>
      </c>
      <c r="F88" s="116">
        <f>'2025 Μάιος'!F88+'2025 Ιούνιος'!D88</f>
        <v>880.69999999999993</v>
      </c>
      <c r="G88" s="76">
        <f t="shared" si="47"/>
        <v>1.9022691152450658E-2</v>
      </c>
      <c r="H88" s="56">
        <f>ΠΡΟΥΠΟΛΟΓΙΣΜΟΣ_ΕΞΟΔΑ!I161</f>
        <v>170.66</v>
      </c>
      <c r="I88" s="427">
        <f t="shared" si="48"/>
        <v>1.8641953461749364E-2</v>
      </c>
      <c r="J88" s="428">
        <f>H88+'2025 Μάιος'!J88</f>
        <v>1009.5749999999998</v>
      </c>
      <c r="K88" s="429">
        <f t="shared" si="49"/>
        <v>9.9464171216758837E-3</v>
      </c>
      <c r="L88" s="116">
        <f>'2024_60-69 ΕΞΟΔΑ+ΟΜ 2'!I42</f>
        <v>0</v>
      </c>
      <c r="M88" s="76">
        <f t="shared" si="50"/>
        <v>0</v>
      </c>
      <c r="N88" s="66">
        <f>L88+'2025 Μάιος'!N88</f>
        <v>0</v>
      </c>
      <c r="O88" s="76">
        <f t="shared" si="51"/>
        <v>0</v>
      </c>
      <c r="P88" s="58"/>
      <c r="Q88" s="59" t="e">
        <f t="shared" si="52"/>
        <v>#DIV/0!</v>
      </c>
      <c r="S88"/>
      <c r="T88"/>
      <c r="U88"/>
      <c r="V88" s="237"/>
    </row>
    <row r="89" spans="1:22" ht="14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2'!I45</f>
        <v>0</v>
      </c>
      <c r="E89" s="76" t="e">
        <f t="shared" si="46"/>
        <v>#DIV/0!</v>
      </c>
      <c r="F89" s="116">
        <f>'2025 Μάιος'!F89+'2025 Ιούνιος'!D89</f>
        <v>0</v>
      </c>
      <c r="G89" s="76">
        <f t="shared" si="47"/>
        <v>0</v>
      </c>
      <c r="H89" s="425">
        <f>ΠΡΟΥΠΟΛΟΓΙΣΜΟΣ_ΕΞΟΔΑ!I165</f>
        <v>0</v>
      </c>
      <c r="I89" s="427">
        <f t="shared" si="48"/>
        <v>0</v>
      </c>
      <c r="J89" s="428">
        <f>H89+'2025 Μάιος'!J89</f>
        <v>704.16327999999999</v>
      </c>
      <c r="K89" s="429">
        <f t="shared" si="49"/>
        <v>6.9374753779040191E-3</v>
      </c>
      <c r="L89" s="116">
        <f>'2024_60-69 ΕΞΟΔΑ+ΟΜ 2'!I43</f>
        <v>0</v>
      </c>
      <c r="M89" s="76">
        <f t="shared" si="50"/>
        <v>0</v>
      </c>
      <c r="N89" s="66">
        <f>L89+'2025 Μάιος'!N89</f>
        <v>0</v>
      </c>
      <c r="O89" s="76">
        <f t="shared" si="51"/>
        <v>0</v>
      </c>
      <c r="P89" s="119"/>
      <c r="Q89" s="59" t="e">
        <f t="shared" si="52"/>
        <v>#DIV/0!</v>
      </c>
      <c r="S89"/>
      <c r="T89"/>
      <c r="U89"/>
      <c r="V89"/>
    </row>
    <row r="90" spans="1:22" ht="14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2'!I46</f>
        <v>0</v>
      </c>
      <c r="E90" s="76" t="e">
        <f t="shared" si="46"/>
        <v>#DIV/0!</v>
      </c>
      <c r="F90" s="116">
        <f>'2025 Μάιος'!F90+'2025 Ιούνιος'!D90</f>
        <v>0</v>
      </c>
      <c r="G90" s="76">
        <f t="shared" si="47"/>
        <v>0</v>
      </c>
      <c r="H90" s="425">
        <f>ΠΡΟΥΠΟΛΟΓΙΣΜΟΣ_ΕΞΟΔΑ!I169</f>
        <v>0</v>
      </c>
      <c r="I90" s="427">
        <f t="shared" si="48"/>
        <v>0</v>
      </c>
      <c r="J90" s="428">
        <f>H90+'2025 Μάιος'!J90</f>
        <v>1017.75</v>
      </c>
      <c r="K90" s="429">
        <f t="shared" si="49"/>
        <v>1.0026957903658106E-2</v>
      </c>
      <c r="L90" s="116">
        <f>'2024_60-69 ΕΞΟΔΑ+ΟΜ 2'!I44</f>
        <v>0</v>
      </c>
      <c r="M90" s="76">
        <f t="shared" si="50"/>
        <v>0</v>
      </c>
      <c r="N90" s="66">
        <f>L90+'2025 Μάιος'!N90</f>
        <v>0</v>
      </c>
      <c r="O90" s="76">
        <f t="shared" si="51"/>
        <v>0</v>
      </c>
      <c r="P90" s="119"/>
      <c r="Q90" s="59" t="e">
        <f t="shared" si="52"/>
        <v>#DIV/0!</v>
      </c>
      <c r="S90"/>
      <c r="T90"/>
      <c r="U90"/>
      <c r="V90"/>
    </row>
    <row r="91" spans="1:22" ht="27" customHeight="1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2'!I47</f>
        <v>0</v>
      </c>
      <c r="E91" s="76" t="e">
        <f t="shared" si="46"/>
        <v>#DIV/0!</v>
      </c>
      <c r="F91" s="116">
        <f>'2025 Μάιος'!F91+'2025 Ιούνιος'!D91</f>
        <v>0</v>
      </c>
      <c r="G91" s="76">
        <f t="shared" si="47"/>
        <v>0</v>
      </c>
      <c r="H91" s="425">
        <f>ΠΡΟΥΠΟΛΟΓΙΣΜΟΣ_ΕΞΟΔΑ!I173</f>
        <v>0</v>
      </c>
      <c r="I91" s="427">
        <f t="shared" si="48"/>
        <v>0</v>
      </c>
      <c r="J91" s="428">
        <f>H91+'2025 Μάιος'!J91</f>
        <v>1427.8627949999998</v>
      </c>
      <c r="K91" s="429">
        <f t="shared" si="49"/>
        <v>1.4067423372797446E-2</v>
      </c>
      <c r="L91" s="116">
        <f>'2024_60-69 ΕΞΟΔΑ+ΟΜ 2'!I45</f>
        <v>0</v>
      </c>
      <c r="M91" s="76">
        <f t="shared" si="50"/>
        <v>0</v>
      </c>
      <c r="N91" s="66">
        <f>L91+'2025 Μάιος'!N91</f>
        <v>0</v>
      </c>
      <c r="O91" s="76">
        <f t="shared" si="51"/>
        <v>0</v>
      </c>
      <c r="P91" s="119"/>
      <c r="Q91" s="59" t="e">
        <f t="shared" si="52"/>
        <v>#DIV/0!</v>
      </c>
      <c r="S91"/>
      <c r="T91"/>
      <c r="U91"/>
      <c r="V91"/>
    </row>
    <row r="92" spans="1:22" ht="14.5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2'!I48</f>
        <v>0</v>
      </c>
      <c r="E92" s="76" t="e">
        <f t="shared" si="46"/>
        <v>#DIV/0!</v>
      </c>
      <c r="F92" s="116">
        <f>'2025 Μάιος'!F92+'2025 Ιούνιος'!D92</f>
        <v>0</v>
      </c>
      <c r="G92" s="76">
        <f t="shared" si="47"/>
        <v>0</v>
      </c>
      <c r="H92" s="56">
        <f>ΠΡΟΥΠΟΛΟΓΙΣΜΟΣ_ΕΞΟΔΑ!I177</f>
        <v>0</v>
      </c>
      <c r="I92" s="427">
        <f t="shared" si="48"/>
        <v>0</v>
      </c>
      <c r="J92" s="428">
        <f>H92+'2025 Μάιος'!J92</f>
        <v>0</v>
      </c>
      <c r="K92" s="429">
        <f t="shared" si="49"/>
        <v>0</v>
      </c>
      <c r="L92" s="116">
        <f>'2024_60-69 ΕΞΟΔΑ+ΟΜ 2'!I46</f>
        <v>0</v>
      </c>
      <c r="M92" s="76">
        <f t="shared" si="50"/>
        <v>0</v>
      </c>
      <c r="N92" s="66">
        <f>L92+'2025 Μάιος'!N92</f>
        <v>0</v>
      </c>
      <c r="O92" s="76">
        <f t="shared" si="51"/>
        <v>0</v>
      </c>
      <c r="P92" s="58"/>
      <c r="Q92" s="59" t="e">
        <f t="shared" si="52"/>
        <v>#DIV/0!</v>
      </c>
      <c r="S92"/>
      <c r="T92"/>
      <c r="U92"/>
      <c r="V92" s="237"/>
    </row>
    <row r="93" spans="1:22" ht="28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2'!I49</f>
        <v>0</v>
      </c>
      <c r="E93" s="76" t="e">
        <f t="shared" si="46"/>
        <v>#DIV/0!</v>
      </c>
      <c r="F93" s="116">
        <f>'2025 Μάιος'!F93+'2025 Ιούνιος'!D93</f>
        <v>0</v>
      </c>
      <c r="G93" s="76">
        <f t="shared" si="47"/>
        <v>0</v>
      </c>
      <c r="H93" s="56">
        <f>ΠΡΟΥΠΟΛΟΓΙΣΜΟΣ_ΕΞΟΔΑ!I181</f>
        <v>0</v>
      </c>
      <c r="I93" s="427">
        <f t="shared" si="48"/>
        <v>0</v>
      </c>
      <c r="J93" s="428">
        <f>H93+'2025 Μάιος'!J93</f>
        <v>484.59000000000003</v>
      </c>
      <c r="K93" s="429">
        <f t="shared" si="49"/>
        <v>4.7742211059038876E-3</v>
      </c>
      <c r="L93" s="116">
        <f>'2024_60-69 ΕΞΟΔΑ+ΟΜ 2'!I47</f>
        <v>0</v>
      </c>
      <c r="M93" s="76">
        <f t="shared" si="50"/>
        <v>0</v>
      </c>
      <c r="N93" s="66">
        <f>L93+'2025 Μάιος'!N93</f>
        <v>0</v>
      </c>
      <c r="O93" s="76">
        <f t="shared" si="51"/>
        <v>0</v>
      </c>
      <c r="P93" s="58"/>
      <c r="Q93" s="59" t="e">
        <f t="shared" si="52"/>
        <v>#DIV/0!</v>
      </c>
      <c r="S93"/>
      <c r="T93"/>
      <c r="U93"/>
      <c r="V93"/>
    </row>
    <row r="94" spans="1:22" ht="14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2'!I50</f>
        <v>0</v>
      </c>
      <c r="E94" s="76" t="e">
        <f t="shared" si="46"/>
        <v>#DIV/0!</v>
      </c>
      <c r="F94" s="116">
        <f>'2025 Μάιος'!F94+'2025 Ιούνιος'!D94</f>
        <v>0</v>
      </c>
      <c r="G94" s="76">
        <f t="shared" si="47"/>
        <v>0</v>
      </c>
      <c r="H94" s="120">
        <f>ΠΡΟΥΠΟΛΟΓΙΣΜΟΣ_ΕΞΟΔΑ!I185</f>
        <v>0</v>
      </c>
      <c r="I94" s="427">
        <f t="shared" si="48"/>
        <v>0</v>
      </c>
      <c r="J94" s="428">
        <f>H94+'2025 Μάιος'!J94</f>
        <v>-26.949999999999974</v>
      </c>
      <c r="K94" s="429">
        <f t="shared" si="49"/>
        <v>-2.6551364824719794E-4</v>
      </c>
      <c r="L94" s="116">
        <f>'2024_60-69 ΕΞΟΔΑ+ΟΜ 2'!I48</f>
        <v>0</v>
      </c>
      <c r="M94" s="76">
        <f t="shared" si="50"/>
        <v>0</v>
      </c>
      <c r="N94" s="66">
        <f>L94+'2025 Μάιος'!N94</f>
        <v>0</v>
      </c>
      <c r="O94" s="76">
        <f t="shared" si="51"/>
        <v>0</v>
      </c>
      <c r="P94" s="120"/>
      <c r="Q94" s="59" t="e">
        <f t="shared" si="52"/>
        <v>#DIV/0!</v>
      </c>
      <c r="S94"/>
      <c r="T94"/>
      <c r="U94"/>
      <c r="V94"/>
    </row>
    <row r="95" spans="1:22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2'!I51</f>
        <v>0</v>
      </c>
      <c r="E95" s="76" t="e">
        <f t="shared" si="46"/>
        <v>#DIV/0!</v>
      </c>
      <c r="F95" s="116">
        <f>'2025 Μάιος'!F95+'2025 Ιούνιος'!D95</f>
        <v>0</v>
      </c>
      <c r="G95" s="76">
        <f t="shared" si="47"/>
        <v>0</v>
      </c>
      <c r="H95" s="56">
        <f>ΠΡΟΥΠΟΛΟΓΙΣΜΟΣ_ΕΞΟΔΑ!I189</f>
        <v>0</v>
      </c>
      <c r="I95" s="427">
        <f t="shared" si="48"/>
        <v>0</v>
      </c>
      <c r="J95" s="428">
        <f>H95+'2025 Μάιος'!J95</f>
        <v>768.31000000000017</v>
      </c>
      <c r="K95" s="429">
        <f t="shared" si="49"/>
        <v>7.5694542146495314E-3</v>
      </c>
      <c r="L95" s="116">
        <f>'2024_60-69 ΕΞΟΔΑ+ΟΜ 2'!I49</f>
        <v>0</v>
      </c>
      <c r="M95" s="76">
        <f t="shared" si="50"/>
        <v>0</v>
      </c>
      <c r="N95" s="66">
        <f>L95+'2025 Μάιος'!N95</f>
        <v>246.76</v>
      </c>
      <c r="O95" s="76">
        <f t="shared" si="51"/>
        <v>6.4689269461636672E-3</v>
      </c>
      <c r="P95" s="58"/>
      <c r="Q95" s="59" t="e">
        <f t="shared" si="52"/>
        <v>#DIV/0!</v>
      </c>
      <c r="S95"/>
      <c r="T95"/>
      <c r="U95"/>
      <c r="V95"/>
    </row>
    <row r="96" spans="1:22" ht="27.75" customHeight="1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2'!I52</f>
        <v>0</v>
      </c>
      <c r="E96" s="76" t="e">
        <f t="shared" si="46"/>
        <v>#DIV/0!</v>
      </c>
      <c r="F96" s="116">
        <f>'2025 Μάιος'!F96+'2025 Ιούνιος'!D96</f>
        <v>554.78</v>
      </c>
      <c r="G96" s="76">
        <f t="shared" si="47"/>
        <v>1.198297785574722E-2</v>
      </c>
      <c r="H96" s="56">
        <f>ΠΡΟΥΠΟΛΟΓΙΣΜΟΣ_ΕΞΟΔΑ!I193</f>
        <v>256.45</v>
      </c>
      <c r="I96" s="427">
        <f t="shared" si="48"/>
        <v>2.8013178045620674E-2</v>
      </c>
      <c r="J96" s="428">
        <f>H96+'2025 Μάιος'!J96</f>
        <v>283.08</v>
      </c>
      <c r="K96" s="429">
        <f t="shared" si="49"/>
        <v>2.7889277753549856E-3</v>
      </c>
      <c r="L96" s="116">
        <f>'2024_60-69 ΕΞΟΔΑ+ΟΜ 2'!I50</f>
        <v>72.5</v>
      </c>
      <c r="M96" s="76">
        <f t="shared" si="50"/>
        <v>1.0472489852518453E-2</v>
      </c>
      <c r="N96" s="66">
        <f>L96+'2025 Μάιος'!N96</f>
        <v>94.289999999999992</v>
      </c>
      <c r="O96" s="76">
        <f t="shared" si="51"/>
        <v>2.4718557373714224E-3</v>
      </c>
      <c r="P96" s="58"/>
      <c r="Q96" s="59" t="e">
        <f t="shared" si="52"/>
        <v>#DIV/0!</v>
      </c>
      <c r="S96"/>
      <c r="T96"/>
      <c r="U96"/>
      <c r="V96"/>
    </row>
    <row r="97" spans="1:22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2'!I53</f>
        <v>0</v>
      </c>
      <c r="E97" s="76" t="e">
        <f t="shared" si="46"/>
        <v>#DIV/0!</v>
      </c>
      <c r="F97" s="116">
        <f>'2025 Μάιος'!F97+'2025 Ιούνιος'!D97</f>
        <v>0</v>
      </c>
      <c r="G97" s="76">
        <f t="shared" si="47"/>
        <v>0</v>
      </c>
      <c r="H97" s="56">
        <f>ΠΡΟΥΠΟΛΟΓΙΣΜΟΣ_ΕΞΟΔΑ!I197</f>
        <v>0</v>
      </c>
      <c r="I97" s="427">
        <f t="shared" si="48"/>
        <v>0</v>
      </c>
      <c r="J97" s="428">
        <f>H97+'2025 Μάιος'!J97</f>
        <v>0</v>
      </c>
      <c r="K97" s="429">
        <f t="shared" si="49"/>
        <v>0</v>
      </c>
      <c r="L97" s="116">
        <f>'2024_60-69 ΕΞΟΔΑ+ΟΜ 2'!I51</f>
        <v>0</v>
      </c>
      <c r="M97" s="76">
        <f t="shared" si="50"/>
        <v>0</v>
      </c>
      <c r="N97" s="66">
        <f>L97+'2025 Μάιος'!N97</f>
        <v>0</v>
      </c>
      <c r="O97" s="76">
        <f t="shared" si="51"/>
        <v>0</v>
      </c>
      <c r="P97" s="58"/>
      <c r="Q97" s="59" t="e">
        <f t="shared" si="52"/>
        <v>#DIV/0!</v>
      </c>
      <c r="S97"/>
      <c r="T97"/>
      <c r="U97"/>
      <c r="V97"/>
    </row>
    <row r="98" spans="1:22" ht="14.5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2'!I54</f>
        <v>0</v>
      </c>
      <c r="E98" s="76" t="e">
        <f t="shared" si="46"/>
        <v>#DIV/0!</v>
      </c>
      <c r="F98" s="116">
        <f>'2025 Μάιος'!F98+'2025 Ιούνιος'!D98</f>
        <v>0</v>
      </c>
      <c r="G98" s="76">
        <f t="shared" si="47"/>
        <v>0</v>
      </c>
      <c r="H98" s="56">
        <f>ΠΡΟΥΠΟΛΟΓΙΣΜΟΣ_ΕΞΟΔΑ!I201</f>
        <v>0</v>
      </c>
      <c r="I98" s="427">
        <f t="shared" si="48"/>
        <v>0</v>
      </c>
      <c r="J98" s="428">
        <f>H98+'2025 Μάιος'!J98</f>
        <v>17.98</v>
      </c>
      <c r="K98" s="429">
        <f t="shared" si="49"/>
        <v>1.7714045994377082E-4</v>
      </c>
      <c r="L98" s="116">
        <f>'2024_60-69 ΕΞΟΔΑ+ΟΜ 2'!I52</f>
        <v>0</v>
      </c>
      <c r="M98" s="76">
        <f t="shared" si="50"/>
        <v>0</v>
      </c>
      <c r="N98" s="66">
        <f>L98+'2025 Μάιος'!N98</f>
        <v>0</v>
      </c>
      <c r="O98" s="76">
        <f t="shared" si="51"/>
        <v>0</v>
      </c>
      <c r="P98" s="58"/>
      <c r="Q98" s="59" t="e">
        <f t="shared" si="52"/>
        <v>#DIV/0!</v>
      </c>
      <c r="S98"/>
      <c r="T98"/>
      <c r="U98"/>
      <c r="V98"/>
    </row>
    <row r="99" spans="1:22" ht="28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2'!I55</f>
        <v>0</v>
      </c>
      <c r="E99" s="76" t="e">
        <f t="shared" si="46"/>
        <v>#DIV/0!</v>
      </c>
      <c r="F99" s="116">
        <f>'2025 Μάιος'!F99+'2025 Ιούνιος'!D99</f>
        <v>4747.45</v>
      </c>
      <c r="G99" s="76">
        <f t="shared" si="47"/>
        <v>0.10254260827943895</v>
      </c>
      <c r="H99" s="56">
        <f>ΠΡΟΥΠΟΛΟΓΙΣΜΟΣ_ΕΞΟΔΑ!I205</f>
        <v>0</v>
      </c>
      <c r="I99" s="427">
        <f t="shared" si="48"/>
        <v>0</v>
      </c>
      <c r="J99" s="428">
        <f>H99+'2025 Μάιος'!J99</f>
        <v>136.22999999999999</v>
      </c>
      <c r="K99" s="429">
        <f t="shared" si="49"/>
        <v>1.3421493247018851E-3</v>
      </c>
      <c r="L99" s="116">
        <f>'2024_60-69 ΕΞΟΔΑ+ΟΜ 2'!I53</f>
        <v>0</v>
      </c>
      <c r="M99" s="76">
        <f t="shared" si="50"/>
        <v>0</v>
      </c>
      <c r="N99" s="66">
        <f>L99+'2025 Μάιος'!N99</f>
        <v>119.88</v>
      </c>
      <c r="O99" s="76">
        <f t="shared" si="51"/>
        <v>3.1427093625632212E-3</v>
      </c>
      <c r="P99" s="58"/>
      <c r="Q99" s="59" t="e">
        <f t="shared" si="52"/>
        <v>#DIV/0!</v>
      </c>
      <c r="S99"/>
      <c r="T99"/>
      <c r="U99"/>
      <c r="V99"/>
    </row>
    <row r="100" spans="1:22" ht="15" customHeight="1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2'!I56</f>
        <v>0</v>
      </c>
      <c r="E100" s="76" t="e">
        <f t="shared" si="46"/>
        <v>#DIV/0!</v>
      </c>
      <c r="F100" s="116">
        <f>'2025 Μάιος'!F100+'2025 Ιούνιος'!D100</f>
        <v>878.12</v>
      </c>
      <c r="G100" s="76">
        <f t="shared" si="47"/>
        <v>1.896696440875437E-2</v>
      </c>
      <c r="H100" s="56">
        <f>ΠΡΟΥΠΟΛΟΓΙΣΜΟΣ_ΕΞΟΔΑ!I209</f>
        <v>76.87</v>
      </c>
      <c r="I100" s="427">
        <f t="shared" si="48"/>
        <v>8.3968531735888526E-3</v>
      </c>
      <c r="J100" s="428">
        <f>H100+'2025 Μάιος'!J100</f>
        <v>889.78</v>
      </c>
      <c r="K100" s="429">
        <f t="shared" si="49"/>
        <v>8.766186788029387E-3</v>
      </c>
      <c r="L100" s="116">
        <f>'2024_60-69 ΕΞΟΔΑ+ΟΜ 2'!I54</f>
        <v>137.22999999999999</v>
      </c>
      <c r="M100" s="76">
        <f t="shared" si="50"/>
        <v>1.9822617689118718E-2</v>
      </c>
      <c r="N100" s="66">
        <f>L100+'2025 Μάιος'!N100</f>
        <v>1567.66</v>
      </c>
      <c r="O100" s="76">
        <f t="shared" si="51"/>
        <v>4.1096928255888052E-2</v>
      </c>
      <c r="P100" s="58"/>
      <c r="Q100" s="59" t="e">
        <f t="shared" si="52"/>
        <v>#DIV/0!</v>
      </c>
      <c r="S100"/>
      <c r="T100"/>
      <c r="U100"/>
      <c r="V100"/>
    </row>
    <row r="101" spans="1:22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2'!I57</f>
        <v>0</v>
      </c>
      <c r="E101" s="76" t="e">
        <f t="shared" si="46"/>
        <v>#DIV/0!</v>
      </c>
      <c r="F101" s="116">
        <f>'2025 Μάιος'!F101+'2025 Ιούνιος'!D101</f>
        <v>0</v>
      </c>
      <c r="G101" s="76">
        <f t="shared" si="47"/>
        <v>0</v>
      </c>
      <c r="H101" s="56">
        <f>ΠΡΟΥΠΟΛΟΓΙΣΜΟΣ_ΕΞΟΔΑ!I213</f>
        <v>0</v>
      </c>
      <c r="I101" s="427">
        <f t="shared" si="48"/>
        <v>0</v>
      </c>
      <c r="J101" s="428">
        <f>H101+'2025 Μάιος'!J101</f>
        <v>8958.119999999999</v>
      </c>
      <c r="K101" s="429">
        <f t="shared" si="49"/>
        <v>8.8256145552363288E-2</v>
      </c>
      <c r="L101" s="116">
        <f>'2024_60-69 ΕΞΟΔΑ+ΟΜ 2'!I55</f>
        <v>0</v>
      </c>
      <c r="M101" s="76">
        <f t="shared" si="50"/>
        <v>0</v>
      </c>
      <c r="N101" s="66">
        <f>L101+'2025 Μάιος'!N101</f>
        <v>0</v>
      </c>
      <c r="O101" s="76">
        <f t="shared" si="51"/>
        <v>0</v>
      </c>
      <c r="P101" s="58"/>
      <c r="Q101" s="59" t="e">
        <f t="shared" si="52"/>
        <v>#DIV/0!</v>
      </c>
      <c r="S101"/>
      <c r="T101"/>
      <c r="U101"/>
      <c r="V101"/>
    </row>
    <row r="102" spans="1:22" ht="27.75" customHeight="1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2'!I58</f>
        <v>0</v>
      </c>
      <c r="E102" s="76" t="e">
        <f t="shared" si="46"/>
        <v>#DIV/0!</v>
      </c>
      <c r="F102" s="116">
        <f>'2025 Μάιος'!F102+'2025 Ιούνιος'!D102</f>
        <v>0</v>
      </c>
      <c r="G102" s="76">
        <f t="shared" si="47"/>
        <v>0</v>
      </c>
      <c r="H102" s="56">
        <f>ΠΡΟΥΠΟΛΟΓΙΣΜΟΣ_ΕΞΟΔΑ!I217</f>
        <v>11.33</v>
      </c>
      <c r="I102" s="427">
        <f t="shared" si="48"/>
        <v>1.2376264661995797E-3</v>
      </c>
      <c r="J102" s="428">
        <f>H102+'2025 Μάιος'!J102</f>
        <v>395.46</v>
      </c>
      <c r="K102" s="429">
        <f t="shared" si="49"/>
        <v>3.8961049104206673E-3</v>
      </c>
      <c r="L102" s="116">
        <f>'2024_60-69 ΕΞΟΔΑ+ΟΜ 2'!I56</f>
        <v>0</v>
      </c>
      <c r="M102" s="76">
        <f t="shared" si="50"/>
        <v>0</v>
      </c>
      <c r="N102" s="66">
        <f>L102+'2025 Μάιος'!N102</f>
        <v>1396.23</v>
      </c>
      <c r="O102" s="76">
        <f t="shared" si="51"/>
        <v>3.6602811922686405E-2</v>
      </c>
      <c r="P102" s="58"/>
      <c r="Q102" s="59" t="e">
        <f t="shared" si="52"/>
        <v>#DIV/0!</v>
      </c>
      <c r="S102"/>
      <c r="T102"/>
      <c r="U102"/>
      <c r="V102"/>
    </row>
    <row r="103" spans="1:22" ht="14.5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2'!I59</f>
        <v>0</v>
      </c>
      <c r="E103" s="76" t="e">
        <f t="shared" si="46"/>
        <v>#DIV/0!</v>
      </c>
      <c r="F103" s="116">
        <f>'2025 Μάιος'!F103+'2025 Ιούνιος'!D103</f>
        <v>2545.4699999999998</v>
      </c>
      <c r="G103" s="76">
        <f t="shared" si="47"/>
        <v>5.4980912510308365E-2</v>
      </c>
      <c r="H103" s="56">
        <f>ΠΡΟΥΠΟΛΟΓΙΣΜΟΣ_ΕΞΟΔΑ!I221</f>
        <v>93.29</v>
      </c>
      <c r="I103" s="427">
        <f t="shared" si="48"/>
        <v>1.0190483056642436E-2</v>
      </c>
      <c r="J103" s="428">
        <f>H103+'2025 Μάιος'!J103</f>
        <v>3171.52</v>
      </c>
      <c r="K103" s="429">
        <f t="shared" si="49"/>
        <v>3.124607961740089E-2</v>
      </c>
      <c r="L103" s="116">
        <f>'2024_60-69 ΕΞΟΔΑ+ΟΜ 2'!I57</f>
        <v>1000</v>
      </c>
      <c r="M103" s="76">
        <f t="shared" si="50"/>
        <v>0.14444813589680625</v>
      </c>
      <c r="N103" s="66">
        <f>L103+'2025 Μάιος'!N103</f>
        <v>4658.2299999999996</v>
      </c>
      <c r="O103" s="76">
        <f t="shared" si="51"/>
        <v>0.1221176429260333</v>
      </c>
      <c r="P103" s="58"/>
      <c r="Q103" s="59" t="e">
        <f t="shared" si="52"/>
        <v>#DIV/0!</v>
      </c>
      <c r="S103"/>
      <c r="T103"/>
      <c r="U103"/>
      <c r="V103"/>
    </row>
    <row r="104" spans="1:22" ht="14.5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2'!I60</f>
        <v>0</v>
      </c>
      <c r="E104" s="76" t="e">
        <f t="shared" si="46"/>
        <v>#DIV/0!</v>
      </c>
      <c r="F104" s="116">
        <f>'2025 Μάιος'!F104+'2025 Ιούνιος'!D104</f>
        <v>0</v>
      </c>
      <c r="G104" s="76">
        <f t="shared" si="47"/>
        <v>0</v>
      </c>
      <c r="H104" s="56">
        <f>ΠΡΟΥΠΟΛΟΓΙΣΜΟΣ_ΕΞΟΔΑ!I225</f>
        <v>0</v>
      </c>
      <c r="I104" s="427">
        <f t="shared" si="48"/>
        <v>0</v>
      </c>
      <c r="J104" s="428">
        <f>H104+'2025 Μάιος'!J104</f>
        <v>0</v>
      </c>
      <c r="K104" s="429">
        <f t="shared" si="49"/>
        <v>0</v>
      </c>
      <c r="L104" s="116">
        <f>'2024_60-69 ΕΞΟΔΑ+ΟΜ 2'!I58</f>
        <v>0</v>
      </c>
      <c r="M104" s="76">
        <f t="shared" si="50"/>
        <v>0</v>
      </c>
      <c r="N104" s="66">
        <f>L104+'2025 Μάιος'!N104</f>
        <v>0</v>
      </c>
      <c r="O104" s="76">
        <f t="shared" si="51"/>
        <v>0</v>
      </c>
      <c r="P104" s="58"/>
      <c r="Q104" s="59" t="e">
        <f t="shared" si="52"/>
        <v>#DIV/0!</v>
      </c>
      <c r="S104"/>
      <c r="T104"/>
      <c r="U104"/>
      <c r="V104"/>
    </row>
    <row r="105" spans="1:22" ht="25.5" customHeight="1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2'!I61</f>
        <v>0</v>
      </c>
      <c r="E105" s="76" t="e">
        <f t="shared" si="46"/>
        <v>#DIV/0!</v>
      </c>
      <c r="F105" s="116">
        <f>'2025 Μάιος'!F105+'2025 Ιούνιος'!D105</f>
        <v>0</v>
      </c>
      <c r="G105" s="76">
        <f t="shared" si="47"/>
        <v>0</v>
      </c>
      <c r="H105" s="56">
        <f>ΠΡΟΥΠΟΛΟΓΙΣΜΟΣ_ΕΞΟΔΑ!I229</f>
        <v>0</v>
      </c>
      <c r="I105" s="427">
        <f t="shared" si="48"/>
        <v>0</v>
      </c>
      <c r="J105" s="428">
        <f>H105+'2025 Μάιος'!J105</f>
        <v>1157.3399999999999</v>
      </c>
      <c r="K105" s="429">
        <f t="shared" si="49"/>
        <v>1.140221022866094E-2</v>
      </c>
      <c r="L105" s="116">
        <f>'2024_60-69 ΕΞΟΔΑ+ΟΜ 2'!I59</f>
        <v>0</v>
      </c>
      <c r="M105" s="76">
        <f t="shared" si="50"/>
        <v>0</v>
      </c>
      <c r="N105" s="66">
        <f>L105+'2025 Μάιος'!N105</f>
        <v>0</v>
      </c>
      <c r="O105" s="76">
        <f t="shared" si="51"/>
        <v>0</v>
      </c>
      <c r="P105" s="58"/>
      <c r="Q105" s="59" t="e">
        <f t="shared" si="52"/>
        <v>#DIV/0!</v>
      </c>
      <c r="S105"/>
      <c r="T105"/>
      <c r="U105"/>
      <c r="V105"/>
    </row>
    <row r="106" spans="1:22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14.5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14.5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2'!I36</f>
        <v>0</v>
      </c>
      <c r="E111" s="82"/>
      <c r="F111" s="65">
        <f>D111+'2025 Μάιος'!F111</f>
        <v>46297.340000000004</v>
      </c>
      <c r="G111" s="82"/>
      <c r="H111" s="65">
        <f>SUM(H81:H110)</f>
        <v>9154.6200000000026</v>
      </c>
      <c r="I111" s="82"/>
      <c r="J111" s="65">
        <f>SUM(J81:J110)</f>
        <v>101501.37357499998</v>
      </c>
      <c r="K111" s="82"/>
      <c r="L111" s="65">
        <f>SUM(L81:L110)</f>
        <v>6922.9000000000005</v>
      </c>
      <c r="M111" s="82"/>
      <c r="N111" s="65">
        <f>SUM(N81:N110)</f>
        <v>38145.430000000008</v>
      </c>
      <c r="O111" s="82"/>
      <c r="P111" s="65">
        <f>SUM(P81:P110)</f>
        <v>0</v>
      </c>
      <c r="Q111" s="82"/>
      <c r="S111"/>
      <c r="T111"/>
      <c r="U111"/>
      <c r="V111"/>
    </row>
    <row r="112" spans="1:22" ht="36.75" customHeight="1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36.7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15.75" customHeight="1">
      <c r="A114" s="174">
        <v>113</v>
      </c>
      <c r="B114" s="74"/>
      <c r="C114" s="52" t="s">
        <v>413</v>
      </c>
      <c r="D114" s="433" t="str">
        <f>ΑΝΤΙΣΤΟΙΧΙΣΗ!$F$110</f>
        <v xml:space="preserve">ΜΑΙΟΣ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ΑΝΤΙΣΤΟΙΧΙΣΗ!$F$110</f>
        <v xml:space="preserve">ΜΑΙΟΣ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ΑΝΤΙΣΤΟΙΧΙΣΗ!$F$124</f>
        <v>ΜΑΙΟΣ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48123.159999999996</v>
      </c>
      <c r="G116" s="82"/>
      <c r="H116" s="65">
        <f>SUM(H117:H156)</f>
        <v>11391.794166666665</v>
      </c>
      <c r="I116" s="82"/>
      <c r="J116" s="65">
        <f>SUM(J117:J156)</f>
        <v>51444.133549999991</v>
      </c>
      <c r="K116" s="82"/>
      <c r="L116" s="65">
        <f>SUM(L117:L156)</f>
        <v>5961.98</v>
      </c>
      <c r="M116" s="82"/>
      <c r="N116" s="65">
        <f>SUM(N117:N156)</f>
        <v>49401.37000000001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2'!I71</f>
        <v>0</v>
      </c>
      <c r="E117" s="76" t="e">
        <f>D117/$D4116</f>
        <v>#DIV/0!</v>
      </c>
      <c r="F117" s="66">
        <f>D117+'2025 Μάιος'!F117</f>
        <v>6449.25</v>
      </c>
      <c r="G117" s="76">
        <f>F117/$F$116</f>
        <v>0.13401551352820557</v>
      </c>
      <c r="H117" s="56">
        <f>ΠΡΟΥΠΟΛΟΓΙΣΜΟΣ_ΕΞΟΔΑ!I238</f>
        <v>1244</v>
      </c>
      <c r="I117" s="426">
        <f>H117/$H$116</f>
        <v>0.10920141127901058</v>
      </c>
      <c r="J117" s="66">
        <f>H117+'2025 Μάιος'!J117</f>
        <v>18693.944783333336</v>
      </c>
      <c r="K117" s="430">
        <f>J117/$J$116</f>
        <v>0.36338341212733555</v>
      </c>
      <c r="L117" s="56">
        <f>'2024_60-69 ΕΞΟΔΑ+ΟΜ 2'!I66</f>
        <v>1007.3</v>
      </c>
      <c r="M117" s="76">
        <f>L117/$L$116</f>
        <v>0.16895393812122819</v>
      </c>
      <c r="N117" s="66">
        <f>L117+'2025 Μάιος'!N117</f>
        <v>7599.7699999999995</v>
      </c>
      <c r="O117" s="76">
        <f>N117/$N$116</f>
        <v>0.15383723163952737</v>
      </c>
      <c r="P117" s="66"/>
      <c r="Q117" s="80" t="e">
        <f t="shared" ref="Q117:Q153" si="53">SUM(D117:P117)</f>
        <v>#DIV/0!</v>
      </c>
      <c r="S117"/>
      <c r="T117"/>
      <c r="U117"/>
      <c r="V117"/>
    </row>
    <row r="118" spans="1:22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2'!I72</f>
        <v>0</v>
      </c>
      <c r="E118" s="76" t="e">
        <f t="shared" ref="E118:E152" si="54">D118/$D4117</f>
        <v>#DIV/0!</v>
      </c>
      <c r="F118" s="66">
        <f>D118+'2025 Μάιος'!F118</f>
        <v>1329.02</v>
      </c>
      <c r="G118" s="76">
        <f t="shared" ref="G118:G152" si="55">F118/$F$116</f>
        <v>2.7617055904059502E-2</v>
      </c>
      <c r="H118" s="56">
        <f>ΠΡΟΥΠΟΛΟΓΙΣΜΟΣ_ΕΞΟΔΑ!I242</f>
        <v>249.28</v>
      </c>
      <c r="I118" s="426">
        <f t="shared" ref="I118:I153" si="56">H118/$H$116</f>
        <v>2.1882417848578584E-2</v>
      </c>
      <c r="J118" s="66">
        <f>H118+'2025 Μάιος'!J118</f>
        <v>3008.8150000000001</v>
      </c>
      <c r="K118" s="430">
        <f t="shared" ref="K118:K153" si="57">J118/$J$116</f>
        <v>5.8487038120209542E-2</v>
      </c>
      <c r="L118" s="56">
        <f>'2024_60-69 ΕΞΟΔΑ+ΟΜ 2'!I67</f>
        <v>240.51</v>
      </c>
      <c r="M118" s="76">
        <f t="shared" ref="M118:M153" si="58">L118/$L$116</f>
        <v>4.0340625094347854E-2</v>
      </c>
      <c r="N118" s="66">
        <f>L118+'2025 Μάιος'!N118</f>
        <v>1586.64</v>
      </c>
      <c r="O118" s="76">
        <f t="shared" ref="O118:O153" si="59">N118/$N$116</f>
        <v>3.2117327920258079E-2</v>
      </c>
      <c r="P118" s="66"/>
      <c r="Q118" s="80" t="e">
        <f t="shared" si="53"/>
        <v>#DIV/0!</v>
      </c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2'!I73</f>
        <v>0</v>
      </c>
      <c r="E119" s="76" t="e">
        <f t="shared" si="54"/>
        <v>#DIV/0!</v>
      </c>
      <c r="F119" s="66">
        <f>D119+'2025 Μάιος'!F119</f>
        <v>4377.5</v>
      </c>
      <c r="G119" s="76">
        <f t="shared" si="55"/>
        <v>9.0964516877112822E-2</v>
      </c>
      <c r="H119" s="56">
        <f>ΠΡΟΥΠΟΛΟΓΙΣΜΟΣ_ΕΞΟΔΑ!I246</f>
        <v>875.5</v>
      </c>
      <c r="I119" s="426">
        <f t="shared" si="56"/>
        <v>7.6853565574576982E-2</v>
      </c>
      <c r="J119" s="66">
        <f>H119+'2025 Μάιος'!J119</f>
        <v>2204.88</v>
      </c>
      <c r="K119" s="430">
        <f t="shared" si="57"/>
        <v>4.2859697459128467E-2</v>
      </c>
      <c r="L119" s="56">
        <f>'2024_60-69 ΕΞΟΔΑ+ΟΜ 2'!I68</f>
        <v>850</v>
      </c>
      <c r="M119" s="76">
        <f t="shared" si="58"/>
        <v>0.1425700857768728</v>
      </c>
      <c r="N119" s="66">
        <f>L119+'2025 Μάιος'!N119</f>
        <v>5100</v>
      </c>
      <c r="O119" s="76">
        <f t="shared" si="59"/>
        <v>0.10323600337399548</v>
      </c>
      <c r="P119" s="66"/>
      <c r="Q119" s="80" t="e">
        <f t="shared" si="53"/>
        <v>#DIV/0!</v>
      </c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2'!I74</f>
        <v>0</v>
      </c>
      <c r="E120" s="76" t="e">
        <f t="shared" si="54"/>
        <v>#DIV/0!</v>
      </c>
      <c r="F120" s="66">
        <f>D120+'2025 Μάιος'!F120</f>
        <v>0</v>
      </c>
      <c r="G120" s="76">
        <f t="shared" si="55"/>
        <v>0</v>
      </c>
      <c r="H120" s="56">
        <f>ΠΡΟΥΠΟΛΟΓΙΣΜΟΣ_ΕΞΟΔΑ!I250</f>
        <v>0</v>
      </c>
      <c r="I120" s="426">
        <f t="shared" si="56"/>
        <v>0</v>
      </c>
      <c r="J120" s="66">
        <f>H120+'2025 Μάιος'!J120</f>
        <v>1700</v>
      </c>
      <c r="K120" s="430">
        <f t="shared" si="57"/>
        <v>3.3045556075849199E-2</v>
      </c>
      <c r="L120" s="56">
        <f>'2024_60-69 ΕΞΟΔΑ+ΟΜ 2'!I69</f>
        <v>0</v>
      </c>
      <c r="M120" s="76">
        <f t="shared" si="58"/>
        <v>0</v>
      </c>
      <c r="N120" s="66">
        <f>L120+'2025 Μάιος'!N120</f>
        <v>0</v>
      </c>
      <c r="O120" s="76">
        <f t="shared" si="59"/>
        <v>0</v>
      </c>
      <c r="P120" s="66"/>
      <c r="Q120" s="80" t="e">
        <f t="shared" si="53"/>
        <v>#DIV/0!</v>
      </c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2'!I75</f>
        <v>0</v>
      </c>
      <c r="E121" s="76" t="e">
        <f t="shared" si="54"/>
        <v>#DIV/0!</v>
      </c>
      <c r="F121" s="66">
        <f>D121+'2025 Μάιος'!F121</f>
        <v>1242.75</v>
      </c>
      <c r="G121" s="76">
        <f t="shared" si="55"/>
        <v>2.5824363986072404E-2</v>
      </c>
      <c r="H121" s="56">
        <f>ΠΡΟΥΠΟΛΟΓΙΣΜΟΣ_ΕΞΟΔΑ!I254</f>
        <v>248.55</v>
      </c>
      <c r="I121" s="426">
        <f t="shared" si="56"/>
        <v>2.1818336634564374E-2</v>
      </c>
      <c r="J121" s="66">
        <f>H121+'2025 Μάιος'!J121</f>
        <v>497.1</v>
      </c>
      <c r="K121" s="430">
        <f t="shared" si="57"/>
        <v>9.6629093678262581E-3</v>
      </c>
      <c r="L121" s="56">
        <f>'2024_60-69 ΕΞΟΔΑ+ΟΜ 2'!I70</f>
        <v>241.31</v>
      </c>
      <c r="M121" s="76">
        <f t="shared" si="58"/>
        <v>4.0474808704490793E-2</v>
      </c>
      <c r="N121" s="66">
        <f>L121+'2025 Μάιος'!N121</f>
        <v>1447.86</v>
      </c>
      <c r="O121" s="76">
        <f t="shared" si="59"/>
        <v>2.9308094087269233E-2</v>
      </c>
      <c r="P121" s="66"/>
      <c r="Q121" s="80" t="e">
        <f t="shared" si="53"/>
        <v>#DIV/0!</v>
      </c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2'!I76</f>
        <v>0</v>
      </c>
      <c r="E122" s="76" t="e">
        <f t="shared" si="54"/>
        <v>#DIV/0!</v>
      </c>
      <c r="F122" s="66">
        <f>D122+'2025 Μάιος'!F122</f>
        <v>4826.25</v>
      </c>
      <c r="G122" s="76">
        <f t="shared" si="55"/>
        <v>0.10028954873287624</v>
      </c>
      <c r="H122" s="56">
        <f>ΠΡΟΥΠΟΛΟΓΙΣΜΟΣ_ΕΞΟΔΑ!I258</f>
        <v>965.25</v>
      </c>
      <c r="I122" s="426">
        <f t="shared" si="56"/>
        <v>8.4732043598926818E-2</v>
      </c>
      <c r="J122" s="66">
        <f>H122+'2025 Μάιος'!J122</f>
        <v>2427.6</v>
      </c>
      <c r="K122" s="430">
        <f t="shared" si="57"/>
        <v>4.7189054076312659E-2</v>
      </c>
      <c r="L122" s="56">
        <f>'2024_60-69 ΕΞΟΔΑ+ΟΜ 2'!I71</f>
        <v>965.25</v>
      </c>
      <c r="M122" s="76">
        <f t="shared" si="58"/>
        <v>0.16190091211308996</v>
      </c>
      <c r="N122" s="66">
        <f>L122+'2025 Μάιος'!N122</f>
        <v>5791.5</v>
      </c>
      <c r="O122" s="76">
        <f t="shared" si="59"/>
        <v>0.1172335908902931</v>
      </c>
      <c r="P122" s="66"/>
      <c r="Q122" s="80" t="e">
        <f t="shared" si="53"/>
        <v>#DIV/0!</v>
      </c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2'!I77</f>
        <v>0</v>
      </c>
      <c r="E123" s="76" t="e">
        <f t="shared" si="54"/>
        <v>#DIV/0!</v>
      </c>
      <c r="F123" s="66">
        <f>D123+'2025 Μάιος'!F123</f>
        <v>157.6</v>
      </c>
      <c r="G123" s="76">
        <f t="shared" si="55"/>
        <v>3.2749304077288361E-3</v>
      </c>
      <c r="H123" s="56">
        <f>ΠΡΟΥΠΟΛΟΓΙΣΜΟΣ_ΕΞΟΔΑ!I262</f>
        <v>31.52</v>
      </c>
      <c r="I123" s="426">
        <f t="shared" si="56"/>
        <v>2.7669039256546729E-3</v>
      </c>
      <c r="J123" s="66">
        <f>H123+'2025 Μάιος'!J123</f>
        <v>1992.62</v>
      </c>
      <c r="K123" s="430">
        <f t="shared" si="57"/>
        <v>3.8733668204622727E-2</v>
      </c>
      <c r="L123" s="56">
        <f>'2024_60-69 ΕΞΟΔΑ+ΟΜ 2'!I72</f>
        <v>30.6</v>
      </c>
      <c r="M123" s="76">
        <f t="shared" si="58"/>
        <v>5.1325230879674206E-3</v>
      </c>
      <c r="N123" s="66">
        <f>L123+'2025 Μάιος'!N123</f>
        <v>183.6</v>
      </c>
      <c r="O123" s="76">
        <f t="shared" si="59"/>
        <v>3.7164961214638369E-3</v>
      </c>
      <c r="P123" s="66"/>
      <c r="Q123" s="80" t="e">
        <f t="shared" si="53"/>
        <v>#DIV/0!</v>
      </c>
      <c r="S123"/>
      <c r="T123"/>
      <c r="U123"/>
      <c r="V123"/>
    </row>
    <row r="124" spans="1:22" ht="28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2'!I78</f>
        <v>0</v>
      </c>
      <c r="E124" s="76" t="e">
        <f t="shared" si="54"/>
        <v>#DIV/0!</v>
      </c>
      <c r="F124" s="66">
        <f>D124+'2025 Μάιος'!F124</f>
        <v>44.75</v>
      </c>
      <c r="G124" s="76">
        <f t="shared" si="55"/>
        <v>9.2990568366665873E-4</v>
      </c>
      <c r="H124" s="56">
        <f>ΠΡΟΥΠΟΛΟΓΙΣΜΟΣ_ΕΞΟΔΑ!I266</f>
        <v>8.9499999999999993</v>
      </c>
      <c r="I124" s="426">
        <f t="shared" si="56"/>
        <v>7.856532403112095E-4</v>
      </c>
      <c r="J124" s="66">
        <f>H124+'2025 Μάιος'!J124</f>
        <v>79.099999999999994</v>
      </c>
      <c r="K124" s="430">
        <f t="shared" si="57"/>
        <v>1.5375902856468657E-3</v>
      </c>
      <c r="L124" s="56">
        <f>'2024_60-69 ΕΞΟΔΑ+ΟΜ 2'!I73</f>
        <v>8.69</v>
      </c>
      <c r="M124" s="76">
        <f t="shared" si="58"/>
        <v>1.4575694651776758E-3</v>
      </c>
      <c r="N124" s="66">
        <f>L124+'2025 Μάιος'!N124</f>
        <v>52.139999999999993</v>
      </c>
      <c r="O124" s="76">
        <f t="shared" si="59"/>
        <v>1.055436316847083E-3</v>
      </c>
      <c r="P124" s="66"/>
      <c r="Q124" s="80" t="e">
        <f t="shared" si="53"/>
        <v>#DIV/0!</v>
      </c>
      <c r="S124"/>
      <c r="T124"/>
      <c r="U124"/>
      <c r="V124"/>
    </row>
    <row r="125" spans="1:22" ht="28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2'!I79</f>
        <v>0</v>
      </c>
      <c r="E125" s="76" t="e">
        <f t="shared" si="54"/>
        <v>#DIV/0!</v>
      </c>
      <c r="F125" s="66">
        <f>D125+'2025 Μάιος'!F125</f>
        <v>0</v>
      </c>
      <c r="G125" s="76">
        <f t="shared" si="55"/>
        <v>0</v>
      </c>
      <c r="H125" s="56">
        <f>ΠΡΟΥΠΟΛΟΓΙΣΜΟΣ_ΕΞΟΔΑ!I270</f>
        <v>0</v>
      </c>
      <c r="I125" s="426">
        <f t="shared" si="56"/>
        <v>0</v>
      </c>
      <c r="J125" s="66">
        <f>H125+'2025 Μάιος'!J125</f>
        <v>17.899999999999977</v>
      </c>
      <c r="K125" s="430">
        <f t="shared" si="57"/>
        <v>3.4795026691629411E-4</v>
      </c>
      <c r="L125" s="56">
        <f>'2024_60-69 ΕΞΟΔΑ+ΟΜ 2'!I74</f>
        <v>0</v>
      </c>
      <c r="M125" s="76">
        <f t="shared" si="58"/>
        <v>0</v>
      </c>
      <c r="N125" s="66">
        <f>L125+'2025 Μάιος'!N125</f>
        <v>0</v>
      </c>
      <c r="O125" s="76">
        <f t="shared" si="59"/>
        <v>0</v>
      </c>
      <c r="P125" s="66"/>
      <c r="Q125" s="80" t="e">
        <f t="shared" si="53"/>
        <v>#DIV/0!</v>
      </c>
      <c r="S125"/>
      <c r="T125"/>
      <c r="U125"/>
      <c r="V125"/>
    </row>
    <row r="126" spans="1:22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2'!I80</f>
        <v>0</v>
      </c>
      <c r="E126" s="76" t="e">
        <f t="shared" si="54"/>
        <v>#DIV/0!</v>
      </c>
      <c r="F126" s="66">
        <f>D126+'2025 Μάιος'!F126</f>
        <v>173.75</v>
      </c>
      <c r="G126" s="76">
        <f t="shared" si="55"/>
        <v>3.6105276544599317E-3</v>
      </c>
      <c r="H126" s="56">
        <f>ΠΡΟΥΠΟΛΟΓΙΣΜΟΣ_ΕΞΟΔΑ!I274</f>
        <v>34.75</v>
      </c>
      <c r="I126" s="426">
        <f t="shared" si="56"/>
        <v>3.0504413520463162E-3</v>
      </c>
      <c r="J126" s="66">
        <f>H126+'2025 Μάιος'!J126</f>
        <v>69.5</v>
      </c>
      <c r="K126" s="430">
        <f t="shared" si="57"/>
        <v>1.3509800866303057E-3</v>
      </c>
      <c r="L126" s="56">
        <f>'2024_60-69 ΕΞΟΔΑ+ΟΜ 2'!I75</f>
        <v>34.75</v>
      </c>
      <c r="M126" s="76">
        <f t="shared" si="58"/>
        <v>5.8286005655839171E-3</v>
      </c>
      <c r="N126" s="66">
        <f>L126+'2025 Μάιος'!N126</f>
        <v>208.5</v>
      </c>
      <c r="O126" s="76">
        <f t="shared" si="59"/>
        <v>4.2205307261721677E-3</v>
      </c>
      <c r="P126" s="66"/>
      <c r="Q126" s="80" t="e">
        <f t="shared" si="53"/>
        <v>#DIV/0!</v>
      </c>
      <c r="S126"/>
      <c r="T126"/>
      <c r="U126"/>
      <c r="V126"/>
    </row>
    <row r="127" spans="1:22" ht="14.5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2'!I81</f>
        <v>0</v>
      </c>
      <c r="E127" s="76" t="e">
        <f t="shared" si="54"/>
        <v>#DIV/0!</v>
      </c>
      <c r="F127" s="66">
        <f>D127+'2025 Μάιος'!F127</f>
        <v>0</v>
      </c>
      <c r="G127" s="76">
        <f t="shared" si="55"/>
        <v>0</v>
      </c>
      <c r="H127" s="56">
        <f>ΠΡΟΥΠΟΛΟΓΙΣΜΟΣ_ΕΞΟΔΑ!I278</f>
        <v>0</v>
      </c>
      <c r="I127" s="426">
        <f t="shared" si="56"/>
        <v>0</v>
      </c>
      <c r="J127" s="66">
        <f>H127+'2025 Μάιος'!J127</f>
        <v>69.5</v>
      </c>
      <c r="K127" s="430">
        <f t="shared" si="57"/>
        <v>1.3509800866303057E-3</v>
      </c>
      <c r="L127" s="56">
        <f>'2024_60-69 ΕΞΟΔΑ+ΟΜ 2'!I76</f>
        <v>0</v>
      </c>
      <c r="M127" s="76">
        <f t="shared" si="58"/>
        <v>0</v>
      </c>
      <c r="N127" s="66">
        <f>L127+'2025 Μάιος'!N127</f>
        <v>0</v>
      </c>
      <c r="O127" s="76">
        <f t="shared" si="59"/>
        <v>0</v>
      </c>
      <c r="P127" s="66"/>
      <c r="Q127" s="80" t="e">
        <f t="shared" si="53"/>
        <v>#DIV/0!</v>
      </c>
      <c r="S127"/>
      <c r="T127"/>
      <c r="U127"/>
      <c r="V127"/>
    </row>
    <row r="128" spans="1:22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2'!I82</f>
        <v>0</v>
      </c>
      <c r="E128" s="76" t="e">
        <f t="shared" si="54"/>
        <v>#DIV/0!</v>
      </c>
      <c r="F128" s="66">
        <f>D128+'2025 Μάιος'!F128</f>
        <v>0</v>
      </c>
      <c r="G128" s="76">
        <f t="shared" si="55"/>
        <v>0</v>
      </c>
      <c r="H128" s="56">
        <f>ΠΡΟΥΠΟΛΟΓΙΣΜΟΣ_ΕΞΟΔΑ!I282</f>
        <v>0</v>
      </c>
      <c r="I128" s="426">
        <f t="shared" si="56"/>
        <v>0</v>
      </c>
      <c r="J128" s="66">
        <f>H128+'2025 Μάιος'!J128</f>
        <v>0</v>
      </c>
      <c r="K128" s="430">
        <f t="shared" si="57"/>
        <v>0</v>
      </c>
      <c r="L128" s="56">
        <f>'2024_60-69 ΕΞΟΔΑ+ΟΜ 2'!I77</f>
        <v>0</v>
      </c>
      <c r="M128" s="76">
        <f t="shared" si="58"/>
        <v>0</v>
      </c>
      <c r="N128" s="66">
        <f>L128+'2025 Μάιος'!N128</f>
        <v>0</v>
      </c>
      <c r="O128" s="76">
        <f t="shared" si="59"/>
        <v>0</v>
      </c>
      <c r="P128" s="66"/>
      <c r="Q128" s="80" t="e">
        <f t="shared" si="53"/>
        <v>#DIV/0!</v>
      </c>
      <c r="S128"/>
      <c r="T128"/>
      <c r="U128"/>
      <c r="V128"/>
    </row>
    <row r="129" spans="1:22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2'!I83</f>
        <v>0</v>
      </c>
      <c r="E129" s="76" t="e">
        <f t="shared" si="54"/>
        <v>#DIV/0!</v>
      </c>
      <c r="F129" s="66">
        <f>D129+'2025 Μάιος'!F129</f>
        <v>0</v>
      </c>
      <c r="G129" s="76">
        <f t="shared" si="55"/>
        <v>0</v>
      </c>
      <c r="H129" s="56">
        <f>ΠΡΟΥΠΟΛΟΓΙΣΜΟΣ_ΕΞΟΔΑ!I286</f>
        <v>0</v>
      </c>
      <c r="I129" s="426">
        <f t="shared" si="56"/>
        <v>0</v>
      </c>
      <c r="J129" s="66">
        <f>H129+'2025 Μάιος'!J129</f>
        <v>0</v>
      </c>
      <c r="K129" s="430">
        <f t="shared" si="57"/>
        <v>0</v>
      </c>
      <c r="L129" s="56">
        <f>'2024_60-69 ΕΞΟΔΑ+ΟΜ 2'!I78</f>
        <v>0</v>
      </c>
      <c r="M129" s="76">
        <f t="shared" si="58"/>
        <v>0</v>
      </c>
      <c r="N129" s="66">
        <f>L129+'2025 Μάιος'!N129</f>
        <v>0</v>
      </c>
      <c r="O129" s="76">
        <f t="shared" si="59"/>
        <v>0</v>
      </c>
      <c r="P129" s="66"/>
      <c r="Q129" s="80" t="e">
        <f t="shared" si="53"/>
        <v>#DIV/0!</v>
      </c>
      <c r="S129"/>
      <c r="T129"/>
      <c r="U129"/>
      <c r="V129"/>
    </row>
    <row r="130" spans="1:22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2'!I84</f>
        <v>0</v>
      </c>
      <c r="E130" s="76" t="e">
        <f t="shared" si="54"/>
        <v>#DIV/0!</v>
      </c>
      <c r="F130" s="66">
        <f>D130+'2025 Μάιος'!F130</f>
        <v>172.5</v>
      </c>
      <c r="G130" s="76">
        <f t="shared" si="55"/>
        <v>3.5845526353630976E-3</v>
      </c>
      <c r="H130" s="56">
        <f>ΠΡΟΥΠΟΛΟΓΙΣΜΟΣ_ΕΞΟΔΑ!I290</f>
        <v>30</v>
      </c>
      <c r="I130" s="426">
        <f t="shared" si="56"/>
        <v>2.6334745485291941E-3</v>
      </c>
      <c r="J130" s="66">
        <f>H130+'2025 Μάιος'!J130</f>
        <v>107.5</v>
      </c>
      <c r="K130" s="430">
        <f t="shared" si="57"/>
        <v>2.089645457737523E-3</v>
      </c>
      <c r="L130" s="56">
        <f>'2024_60-69 ΕΞΟΔΑ+ΟΜ 2'!I79</f>
        <v>31</v>
      </c>
      <c r="M130" s="76">
        <f t="shared" si="58"/>
        <v>5.1996148930388902E-3</v>
      </c>
      <c r="N130" s="66">
        <f>L130+'2025 Μάιος'!N130</f>
        <v>248.5</v>
      </c>
      <c r="O130" s="76">
        <f t="shared" si="59"/>
        <v>5.0302248702819366E-3</v>
      </c>
      <c r="P130" s="66"/>
      <c r="Q130" s="80" t="e">
        <f t="shared" si="53"/>
        <v>#DIV/0!</v>
      </c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2'!I85</f>
        <v>0</v>
      </c>
      <c r="E131" s="76" t="e">
        <f t="shared" si="54"/>
        <v>#DIV/0!</v>
      </c>
      <c r="F131" s="66">
        <f>D131+'2025 Μάιος'!F131</f>
        <v>751.64</v>
      </c>
      <c r="G131" s="76">
        <f t="shared" si="55"/>
        <v>1.5619090683155472E-2</v>
      </c>
      <c r="H131" s="56">
        <f>ΠΡΟΥΠΟΛΟΓΙΣΜΟΣ_ΕΞΟΔΑ!I294</f>
        <v>152.31</v>
      </c>
      <c r="I131" s="426">
        <f t="shared" si="56"/>
        <v>1.3370150282882718E-2</v>
      </c>
      <c r="J131" s="66">
        <f>H131+'2025 Μάιος'!J131</f>
        <v>246.94269999999997</v>
      </c>
      <c r="K131" s="430">
        <f t="shared" si="57"/>
        <v>4.8002110825715325E-3</v>
      </c>
      <c r="L131" s="56">
        <f>'2024_60-69 ΕΞΟΔΑ+ΟΜ 2'!I80</f>
        <v>190.71</v>
      </c>
      <c r="M131" s="76">
        <f t="shared" si="58"/>
        <v>3.1987695362949896E-2</v>
      </c>
      <c r="N131" s="66">
        <f>L131+'2025 Μάιος'!N131</f>
        <v>678.65</v>
      </c>
      <c r="O131" s="76">
        <f t="shared" si="59"/>
        <v>1.3737473272502359E-2</v>
      </c>
      <c r="P131" s="66"/>
      <c r="Q131" s="80" t="e">
        <f t="shared" si="53"/>
        <v>#DIV/0!</v>
      </c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2'!I86</f>
        <v>0</v>
      </c>
      <c r="E132" s="76" t="e">
        <f t="shared" si="54"/>
        <v>#DIV/0!</v>
      </c>
      <c r="F132" s="66">
        <f>D132+'2025 Μάιος'!F132</f>
        <v>88.68</v>
      </c>
      <c r="G132" s="76">
        <f t="shared" si="55"/>
        <v>1.8427717548057945E-3</v>
      </c>
      <c r="H132" s="56">
        <f>ΠΡΟΥΠΟΛΟΓΙΣΜΟΣ_ΕΞΟΔΑ!I298</f>
        <v>41.12</v>
      </c>
      <c r="I132" s="426">
        <f t="shared" si="56"/>
        <v>3.6096157811840151E-3</v>
      </c>
      <c r="J132" s="66">
        <f>H132+'2025 Μάιος'!J132</f>
        <v>219.78889999999996</v>
      </c>
      <c r="K132" s="430">
        <f t="shared" si="57"/>
        <v>4.2723802469407128E-3</v>
      </c>
      <c r="L132" s="56">
        <f>'2024_60-69 ΕΞΟΔΑ+ΟΜ 2'!I81</f>
        <v>43.72</v>
      </c>
      <c r="M132" s="76">
        <f t="shared" si="58"/>
        <v>7.3331342943116218E-3</v>
      </c>
      <c r="N132" s="66">
        <f>L132+'2025 Μάιος'!N132</f>
        <v>76.330000000000013</v>
      </c>
      <c r="O132" s="76">
        <f t="shared" si="59"/>
        <v>1.5450988504974658E-3</v>
      </c>
      <c r="P132" s="66"/>
      <c r="Q132" s="80" t="e">
        <f t="shared" si="53"/>
        <v>#DIV/0!</v>
      </c>
      <c r="S132"/>
      <c r="T132"/>
      <c r="U132"/>
      <c r="V132" s="237"/>
    </row>
    <row r="133" spans="1:22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2'!I87</f>
        <v>0</v>
      </c>
      <c r="E133" s="76" t="e">
        <f t="shared" si="54"/>
        <v>#DIV/0!</v>
      </c>
      <c r="F133" s="66">
        <f>D133+'2025 Μάιος'!F133</f>
        <v>46.31</v>
      </c>
      <c r="G133" s="76">
        <f t="shared" si="55"/>
        <v>9.6232250749950763E-4</v>
      </c>
      <c r="H133" s="56">
        <f>ΠΡΟΥΠΟΛΟΓΙΣΜΟΣ_ΕΞΟΔΑ!I302</f>
        <v>11.49</v>
      </c>
      <c r="I133" s="426">
        <f t="shared" si="56"/>
        <v>1.0086207520866813E-3</v>
      </c>
      <c r="J133" s="66">
        <f>H133+'2025 Μάιος'!J133</f>
        <v>58.483800000000002</v>
      </c>
      <c r="K133" s="430">
        <f t="shared" si="57"/>
        <v>1.1368409955463234E-3</v>
      </c>
      <c r="L133" s="56">
        <f>'2024_60-69 ΕΞΟΔΑ+ΟΜ 2'!I82</f>
        <v>-1.05</v>
      </c>
      <c r="M133" s="76">
        <f t="shared" si="58"/>
        <v>-1.7611598831260758E-4</v>
      </c>
      <c r="N133" s="66">
        <f>L133+'2025 Μάιος'!N133</f>
        <v>33.320000000000007</v>
      </c>
      <c r="O133" s="76">
        <f t="shared" si="59"/>
        <v>6.7447522204343725E-4</v>
      </c>
      <c r="P133" s="66"/>
      <c r="Q133" s="80" t="e">
        <f t="shared" si="53"/>
        <v>#DIV/0!</v>
      </c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2'!I88</f>
        <v>0</v>
      </c>
      <c r="E134" s="76" t="e">
        <f t="shared" si="54"/>
        <v>#DIV/0!</v>
      </c>
      <c r="F134" s="66">
        <f>D134+'2025 Μάιος'!F134</f>
        <v>62.370000000000005</v>
      </c>
      <c r="G134" s="76">
        <f t="shared" si="55"/>
        <v>1.2960495528556314E-3</v>
      </c>
      <c r="H134" s="56">
        <f>ΠΡΟΥΠΟΛΟΓΙΣΜΟΣ_ΕΞΟΔΑ!I306</f>
        <v>792.05</v>
      </c>
      <c r="I134" s="426">
        <f t="shared" si="56"/>
        <v>6.9528117205418266E-2</v>
      </c>
      <c r="J134" s="66">
        <f>H134+'2025 Μάιος'!J134</f>
        <v>730.88569999999993</v>
      </c>
      <c r="K134" s="430">
        <f t="shared" si="57"/>
        <v>1.4207367284933114E-2</v>
      </c>
      <c r="L134" s="56">
        <f>'2024_60-69 ΕΞΟΔΑ+ΟΜ 2'!I83</f>
        <v>83.01</v>
      </c>
      <c r="M134" s="76">
        <f t="shared" si="58"/>
        <v>1.392322684745672E-2</v>
      </c>
      <c r="N134" s="66">
        <f>L134+'2025 Μάιος'!N134</f>
        <v>184.54000000000002</v>
      </c>
      <c r="O134" s="76">
        <f t="shared" si="59"/>
        <v>3.7355239338504173E-3</v>
      </c>
      <c r="P134" s="66"/>
      <c r="Q134" s="80" t="e">
        <f t="shared" si="53"/>
        <v>#DIV/0!</v>
      </c>
      <c r="S134"/>
      <c r="T134"/>
      <c r="U134"/>
      <c r="V134" s="237"/>
    </row>
    <row r="135" spans="1:22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2'!I89</f>
        <v>0</v>
      </c>
      <c r="E135" s="76" t="e">
        <f t="shared" si="54"/>
        <v>#DIV/0!</v>
      </c>
      <c r="F135" s="66">
        <f>D135+'2025 Μάιος'!F135</f>
        <v>1482.8000000000002</v>
      </c>
      <c r="G135" s="76">
        <f t="shared" si="55"/>
        <v>3.0812606653428418E-2</v>
      </c>
      <c r="H135" s="56">
        <f>ΠΡΟΥΠΟΛΟΓΙΣΜΟΣ_ΕΞΟΔΑ!I310</f>
        <v>323.36</v>
      </c>
      <c r="I135" s="426">
        <f t="shared" si="56"/>
        <v>2.8385344333746673E-2</v>
      </c>
      <c r="J135" s="66">
        <f>H135+'2025 Μάιος'!J135</f>
        <v>621.81600000000003</v>
      </c>
      <c r="K135" s="430">
        <f t="shared" si="57"/>
        <v>1.2087209115800145E-2</v>
      </c>
      <c r="L135" s="56">
        <f>'2024_60-69 ΕΞΟΔΑ+ΟΜ 2'!I84</f>
        <v>366.94</v>
      </c>
      <c r="M135" s="76">
        <f t="shared" si="58"/>
        <v>6.1546667382312591E-2</v>
      </c>
      <c r="N135" s="66">
        <f>L135+'2025 Μάιος'!N135</f>
        <v>1835.68</v>
      </c>
      <c r="O135" s="76">
        <f t="shared" si="59"/>
        <v>3.7158483661485497E-2</v>
      </c>
      <c r="P135" s="66"/>
      <c r="Q135" s="80" t="e">
        <f t="shared" si="53"/>
        <v>#DIV/0!</v>
      </c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2'!I90</f>
        <v>0</v>
      </c>
      <c r="E136" s="76" t="e">
        <f t="shared" si="54"/>
        <v>#DIV/0!</v>
      </c>
      <c r="F136" s="66">
        <f>D136+'2025 Μάιος'!F136</f>
        <v>25.62</v>
      </c>
      <c r="G136" s="76">
        <f t="shared" si="55"/>
        <v>5.3238399140871054E-4</v>
      </c>
      <c r="H136" s="56">
        <f>ΠΡΟΥΠΟΛΟΓΙΣΜΟΣ_ΕΞΟΔΑ!I314</f>
        <v>0</v>
      </c>
      <c r="I136" s="426">
        <f t="shared" si="56"/>
        <v>0</v>
      </c>
      <c r="J136" s="66">
        <f>H136+'2025 Μάιος'!J136</f>
        <v>436.70000000000005</v>
      </c>
      <c r="K136" s="430">
        <f t="shared" si="57"/>
        <v>8.4888201990137337E-3</v>
      </c>
      <c r="L136" s="56">
        <f>'2024_60-69 ΕΞΟΔΑ+ΟΜ 2'!I85</f>
        <v>0</v>
      </c>
      <c r="M136" s="76">
        <f t="shared" si="58"/>
        <v>0</v>
      </c>
      <c r="N136" s="66">
        <f>L136+'2025 Μάιος'!N136</f>
        <v>50.31</v>
      </c>
      <c r="O136" s="76">
        <f t="shared" si="59"/>
        <v>1.0183928097540612E-3</v>
      </c>
      <c r="P136" s="66"/>
      <c r="Q136" s="80" t="e">
        <f t="shared" si="53"/>
        <v>#DIV/0!</v>
      </c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2'!I91</f>
        <v>0</v>
      </c>
      <c r="E137" s="76" t="e">
        <f t="shared" si="54"/>
        <v>#DIV/0!</v>
      </c>
      <c r="F137" s="66">
        <f>D137+'2025 Μάιος'!F137</f>
        <v>299.25</v>
      </c>
      <c r="G137" s="76">
        <f t="shared" si="55"/>
        <v>6.2184195717820698E-3</v>
      </c>
      <c r="H137" s="56">
        <f>ΠΡΟΥΠΟΛΟΓΙΣΜΟΣ_ΕΞΟΔΑ!I318</f>
        <v>85.3</v>
      </c>
      <c r="I137" s="426">
        <f t="shared" si="56"/>
        <v>7.4878459663180082E-3</v>
      </c>
      <c r="J137" s="66">
        <f>H137+'2025 Μάιος'!J137</f>
        <v>103.58999999999999</v>
      </c>
      <c r="K137" s="430">
        <f t="shared" si="57"/>
        <v>2.0136406787630698E-3</v>
      </c>
      <c r="L137" s="56">
        <f>'2024_60-69 ΕΞΟΔΑ+ΟΜ 2'!I86</f>
        <v>0</v>
      </c>
      <c r="M137" s="76">
        <f t="shared" si="58"/>
        <v>0</v>
      </c>
      <c r="N137" s="66">
        <f>L137+'2025 Μάιος'!N137</f>
        <v>469.58000000000004</v>
      </c>
      <c r="O137" s="76">
        <f t="shared" si="59"/>
        <v>9.5054044047766274E-3</v>
      </c>
      <c r="P137" s="66"/>
      <c r="Q137" s="80" t="e">
        <f t="shared" si="53"/>
        <v>#DIV/0!</v>
      </c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2'!I92</f>
        <v>0</v>
      </c>
      <c r="E138" s="76" t="e">
        <f t="shared" si="54"/>
        <v>#DIV/0!</v>
      </c>
      <c r="F138" s="66">
        <f>D138+'2025 Μάιος'!F138</f>
        <v>0</v>
      </c>
      <c r="G138" s="76">
        <f t="shared" si="55"/>
        <v>0</v>
      </c>
      <c r="H138" s="56">
        <f>ΠΡΟΥΠΟΛΟΓΙΣΜΟΣ_ΕΞΟΔΑ!I322</f>
        <v>0</v>
      </c>
      <c r="I138" s="426">
        <f t="shared" si="56"/>
        <v>0</v>
      </c>
      <c r="J138" s="66">
        <f>H138+'2025 Μάιος'!J138</f>
        <v>316.24</v>
      </c>
      <c r="K138" s="430">
        <f t="shared" si="57"/>
        <v>6.1472509726038542E-3</v>
      </c>
      <c r="L138" s="56">
        <f>'2024_60-69 ΕΞΟΔΑ+ΟΜ 2'!I87</f>
        <v>0</v>
      </c>
      <c r="M138" s="76">
        <f t="shared" si="58"/>
        <v>0</v>
      </c>
      <c r="N138" s="66">
        <f>L138+'2025 Μάιος'!N138</f>
        <v>0</v>
      </c>
      <c r="O138" s="76">
        <f t="shared" si="59"/>
        <v>0</v>
      </c>
      <c r="P138" s="66"/>
      <c r="Q138" s="80" t="e">
        <f t="shared" si="53"/>
        <v>#DIV/0!</v>
      </c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2'!I93</f>
        <v>0</v>
      </c>
      <c r="E139" s="76" t="e">
        <f t="shared" si="54"/>
        <v>#DIV/0!</v>
      </c>
      <c r="F139" s="66">
        <f>D139+'2025 Μάιος'!F139</f>
        <v>0</v>
      </c>
      <c r="G139" s="76">
        <f t="shared" si="55"/>
        <v>0</v>
      </c>
      <c r="H139" s="56">
        <f>ΠΡΟΥΠΟΛΟΓΙΣΜΟΣ_ΕΞΟΔΑ!I326</f>
        <v>0</v>
      </c>
      <c r="I139" s="426">
        <f t="shared" si="56"/>
        <v>0</v>
      </c>
      <c r="J139" s="66">
        <f>H139+'2025 Μάιος'!J139</f>
        <v>0</v>
      </c>
      <c r="K139" s="430">
        <f t="shared" si="57"/>
        <v>0</v>
      </c>
      <c r="L139" s="56">
        <f>'2024_60-69 ΕΞΟΔΑ+ΟΜ 2'!I88</f>
        <v>0</v>
      </c>
      <c r="M139" s="76">
        <f t="shared" si="58"/>
        <v>0</v>
      </c>
      <c r="N139" s="66">
        <f>L139+'2025 Μάιος'!N139</f>
        <v>0</v>
      </c>
      <c r="O139" s="76">
        <f t="shared" si="59"/>
        <v>0</v>
      </c>
      <c r="P139" s="66"/>
      <c r="Q139" s="80" t="e">
        <f t="shared" si="53"/>
        <v>#DIV/0!</v>
      </c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2'!I94</f>
        <v>0</v>
      </c>
      <c r="E140" s="76" t="e">
        <f t="shared" si="54"/>
        <v>#DIV/0!</v>
      </c>
      <c r="F140" s="66">
        <f>D140+'2025 Μάιος'!F140</f>
        <v>0</v>
      </c>
      <c r="G140" s="76">
        <f t="shared" si="55"/>
        <v>0</v>
      </c>
      <c r="H140" s="56">
        <f>ΠΡΟΥΠΟΛΟΓΙΣΜΟΣ_ΕΞΟΔΑ!I330</f>
        <v>0</v>
      </c>
      <c r="I140" s="426">
        <f t="shared" si="56"/>
        <v>0</v>
      </c>
      <c r="J140" s="66">
        <f>H140+'2025 Μάιος'!J140</f>
        <v>0</v>
      </c>
      <c r="K140" s="430">
        <f t="shared" si="57"/>
        <v>0</v>
      </c>
      <c r="L140" s="56">
        <f>'2024_60-69 ΕΞΟΔΑ+ΟΜ 2'!I89</f>
        <v>0</v>
      </c>
      <c r="M140" s="76">
        <f t="shared" si="58"/>
        <v>0</v>
      </c>
      <c r="N140" s="66">
        <f>L140+'2025 Μάιος'!N140</f>
        <v>0</v>
      </c>
      <c r="O140" s="76">
        <f t="shared" si="59"/>
        <v>0</v>
      </c>
      <c r="P140" s="66"/>
      <c r="Q140" s="80" t="e">
        <f t="shared" si="53"/>
        <v>#DIV/0!</v>
      </c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2'!I95</f>
        <v>0</v>
      </c>
      <c r="E141" s="76" t="e">
        <f t="shared" si="54"/>
        <v>#DIV/0!</v>
      </c>
      <c r="F141" s="66">
        <f>D141+'2025 Μάιος'!F141</f>
        <v>1086.5899999999999</v>
      </c>
      <c r="G141" s="76">
        <f t="shared" si="55"/>
        <v>2.257935680034312E-2</v>
      </c>
      <c r="H141" s="56">
        <f>ΠΡΟΥΠΟΛΟΓΙΣΜΟΣ_ΕΞΟΔΑ!I334</f>
        <v>348.43</v>
      </c>
      <c r="I141" s="426">
        <f t="shared" si="56"/>
        <v>3.058605123146757E-2</v>
      </c>
      <c r="J141" s="66">
        <f>H141+'2025 Μάιος'!J141</f>
        <v>-246.32</v>
      </c>
      <c r="K141" s="430">
        <f t="shared" si="57"/>
        <v>-4.788106689766574E-3</v>
      </c>
      <c r="L141" s="56">
        <f>'2024_60-69 ΕΞΟΔΑ+ΟΜ 2'!I90</f>
        <v>0</v>
      </c>
      <c r="M141" s="76">
        <f t="shared" si="58"/>
        <v>0</v>
      </c>
      <c r="N141" s="66">
        <f>L141+'2025 Μάιος'!N141</f>
        <v>901.3</v>
      </c>
      <c r="O141" s="76">
        <f t="shared" si="59"/>
        <v>1.8244433302153355E-2</v>
      </c>
      <c r="P141" s="66"/>
      <c r="Q141" s="80" t="e">
        <f t="shared" si="53"/>
        <v>#DIV/0!</v>
      </c>
      <c r="S141"/>
      <c r="T141"/>
      <c r="U141"/>
      <c r="V141"/>
    </row>
    <row r="142" spans="1:22" ht="56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2'!I96</f>
        <v>0</v>
      </c>
      <c r="E142" s="76" t="e">
        <f t="shared" si="54"/>
        <v>#DIV/0!</v>
      </c>
      <c r="F142" s="66">
        <f>D142+'2025 Μάιος'!F142</f>
        <v>5242.7299999999996</v>
      </c>
      <c r="G142" s="76">
        <f t="shared" si="55"/>
        <v>0.10894400949563578</v>
      </c>
      <c r="H142" s="56">
        <f>ΠΡΟΥΠΟΛΟΓΙΣΜΟΣ_ΕΞΟΔΑ!I338</f>
        <v>3565.69</v>
      </c>
      <c r="I142" s="426">
        <f t="shared" si="56"/>
        <v>0.31300512876483538</v>
      </c>
      <c r="J142" s="66">
        <f>H142+'2025 Μάιος'!J142</f>
        <v>4265.6900000000005</v>
      </c>
      <c r="K142" s="430">
        <f t="shared" si="57"/>
        <v>8.2918881233640704E-2</v>
      </c>
      <c r="L142" s="56">
        <f>'2024_60-69 ΕΞΟΔΑ+ΟΜ 2'!I91</f>
        <v>900</v>
      </c>
      <c r="M142" s="76">
        <f t="shared" si="58"/>
        <v>0.15095656141080649</v>
      </c>
      <c r="N142" s="66">
        <f>L142+'2025 Μάιος'!N142</f>
        <v>4800</v>
      </c>
      <c r="O142" s="76">
        <f t="shared" si="59"/>
        <v>9.7163297293172218E-2</v>
      </c>
      <c r="P142" s="66"/>
      <c r="Q142" s="80" t="e">
        <f t="shared" si="53"/>
        <v>#DIV/0!</v>
      </c>
      <c r="S142"/>
      <c r="T142"/>
      <c r="U142"/>
      <c r="V142"/>
    </row>
    <row r="143" spans="1:22" ht="56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2'!I97</f>
        <v>0</v>
      </c>
      <c r="E143" s="76" t="e">
        <f t="shared" si="54"/>
        <v>#DIV/0!</v>
      </c>
      <c r="F143" s="66">
        <f>D143+'2025 Μάιος'!F143</f>
        <v>4600.62</v>
      </c>
      <c r="G143" s="76">
        <f t="shared" si="55"/>
        <v>9.5600953885821308E-2</v>
      </c>
      <c r="H143" s="56">
        <f>ΠΡΟΥΠΟΛΟΓΙΣΜΟΣ_ΕΞΟΔΑ!I342</f>
        <v>48.44</v>
      </c>
      <c r="I143" s="426">
        <f t="shared" si="56"/>
        <v>4.2521835710251383E-3</v>
      </c>
      <c r="J143" s="66">
        <f>H143+'2025 Μάιος'!J143</f>
        <v>2005.94</v>
      </c>
      <c r="K143" s="430">
        <f t="shared" si="57"/>
        <v>3.8992589855758208E-2</v>
      </c>
      <c r="L143" s="56">
        <f>'2024_60-69 ΕΞΟΔΑ+ΟΜ 2'!I92</f>
        <v>0</v>
      </c>
      <c r="M143" s="76">
        <f t="shared" si="58"/>
        <v>0</v>
      </c>
      <c r="N143" s="66">
        <f>L143+'2025 Μάιος'!N143</f>
        <v>2559.0700000000002</v>
      </c>
      <c r="O143" s="76">
        <f t="shared" si="59"/>
        <v>5.1801599834174629E-2</v>
      </c>
      <c r="P143" s="66"/>
      <c r="Q143" s="80" t="e">
        <f t="shared" si="53"/>
        <v>#DIV/0!</v>
      </c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2'!I98</f>
        <v>0</v>
      </c>
      <c r="E144" s="76" t="e">
        <f t="shared" si="54"/>
        <v>#DIV/0!</v>
      </c>
      <c r="F144" s="66">
        <f>D144+'2025 Μάιος'!F144</f>
        <v>2050.08</v>
      </c>
      <c r="G144" s="76">
        <f t="shared" si="55"/>
        <v>4.2600693720030024E-2</v>
      </c>
      <c r="H144" s="56">
        <f>ΠΡΟΥΠΟΛΟΓΙΣΜΟΣ_ΕΞΟΔΑ!I346</f>
        <v>12.9</v>
      </c>
      <c r="I144" s="426">
        <f t="shared" si="56"/>
        <v>1.1323940558675535E-3</v>
      </c>
      <c r="J144" s="66">
        <f>H144+'2025 Μάιος'!J144</f>
        <v>2610.9900000000002</v>
      </c>
      <c r="K144" s="430">
        <f t="shared" si="57"/>
        <v>5.0753892034400894E-2</v>
      </c>
      <c r="L144" s="56">
        <f>'2024_60-69 ΕΞΟΔΑ+ΟΜ 2'!I93</f>
        <v>29.3</v>
      </c>
      <c r="M144" s="76">
        <f t="shared" si="58"/>
        <v>4.9144747214851445E-3</v>
      </c>
      <c r="N144" s="66">
        <f>L144+'2025 Μάιος'!N144</f>
        <v>1405.43</v>
      </c>
      <c r="O144" s="76">
        <f t="shared" si="59"/>
        <v>2.8449211023904797E-2</v>
      </c>
      <c r="P144" s="66"/>
      <c r="Q144" s="80" t="e">
        <f t="shared" si="53"/>
        <v>#DIV/0!</v>
      </c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2'!I99</f>
        <v>0</v>
      </c>
      <c r="E145" s="76" t="e">
        <f t="shared" si="54"/>
        <v>#DIV/0!</v>
      </c>
      <c r="F145" s="66">
        <f>D145+'2025 Μάιος'!F145</f>
        <v>345.75</v>
      </c>
      <c r="G145" s="76">
        <f t="shared" si="55"/>
        <v>7.1846902821842964E-3</v>
      </c>
      <c r="H145" s="56">
        <f>ΠΡΟΥΠΟΛΟΓΙΣΜΟΣ_ΕΞΟΔΑ!I350</f>
        <v>60.29</v>
      </c>
      <c r="I145" s="426">
        <f t="shared" si="56"/>
        <v>5.2924060176941703E-3</v>
      </c>
      <c r="J145" s="66">
        <f>H145+'2025 Μάιος'!J145</f>
        <v>403.53000000000003</v>
      </c>
      <c r="K145" s="430">
        <f t="shared" si="57"/>
        <v>7.8440430842867236E-3</v>
      </c>
      <c r="L145" s="56">
        <f>'2024_60-69 ΕΞΟΔΑ+ΟΜ 2'!I94</f>
        <v>112.36</v>
      </c>
      <c r="M145" s="76">
        <f t="shared" si="58"/>
        <v>1.8846088044575795E-2</v>
      </c>
      <c r="N145" s="66">
        <f>L145+'2025 Μάιος'!N145</f>
        <v>713.29</v>
      </c>
      <c r="O145" s="76">
        <f t="shared" si="59"/>
        <v>1.4438668401301417E-2</v>
      </c>
      <c r="P145" s="66"/>
      <c r="Q145" s="80" t="e">
        <f t="shared" si="53"/>
        <v>#DIV/0!</v>
      </c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2'!I100</f>
        <v>0</v>
      </c>
      <c r="E146" s="76" t="e">
        <f t="shared" si="54"/>
        <v>#DIV/0!</v>
      </c>
      <c r="F146" s="66">
        <f>D146+'2025 Μάιος'!F146</f>
        <v>0</v>
      </c>
      <c r="G146" s="76">
        <f t="shared" si="55"/>
        <v>0</v>
      </c>
      <c r="H146" s="56">
        <f>ΠΡΟΥΠΟΛΟΓΙΣΜΟΣ_ΕΞΟΔΑ!I354</f>
        <v>0</v>
      </c>
      <c r="I146" s="426">
        <f t="shared" si="56"/>
        <v>0</v>
      </c>
      <c r="J146" s="66">
        <f>H146+'2025 Μάιος'!J146</f>
        <v>157.87</v>
      </c>
      <c r="K146" s="430">
        <f t="shared" si="57"/>
        <v>3.0687658457025373E-3</v>
      </c>
      <c r="L146" s="56">
        <f>'2024_60-69 ΕΞΟΔΑ+ΟΜ 2'!I95</f>
        <v>0</v>
      </c>
      <c r="M146" s="76">
        <f t="shared" si="58"/>
        <v>0</v>
      </c>
      <c r="N146" s="66">
        <f>L146+'2025 Μάιος'!N146</f>
        <v>0</v>
      </c>
      <c r="O146" s="76">
        <f t="shared" si="59"/>
        <v>0</v>
      </c>
      <c r="P146" s="66"/>
      <c r="Q146" s="80" t="e">
        <f t="shared" si="53"/>
        <v>#DIV/0!</v>
      </c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2'!I101</f>
        <v>0</v>
      </c>
      <c r="E147" s="76" t="e">
        <f t="shared" si="54"/>
        <v>#DIV/0!</v>
      </c>
      <c r="F147" s="66">
        <f>D147+'2025 Μάιος'!F147</f>
        <v>0</v>
      </c>
      <c r="G147" s="76">
        <f t="shared" si="55"/>
        <v>0</v>
      </c>
      <c r="H147" s="56">
        <f>ΠΡΟΥΠΟΛΟΓΙΣΜΟΣ_ΕΞΟΔΑ!I358</f>
        <v>0</v>
      </c>
      <c r="I147" s="426">
        <f t="shared" si="56"/>
        <v>0</v>
      </c>
      <c r="J147" s="66">
        <f>H147+'2025 Μάιος'!J147</f>
        <v>0</v>
      </c>
      <c r="K147" s="430">
        <f t="shared" si="57"/>
        <v>0</v>
      </c>
      <c r="L147" s="56">
        <f>'2024_60-69 ΕΞΟΔΑ+ΟΜ 2'!I96</f>
        <v>0</v>
      </c>
      <c r="M147" s="76">
        <f t="shared" si="58"/>
        <v>0</v>
      </c>
      <c r="N147" s="66">
        <f>L147+'2025 Μάιος'!N147</f>
        <v>0</v>
      </c>
      <c r="O147" s="76">
        <f t="shared" si="59"/>
        <v>0</v>
      </c>
      <c r="P147" s="66"/>
      <c r="Q147" s="80" t="e">
        <f t="shared" si="53"/>
        <v>#DIV/0!</v>
      </c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2'!I102</f>
        <v>0</v>
      </c>
      <c r="E148" s="76" t="e">
        <f t="shared" si="54"/>
        <v>#DIV/0!</v>
      </c>
      <c r="F148" s="66">
        <f>D148+'2025 Μάιος'!F148</f>
        <v>4137.37</v>
      </c>
      <c r="G148" s="76">
        <f t="shared" si="55"/>
        <v>8.5974611808534607E-2</v>
      </c>
      <c r="H148" s="56">
        <f>ΠΡΟΥΠΟΛΟΓΙΣΜΟΣ_ΕΞΟΔΑ!I362</f>
        <v>912.09</v>
      </c>
      <c r="I148" s="426">
        <f t="shared" si="56"/>
        <v>8.006552669893309E-2</v>
      </c>
      <c r="J148" s="66">
        <f>H148+'2025 Μάιος'!J148</f>
        <v>1755.5000000000002</v>
      </c>
      <c r="K148" s="430">
        <f t="shared" si="57"/>
        <v>3.4124396288913693E-2</v>
      </c>
      <c r="L148" s="56">
        <f>'2024_60-69 ΕΞΟΔΑ+ΟΜ 2'!I97</f>
        <v>130.18</v>
      </c>
      <c r="M148" s="76">
        <f t="shared" si="58"/>
        <v>2.1835027960509765E-2</v>
      </c>
      <c r="N148" s="66">
        <f>L148+'2025 Μάιος'!N148</f>
        <v>2966.61</v>
      </c>
      <c r="O148" s="76">
        <f t="shared" si="59"/>
        <v>6.0051168621437008E-2</v>
      </c>
      <c r="P148" s="66"/>
      <c r="Q148" s="80" t="e">
        <f t="shared" si="53"/>
        <v>#DIV/0!</v>
      </c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2'!I103</f>
        <v>0</v>
      </c>
      <c r="E149" s="76" t="e">
        <f t="shared" si="54"/>
        <v>#DIV/0!</v>
      </c>
      <c r="F149" s="66">
        <f>D149+'2025 Μάιος'!F149</f>
        <v>0</v>
      </c>
      <c r="G149" s="76">
        <f t="shared" si="55"/>
        <v>0</v>
      </c>
      <c r="H149" s="56">
        <f>ΠΡΟΥΠΟΛΟΓΙΣΜΟΣ_ΕΞΟΔΑ!I366</f>
        <v>0</v>
      </c>
      <c r="I149" s="426">
        <f t="shared" si="56"/>
        <v>0</v>
      </c>
      <c r="J149" s="66">
        <f>H149+'2025 Μάιος'!J149</f>
        <v>1265.0300000000002</v>
      </c>
      <c r="K149" s="430">
        <f t="shared" si="57"/>
        <v>2.459036458978325E-2</v>
      </c>
      <c r="L149" s="56">
        <f>'2024_60-69 ΕΞΟΔΑ+ΟΜ 2'!I98</f>
        <v>0</v>
      </c>
      <c r="M149" s="76">
        <f t="shared" si="58"/>
        <v>0</v>
      </c>
      <c r="N149" s="66">
        <f>L149+'2025 Μάιος'!N149</f>
        <v>0</v>
      </c>
      <c r="O149" s="76">
        <f t="shared" si="59"/>
        <v>0</v>
      </c>
      <c r="P149" s="66"/>
      <c r="Q149" s="80" t="e">
        <f t="shared" si="53"/>
        <v>#DIV/0!</v>
      </c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2'!I104</f>
        <v>0</v>
      </c>
      <c r="E150" s="76" t="e">
        <f t="shared" si="54"/>
        <v>#DIV/0!</v>
      </c>
      <c r="F150" s="66">
        <f>D150+'2025 Μάιος'!F150</f>
        <v>2393.4199999999996</v>
      </c>
      <c r="G150" s="76">
        <f t="shared" si="55"/>
        <v>4.9735304165395622E-2</v>
      </c>
      <c r="H150" s="56">
        <f>ΠΡΟΥΠΟΛΟΓΙΣΜΟΣ_ΕΞΟΔΑ!I370</f>
        <v>0</v>
      </c>
      <c r="I150" s="426">
        <f t="shared" si="56"/>
        <v>0</v>
      </c>
      <c r="J150" s="66">
        <f>H150+'2025 Μάιος'!J150</f>
        <v>0</v>
      </c>
      <c r="K150" s="430">
        <f t="shared" si="57"/>
        <v>0</v>
      </c>
      <c r="L150" s="56">
        <f>'2024_60-69 ΕΞΟΔΑ+ΟΜ 2'!I99</f>
        <v>0</v>
      </c>
      <c r="M150" s="76">
        <f t="shared" si="58"/>
        <v>0</v>
      </c>
      <c r="N150" s="66">
        <f>L150+'2025 Μάιος'!N150</f>
        <v>556.22</v>
      </c>
      <c r="O150" s="76">
        <f t="shared" si="59"/>
        <v>1.1259201920918387E-2</v>
      </c>
      <c r="P150" s="66"/>
      <c r="Q150" s="80" t="e">
        <f t="shared" si="53"/>
        <v>#DIV/0!</v>
      </c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2'!I105</f>
        <v>0</v>
      </c>
      <c r="E151" s="76" t="e">
        <f t="shared" si="54"/>
        <v>#DIV/0!</v>
      </c>
      <c r="F151" s="66">
        <f>D151+'2025 Μάιος'!F151</f>
        <v>0</v>
      </c>
      <c r="G151" s="76">
        <f t="shared" si="55"/>
        <v>0</v>
      </c>
      <c r="H151" s="56">
        <f>ΠΡΟΥΠΟΛΟΓΙΣΜΟΣ_ΕΞΟΔΑ!I374</f>
        <v>564.46</v>
      </c>
      <c r="I151" s="426">
        <f t="shared" si="56"/>
        <v>4.9549701455426295E-2</v>
      </c>
      <c r="J151" s="66">
        <f>H151+'2025 Μάιος'!J151</f>
        <v>1962.6100000000001</v>
      </c>
      <c r="K151" s="430">
        <f t="shared" si="57"/>
        <v>3.8150316947072001E-2</v>
      </c>
      <c r="L151" s="56">
        <f>'2024_60-69 ΕΞΟΔΑ+ΟΜ 2'!I100</f>
        <v>674.67</v>
      </c>
      <c r="M151" s="76">
        <f t="shared" si="58"/>
        <v>0.11316207031892089</v>
      </c>
      <c r="N151" s="66">
        <f>L151+'2025 Μάιος'!N151</f>
        <v>4274</v>
      </c>
      <c r="O151" s="76">
        <f t="shared" si="59"/>
        <v>8.6515819298128765E-2</v>
      </c>
      <c r="P151" s="66"/>
      <c r="Q151" s="80" t="e">
        <f t="shared" si="53"/>
        <v>#DIV/0!</v>
      </c>
      <c r="S151"/>
      <c r="T151"/>
      <c r="U151"/>
      <c r="V151"/>
    </row>
    <row r="152" spans="1:22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2'!I106</f>
        <v>777.67000000000007</v>
      </c>
      <c r="E152" s="76" t="e">
        <f t="shared" si="54"/>
        <v>#DIV/0!</v>
      </c>
      <c r="F152" s="66">
        <f>D152+'2025 Μάιος'!F152</f>
        <v>4666.0200000000004</v>
      </c>
      <c r="G152" s="76">
        <f t="shared" si="55"/>
        <v>9.6959966884967677E-2</v>
      </c>
      <c r="H152" s="56">
        <f>ΠΡΟΥΠΟΛΟΓΙΣΜΟΣ_ΕΞΟΔΑ!I378</f>
        <v>444.43416666666667</v>
      </c>
      <c r="I152" s="426">
        <f t="shared" si="56"/>
        <v>3.9013535547114953E-2</v>
      </c>
      <c r="J152" s="66">
        <f>H152+'2025 Μάιος'!J152</f>
        <v>2013.1883333333335</v>
      </c>
      <c r="K152" s="430">
        <f t="shared" si="57"/>
        <v>3.9133487035536513E-2</v>
      </c>
      <c r="L152" s="56">
        <f>'2024_60-69 ΕΞΟΔΑ+ΟΜ 2'!I101</f>
        <v>0</v>
      </c>
      <c r="M152" s="76">
        <f t="shared" si="58"/>
        <v>0</v>
      </c>
      <c r="N152" s="66">
        <f>L152+'2025 Μάιος'!N152</f>
        <v>0</v>
      </c>
      <c r="O152" s="76">
        <f t="shared" si="59"/>
        <v>0</v>
      </c>
      <c r="P152" s="66"/>
      <c r="Q152" s="80" t="e">
        <f t="shared" si="53"/>
        <v>#DIV/0!</v>
      </c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2'!I107</f>
        <v>0</v>
      </c>
      <c r="E153" s="76" t="e">
        <f t="shared" ref="E153" si="60">D153/$D4152</f>
        <v>#DIV/0!</v>
      </c>
      <c r="F153" s="66">
        <f>D153+'2025 Μάιος'!F153</f>
        <v>2070.54</v>
      </c>
      <c r="G153" s="76">
        <f t="shared" ref="G153" si="61">F153/$F$116</f>
        <v>4.3025852832607007E-2</v>
      </c>
      <c r="H153" s="56">
        <f>ΠΡΟΥΠΟΛΟΓΙΣΜΟΣ_ΕΞΟΔΑ!I382</f>
        <v>341.63</v>
      </c>
      <c r="I153" s="426">
        <f t="shared" si="56"/>
        <v>2.9989130333800951E-2</v>
      </c>
      <c r="J153" s="66">
        <f>H153+'2025 Μάιος'!J153</f>
        <v>1647.1983333333333</v>
      </c>
      <c r="K153" s="430">
        <f t="shared" si="57"/>
        <v>3.2019167583654126E-2</v>
      </c>
      <c r="L153" s="56">
        <f>'2024_60-69 ΕΞΟΔΑ+ΟΜ 2'!I102</f>
        <v>22.73</v>
      </c>
      <c r="M153" s="76">
        <f t="shared" si="58"/>
        <v>3.8124918231862573E-3</v>
      </c>
      <c r="N153" s="66">
        <f>L153+'2025 Μάιος'!N153</f>
        <v>5678.5300000000007</v>
      </c>
      <c r="O153" s="76">
        <f t="shared" si="59"/>
        <v>0.1149468122037911</v>
      </c>
      <c r="P153" s="66"/>
      <c r="Q153" s="80" t="e">
        <f t="shared" si="53"/>
        <v>#DIV/0!</v>
      </c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2'!I70</f>
        <v>777.67000000000007</v>
      </c>
      <c r="E157" s="82"/>
      <c r="F157" s="65">
        <f>'2025_60-69 ΕΞΟΔΑ+ΟΜ 2'!V70</f>
        <v>48123.159999999996</v>
      </c>
      <c r="G157" s="82"/>
      <c r="H157" s="65">
        <f>SUM(H117:H156)</f>
        <v>11391.794166666665</v>
      </c>
      <c r="I157" s="82"/>
      <c r="J157" s="65">
        <f>SUM(J117:J156)</f>
        <v>51444.133549999991</v>
      </c>
      <c r="K157" s="82"/>
      <c r="L157" s="65">
        <f>SUM(L117:L156)</f>
        <v>5961.98</v>
      </c>
      <c r="M157" s="82"/>
      <c r="N157" s="65">
        <f>SUM(N117:N156)</f>
        <v>49401.37000000001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 t="e">
        <f>D7-D74-D111-D157</f>
        <v>#REF!</v>
      </c>
      <c r="E159" s="298"/>
      <c r="F159" s="87" t="e">
        <f>F7-F74-F111-F157</f>
        <v>#REF!</v>
      </c>
      <c r="G159" s="298"/>
      <c r="H159" s="87">
        <f>H7-H74-H111-H157</f>
        <v>30146.332837158814</v>
      </c>
      <c r="I159" s="298"/>
      <c r="J159" s="87">
        <f>J7-J74-J111-J157</f>
        <v>88753.364310712699</v>
      </c>
      <c r="K159" s="298"/>
      <c r="L159" s="87">
        <f>L7-L74-L111-L157</f>
        <v>20276.260999999988</v>
      </c>
      <c r="M159" s="298"/>
      <c r="N159" s="87">
        <f>N7-N74-N111-N157</f>
        <v>-78887.170946902683</v>
      </c>
      <c r="O159" s="298"/>
      <c r="P159" s="87"/>
      <c r="Q159" s="298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772-93CC-486B-B1C6-0A5FC105344E}">
  <dimension ref="A1:V159"/>
  <sheetViews>
    <sheetView zoomScale="55" zoomScaleNormal="55" workbookViewId="0">
      <selection activeCell="H9" sqref="H9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42.453125" style="61" customWidth="1"/>
    <col min="4" max="4" width="13.81640625" style="61" customWidth="1"/>
    <col min="5" max="5" width="10.81640625" style="61" customWidth="1"/>
    <col min="6" max="6" width="14.1796875" style="61" customWidth="1"/>
    <col min="7" max="7" width="11.7265625" style="61" customWidth="1"/>
    <col min="8" max="8" width="12.7265625" style="61" bestFit="1" customWidth="1"/>
    <col min="9" max="9" width="8.81640625" style="61" customWidth="1"/>
    <col min="10" max="10" width="16.26953125" style="61" bestFit="1" customWidth="1"/>
    <col min="11" max="11" width="10.7265625" style="61" customWidth="1"/>
    <col min="12" max="12" width="13.7265625" style="61" customWidth="1"/>
    <col min="13" max="13" width="11.7265625" style="61" customWidth="1"/>
    <col min="14" max="14" width="14.1796875" style="61" customWidth="1"/>
    <col min="15" max="16" width="13.26953125" style="61" customWidth="1"/>
    <col min="17" max="17" width="11.453125" style="51" customWidth="1"/>
    <col min="18" max="21" width="9.1796875" style="51"/>
    <col min="22" max="22" width="42.8164062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ΑΝΤΙΣΤΟΙΧΙΣΗ!$F$112</f>
        <v xml:space="preserve">ΙΟΥΛΙΟΣ ΤΡΕΧΟΝ ΕΤΟΣ </v>
      </c>
      <c r="E3" s="433"/>
      <c r="F3" s="433"/>
      <c r="G3" s="109">
        <f>ΑΝΤΙΣΤΟΙΧΙΣΗ!$D$34</f>
        <v>2025</v>
      </c>
      <c r="H3" s="433" t="str">
        <f>ΑΝΤΙΣΤΟΙΧΙΣΗ!$F$112</f>
        <v xml:space="preserve">ΙΟΥΛΙΟΣ ΤΡΕΧΟΝ ΕΤΟΣ </v>
      </c>
      <c r="I3" s="433"/>
      <c r="J3" s="433"/>
      <c r="K3" s="109">
        <f>ΑΝΤΙΣΤΟΙΧΙΣΗ!$D$34</f>
        <v>2025</v>
      </c>
      <c r="L3" s="433" t="str">
        <f>ΑΝΤΙΣΤΟΙΧΙΣΗ!$F$126</f>
        <v>ΙΟΥΛΙΟΣ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-8617.6466666666674</v>
      </c>
      <c r="E5" s="298"/>
      <c r="F5" s="85">
        <f>F7-F6</f>
        <v>-119462.80082595872</v>
      </c>
      <c r="G5" s="298"/>
      <c r="H5" s="85">
        <f>H159-H6</f>
        <v>-9291.5101166666645</v>
      </c>
      <c r="I5" s="298"/>
      <c r="J5" s="85">
        <f>J159-J6</f>
        <v>-60735.643666666656</v>
      </c>
      <c r="K5" s="298"/>
      <c r="L5" s="85">
        <f>L7-L6</f>
        <v>16425.669999999984</v>
      </c>
      <c r="M5" s="298"/>
      <c r="N5" s="85">
        <f>N7-N6</f>
        <v>-62461.500946902554</v>
      </c>
      <c r="O5" s="298"/>
      <c r="P5" s="85">
        <f>P159-P6</f>
        <v>155092.87221238931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8617.6466666666674</v>
      </c>
      <c r="E6" s="298"/>
      <c r="F6" s="85">
        <f>F74+F111+F157</f>
        <v>335302.3666666667</v>
      </c>
      <c r="G6" s="298"/>
      <c r="H6" s="85">
        <f>H38-H43-H80</f>
        <v>34435.613644924459</v>
      </c>
      <c r="I6" s="298"/>
      <c r="J6" s="86">
        <f>J38-J43-J80</f>
        <v>174633.11150563715</v>
      </c>
      <c r="K6" s="298"/>
      <c r="L6" s="85">
        <f>L43+L80+L116</f>
        <v>65075.760000000009</v>
      </c>
      <c r="M6" s="298"/>
      <c r="N6" s="86">
        <f>N74+N111+N157</f>
        <v>433393.93899999995</v>
      </c>
      <c r="O6" s="298"/>
      <c r="P6" s="85">
        <f>P38-P43-P80</f>
        <v>-155092.87221238931</v>
      </c>
      <c r="Q6" s="298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SUM(D8:D37)</f>
        <v>0</v>
      </c>
      <c r="E7" s="82"/>
      <c r="F7" s="65">
        <f>SUM(F8:F37)</f>
        <v>215839.56584070798</v>
      </c>
      <c r="G7" s="82"/>
      <c r="H7" s="65">
        <f>SUM(H8:H37)</f>
        <v>101228.61793492446</v>
      </c>
      <c r="I7" s="82"/>
      <c r="J7" s="65">
        <f>SUM(J8:J37)</f>
        <v>492048.2007506371</v>
      </c>
      <c r="K7" s="82"/>
      <c r="L7" s="65">
        <f>SUM(L8:L37)</f>
        <v>81501.429999999993</v>
      </c>
      <c r="M7" s="82"/>
      <c r="N7" s="65">
        <f>SUM(N8:N37)</f>
        <v>370932.4380530974</v>
      </c>
      <c r="O7" s="82"/>
      <c r="P7" s="65">
        <f>SUM(P8:P37)</f>
        <v>-155092.87221238931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'2025_ΕΣΟΔΑ'!I2</f>
        <v>0</v>
      </c>
      <c r="E8" s="53" t="e">
        <f>D8/$D$7</f>
        <v>#DIV/0!</v>
      </c>
      <c r="F8" s="54">
        <f>D8+'2025 Ιούνιος'!F8</f>
        <v>191311.33176991151</v>
      </c>
      <c r="G8" s="53">
        <f>F8/$F$7</f>
        <v>0.88635895381248786</v>
      </c>
      <c r="H8" s="54">
        <f>ΠΡΟΥΠΟΛΟΓΙΣΜΟΣ_ΕΣΟΔΑ!K1</f>
        <v>101228.61793492446</v>
      </c>
      <c r="I8" s="53">
        <f>H8/$H$7</f>
        <v>1</v>
      </c>
      <c r="J8" s="54">
        <f>H8+'2025 Ιούνιος'!J8</f>
        <v>492048.2007506371</v>
      </c>
      <c r="K8" s="53">
        <f>J8/$J$7</f>
        <v>1</v>
      </c>
      <c r="L8" s="91">
        <f>'2024_60-69 ΕΞΟΔΑ+ΟΜ 2'!I114</f>
        <v>72744.490000000005</v>
      </c>
      <c r="M8" s="53">
        <f>L8/$L$7</f>
        <v>0.8925547686709302</v>
      </c>
      <c r="N8" s="54">
        <f>L8+'2025 Ιούνιος'!N8</f>
        <v>325810.4328318584</v>
      </c>
      <c r="O8" s="53">
        <f>N8/$N$7</f>
        <v>0.87835519196414957</v>
      </c>
      <c r="P8" s="54">
        <f t="shared" ref="P8:P26" si="0">F8-N8</f>
        <v>-134499.10106194689</v>
      </c>
      <c r="Q8" s="53">
        <f t="shared" ref="Q8:Q26" si="1">N8/F8</f>
        <v>1.7030378170369322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'2025_ΕΣΟΔΑ'!I3</f>
        <v>0</v>
      </c>
      <c r="E9" s="53" t="e">
        <f t="shared" ref="E9:E29" si="2">D9/$D$7</f>
        <v>#DIV/0!</v>
      </c>
      <c r="F9" s="54">
        <f>D9+'2025 Ιούνιος'!F9</f>
        <v>44.25</v>
      </c>
      <c r="G9" s="53">
        <f t="shared" ref="G9:G29" si="3">F9/$F$7</f>
        <v>2.0501338495397547E-4</v>
      </c>
      <c r="H9" s="54"/>
      <c r="I9" s="53">
        <f t="shared" ref="I9:I29" si="4">H9/$H$7</f>
        <v>0</v>
      </c>
      <c r="J9" s="54">
        <f>H9+'2025 Ιούνιος'!J9</f>
        <v>0</v>
      </c>
      <c r="K9" s="53">
        <f t="shared" ref="K9:K29" si="5">J9/$J$7</f>
        <v>0</v>
      </c>
      <c r="L9" s="91">
        <f>'2024_60-69 ΕΞΟΔΑ+ΟΜ 2'!I115</f>
        <v>0</v>
      </c>
      <c r="M9" s="53">
        <f t="shared" ref="M9:M29" si="6">L9/$L$7</f>
        <v>0</v>
      </c>
      <c r="N9" s="54">
        <f>L9+'2025 Ιούνιος'!N9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'2025_ΕΣΟΔΑ'!I4</f>
        <v>0</v>
      </c>
      <c r="E10" s="53" t="e">
        <f t="shared" si="2"/>
        <v>#DIV/0!</v>
      </c>
      <c r="F10" s="54">
        <f>D10+'2025 Ιούνιος'!F10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Ιούνιος'!J10</f>
        <v>0</v>
      </c>
      <c r="K10" s="53">
        <f t="shared" si="5"/>
        <v>0</v>
      </c>
      <c r="L10" s="91">
        <f>'2024_60-69 ΕΞΟΔΑ+ΟΜ 2'!I116</f>
        <v>0</v>
      </c>
      <c r="M10" s="53">
        <f t="shared" si="6"/>
        <v>0</v>
      </c>
      <c r="N10" s="54">
        <f>L10+'2025 Ιούνιος'!N10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'2025_ΕΣΟΔΑ'!I5</f>
        <v>0</v>
      </c>
      <c r="E11" s="53" t="e">
        <f t="shared" si="2"/>
        <v>#DIV/0!</v>
      </c>
      <c r="F11" s="54">
        <f>D11+'2025 Ιούνιος'!F11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Ιούνιος'!J11</f>
        <v>0</v>
      </c>
      <c r="K11" s="53">
        <f t="shared" si="5"/>
        <v>0</v>
      </c>
      <c r="L11" s="91">
        <f>'2024_60-69 ΕΞΟΔΑ+ΟΜ 2'!I117</f>
        <v>4302.1099999999997</v>
      </c>
      <c r="M11" s="53">
        <f t="shared" si="6"/>
        <v>5.2785699588338515E-2</v>
      </c>
      <c r="N11" s="54">
        <f>L11+'2025 Ιούνιος'!N11</f>
        <v>24288.395221238941</v>
      </c>
      <c r="O11" s="53">
        <f t="shared" si="7"/>
        <v>6.5479296846403495E-2</v>
      </c>
      <c r="P11" s="54">
        <f t="shared" si="0"/>
        <v>-11128.641150442483</v>
      </c>
      <c r="Q11" s="53">
        <f t="shared" si="1"/>
        <v>1.8456572281345796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'2025_ΕΣΟΔΑ'!I6</f>
        <v>0</v>
      </c>
      <c r="E12" s="53" t="e">
        <f t="shared" si="2"/>
        <v>#DIV/0!</v>
      </c>
      <c r="F12" s="54">
        <f>D12+'2025 Ιούνιος'!F12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Ιούνιος'!J12</f>
        <v>0</v>
      </c>
      <c r="K12" s="53">
        <f t="shared" si="5"/>
        <v>0</v>
      </c>
      <c r="L12" s="91">
        <f>'2024_60-69 ΕΞΟΔΑ+ΟΜ 2'!I118</f>
        <v>349.66</v>
      </c>
      <c r="M12" s="53">
        <f t="shared" si="6"/>
        <v>4.29023147201221E-3</v>
      </c>
      <c r="N12" s="54">
        <f>L12+'2025 Ιούνιος'!N12</f>
        <v>2406.5899999999997</v>
      </c>
      <c r="O12" s="53">
        <f t="shared" si="7"/>
        <v>6.4879470035875009E-3</v>
      </c>
      <c r="P12" s="54">
        <f t="shared" si="0"/>
        <v>-180.95999999999958</v>
      </c>
      <c r="Q12" s="53">
        <f t="shared" si="1"/>
        <v>1.0813073152320913</v>
      </c>
      <c r="S12"/>
      <c r="T12"/>
      <c r="U12"/>
      <c r="V12"/>
    </row>
    <row r="13" spans="1:22" ht="30.7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'2025_ΕΣΟΔΑ'!I7</f>
        <v>0</v>
      </c>
      <c r="E13" s="53" t="e">
        <f t="shared" si="2"/>
        <v>#DIV/0!</v>
      </c>
      <c r="F13" s="54">
        <f>D13+'2025 Ιούνιος'!F13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Ιούνιος'!J13</f>
        <v>0</v>
      </c>
      <c r="K13" s="53">
        <f t="shared" si="5"/>
        <v>0</v>
      </c>
      <c r="L13" s="91">
        <f>'2024_60-69 ΕΞΟΔΑ+ΟΜ 2'!I119</f>
        <v>3007.42</v>
      </c>
      <c r="M13" s="53">
        <f t="shared" si="6"/>
        <v>3.6900211444142766E-2</v>
      </c>
      <c r="N13" s="54">
        <f>L13+'2025 Ιούνιος'!N13</f>
        <v>9277.07</v>
      </c>
      <c r="O13" s="53">
        <f t="shared" si="7"/>
        <v>2.5010134052153257E-2</v>
      </c>
      <c r="P13" s="54">
        <f t="shared" si="0"/>
        <v>-5950.36</v>
      </c>
      <c r="Q13" s="53">
        <f t="shared" si="1"/>
        <v>2.7886620715361423</v>
      </c>
      <c r="S13"/>
      <c r="T13"/>
      <c r="U13"/>
      <c r="V13"/>
    </row>
    <row r="14" spans="1:22" ht="31.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'2025_ΕΣΟΔΑ'!I8</f>
        <v>0</v>
      </c>
      <c r="E14" s="53" t="e">
        <f t="shared" si="2"/>
        <v>#DIV/0!</v>
      </c>
      <c r="F14" s="54">
        <f>D14+'2025 Ιούνιος'!F14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Ιούνιος'!J14</f>
        <v>0</v>
      </c>
      <c r="K14" s="53">
        <f t="shared" si="5"/>
        <v>0</v>
      </c>
      <c r="L14" s="91">
        <f>'2024_60-69 ΕΞΟΔΑ+ΟΜ 2'!I120</f>
        <v>100</v>
      </c>
      <c r="M14" s="53">
        <f t="shared" si="6"/>
        <v>1.2269723365590029E-3</v>
      </c>
      <c r="N14" s="54">
        <f>L14+'2025 Ιούνιος'!N14</f>
        <v>700</v>
      </c>
      <c r="O14" s="53">
        <f t="shared" si="7"/>
        <v>1.8871361147978058E-3</v>
      </c>
      <c r="P14" s="54">
        <f t="shared" si="0"/>
        <v>-200</v>
      </c>
      <c r="Q14" s="53">
        <f t="shared" si="1"/>
        <v>1.4</v>
      </c>
      <c r="S14"/>
      <c r="T14"/>
      <c r="U14"/>
      <c r="V14"/>
    </row>
    <row r="15" spans="1:22" ht="14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'2025_ΕΣΟΔΑ'!I9</f>
        <v>0</v>
      </c>
      <c r="E15" s="53" t="e">
        <f t="shared" si="2"/>
        <v>#DIV/0!</v>
      </c>
      <c r="F15" s="54">
        <f>D15+'2025 Ιούνιος'!F15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Ιούνιος'!J15</f>
        <v>0</v>
      </c>
      <c r="K15" s="53">
        <f t="shared" si="5"/>
        <v>0</v>
      </c>
      <c r="L15" s="91">
        <f>'2024_60-69 ΕΞΟΔΑ+ΟΜ 2'!I121</f>
        <v>139.51</v>
      </c>
      <c r="M15" s="53">
        <f t="shared" si="6"/>
        <v>1.7117491067334648E-3</v>
      </c>
      <c r="N15" s="54">
        <f>L15+'2025 Ιούνιος'!N15</f>
        <v>669</v>
      </c>
      <c r="O15" s="53">
        <f t="shared" si="7"/>
        <v>1.8035629439996173E-3</v>
      </c>
      <c r="P15" s="54">
        <f t="shared" si="0"/>
        <v>506.09000000000015</v>
      </c>
      <c r="Q15" s="53">
        <f t="shared" si="1"/>
        <v>0.56931809478422923</v>
      </c>
      <c r="S15"/>
      <c r="T15"/>
      <c r="U15"/>
      <c r="V15"/>
    </row>
    <row r="16" spans="1:22" ht="29.2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'2025_ΕΣΟΔΑ'!I10</f>
        <v>0</v>
      </c>
      <c r="E16" s="53" t="e">
        <f t="shared" si="2"/>
        <v>#DIV/0!</v>
      </c>
      <c r="F16" s="54">
        <f>D16+'2025 Ιούνιος'!F16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Ιούνιος'!J16</f>
        <v>0</v>
      </c>
      <c r="K16" s="53">
        <f t="shared" si="5"/>
        <v>0</v>
      </c>
      <c r="L16" s="91">
        <f>'2024_60-69 ΕΞΟΔΑ+ΟΜ 2'!I122</f>
        <v>0</v>
      </c>
      <c r="M16" s="53">
        <f t="shared" si="6"/>
        <v>0</v>
      </c>
      <c r="N16" s="54">
        <f>L16+'2025 Ιούνιος'!N16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'2025_ΕΣΟΔΑ'!I11</f>
        <v>0</v>
      </c>
      <c r="E17" s="53" t="e">
        <f t="shared" si="2"/>
        <v>#DIV/0!</v>
      </c>
      <c r="F17" s="54">
        <f>D17+'2025 Ιούνιος'!F17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Ιούνιος'!J17</f>
        <v>0</v>
      </c>
      <c r="K17" s="53">
        <f t="shared" si="5"/>
        <v>0</v>
      </c>
      <c r="L17" s="91">
        <f>'2024_60-69 ΕΞΟΔΑ+ΟΜ 2'!I123</f>
        <v>88.5</v>
      </c>
      <c r="M17" s="53">
        <f t="shared" si="6"/>
        <v>1.0858705178547175E-3</v>
      </c>
      <c r="N17" s="54">
        <f>L17+'2025 Ιούνιος'!N17</f>
        <v>256.64999999999998</v>
      </c>
      <c r="O17" s="53">
        <f t="shared" si="7"/>
        <v>6.919049769469383E-4</v>
      </c>
      <c r="P17" s="54">
        <f t="shared" si="0"/>
        <v>207.95000000000005</v>
      </c>
      <c r="Q17" s="53">
        <f t="shared" si="1"/>
        <v>0.55241067585019366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'2025_ΕΣΟΔΑ'!I12</f>
        <v>0</v>
      </c>
      <c r="E18" s="53" t="e">
        <f t="shared" si="2"/>
        <v>#DIV/0!</v>
      </c>
      <c r="F18" s="54">
        <f>D18+'2025 Ιούνιος'!F18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Ιούνιος'!J18</f>
        <v>0</v>
      </c>
      <c r="K18" s="53">
        <f t="shared" si="5"/>
        <v>0</v>
      </c>
      <c r="L18" s="91">
        <f>'2024_60-69 ΕΞΟΔΑ+ΟΜ 2'!I124</f>
        <v>0</v>
      </c>
      <c r="M18" s="53">
        <f t="shared" si="6"/>
        <v>0</v>
      </c>
      <c r="N18" s="54">
        <f>L18+'2025 Ιούνιος'!N18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'2025_ΕΣΟΔΑ'!I13</f>
        <v>0</v>
      </c>
      <c r="E19" s="53" t="e">
        <f t="shared" si="2"/>
        <v>#DIV/0!</v>
      </c>
      <c r="F19" s="54">
        <f>D19+'2025 Ιούνιος'!F19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Ιούνιος'!J19</f>
        <v>0</v>
      </c>
      <c r="K19" s="53">
        <f t="shared" si="5"/>
        <v>0</v>
      </c>
      <c r="L19" s="91">
        <f>'2024_60-69 ΕΞΟΔΑ+ΟΜ 2'!I125</f>
        <v>0</v>
      </c>
      <c r="M19" s="53">
        <f t="shared" si="6"/>
        <v>0</v>
      </c>
      <c r="N19" s="54">
        <f>L19+'2025 Ιούνιος'!N19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29.2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'2025_ΕΣΟΔΑ'!I14</f>
        <v>0</v>
      </c>
      <c r="E20" s="53" t="e">
        <f t="shared" si="2"/>
        <v>#DIV/0!</v>
      </c>
      <c r="F20" s="54">
        <f>D20+'2025 Ιούνιος'!F20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Ιούνιος'!J20</f>
        <v>0</v>
      </c>
      <c r="K20" s="53">
        <f t="shared" si="5"/>
        <v>0</v>
      </c>
      <c r="L20" s="91">
        <f>'2024_60-69 ΕΞΟΔΑ+ΟΜ 2'!I126</f>
        <v>0</v>
      </c>
      <c r="M20" s="53">
        <f t="shared" si="6"/>
        <v>0</v>
      </c>
      <c r="N20" s="54">
        <f>L20+'2025 Ιούνιος'!N20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'2025_ΕΣΟΔΑ'!I15</f>
        <v>0</v>
      </c>
      <c r="E21" s="53" t="e">
        <f t="shared" si="2"/>
        <v>#DIV/0!</v>
      </c>
      <c r="F21" s="54">
        <f>D21+'2025 Ιούνιος'!F21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Ιούνιος'!J21</f>
        <v>0</v>
      </c>
      <c r="K21" s="53">
        <f t="shared" si="5"/>
        <v>0</v>
      </c>
      <c r="L21" s="91">
        <f>'2024_60-69 ΕΞΟΔΑ+ΟΜ 2'!I127</f>
        <v>311.5</v>
      </c>
      <c r="M21" s="53">
        <f t="shared" si="6"/>
        <v>3.8220188283812936E-3</v>
      </c>
      <c r="N21" s="54">
        <f>L21+'2025 Ιούνιος'!N21</f>
        <v>1010.6099999999999</v>
      </c>
      <c r="O21" s="53">
        <f t="shared" si="7"/>
        <v>2.7245123271083006E-3</v>
      </c>
      <c r="P21" s="54">
        <f t="shared" si="0"/>
        <v>2219.4499999999998</v>
      </c>
      <c r="Q21" s="53">
        <f t="shared" si="1"/>
        <v>0.31287654099304657</v>
      </c>
      <c r="S21"/>
      <c r="T21"/>
      <c r="U21"/>
      <c r="V21"/>
    </row>
    <row r="22" spans="1:22" ht="19.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'2025_ΕΣΟΔΑ'!I16</f>
        <v>0</v>
      </c>
      <c r="E22" s="53" t="e">
        <f t="shared" si="2"/>
        <v>#DIV/0!</v>
      </c>
      <c r="F22" s="54">
        <f>D22+'2025 Ιούνιος'!F22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Ιούνιος'!J22</f>
        <v>0</v>
      </c>
      <c r="K22" s="53">
        <f t="shared" si="5"/>
        <v>0</v>
      </c>
      <c r="L22" s="91">
        <f>'2024_60-69 ΕΞΟΔΑ+ΟΜ 2'!I128</f>
        <v>0</v>
      </c>
      <c r="M22" s="53">
        <f t="shared" si="6"/>
        <v>0</v>
      </c>
      <c r="N22" s="54">
        <f>L22+'2025 Ιούνιος'!N22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'2025_ΕΣΟΔΑ'!I17</f>
        <v>0</v>
      </c>
      <c r="E23" s="53" t="e">
        <f t="shared" si="2"/>
        <v>#DIV/0!</v>
      </c>
      <c r="F23" s="54">
        <f>D23+'2025 Ιούνιος'!F23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Ιούνιος'!J23</f>
        <v>0</v>
      </c>
      <c r="K23" s="53">
        <f t="shared" si="5"/>
        <v>0</v>
      </c>
      <c r="L23" s="91">
        <f>'2024_60-69 ΕΞΟΔΑ+ΟΜ 2'!I129</f>
        <v>0</v>
      </c>
      <c r="M23" s="53">
        <f t="shared" si="6"/>
        <v>0</v>
      </c>
      <c r="N23" s="54">
        <f>L23+'2025 Ιούνιος'!N23</f>
        <v>524.05999999999995</v>
      </c>
      <c r="O23" s="53">
        <f t="shared" si="7"/>
        <v>1.4128179318870543E-3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'2025_ΕΣΟΔΑ'!I18</f>
        <v>0</v>
      </c>
      <c r="E24" s="53" t="e">
        <f t="shared" si="2"/>
        <v>#DIV/0!</v>
      </c>
      <c r="F24" s="54">
        <f>D24+'2025 Ιούνιος'!F24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Ιούνιος'!J24</f>
        <v>0</v>
      </c>
      <c r="K24" s="53">
        <f t="shared" si="5"/>
        <v>0</v>
      </c>
      <c r="L24" s="91">
        <f>'2024_60-69 ΕΞΟΔΑ+ΟΜ 2'!I130</f>
        <v>592.04999999999995</v>
      </c>
      <c r="M24" s="53">
        <f t="shared" si="6"/>
        <v>7.2642897185975757E-3</v>
      </c>
      <c r="N24" s="54">
        <f>L24+'2025 Ιούνιος'!N24</f>
        <v>1704.75</v>
      </c>
      <c r="O24" s="53">
        <f t="shared" si="7"/>
        <v>4.5958504167165131E-3</v>
      </c>
      <c r="P24" s="54">
        <f t="shared" si="0"/>
        <v>-1704.75</v>
      </c>
      <c r="Q24" s="53" t="e">
        <f t="shared" si="1"/>
        <v>#DIV/0!</v>
      </c>
      <c r="S24"/>
      <c r="T24"/>
      <c r="U24"/>
      <c r="V24"/>
    </row>
    <row r="25" spans="1:22" ht="25.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'2025_ΕΣΟΔΑ'!I19</f>
        <v>0</v>
      </c>
      <c r="E25" s="53" t="e">
        <f t="shared" si="2"/>
        <v>#DIV/0!</v>
      </c>
      <c r="F25" s="54">
        <f>D25+'2025 Ιούνιος'!F25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Ιούνιος'!J25</f>
        <v>0</v>
      </c>
      <c r="K25" s="53">
        <f t="shared" si="5"/>
        <v>0</v>
      </c>
      <c r="L25" s="91">
        <f>'2024_60-69 ΕΞΟΔΑ+ΟΜ 2'!I131</f>
        <v>0</v>
      </c>
      <c r="M25" s="53">
        <f t="shared" si="6"/>
        <v>0</v>
      </c>
      <c r="N25" s="54">
        <f>L25+'2025 Ιούνιος'!N25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'2025_ΕΣΟΔΑ'!I20</f>
        <v>0</v>
      </c>
      <c r="E26" s="53" t="e">
        <f t="shared" si="2"/>
        <v>#DIV/0!</v>
      </c>
      <c r="F26" s="54">
        <f>D26+'2025 Ιούνιος'!F26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Ιούνιος'!J26</f>
        <v>0</v>
      </c>
      <c r="K26" s="53">
        <f t="shared" si="5"/>
        <v>0</v>
      </c>
      <c r="L26" s="91">
        <f>'2024_60-69 ΕΞΟΔΑ+ΟΜ 2'!I132</f>
        <v>0</v>
      </c>
      <c r="M26" s="53">
        <f t="shared" si="6"/>
        <v>0</v>
      </c>
      <c r="N26" s="54">
        <f>L26+'2025 Ιούνιος'!N26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'2025_ΕΣΟΔΑ'!I21</f>
        <v>0</v>
      </c>
      <c r="E27" s="53" t="e">
        <f t="shared" si="2"/>
        <v>#DIV/0!</v>
      </c>
      <c r="F27" s="54">
        <f>D27+'2025 Ιούνιος'!F27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Ιούνιος'!J27</f>
        <v>0</v>
      </c>
      <c r="K27" s="53">
        <f t="shared" si="5"/>
        <v>0</v>
      </c>
      <c r="L27" s="91">
        <f>'2024_60-69 ΕΞΟΔΑ+ΟΜ 2'!I133</f>
        <v>225.4</v>
      </c>
      <c r="M27" s="53">
        <f t="shared" si="6"/>
        <v>2.7655956466039926E-3</v>
      </c>
      <c r="N27" s="54">
        <f>L27+'2025 Ιούνιος'!N27</f>
        <v>419.75</v>
      </c>
      <c r="O27" s="53">
        <f t="shared" si="7"/>
        <v>1.131607691694827E-3</v>
      </c>
      <c r="P27" s="54">
        <f t="shared" ref="P27:P29" si="8">F27-N27</f>
        <v>-169.05</v>
      </c>
      <c r="Q27" s="53">
        <f t="shared" ref="Q27:Q29" si="9">N27/F27</f>
        <v>1.6743119266055047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'2025_ΕΣΟΔΑ'!I22</f>
        <v>0</v>
      </c>
      <c r="E28" s="53" t="e">
        <f t="shared" si="2"/>
        <v>#DIV/0!</v>
      </c>
      <c r="F28" s="54">
        <f>D28+'2025 Ιούνιος'!F28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Ιούνιος'!J28</f>
        <v>0</v>
      </c>
      <c r="K28" s="53">
        <f t="shared" si="5"/>
        <v>0</v>
      </c>
      <c r="L28" s="91">
        <f>'2024_60-69 ΕΞΟΔΑ+ΟΜ 2'!I134</f>
        <v>0</v>
      </c>
      <c r="M28" s="53">
        <f t="shared" si="6"/>
        <v>0</v>
      </c>
      <c r="N28" s="54">
        <f>L28+'2025 Ιούνιος'!N28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'2025_ΕΣΟΔΑ'!I23</f>
        <v>0</v>
      </c>
      <c r="E29" s="53" t="e">
        <f t="shared" si="2"/>
        <v>#DIV/0!</v>
      </c>
      <c r="F29" s="54">
        <f>D29+'2025 Ιούνιος'!F29</f>
        <v>264.43</v>
      </c>
      <c r="G29" s="53">
        <f t="shared" si="3"/>
        <v>1.2251229239181862E-3</v>
      </c>
      <c r="H29" s="54"/>
      <c r="I29" s="53">
        <f t="shared" si="4"/>
        <v>0</v>
      </c>
      <c r="J29" s="54">
        <f>H29+'2025 Ιούνιος'!J29</f>
        <v>0</v>
      </c>
      <c r="K29" s="53">
        <f t="shared" si="5"/>
        <v>0</v>
      </c>
      <c r="L29" s="91">
        <f>'2024_60-69 ΕΞΟΔΑ+ΟΜ 2'!I135</f>
        <v>24.11</v>
      </c>
      <c r="M29" s="53">
        <f t="shared" si="6"/>
        <v>2.9582303034437558E-4</v>
      </c>
      <c r="N29" s="54">
        <f>L29+'2025 Ιούνιος'!N29</f>
        <v>5604.5</v>
      </c>
      <c r="O29" s="53">
        <f t="shared" si="7"/>
        <v>1.510922050769186E-2</v>
      </c>
      <c r="P29" s="54">
        <f t="shared" si="8"/>
        <v>-5340.07</v>
      </c>
      <c r="Q29" s="53">
        <f t="shared" si="9"/>
        <v>21.194645085655939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'2025_ΕΣΟΔΑ'!I24</f>
        <v>0</v>
      </c>
      <c r="E30" s="53" t="e">
        <f t="shared" ref="E30" si="10">D30/$D$7</f>
        <v>#DIV/0!</v>
      </c>
      <c r="F30" s="54">
        <f>D30+'2025 Ιούνιος'!F30</f>
        <v>-1281.8600000000001</v>
      </c>
      <c r="G30" s="53">
        <f t="shared" ref="G30" si="11">F30/$F$7</f>
        <v>-5.9389481951887691E-3</v>
      </c>
      <c r="H30" s="54"/>
      <c r="I30" s="53">
        <f t="shared" ref="I30" si="12">H30/$H$7</f>
        <v>0</v>
      </c>
      <c r="J30" s="54">
        <f>H30+'2025 Ιούνιος'!J30</f>
        <v>0</v>
      </c>
      <c r="K30" s="53">
        <f t="shared" ref="K30" si="13">J30/$J$7</f>
        <v>0</v>
      </c>
      <c r="L30" s="91">
        <f>'2024_60-69 ΕΞΟΔΑ+ΟΜ 2'!I136</f>
        <v>-383.32</v>
      </c>
      <c r="M30" s="53">
        <f t="shared" ref="M30" si="14">L30/$L$7</f>
        <v>-4.7032303604979692E-3</v>
      </c>
      <c r="N30" s="54">
        <f>L30+'2025 Ιούνιος'!N30</f>
        <v>-1739.3700000000001</v>
      </c>
      <c r="O30" s="53">
        <f t="shared" ref="O30" si="15">N30/$N$7</f>
        <v>-4.6891827771369425E-3</v>
      </c>
      <c r="P30" s="54">
        <f t="shared" ref="P30" si="16">F30-N30</f>
        <v>457.51</v>
      </c>
      <c r="Q30" s="53">
        <f t="shared" ref="Q30" si="17">N30/F30</f>
        <v>1.3569110511288285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'2025_ΕΣΟΔΑ'!I25</f>
        <v>0</v>
      </c>
      <c r="E31" s="53" t="e">
        <f t="shared" ref="E31:E37" si="18">D31/$D$7</f>
        <v>#DIV/0!</v>
      </c>
      <c r="F31" s="54">
        <f>D31+'2025 Ιούνιος'!F31</f>
        <v>0</v>
      </c>
      <c r="G31" s="53">
        <f t="shared" ref="G31:G37" si="19">F31/$F$7</f>
        <v>0</v>
      </c>
      <c r="H31" s="54"/>
      <c r="I31" s="53">
        <f t="shared" ref="I31:I37" si="20">H31/$H$7</f>
        <v>0</v>
      </c>
      <c r="J31" s="54">
        <f>H31+'2025 Ιούνιος'!J31</f>
        <v>0</v>
      </c>
      <c r="K31" s="53">
        <f t="shared" ref="K31:K37" si="21">J31/$J$7</f>
        <v>0</v>
      </c>
      <c r="L31" s="91">
        <f>'2024_60-69 ΕΞΟΔΑ+ΟΜ 2'!I137</f>
        <v>0</v>
      </c>
      <c r="M31" s="53">
        <f t="shared" ref="M31:M37" si="22">L31/$L$7</f>
        <v>0</v>
      </c>
      <c r="N31" s="54">
        <f>L31+'2025 Ιούνιος'!N31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'2025_ΕΣΟΔΑ'!I26</f>
        <v>0</v>
      </c>
      <c r="E32" s="53" t="e">
        <f t="shared" si="18"/>
        <v>#DIV/0!</v>
      </c>
      <c r="F32" s="54">
        <f>D32+'2025 Ιούνιος'!F32</f>
        <v>0</v>
      </c>
      <c r="G32" s="53">
        <f t="shared" si="19"/>
        <v>0</v>
      </c>
      <c r="H32" s="54"/>
      <c r="I32" s="53">
        <f t="shared" si="20"/>
        <v>0</v>
      </c>
      <c r="J32" s="54">
        <f>H32+'2025 Ιούνιος'!J32</f>
        <v>0</v>
      </c>
      <c r="K32" s="53">
        <f t="shared" si="21"/>
        <v>0</v>
      </c>
      <c r="L32" s="91">
        <f>'2024_60-69 ΕΞΟΔΑ+ΟΜ 2'!I138</f>
        <v>0</v>
      </c>
      <c r="M32" s="53">
        <f t="shared" si="22"/>
        <v>0</v>
      </c>
      <c r="N32" s="54">
        <f>L32+'2025 Ιούνιος'!N32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'2025_ΕΣΟΔΑ'!I27</f>
        <v>0</v>
      </c>
      <c r="E33" s="53" t="e">
        <f t="shared" si="18"/>
        <v>#DIV/0!</v>
      </c>
      <c r="F33" s="54">
        <f>D33+'2025 Ιούνιος'!F33</f>
        <v>0</v>
      </c>
      <c r="G33" s="53">
        <f t="shared" si="19"/>
        <v>0</v>
      </c>
      <c r="H33" s="54"/>
      <c r="I33" s="53">
        <f t="shared" si="20"/>
        <v>0</v>
      </c>
      <c r="J33" s="54">
        <f>H33+'2025 Ιούνιος'!J33</f>
        <v>0</v>
      </c>
      <c r="K33" s="53">
        <f t="shared" si="21"/>
        <v>0</v>
      </c>
      <c r="L33" s="91">
        <f>'2024_60-69 ΕΞΟΔΑ+ΟΜ 2'!I139</f>
        <v>0</v>
      </c>
      <c r="M33" s="53">
        <f t="shared" si="22"/>
        <v>0</v>
      </c>
      <c r="N33" s="54">
        <f>L33+'2025 Ιούνιος'!N33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'2025_ΕΣΟΔΑ'!I28</f>
        <v>0</v>
      </c>
      <c r="E34" s="53" t="e">
        <f t="shared" si="18"/>
        <v>#DIV/0!</v>
      </c>
      <c r="F34" s="54">
        <f>D34+'2025 Ιούνιος'!F34</f>
        <v>0</v>
      </c>
      <c r="G34" s="53">
        <f t="shared" si="19"/>
        <v>0</v>
      </c>
      <c r="H34" s="54"/>
      <c r="I34" s="53">
        <f t="shared" si="20"/>
        <v>0</v>
      </c>
      <c r="J34" s="54">
        <f>H34+'2025 Ιούνιος'!J34</f>
        <v>0</v>
      </c>
      <c r="K34" s="53">
        <f t="shared" si="21"/>
        <v>0</v>
      </c>
      <c r="L34" s="91">
        <f>'2024_60-69 ΕΞΟΔΑ+ΟΜ 2'!I140</f>
        <v>0</v>
      </c>
      <c r="M34" s="53">
        <f t="shared" si="22"/>
        <v>0</v>
      </c>
      <c r="N34" s="54">
        <f>L34+'2025 Ιούνιος'!N34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'2025_ΕΣΟΔΑ'!I29</f>
        <v>0</v>
      </c>
      <c r="E35" s="53" t="e">
        <f t="shared" si="18"/>
        <v>#DIV/0!</v>
      </c>
      <c r="F35" s="54">
        <f>D35+'2025 Ιούνιος'!F35</f>
        <v>0</v>
      </c>
      <c r="G35" s="53">
        <f t="shared" si="19"/>
        <v>0</v>
      </c>
      <c r="H35" s="54"/>
      <c r="I35" s="53">
        <f t="shared" si="20"/>
        <v>0</v>
      </c>
      <c r="J35" s="54">
        <f>H35+'2025 Ιούνιος'!J35</f>
        <v>0</v>
      </c>
      <c r="K35" s="53">
        <f t="shared" si="21"/>
        <v>0</v>
      </c>
      <c r="L35" s="91">
        <f>'2024_60-69 ΕΞΟΔΑ+ΟΜ 2'!I141</f>
        <v>0</v>
      </c>
      <c r="M35" s="53">
        <f t="shared" si="22"/>
        <v>0</v>
      </c>
      <c r="N35" s="54">
        <f>L35+'2025 Ιούνιος'!N35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'2025_ΕΣΟΔΑ'!I30</f>
        <v>0</v>
      </c>
      <c r="E36" s="53" t="e">
        <f t="shared" si="18"/>
        <v>#DIV/0!</v>
      </c>
      <c r="F36" s="54">
        <f>D36+'2025 Ιούνιος'!F36</f>
        <v>0</v>
      </c>
      <c r="G36" s="53">
        <f t="shared" si="19"/>
        <v>0</v>
      </c>
      <c r="H36" s="54"/>
      <c r="I36" s="53">
        <f t="shared" si="20"/>
        <v>0</v>
      </c>
      <c r="J36" s="54">
        <f>H36+'2025 Ιούνιος'!J36</f>
        <v>0</v>
      </c>
      <c r="K36" s="53">
        <f t="shared" si="21"/>
        <v>0</v>
      </c>
      <c r="L36" s="91">
        <f>'2024_60-69 ΕΞΟΔΑ+ΟΜ 2'!I142</f>
        <v>0</v>
      </c>
      <c r="M36" s="53">
        <f t="shared" si="22"/>
        <v>0</v>
      </c>
      <c r="N36" s="54">
        <f>L36+'2025 Ιούνιος'!N36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'2025_ΕΣΟΔΑ'!I31</f>
        <v>0</v>
      </c>
      <c r="E37" s="53" t="e">
        <f t="shared" si="18"/>
        <v>#DIV/0!</v>
      </c>
      <c r="F37" s="54">
        <f>D37+'2025 Ιούνιος'!F37</f>
        <v>0</v>
      </c>
      <c r="G37" s="53">
        <f t="shared" si="19"/>
        <v>0</v>
      </c>
      <c r="H37" s="54"/>
      <c r="I37" s="53">
        <f t="shared" si="20"/>
        <v>0</v>
      </c>
      <c r="J37" s="54">
        <f>H37+'2025 Ιούνιος'!J37</f>
        <v>0</v>
      </c>
      <c r="K37" s="53">
        <f t="shared" si="21"/>
        <v>0</v>
      </c>
      <c r="L37" s="91">
        <f>'2024_60-69 ΕΞΟΔΑ+ΟΜ 2'!I143</f>
        <v>0</v>
      </c>
      <c r="M37" s="53">
        <f t="shared" si="22"/>
        <v>0</v>
      </c>
      <c r="N37" s="54">
        <f>L37+'2025 Ιούνιος'!N37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'2025_ΕΣΟΔΑ'!I32</f>
        <v>0</v>
      </c>
      <c r="E38" s="82"/>
      <c r="F38" s="65">
        <f>'2025_ΕΣΟΔΑ'!I34</f>
        <v>215839.56584070798</v>
      </c>
      <c r="G38" s="82"/>
      <c r="H38" s="65">
        <f t="shared" ref="H38:N38" si="26">SUM(H8:H31)</f>
        <v>101228.61793492446</v>
      </c>
      <c r="I38" s="82"/>
      <c r="J38" s="65">
        <f t="shared" si="26"/>
        <v>492048.2007506371</v>
      </c>
      <c r="K38" s="82"/>
      <c r="L38" s="65">
        <f t="shared" si="26"/>
        <v>81501.429999999993</v>
      </c>
      <c r="M38" s="82"/>
      <c r="N38" s="65">
        <f t="shared" si="26"/>
        <v>370932.4380530974</v>
      </c>
      <c r="O38" s="82"/>
      <c r="P38" s="65">
        <f>SUM(P8:P31)</f>
        <v>-155092.87221238931</v>
      </c>
      <c r="Q38" s="82"/>
      <c r="S38"/>
      <c r="T38"/>
      <c r="U38"/>
      <c r="V38"/>
    </row>
    <row r="39" spans="1:22" ht="33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33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ΑΝΤΙΣΤΟΙΧΙΣΗ!$F$112</f>
        <v xml:space="preserve">ΙΟΥΛΙΟΣ ΤΡΕΧΟΝ ΕΤΟΣ </v>
      </c>
      <c r="E41" s="433"/>
      <c r="F41" s="433"/>
      <c r="G41" s="109">
        <f>ΑΝΤΙΣΤΟΙΧΙΣΗ!$D$34</f>
        <v>2025</v>
      </c>
      <c r="H41" s="433" t="str">
        <f>ΑΝΤΙΣΤΟΙΧΙΣΗ!$F$112</f>
        <v xml:space="preserve">ΙΟΥΛΙΟΣ ΤΡΕΧΟΝ ΕΤΟΣ </v>
      </c>
      <c r="I41" s="433"/>
      <c r="J41" s="433"/>
      <c r="K41" s="109">
        <f>ΑΝΤΙΣΤΟΙΧΙΣΗ!$D$34</f>
        <v>2025</v>
      </c>
      <c r="L41" s="433" t="str">
        <f>ΑΝΤΙΣΤΟΙΧΙΣΗ!$F$126</f>
        <v>ΙΟΥΛΙΟΣ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1.7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>
        <v>42</v>
      </c>
      <c r="B43" s="181" t="s">
        <v>1</v>
      </c>
      <c r="C43" s="83" t="s">
        <v>34</v>
      </c>
      <c r="D43" s="65">
        <f>SUM(D44:D73)</f>
        <v>7839.9766666666674</v>
      </c>
      <c r="E43" s="82"/>
      <c r="F43" s="65">
        <f>SUM(F44:F73)</f>
        <v>238822.33666666664</v>
      </c>
      <c r="G43" s="82"/>
      <c r="H43" s="65">
        <f>SUM(H44:H73)</f>
        <v>54069.583490000005</v>
      </c>
      <c r="I43" s="82"/>
      <c r="J43" s="65">
        <f>SUM(J44:J73)</f>
        <v>203190.29487000001</v>
      </c>
      <c r="K43" s="82"/>
      <c r="L43" s="65">
        <f>SUM(L44:L73)</f>
        <v>50621.250000000007</v>
      </c>
      <c r="M43" s="82"/>
      <c r="N43" s="65">
        <f>SUM(N44:N73)</f>
        <v>331392.62899999996</v>
      </c>
      <c r="O43" s="82"/>
      <c r="P43" s="65">
        <f>SUM(P44:P73)</f>
        <v>0</v>
      </c>
      <c r="Q43" s="82"/>
      <c r="S43"/>
      <c r="T43"/>
      <c r="U43"/>
      <c r="V43"/>
    </row>
    <row r="44" spans="1:22" ht="33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2'!J4</f>
        <v>0</v>
      </c>
      <c r="E44" s="76">
        <f>D44/$D$43</f>
        <v>0</v>
      </c>
      <c r="F44" s="66">
        <f>D44+'2025 Ιούνιος'!F44</f>
        <v>17090.260000000002</v>
      </c>
      <c r="G44" s="76">
        <f>F44/$F$43</f>
        <v>7.1560559361972587E-2</v>
      </c>
      <c r="H44" s="56">
        <f>ΠΡΟΥΠΟΛΟΓΙΣΜΟΣ_ΕΞΟΔΑ!J7</f>
        <v>7164</v>
      </c>
      <c r="I44" s="426">
        <f>H44/$H$43</f>
        <v>0.13249593463809387</v>
      </c>
      <c r="J44" s="66">
        <f>H44+'2025 Ιούνιος'!J44</f>
        <v>23518.63</v>
      </c>
      <c r="K44" s="430">
        <f>J44/$J$43</f>
        <v>0.11574681760783449</v>
      </c>
      <c r="L44" s="56">
        <f>'2024_60-69 ΕΞΟΔΑ+ΟΜ 2'!J4</f>
        <v>4563.4500000000007</v>
      </c>
      <c r="M44" s="76">
        <f>L44/$L$43</f>
        <v>9.0148899918512479E-2</v>
      </c>
      <c r="N44" s="66">
        <f>L44+'2025 Ιούνιος'!N44</f>
        <v>29360.210000000003</v>
      </c>
      <c r="O44" s="76">
        <f>N44/$N$43</f>
        <v>8.8596448534768127E-2</v>
      </c>
      <c r="P44" s="66"/>
      <c r="Q44" s="76">
        <f>N44/F44</f>
        <v>1.7179498732026313</v>
      </c>
      <c r="S44"/>
      <c r="T44"/>
      <c r="U44"/>
      <c r="V44"/>
    </row>
    <row r="45" spans="1:22" ht="15" customHeight="1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2'!J5</f>
        <v>0</v>
      </c>
      <c r="E45" s="76">
        <f t="shared" ref="E45:E71" si="27">D45/$D$43</f>
        <v>0</v>
      </c>
      <c r="F45" s="66">
        <f>D45+'2025 Ιούνιος'!F45</f>
        <v>24880</v>
      </c>
      <c r="G45" s="76">
        <f t="shared" ref="G45:G70" si="28">F45/$F$43</f>
        <v>0.10417786019205547</v>
      </c>
      <c r="H45" s="56">
        <f>ΠΡΟΥΠΟΛΟΓΙΣΜΟΣ_ΕΞΟΔΑ!J11</f>
        <v>6712</v>
      </c>
      <c r="I45" s="426">
        <f t="shared" ref="I45:I71" si="29">H45/$H$43</f>
        <v>0.12413633630526047</v>
      </c>
      <c r="J45" s="66">
        <f>H45+'2025 Ιούνιος'!J45</f>
        <v>22965.59</v>
      </c>
      <c r="K45" s="430">
        <f t="shared" ref="K45:K71" si="30">J45/$J$43</f>
        <v>0.11302503406815397</v>
      </c>
      <c r="L45" s="56">
        <f>'2024_60-69 ΕΞΟΔΑ+ΟΜ 2'!J5</f>
        <v>3850.73</v>
      </c>
      <c r="M45" s="76">
        <f t="shared" ref="M45:M71" si="31">L45/$L$43</f>
        <v>7.6069437242264851E-2</v>
      </c>
      <c r="N45" s="66">
        <f>L45+'2025 Ιούνιος'!N45</f>
        <v>37162.480000000003</v>
      </c>
      <c r="O45" s="76">
        <f t="shared" ref="O45:O71" si="32">N45/$N$43</f>
        <v>0.11214033369462785</v>
      </c>
      <c r="P45" s="66"/>
      <c r="Q45" s="76">
        <f t="shared" ref="Q45:Q71" si="33">N45/F45</f>
        <v>1.4936688102893891</v>
      </c>
      <c r="S45"/>
      <c r="T45"/>
      <c r="U45"/>
      <c r="V45"/>
    </row>
    <row r="46" spans="1:22" ht="14.5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2'!J6</f>
        <v>0</v>
      </c>
      <c r="E46" s="76">
        <f t="shared" si="27"/>
        <v>0</v>
      </c>
      <c r="F46" s="66">
        <f>D46+'2025 Ιούνιος'!F46</f>
        <v>14200.8</v>
      </c>
      <c r="G46" s="76">
        <f t="shared" si="28"/>
        <v>5.9461774799651979E-2</v>
      </c>
      <c r="H46" s="56">
        <f>ΠΡΟΥΠΟΛΟΓΙΣΜΟΣ_ΕΞΟΔΑ!J15</f>
        <v>3344</v>
      </c>
      <c r="I46" s="426">
        <f t="shared" si="29"/>
        <v>6.184623191370546E-2</v>
      </c>
      <c r="J46" s="66">
        <f>H46+'2025 Ιούνιος'!J46</f>
        <v>10422.950000000001</v>
      </c>
      <c r="K46" s="430">
        <f t="shared" si="30"/>
        <v>5.1296495271432846E-2</v>
      </c>
      <c r="L46" s="56">
        <f>'2024_60-69 ΕΞΟΔΑ+ΟΜ 2'!J6</f>
        <v>3863.6800000000003</v>
      </c>
      <c r="M46" s="76">
        <f t="shared" si="31"/>
        <v>7.6325258661135389E-2</v>
      </c>
      <c r="N46" s="66">
        <f>L46+'2025 Ιούνιος'!N46</f>
        <v>21203.399999999998</v>
      </c>
      <c r="O46" s="76">
        <f t="shared" si="32"/>
        <v>6.3982714594415444E-2</v>
      </c>
      <c r="P46" s="66"/>
      <c r="Q46" s="76">
        <f t="shared" si="33"/>
        <v>1.4931130640527293</v>
      </c>
      <c r="S46"/>
      <c r="T46"/>
      <c r="U46"/>
      <c r="V46"/>
    </row>
    <row r="47" spans="1:22" ht="15" customHeight="1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2'!J7</f>
        <v>0</v>
      </c>
      <c r="E47" s="76">
        <f t="shared" si="27"/>
        <v>0</v>
      </c>
      <c r="F47" s="66">
        <f>D47+'2025 Ιούνιος'!F47</f>
        <v>3672.9500000000003</v>
      </c>
      <c r="G47" s="76">
        <f t="shared" si="28"/>
        <v>1.5379424099373399E-2</v>
      </c>
      <c r="H47" s="56">
        <f>ΠΡΟΥΠΟΛΟΓΙΣΜΟΣ_ΕΞΟΔΑ!J19</f>
        <v>1754.5816</v>
      </c>
      <c r="I47" s="426">
        <f t="shared" si="29"/>
        <v>3.2450436765885285E-2</v>
      </c>
      <c r="J47" s="66">
        <f>H47+'2025 Ιούνιος'!J47</f>
        <v>5494.1466</v>
      </c>
      <c r="K47" s="430">
        <f t="shared" si="30"/>
        <v>2.7039414473585578E-2</v>
      </c>
      <c r="L47" s="56">
        <f>'2024_60-69 ΕΞΟΔΑ+ΟΜ 2'!J7</f>
        <v>1058.54</v>
      </c>
      <c r="M47" s="76">
        <f t="shared" si="31"/>
        <v>2.0910981060325452E-2</v>
      </c>
      <c r="N47" s="66">
        <f>L47+'2025 Ιούνιος'!N47</f>
        <v>7038.6799999999994</v>
      </c>
      <c r="O47" s="76">
        <f t="shared" si="32"/>
        <v>2.123969993309658E-2</v>
      </c>
      <c r="P47" s="66"/>
      <c r="Q47" s="76">
        <f t="shared" si="33"/>
        <v>1.9163560625655125</v>
      </c>
      <c r="S47"/>
      <c r="T47"/>
      <c r="U47"/>
      <c r="V47" s="237"/>
    </row>
    <row r="48" spans="1:22" ht="15" customHeight="1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2'!J8</f>
        <v>0</v>
      </c>
      <c r="E48" s="76">
        <f t="shared" si="27"/>
        <v>0</v>
      </c>
      <c r="F48" s="66">
        <f>D48+'2025 Ιούνιος'!F48</f>
        <v>4508.5199999999995</v>
      </c>
      <c r="G48" s="76">
        <f t="shared" si="28"/>
        <v>1.8878133691040428E-2</v>
      </c>
      <c r="H48" s="56">
        <f>ΠΡΟΥΠΟΛΟΓΙΣΜΟΣ_ΕΞΟΔΑ!J23</f>
        <v>1440.7547999999997</v>
      </c>
      <c r="I48" s="426">
        <f t="shared" si="29"/>
        <v>2.6646308460402005E-2</v>
      </c>
      <c r="J48" s="66">
        <f>H48+'2025 Ιούνιος'!J48</f>
        <v>4850.3972999999996</v>
      </c>
      <c r="K48" s="430">
        <f t="shared" si="30"/>
        <v>2.3871205576542206E-2</v>
      </c>
      <c r="L48" s="56">
        <f>'2024_60-69 ΕΞΟΔΑ+ΟΜ 2'!J8</f>
        <v>810.41</v>
      </c>
      <c r="M48" s="76">
        <f t="shared" si="31"/>
        <v>1.600928463836827E-2</v>
      </c>
      <c r="N48" s="66">
        <f>L48+'2025 Ιούνιος'!N48</f>
        <v>7379.9000000000005</v>
      </c>
      <c r="O48" s="76">
        <f t="shared" si="32"/>
        <v>2.2269354699497559E-2</v>
      </c>
      <c r="P48" s="66"/>
      <c r="Q48" s="76">
        <f t="shared" si="33"/>
        <v>1.6368786209221655</v>
      </c>
      <c r="S48"/>
      <c r="T48"/>
      <c r="U48"/>
      <c r="V48" s="237"/>
    </row>
    <row r="49" spans="1:22" ht="15" customHeight="1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2'!J9</f>
        <v>0</v>
      </c>
      <c r="E49" s="76">
        <f t="shared" si="27"/>
        <v>0</v>
      </c>
      <c r="F49" s="66">
        <f>D49+'2025 Ιούνιος'!F49</f>
        <v>3032.88</v>
      </c>
      <c r="G49" s="76">
        <f t="shared" si="28"/>
        <v>1.2699314655115803E-2</v>
      </c>
      <c r="H49" s="56">
        <f>ΠΡΟΥΠΟΛΟΓΙΣΜΟΣ_ΕΞΟΔΑ!J27</f>
        <v>867.43360000000007</v>
      </c>
      <c r="I49" s="426">
        <f t="shared" si="29"/>
        <v>1.6042912558415195E-2</v>
      </c>
      <c r="J49" s="66">
        <f>H49+'2025 Ιούνιος'!J49</f>
        <v>2662.0436</v>
      </c>
      <c r="K49" s="430">
        <f t="shared" si="30"/>
        <v>1.3101234001865887E-2</v>
      </c>
      <c r="L49" s="56">
        <f>'2024_60-69 ΕΞΟΔΑ+ΟΜ 2'!J9</f>
        <v>824.94</v>
      </c>
      <c r="M49" s="76">
        <f t="shared" si="31"/>
        <v>1.6296318245795985E-2</v>
      </c>
      <c r="N49" s="66">
        <f>L49+'2025 Ιούνιος'!N49</f>
        <v>5484.17</v>
      </c>
      <c r="O49" s="76">
        <f t="shared" si="32"/>
        <v>1.6548859329034746E-2</v>
      </c>
      <c r="P49" s="66"/>
      <c r="Q49" s="76">
        <f t="shared" si="33"/>
        <v>1.8082383740866768</v>
      </c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2'!J10</f>
        <v>0</v>
      </c>
      <c r="E50" s="76">
        <f t="shared" si="27"/>
        <v>0</v>
      </c>
      <c r="F50" s="66">
        <f>D50+'2025 Ιούνιος'!F50</f>
        <v>47267</v>
      </c>
      <c r="G50" s="76">
        <f t="shared" si="28"/>
        <v>0.19791699829975426</v>
      </c>
      <c r="H50" s="56">
        <f>ΠΡΟΥΠΟΛΟΓΙΣΜΟΣ_ΕΞΟΔΑ!J31</f>
        <v>9979.84</v>
      </c>
      <c r="I50" s="426">
        <f t="shared" si="29"/>
        <v>0.18457401288925665</v>
      </c>
      <c r="J50" s="66">
        <f>H50+'2025 Ιούνιος'!J50</f>
        <v>46510.83</v>
      </c>
      <c r="K50" s="430">
        <f t="shared" si="30"/>
        <v>0.22890281265528634</v>
      </c>
      <c r="L50" s="56">
        <f>'2024_60-69 ΕΞΟΔΑ+ΟΜ 2'!J10</f>
        <v>9331.11</v>
      </c>
      <c r="M50" s="76">
        <f t="shared" si="31"/>
        <v>0.18433187643529148</v>
      </c>
      <c r="N50" s="66">
        <f>L50+'2025 Ιούνιος'!N50</f>
        <v>65221.07</v>
      </c>
      <c r="O50" s="76">
        <f t="shared" si="32"/>
        <v>0.19680905455504263</v>
      </c>
      <c r="P50" s="66"/>
      <c r="Q50" s="76">
        <f t="shared" si="33"/>
        <v>1.3798436541350203</v>
      </c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2'!J11</f>
        <v>0</v>
      </c>
      <c r="E51" s="76">
        <f t="shared" si="27"/>
        <v>0</v>
      </c>
      <c r="F51" s="66">
        <f>D51+'2025 Ιούνιος'!F51</f>
        <v>0</v>
      </c>
      <c r="G51" s="76">
        <f t="shared" si="28"/>
        <v>0</v>
      </c>
      <c r="H51" s="56">
        <f>ΠΡΟΥΠΟΛΟΓΙΣΜΟΣ_ΕΞΟΔΑ!J35</f>
        <v>0</v>
      </c>
      <c r="I51" s="426">
        <f t="shared" si="29"/>
        <v>0</v>
      </c>
      <c r="J51" s="66">
        <f>H51+'2025 Ιούνιος'!J51</f>
        <v>0</v>
      </c>
      <c r="K51" s="430">
        <f t="shared" si="30"/>
        <v>0</v>
      </c>
      <c r="L51" s="56">
        <f>'2024_60-69 ΕΞΟΔΑ+ΟΜ 2'!J11</f>
        <v>0</v>
      </c>
      <c r="M51" s="76">
        <f t="shared" si="31"/>
        <v>0</v>
      </c>
      <c r="N51" s="66">
        <f>L51+'2025 Ιούνιος'!N51</f>
        <v>0</v>
      </c>
      <c r="O51" s="76">
        <f t="shared" si="32"/>
        <v>0</v>
      </c>
      <c r="P51" s="66"/>
      <c r="Q51" s="76" t="e">
        <f t="shared" si="33"/>
        <v>#DIV/0!</v>
      </c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2'!J12</f>
        <v>0</v>
      </c>
      <c r="E52" s="76">
        <f t="shared" si="27"/>
        <v>0</v>
      </c>
      <c r="F52" s="66">
        <f>D52+'2025 Ιούνιος'!F52</f>
        <v>1664.65</v>
      </c>
      <c r="G52" s="76">
        <f t="shared" si="28"/>
        <v>6.9702441707678916E-3</v>
      </c>
      <c r="H52" s="56">
        <f>ΠΡΟΥΠΟΛΟΓΙΣΜΟΣ_ΕΞΟΔΑ!J39</f>
        <v>352.51004</v>
      </c>
      <c r="I52" s="426">
        <f t="shared" si="29"/>
        <v>6.5195627050686567E-3</v>
      </c>
      <c r="J52" s="66">
        <f>H52+'2025 Ιούνιος'!J52</f>
        <v>1647.3433199999999</v>
      </c>
      <c r="K52" s="430">
        <f t="shared" si="30"/>
        <v>8.1073917484787393E-3</v>
      </c>
      <c r="L52" s="56">
        <f>'2024_60-69 ΕΞΟΔΑ+ΟΜ 2'!J12</f>
        <v>328.34999999999997</v>
      </c>
      <c r="M52" s="76">
        <f t="shared" si="31"/>
        <v>6.486406400474108E-3</v>
      </c>
      <c r="N52" s="66">
        <f>L52+'2025 Ιούνιος'!N52</f>
        <v>2302.4700000000003</v>
      </c>
      <c r="O52" s="76">
        <f t="shared" si="32"/>
        <v>6.9478612332080584E-3</v>
      </c>
      <c r="P52" s="66"/>
      <c r="Q52" s="76">
        <f t="shared" si="33"/>
        <v>1.3831556182981408</v>
      </c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2'!J13</f>
        <v>0</v>
      </c>
      <c r="E53" s="76">
        <f t="shared" si="27"/>
        <v>0</v>
      </c>
      <c r="F53" s="66">
        <f>D53+'2025 Ιούνιος'!F53</f>
        <v>2427.5000000000005</v>
      </c>
      <c r="G53" s="76">
        <f t="shared" si="28"/>
        <v>1.0164459630876796E-2</v>
      </c>
      <c r="H53" s="56">
        <f>ΠΡΟΥΠΟΛΟΓΙΣΜΟΣ_ΕΞΟΔΑ!J43</f>
        <v>124.78999999999999</v>
      </c>
      <c r="I53" s="426">
        <f t="shared" si="29"/>
        <v>2.3079519379519448E-3</v>
      </c>
      <c r="J53" s="66">
        <f>H53+'2025 Ιούνιος'!J53</f>
        <v>1481.58</v>
      </c>
      <c r="K53" s="430">
        <f t="shared" si="30"/>
        <v>7.2915884144363601E-3</v>
      </c>
      <c r="L53" s="56">
        <f>'2024_60-69 ΕΞΟΔΑ+ΟΜ 2'!J13</f>
        <v>124.78999999999999</v>
      </c>
      <c r="M53" s="76">
        <f t="shared" si="31"/>
        <v>2.4651702595253964E-3</v>
      </c>
      <c r="N53" s="66">
        <f>L53+'2025 Ιούνιος'!N53</f>
        <v>3912.85</v>
      </c>
      <c r="O53" s="76">
        <f t="shared" si="32"/>
        <v>1.1807293396377866E-2</v>
      </c>
      <c r="P53" s="66"/>
      <c r="Q53" s="76">
        <f t="shared" si="33"/>
        <v>1.6118846549948502</v>
      </c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2'!J14</f>
        <v>0</v>
      </c>
      <c r="E54" s="76">
        <f t="shared" si="27"/>
        <v>0</v>
      </c>
      <c r="F54" s="66">
        <f>D54+'2025 Ιούνιος'!F54</f>
        <v>3383.5</v>
      </c>
      <c r="G54" s="76">
        <f t="shared" si="28"/>
        <v>1.4167435287774102E-2</v>
      </c>
      <c r="H54" s="56">
        <f>ΠΡΟΥΠΟΛΟΓΙΣΜΟΣ_ΕΞΟΔΑ!J47</f>
        <v>1148.9059500000001</v>
      </c>
      <c r="I54" s="426">
        <f t="shared" si="29"/>
        <v>2.1248655451775147E-2</v>
      </c>
      <c r="J54" s="66">
        <f>H54+'2025 Ιούνιος'!J54</f>
        <v>3255.8240500000002</v>
      </c>
      <c r="K54" s="430">
        <f t="shared" si="30"/>
        <v>1.6023521458458721E-2</v>
      </c>
      <c r="L54" s="56">
        <f>'2024_60-69 ΕΞΟΔΑ+ΟΜ 2'!J14</f>
        <v>1191.8100000000002</v>
      </c>
      <c r="M54" s="76">
        <f t="shared" si="31"/>
        <v>2.3543669901474183E-2</v>
      </c>
      <c r="N54" s="66">
        <f>L54+'2025 Ιούνιος'!N54</f>
        <v>4382.0190000000002</v>
      </c>
      <c r="O54" s="76">
        <f t="shared" si="32"/>
        <v>1.3223043050845892E-2</v>
      </c>
      <c r="P54" s="66"/>
      <c r="Q54" s="76">
        <f t="shared" si="33"/>
        <v>1.2951142308260677</v>
      </c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2'!J15</f>
        <v>0</v>
      </c>
      <c r="E55" s="76">
        <f t="shared" si="27"/>
        <v>0</v>
      </c>
      <c r="F55" s="66">
        <f>D55+'2025 Ιούνιος'!F55</f>
        <v>1079.08</v>
      </c>
      <c r="G55" s="76">
        <f t="shared" si="28"/>
        <v>4.5183378366576848E-3</v>
      </c>
      <c r="H55" s="56">
        <f>ΠΡΟΥΠΟΛΟΓΙΣΜΟΣ_ΕΞΟΔΑ!J51</f>
        <v>0</v>
      </c>
      <c r="I55" s="426">
        <f t="shared" si="29"/>
        <v>0</v>
      </c>
      <c r="J55" s="66">
        <f>H55+'2025 Ιούνιος'!J55</f>
        <v>0</v>
      </c>
      <c r="K55" s="430">
        <f t="shared" si="30"/>
        <v>0</v>
      </c>
      <c r="L55" s="56">
        <f>'2024_60-69 ΕΞΟΔΑ+ΟΜ 2'!J15</f>
        <v>0</v>
      </c>
      <c r="M55" s="76">
        <f t="shared" si="31"/>
        <v>0</v>
      </c>
      <c r="N55" s="66">
        <f>L55+'2025 Ιούνιος'!N55</f>
        <v>0</v>
      </c>
      <c r="O55" s="76">
        <f t="shared" si="32"/>
        <v>0</v>
      </c>
      <c r="P55" s="66"/>
      <c r="Q55" s="76">
        <f t="shared" si="33"/>
        <v>0</v>
      </c>
      <c r="S55"/>
      <c r="T55"/>
      <c r="U55"/>
      <c r="V55"/>
    </row>
    <row r="56" spans="1:22" ht="28.5" customHeight="1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2'!J16</f>
        <v>0</v>
      </c>
      <c r="E56" s="76">
        <f t="shared" si="27"/>
        <v>0</v>
      </c>
      <c r="F56" s="66">
        <f>D56+'2025 Ιούνιος'!F56</f>
        <v>1678.29</v>
      </c>
      <c r="G56" s="76">
        <f t="shared" si="28"/>
        <v>7.0273577565001921E-3</v>
      </c>
      <c r="H56" s="56">
        <f>ΠΡΟΥΠΟΛΟΓΙΣΜΟΣ_ΕΞΟΔΑ!J55</f>
        <v>360.39</v>
      </c>
      <c r="I56" s="426">
        <f t="shared" si="29"/>
        <v>6.6653000955084656E-3</v>
      </c>
      <c r="J56" s="66">
        <f>H56+'2025 Ιούνιος'!J56</f>
        <v>1362.08</v>
      </c>
      <c r="K56" s="430">
        <f t="shared" si="30"/>
        <v>6.703469773846487E-3</v>
      </c>
      <c r="L56" s="56">
        <f>'2024_60-69 ΕΞΟΔΑ+ΟΜ 2'!J16</f>
        <v>360.39</v>
      </c>
      <c r="M56" s="76">
        <f t="shared" si="31"/>
        <v>7.1193421734943316E-3</v>
      </c>
      <c r="N56" s="66">
        <f>L56+'2025 Ιούνιος'!N56</f>
        <v>2193.3999999999996</v>
      </c>
      <c r="O56" s="76">
        <f t="shared" si="32"/>
        <v>6.6187350232222572E-3</v>
      </c>
      <c r="P56" s="66"/>
      <c r="Q56" s="76">
        <f t="shared" si="33"/>
        <v>1.306925501552175</v>
      </c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2'!J17</f>
        <v>0</v>
      </c>
      <c r="E57" s="76">
        <f t="shared" si="27"/>
        <v>0</v>
      </c>
      <c r="F57" s="66">
        <f>D57+'2025 Ιούνιος'!F57</f>
        <v>287.06</v>
      </c>
      <c r="G57" s="76">
        <f t="shared" si="28"/>
        <v>1.2019813724570515E-3</v>
      </c>
      <c r="H57" s="56">
        <f>ΠΡΟΥΠΟΛΟΓΙΣΜΟΣ_ΕΞΟΔΑ!J59</f>
        <v>78.58</v>
      </c>
      <c r="I57" s="426">
        <f t="shared" si="29"/>
        <v>1.45331247122577E-3</v>
      </c>
      <c r="J57" s="66">
        <f>H57+'2025 Ιούνιος'!J57</f>
        <v>309.32</v>
      </c>
      <c r="K57" s="430">
        <f t="shared" si="30"/>
        <v>1.5223168025712112E-3</v>
      </c>
      <c r="L57" s="56">
        <f>'2024_60-69 ΕΞΟΔΑ+ΟΜ 2'!J17</f>
        <v>78.58</v>
      </c>
      <c r="M57" s="76">
        <f t="shared" si="31"/>
        <v>1.5523125169765659E-3</v>
      </c>
      <c r="N57" s="66">
        <f>L57+'2025 Ιούνιος'!N57</f>
        <v>319.00000000000006</v>
      </c>
      <c r="O57" s="76">
        <f t="shared" si="32"/>
        <v>9.6260439154185324E-4</v>
      </c>
      <c r="P57" s="66"/>
      <c r="Q57" s="76">
        <f t="shared" si="33"/>
        <v>1.1112659374346829</v>
      </c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2'!J18</f>
        <v>0</v>
      </c>
      <c r="E58" s="76">
        <f t="shared" si="27"/>
        <v>0</v>
      </c>
      <c r="F58" s="66">
        <f>D58+'2025 Ιούνιος'!F58</f>
        <v>3780.7</v>
      </c>
      <c r="G58" s="76">
        <f t="shared" si="28"/>
        <v>1.5830596303380389E-2</v>
      </c>
      <c r="H58" s="56">
        <f>ΠΡΟΥΠΟΛΟΓΙΣΜΟΣ_ΕΞΟΔΑ!J63</f>
        <v>0</v>
      </c>
      <c r="I58" s="426">
        <f t="shared" si="29"/>
        <v>0</v>
      </c>
      <c r="J58" s="66">
        <f>H58+'2025 Ιούνιος'!J58</f>
        <v>303.62000000000012</v>
      </c>
      <c r="K58" s="430">
        <f t="shared" si="30"/>
        <v>1.4942642816393099E-3</v>
      </c>
      <c r="L58" s="56">
        <f>'2024_60-69 ΕΞΟΔΑ+ΟΜ 2'!J18</f>
        <v>0</v>
      </c>
      <c r="M58" s="76">
        <f t="shared" si="31"/>
        <v>0</v>
      </c>
      <c r="N58" s="66">
        <f>L58+'2025 Ιούνιος'!N58</f>
        <v>1059.69</v>
      </c>
      <c r="O58" s="76">
        <f t="shared" si="32"/>
        <v>3.1976872967805214E-3</v>
      </c>
      <c r="P58" s="66"/>
      <c r="Q58" s="76">
        <f t="shared" si="33"/>
        <v>0.2802893644034174</v>
      </c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2'!J19</f>
        <v>0</v>
      </c>
      <c r="E59" s="76">
        <f t="shared" si="27"/>
        <v>0</v>
      </c>
      <c r="F59" s="66">
        <f>D59+'2025 Ιούνιος'!F59</f>
        <v>363.25000000000006</v>
      </c>
      <c r="G59" s="76">
        <f t="shared" si="28"/>
        <v>1.5210051332300706E-3</v>
      </c>
      <c r="H59" s="56">
        <f>ΠΡΟΥΠΟΛΟΓΙΣΜΟΣ_ΕΞΟΔΑ!J67</f>
        <v>101.18</v>
      </c>
      <c r="I59" s="426">
        <f t="shared" si="29"/>
        <v>1.8712923878674399E-3</v>
      </c>
      <c r="J59" s="66">
        <f>H59+'2025 Ιούνιος'!J59</f>
        <v>556.32000000000005</v>
      </c>
      <c r="K59" s="430">
        <f t="shared" si="30"/>
        <v>2.7379260429536284E-3</v>
      </c>
      <c r="L59" s="56">
        <f>'2024_60-69 ΕΞΟΔΑ+ΟΜ 2'!J19</f>
        <v>101.18000000000029</v>
      </c>
      <c r="M59" s="76">
        <f t="shared" si="31"/>
        <v>1.998765340642522E-3</v>
      </c>
      <c r="N59" s="66">
        <f>L59+'2025 Ιούνιος'!N59</f>
        <v>1009.04</v>
      </c>
      <c r="O59" s="76">
        <f t="shared" si="32"/>
        <v>3.0448474458977786E-3</v>
      </c>
      <c r="P59" s="66"/>
      <c r="Q59" s="76">
        <f t="shared" si="33"/>
        <v>2.7778114246386783</v>
      </c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2'!J20</f>
        <v>0</v>
      </c>
      <c r="E60" s="76">
        <f t="shared" si="27"/>
        <v>0</v>
      </c>
      <c r="F60" s="66">
        <f>D60+'2025 Ιούνιος'!F60</f>
        <v>0</v>
      </c>
      <c r="G60" s="76">
        <f t="shared" si="28"/>
        <v>0</v>
      </c>
      <c r="H60" s="56">
        <f>ΠΡΟΥΠΟΛΟΓΙΣΜΟΣ_ΕΞΟΔΑ!J71</f>
        <v>0</v>
      </c>
      <c r="I60" s="426">
        <f t="shared" si="29"/>
        <v>0</v>
      </c>
      <c r="J60" s="66">
        <f>H60+'2025 Ιούνιος'!J60</f>
        <v>0</v>
      </c>
      <c r="K60" s="430">
        <f t="shared" si="30"/>
        <v>0</v>
      </c>
      <c r="L60" s="56">
        <f>'2024_60-69 ΕΞΟΔΑ+ΟΜ 2'!J20</f>
        <v>0</v>
      </c>
      <c r="M60" s="76">
        <f t="shared" si="31"/>
        <v>0</v>
      </c>
      <c r="N60" s="66">
        <f>L60+'2025 Ιούνιος'!N60</f>
        <v>0</v>
      </c>
      <c r="O60" s="76">
        <f t="shared" si="32"/>
        <v>0</v>
      </c>
      <c r="P60" s="66"/>
      <c r="Q60" s="76" t="e">
        <f t="shared" si="33"/>
        <v>#DIV/0!</v>
      </c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2'!J21</f>
        <v>0</v>
      </c>
      <c r="E61" s="76">
        <f t="shared" si="27"/>
        <v>0</v>
      </c>
      <c r="F61" s="66">
        <f>D61+'2025 Ιούνιος'!F61</f>
        <v>0</v>
      </c>
      <c r="G61" s="76">
        <f t="shared" si="28"/>
        <v>0</v>
      </c>
      <c r="H61" s="56">
        <f>ΠΡΟΥΠΟΛΟΓΙΣΜΟΣ_ΕΞΟΔΑ!J75</f>
        <v>0</v>
      </c>
      <c r="I61" s="426">
        <f t="shared" si="29"/>
        <v>0</v>
      </c>
      <c r="J61" s="66">
        <f>H61+'2025 Ιούνιος'!J61</f>
        <v>0</v>
      </c>
      <c r="K61" s="430">
        <f t="shared" si="30"/>
        <v>0</v>
      </c>
      <c r="L61" s="56">
        <f>'2024_60-69 ΕΞΟΔΑ+ΟΜ 2'!J21</f>
        <v>0</v>
      </c>
      <c r="M61" s="76">
        <f t="shared" si="31"/>
        <v>0</v>
      </c>
      <c r="N61" s="66">
        <f>L61+'2025 Ιούνιος'!N61</f>
        <v>17.98</v>
      </c>
      <c r="O61" s="76">
        <f t="shared" si="32"/>
        <v>5.4255883886904445E-5</v>
      </c>
      <c r="P61" s="66"/>
      <c r="Q61" s="76" t="e">
        <f t="shared" si="33"/>
        <v>#DIV/0!</v>
      </c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2'!J22</f>
        <v>0</v>
      </c>
      <c r="E62" s="76">
        <f t="shared" si="27"/>
        <v>0</v>
      </c>
      <c r="F62" s="66">
        <f>D62+'2025 Ιούνιος'!F62</f>
        <v>0</v>
      </c>
      <c r="G62" s="76">
        <f t="shared" si="28"/>
        <v>0</v>
      </c>
      <c r="H62" s="56">
        <f>ΠΡΟΥΠΟΛΟΓΙΣΜΟΣ_ΕΞΟΔΑ!J79</f>
        <v>0</v>
      </c>
      <c r="I62" s="426">
        <f t="shared" si="29"/>
        <v>0</v>
      </c>
      <c r="J62" s="66">
        <f>H62+'2025 Ιούνιος'!J62</f>
        <v>0</v>
      </c>
      <c r="K62" s="430">
        <f t="shared" si="30"/>
        <v>0</v>
      </c>
      <c r="L62" s="56">
        <f>'2024_60-69 ΕΞΟΔΑ+ΟΜ 2'!J22</f>
        <v>0</v>
      </c>
      <c r="M62" s="76">
        <f t="shared" si="31"/>
        <v>0</v>
      </c>
      <c r="N62" s="66">
        <f>L62+'2025 Ιούνιος'!N62</f>
        <v>101.1</v>
      </c>
      <c r="O62" s="76">
        <f t="shared" si="32"/>
        <v>3.0507618804038035E-4</v>
      </c>
      <c r="P62" s="66"/>
      <c r="Q62" s="76" t="e">
        <f t="shared" si="33"/>
        <v>#DIV/0!</v>
      </c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2'!J23</f>
        <v>0</v>
      </c>
      <c r="E63" s="76">
        <f t="shared" si="27"/>
        <v>0</v>
      </c>
      <c r="F63" s="66">
        <f>D63+'2025 Ιούνιος'!F63</f>
        <v>188.71</v>
      </c>
      <c r="G63" s="76">
        <f t="shared" si="28"/>
        <v>7.9016897093419573E-4</v>
      </c>
      <c r="H63" s="56">
        <f>ΠΡΟΥΠΟΛΟΓΙΣΜΟΣ_ΕΞΟΔΑ!J83</f>
        <v>0</v>
      </c>
      <c r="I63" s="426">
        <f t="shared" si="29"/>
        <v>0</v>
      </c>
      <c r="J63" s="66">
        <f>H63+'2025 Ιούνιος'!J63</f>
        <v>2.72</v>
      </c>
      <c r="K63" s="430">
        <f t="shared" si="30"/>
        <v>1.3386466128907588E-5</v>
      </c>
      <c r="L63" s="56">
        <f>'2024_60-69 ΕΞΟΔΑ+ΟΜ 2'!J23</f>
        <v>0</v>
      </c>
      <c r="M63" s="76">
        <f t="shared" si="31"/>
        <v>0</v>
      </c>
      <c r="N63" s="66">
        <f>L63+'2025 Ιούνιος'!N63</f>
        <v>462.48</v>
      </c>
      <c r="O63" s="76">
        <f t="shared" si="32"/>
        <v>1.3955651379319004E-3</v>
      </c>
      <c r="P63" s="66"/>
      <c r="Q63" s="76">
        <f t="shared" si="33"/>
        <v>2.4507445286418315</v>
      </c>
      <c r="S63"/>
      <c r="T63"/>
      <c r="U63"/>
      <c r="V63"/>
    </row>
    <row r="64" spans="1:22" ht="28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2'!J24</f>
        <v>0</v>
      </c>
      <c r="E64" s="76">
        <f t="shared" si="27"/>
        <v>0</v>
      </c>
      <c r="F64" s="66">
        <f>D64+'2025 Ιούνιος'!F64</f>
        <v>36346.14</v>
      </c>
      <c r="G64" s="76">
        <f t="shared" si="28"/>
        <v>0.15218903100646602</v>
      </c>
      <c r="H64" s="56">
        <f>ΠΡΟΥΠΟΛΟΓΙΣΜΟΣ_ΕΞΟΔΑ!J87</f>
        <v>10004.91</v>
      </c>
      <c r="I64" s="426">
        <f t="shared" si="29"/>
        <v>0.18503767468174367</v>
      </c>
      <c r="J64" s="66">
        <f>H64+'2025 Ιούνιος'!J64</f>
        <v>36124.300000000003</v>
      </c>
      <c r="K64" s="430">
        <f t="shared" si="30"/>
        <v>0.17778555822812367</v>
      </c>
      <c r="L64" s="56">
        <f>'2024_60-69 ΕΞΟΔΑ+ΟΜ 2'!J24</f>
        <v>10004.91</v>
      </c>
      <c r="M64" s="76">
        <f t="shared" si="31"/>
        <v>0.19764249203644713</v>
      </c>
      <c r="N64" s="66">
        <f>L64+'2025 Ιούνιος'!N64</f>
        <v>52982.080000000002</v>
      </c>
      <c r="O64" s="76">
        <f t="shared" si="32"/>
        <v>0.15987706232295229</v>
      </c>
      <c r="P64" s="66"/>
      <c r="Q64" s="76">
        <f t="shared" si="33"/>
        <v>1.4577085764815743</v>
      </c>
      <c r="S64"/>
      <c r="T64"/>
      <c r="U64"/>
      <c r="V64"/>
    </row>
    <row r="65" spans="1:22" ht="28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2'!J25</f>
        <v>0</v>
      </c>
      <c r="E65" s="76">
        <f t="shared" si="27"/>
        <v>0</v>
      </c>
      <c r="F65" s="66">
        <f>D65+'2025 Ιούνιος'!F65</f>
        <v>2900.09</v>
      </c>
      <c r="G65" s="76">
        <f t="shared" si="28"/>
        <v>1.2143294636831919E-2</v>
      </c>
      <c r="H65" s="56">
        <f>ΠΡΟΥΠΟΛΟΓΙΣΜΟΣ_ΕΞΟΔΑ!J91</f>
        <v>398.4</v>
      </c>
      <c r="I65" s="426">
        <f t="shared" si="29"/>
        <v>7.3682831323027076E-3</v>
      </c>
      <c r="J65" s="66">
        <f>H65+'2025 Ιούνιος'!J65</f>
        <v>780.7</v>
      </c>
      <c r="K65" s="430">
        <f t="shared" si="30"/>
        <v>3.8422110686904976E-3</v>
      </c>
      <c r="L65" s="56">
        <f>'2024_60-69 ΕΞΟΔΑ+ΟΜ 2'!J25</f>
        <v>398.4</v>
      </c>
      <c r="M65" s="76">
        <f t="shared" si="31"/>
        <v>7.8702126083413579E-3</v>
      </c>
      <c r="N65" s="66">
        <f>L65+'2025 Ιούνιος'!N65</f>
        <v>752.38</v>
      </c>
      <c r="O65" s="76">
        <f t="shared" si="32"/>
        <v>2.2703582824710323E-3</v>
      </c>
      <c r="P65" s="66"/>
      <c r="Q65" s="76">
        <f t="shared" si="33"/>
        <v>0.25943332793120211</v>
      </c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2'!J26</f>
        <v>0</v>
      </c>
      <c r="E66" s="76">
        <f t="shared" si="27"/>
        <v>0</v>
      </c>
      <c r="F66" s="66">
        <f>D66+'2025 Ιούνιος'!F66</f>
        <v>0</v>
      </c>
      <c r="G66" s="76">
        <f t="shared" si="28"/>
        <v>0</v>
      </c>
      <c r="H66" s="56">
        <f>ΠΡΟΥΠΟΛΟΓΙΣΜΟΣ_ΕΞΟΔΑ!J95</f>
        <v>88.5</v>
      </c>
      <c r="I66" s="426">
        <f t="shared" si="29"/>
        <v>1.6367797620702551E-3</v>
      </c>
      <c r="J66" s="66">
        <f>H66+'2025 Ιούνιος'!J66</f>
        <v>88.5</v>
      </c>
      <c r="K66" s="430">
        <f t="shared" si="30"/>
        <v>4.3555229867952991E-4</v>
      </c>
      <c r="L66" s="56">
        <f>'2024_60-69 ΕΞΟΔΑ+ΟΜ 2'!J26</f>
        <v>88.5</v>
      </c>
      <c r="M66" s="76">
        <f t="shared" si="31"/>
        <v>1.7482776501963105E-3</v>
      </c>
      <c r="N66" s="66">
        <f>L66+'2025 Ιούνιος'!N66</f>
        <v>228.5</v>
      </c>
      <c r="O66" s="76">
        <f t="shared" si="32"/>
        <v>6.8951443093201697E-4</v>
      </c>
      <c r="P66" s="66"/>
      <c r="Q66" s="76" t="e">
        <f t="shared" si="33"/>
        <v>#DIV/0!</v>
      </c>
      <c r="S66"/>
      <c r="T66"/>
      <c r="U66"/>
      <c r="V66"/>
    </row>
    <row r="67" spans="1:22" ht="28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2'!J27</f>
        <v>0</v>
      </c>
      <c r="E67" s="76">
        <f t="shared" si="27"/>
        <v>0</v>
      </c>
      <c r="F67" s="66">
        <f>D67+'2025 Ιούνιος'!F67</f>
        <v>399.06</v>
      </c>
      <c r="G67" s="76">
        <f t="shared" si="28"/>
        <v>1.6709492318425104E-3</v>
      </c>
      <c r="H67" s="56">
        <f>ΠΡΟΥΠΟΛΟΓΙΣΜΟΣ_ΕΞΟΔΑ!J99</f>
        <v>0</v>
      </c>
      <c r="I67" s="426">
        <f t="shared" si="29"/>
        <v>0</v>
      </c>
      <c r="J67" s="66">
        <f>H67+'2025 Ιούνιος'!J67</f>
        <v>350.18</v>
      </c>
      <c r="K67" s="430">
        <f t="shared" si="30"/>
        <v>1.7234090841988451E-3</v>
      </c>
      <c r="L67" s="56">
        <f>'2024_60-69 ΕΞΟΔΑ+ΟΜ 2'!J27</f>
        <v>0</v>
      </c>
      <c r="M67" s="76">
        <f t="shared" si="31"/>
        <v>0</v>
      </c>
      <c r="N67" s="66">
        <f>L67+'2025 Ιούνιος'!N67</f>
        <v>0</v>
      </c>
      <c r="O67" s="76">
        <f t="shared" si="32"/>
        <v>0</v>
      </c>
      <c r="P67" s="66"/>
      <c r="Q67" s="76">
        <f t="shared" si="33"/>
        <v>0</v>
      </c>
      <c r="S67"/>
      <c r="T67"/>
      <c r="U67"/>
      <c r="V67"/>
    </row>
    <row r="68" spans="1:22" ht="28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2'!J28</f>
        <v>0</v>
      </c>
      <c r="E68" s="76">
        <f t="shared" si="27"/>
        <v>0</v>
      </c>
      <c r="F68" s="66">
        <f>D68+'2025 Ιούνιος'!F68</f>
        <v>5994.46</v>
      </c>
      <c r="G68" s="76">
        <f t="shared" si="28"/>
        <v>2.5100081021176401E-2</v>
      </c>
      <c r="H68" s="56">
        <f>ΠΡΟΥΠΟΛΟΓΙΣΜΟΣ_ΕΞΟΔΑ!J103</f>
        <v>1975.94</v>
      </c>
      <c r="I68" s="426">
        <f t="shared" si="29"/>
        <v>3.6544390995085878E-2</v>
      </c>
      <c r="J68" s="66">
        <f>H68+'2025 Ιούνιος'!J68</f>
        <v>8615.89</v>
      </c>
      <c r="K68" s="430">
        <f t="shared" si="30"/>
        <v>4.2403058696835874E-2</v>
      </c>
      <c r="L68" s="56">
        <f>'2024_60-69 ΕΞΟΔΑ+ΟΜ 2'!J28</f>
        <v>1975.94</v>
      </c>
      <c r="M68" s="76">
        <f t="shared" si="31"/>
        <v>3.9033804973207888E-2</v>
      </c>
      <c r="N68" s="66">
        <f>L68+'2025 Ιούνιος'!N68</f>
        <v>11123.619999999999</v>
      </c>
      <c r="O68" s="76">
        <f t="shared" si="32"/>
        <v>3.3566286714240709E-2</v>
      </c>
      <c r="P68" s="66"/>
      <c r="Q68" s="76">
        <f t="shared" si="33"/>
        <v>1.8556500502130298</v>
      </c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2'!J29</f>
        <v>0</v>
      </c>
      <c r="E69" s="76">
        <f t="shared" si="27"/>
        <v>0</v>
      </c>
      <c r="F69" s="66">
        <f>D69+'2025 Ιούνιος'!F69</f>
        <v>1811.8300000000002</v>
      </c>
      <c r="G69" s="76">
        <f t="shared" si="28"/>
        <v>7.5865181845567479E-3</v>
      </c>
      <c r="H69" s="56">
        <f>ΠΡΟΥΠΟΛΟΓΙΣΜΟΣ_ΕΞΟΔΑ!J107</f>
        <v>0</v>
      </c>
      <c r="I69" s="426">
        <f t="shared" si="29"/>
        <v>0</v>
      </c>
      <c r="J69" s="66">
        <f>H69+'2025 Ιούνιος'!J69</f>
        <v>398.87</v>
      </c>
      <c r="K69" s="430">
        <f t="shared" si="30"/>
        <v>1.9630366708960913E-3</v>
      </c>
      <c r="L69" s="56">
        <f>'2024_60-69 ΕΞΟΔΑ+ΟΜ 2'!J29</f>
        <v>0</v>
      </c>
      <c r="M69" s="76">
        <f t="shared" si="31"/>
        <v>0</v>
      </c>
      <c r="N69" s="66">
        <f>L69+'2025 Ιούνιος'!N69</f>
        <v>4352.18</v>
      </c>
      <c r="O69" s="76">
        <f t="shared" si="32"/>
        <v>1.313300182062891E-2</v>
      </c>
      <c r="P69" s="66"/>
      <c r="Q69" s="76">
        <f t="shared" si="33"/>
        <v>2.4020907038739838</v>
      </c>
      <c r="S69"/>
      <c r="T69"/>
      <c r="U69"/>
      <c r="V69"/>
    </row>
    <row r="70" spans="1:22" ht="14.5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27"/>
        <v>0</v>
      </c>
      <c r="F70" s="66">
        <f>D70+'2025 Ιούνιος'!F70</f>
        <v>0</v>
      </c>
      <c r="G70" s="76">
        <f t="shared" si="28"/>
        <v>0</v>
      </c>
      <c r="H70" s="56">
        <f>ΠΡΟΥΠΟΛΟΓΙΣΜΟΣ_ΕΞΟΔΑ!J111</f>
        <v>0</v>
      </c>
      <c r="I70" s="426">
        <f t="shared" si="29"/>
        <v>0</v>
      </c>
      <c r="J70" s="66">
        <f>H70+'2025 Ιούνιος'!J70</f>
        <v>0</v>
      </c>
      <c r="K70" s="430">
        <f t="shared" si="30"/>
        <v>0</v>
      </c>
      <c r="L70" s="56">
        <f>'2024_60-69 ΕΞΟΔΑ+ΟΜ 2'!J30</f>
        <v>383.32</v>
      </c>
      <c r="M70" s="76">
        <f t="shared" si="31"/>
        <v>7.5723139985677942E-3</v>
      </c>
      <c r="N70" s="66">
        <f>L70+'2025 Ιούνιος'!N70</f>
        <v>1739.3500000000001</v>
      </c>
      <c r="O70" s="76">
        <f t="shared" si="32"/>
        <v>5.248607988803518E-3</v>
      </c>
      <c r="P70" s="66"/>
      <c r="Q70" s="76" t="e">
        <f t="shared" si="33"/>
        <v>#DIV/0!</v>
      </c>
      <c r="S70"/>
      <c r="T70"/>
      <c r="U70"/>
      <c r="V70"/>
    </row>
    <row r="71" spans="1:22" ht="42.75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2'!J31</f>
        <v>7839.9766666666674</v>
      </c>
      <c r="E71" s="76">
        <f t="shared" si="27"/>
        <v>1</v>
      </c>
      <c r="F71" s="66">
        <f>D71+'2025 Ιούνιος'!F71</f>
        <v>54879.836666666677</v>
      </c>
      <c r="G71" s="76" t="e">
        <f t="shared" ref="G71" si="34">F71/$D$39</f>
        <v>#DIV/0!</v>
      </c>
      <c r="H71" s="56">
        <f>ΠΡΟΥΠΟΛΟΓΙΣΜΟΣ_ΕΞΟΔΑ!J115</f>
        <v>4730.6275000000005</v>
      </c>
      <c r="I71" s="426">
        <f t="shared" si="29"/>
        <v>8.7491472925344704E-2</v>
      </c>
      <c r="J71" s="66">
        <f>H71+'2025 Ιούνιος'!J71</f>
        <v>18922.510000000002</v>
      </c>
      <c r="K71" s="430">
        <f t="shared" si="30"/>
        <v>9.3127036466512908E-2</v>
      </c>
      <c r="L71" s="56">
        <f>'2024_60-69 ΕΞΟΔΑ+ΟΜ 2'!J31</f>
        <v>7839.98</v>
      </c>
      <c r="M71" s="76">
        <f t="shared" si="31"/>
        <v>0.15487527471170701</v>
      </c>
      <c r="N71" s="66">
        <f>L71+'2025 Ιούνιος'!N71</f>
        <v>54879.859999999986</v>
      </c>
      <c r="O71" s="76">
        <f t="shared" si="32"/>
        <v>0.16560374370909739</v>
      </c>
      <c r="P71" s="66"/>
      <c r="Q71" s="76">
        <f t="shared" si="33"/>
        <v>1.000000425171333</v>
      </c>
      <c r="S71"/>
      <c r="T71"/>
      <c r="U71"/>
      <c r="V71"/>
    </row>
    <row r="72" spans="1:22" ht="42.75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2'!J32</f>
        <v>0</v>
      </c>
      <c r="E72" s="76">
        <f t="shared" ref="E72:E73" si="35">D72/$D$43</f>
        <v>0</v>
      </c>
      <c r="F72" s="66">
        <f>D72+'2025 Ιούνιος'!F72</f>
        <v>5806.2300000000005</v>
      </c>
      <c r="G72" s="76" t="e">
        <f t="shared" ref="G72:G73" si="36">F72/$D$39</f>
        <v>#DIV/0!</v>
      </c>
      <c r="H72" s="56">
        <f>ΠΡΟΥΠΟΛΟΓΙΣΜΟΣ_ΕΞΟΔΑ!J119</f>
        <v>3442.24</v>
      </c>
      <c r="I72" s="426">
        <f t="shared" ref="I72:I73" si="37">H72/$H$43</f>
        <v>6.3663149923036316E-2</v>
      </c>
      <c r="J72" s="66">
        <f>H72+'2025 Ιούνιος'!J72</f>
        <v>11950.83</v>
      </c>
      <c r="K72" s="430">
        <f t="shared" ref="K72:K73" si="38">J72/$J$43</f>
        <v>5.8815948899754646E-2</v>
      </c>
      <c r="L72" s="56">
        <f>'2024_60-69 ΕΞΟΔΑ+ΟΜ 2'!J32</f>
        <v>3442.24</v>
      </c>
      <c r="M72" s="76">
        <f t="shared" ref="M72:M73" si="39">L72/$L$43</f>
        <v>6.7999901227251386E-2</v>
      </c>
      <c r="N72" s="66">
        <f>L72+'2025 Ιούνιος'!N72</f>
        <v>16724.72</v>
      </c>
      <c r="O72" s="76">
        <f t="shared" ref="O72:O73" si="40">N72/$N$43</f>
        <v>5.0467990342657872E-2</v>
      </c>
      <c r="P72" s="66"/>
      <c r="Q72" s="76">
        <f t="shared" ref="Q72:Q73" si="41">N72/F72</f>
        <v>2.8804783827027176</v>
      </c>
      <c r="S72"/>
      <c r="T72"/>
      <c r="U72"/>
      <c r="V72"/>
    </row>
    <row r="73" spans="1:22" ht="42.75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2'!J33</f>
        <v>0</v>
      </c>
      <c r="E73" s="76">
        <f t="shared" si="35"/>
        <v>0</v>
      </c>
      <c r="F73" s="66">
        <f>D73+'2025 Ιούνιος'!F73</f>
        <v>1179.54</v>
      </c>
      <c r="G73" s="76" t="e">
        <f t="shared" si="36"/>
        <v>#DIV/0!</v>
      </c>
      <c r="H73" s="56">
        <f>ΠΡΟΥΠΟΛΟΓΙΣΜΟΣ_ΕΞΟΔΑ!J123</f>
        <v>0</v>
      </c>
      <c r="I73" s="426">
        <f t="shared" si="37"/>
        <v>0</v>
      </c>
      <c r="J73" s="66">
        <f>H73+'2025 Ιούνιος'!J73</f>
        <v>615.12</v>
      </c>
      <c r="K73" s="430">
        <f t="shared" si="38"/>
        <v>3.0273099430932478E-3</v>
      </c>
      <c r="L73" s="56">
        <f>'2024_60-69 ΕΞΟΔΑ+ΟΜ 2'!J33</f>
        <v>0</v>
      </c>
      <c r="M73" s="76">
        <f t="shared" si="39"/>
        <v>0</v>
      </c>
      <c r="N73" s="66">
        <f>L73+'2025 Ιούνιος'!N73</f>
        <v>0</v>
      </c>
      <c r="O73" s="76">
        <f t="shared" si="40"/>
        <v>0</v>
      </c>
      <c r="P73" s="66"/>
      <c r="Q73" s="76">
        <f t="shared" si="41"/>
        <v>0</v>
      </c>
      <c r="S73"/>
      <c r="T73"/>
      <c r="U73"/>
      <c r="V73"/>
    </row>
    <row r="74" spans="1:22" ht="42" customHeight="1">
      <c r="A74" s="174">
        <v>73</v>
      </c>
      <c r="B74" s="174"/>
      <c r="C74" s="187" t="s">
        <v>404</v>
      </c>
      <c r="D74" s="65">
        <f>'2025_60-69 ΕΞΟΔΑ+ΟΜ 2'!J3</f>
        <v>7839.9766666666674</v>
      </c>
      <c r="E74" s="299"/>
      <c r="F74" s="65">
        <f>'2025_60-69 ΕΞΟΔΑ+ΟΜ 2'!W3</f>
        <v>240104.19666666666</v>
      </c>
      <c r="G74" s="299"/>
      <c r="H74" s="65">
        <f>SUM(H44:H73)</f>
        <v>54069.583490000005</v>
      </c>
      <c r="I74" s="299"/>
      <c r="J74" s="65">
        <f>SUM(J44:J73)</f>
        <v>203190.29487000001</v>
      </c>
      <c r="K74" s="299"/>
      <c r="L74" s="65">
        <f>SUM(L44:L73)</f>
        <v>50621.250000000007</v>
      </c>
      <c r="M74" s="299"/>
      <c r="N74" s="65">
        <f>SUM(N44:N73)</f>
        <v>331392.62899999996</v>
      </c>
      <c r="O74" s="299"/>
      <c r="P74" s="65">
        <f>SUM(P44:P73)</f>
        <v>0</v>
      </c>
      <c r="Q74" s="299"/>
      <c r="S74"/>
      <c r="T74"/>
      <c r="U74"/>
      <c r="V74"/>
    </row>
    <row r="75" spans="1:22" ht="22.5" customHeight="1">
      <c r="A75" s="174">
        <v>74</v>
      </c>
      <c r="B75" s="174"/>
      <c r="C75" s="88" t="s">
        <v>382</v>
      </c>
      <c r="D75" s="65">
        <f>D43-D74</f>
        <v>0</v>
      </c>
      <c r="E75" s="299"/>
      <c r="F75" s="65">
        <f>F43-F74</f>
        <v>-1281.8600000000151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75</v>
      </c>
      <c r="B76" s="175"/>
      <c r="C76" s="55" t="s">
        <v>387</v>
      </c>
      <c r="D76" s="78">
        <f>D38-D74</f>
        <v>-7839.9766666666674</v>
      </c>
      <c r="E76" s="300"/>
      <c r="F76" s="78">
        <f>F38-F74</f>
        <v>-24264.63082595868</v>
      </c>
      <c r="G76" s="300"/>
      <c r="H76" s="79">
        <f>H38-H74</f>
        <v>47159.034444924459</v>
      </c>
      <c r="I76" s="300" t="e">
        <f t="shared" ref="I76" si="42">H76/$I$39</f>
        <v>#DIV/0!</v>
      </c>
      <c r="J76" s="79">
        <f>J38-J74</f>
        <v>288857.90588063712</v>
      </c>
      <c r="K76" s="300"/>
      <c r="L76" s="92">
        <f>L38-L74</f>
        <v>30880.179999999986</v>
      </c>
      <c r="M76" s="300"/>
      <c r="N76" s="78">
        <f>N38-N74</f>
        <v>39539.809053097444</v>
      </c>
      <c r="O76" s="300"/>
      <c r="P76" s="78">
        <f>P38-P74</f>
        <v>-155092.87221238931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433" t="str">
        <f>ΑΝΤΙΣΤΟΙΧΙΣΗ!$F$112</f>
        <v xml:space="preserve">ΙΟΥΛΙΟΣ ΤΡΕΧΟΝ ΕΤΟΣ </v>
      </c>
      <c r="E78" s="433"/>
      <c r="F78" s="433"/>
      <c r="G78" s="109">
        <f>ΑΝΤΙΣΤΟΙΧΙΣΗ!$D$34</f>
        <v>2025</v>
      </c>
      <c r="H78" s="433" t="str">
        <f>ΑΝΤΙΣΤΟΙΧΙΣΗ!$F$112</f>
        <v xml:space="preserve">ΙΟΥΛΙΟΣ ΤΡΕΧΟΝ ΕΤΟΣ </v>
      </c>
      <c r="I78" s="433"/>
      <c r="J78" s="433"/>
      <c r="K78" s="109">
        <f>ΑΝΤΙΣΤΟΙΧΙΣΗ!$D$34</f>
        <v>2025</v>
      </c>
      <c r="L78" s="433" t="str">
        <f>ΑΝΤΙΣΤΟΙΧΙΣΗ!$F$126</f>
        <v>ΙΟΥΛΙΟΣ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77.2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>
        <v>79</v>
      </c>
      <c r="B80" s="74" t="s">
        <v>1</v>
      </c>
      <c r="C80" s="187" t="s">
        <v>405</v>
      </c>
      <c r="D80" s="65">
        <f>SUM(D81:D110)</f>
        <v>0</v>
      </c>
      <c r="E80" s="82"/>
      <c r="F80" s="65">
        <f>SUM(F81:F110)</f>
        <v>46297.34</v>
      </c>
      <c r="G80" s="82"/>
      <c r="H80" s="65">
        <f>SUM(H81:H110)</f>
        <v>12723.4208</v>
      </c>
      <c r="I80" s="82"/>
      <c r="J80" s="65">
        <f>SUM(J81:J110)</f>
        <v>114224.79437499997</v>
      </c>
      <c r="K80" s="82"/>
      <c r="L80" s="65">
        <f>SUM(L81:L110)</f>
        <v>6776.14</v>
      </c>
      <c r="M80" s="82"/>
      <c r="N80" s="65">
        <f>SUM(N81:N110)</f>
        <v>44921.570000000007</v>
      </c>
      <c r="O80" s="82"/>
      <c r="P80" s="65">
        <f>SUM(P81:P110)</f>
        <v>0</v>
      </c>
      <c r="Q80" s="82"/>
      <c r="S80"/>
      <c r="T80"/>
      <c r="U80"/>
      <c r="V80"/>
    </row>
    <row r="81" spans="1:22" ht="25" customHeight="1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2'!J37</f>
        <v>0</v>
      </c>
      <c r="E81" s="76" t="e">
        <f>D81/$D$80</f>
        <v>#DIV/0!</v>
      </c>
      <c r="F81" s="116">
        <f>'2025 Ιούνιος'!F81+'2025 Ιούλιος'!D81</f>
        <v>9451.0400000000009</v>
      </c>
      <c r="G81" s="76">
        <f>F81/$F$80</f>
        <v>0.204137861916041</v>
      </c>
      <c r="H81" s="56">
        <f>ΠΡΟΥΠΟΛΟΓΙΣΜΟΣ_ΕΞΟΔΑ!J132</f>
        <v>2532</v>
      </c>
      <c r="I81" s="427">
        <f>H81/$H$80</f>
        <v>0.19900308571103772</v>
      </c>
      <c r="J81" s="428">
        <f>H81+'2025 Ιούνιος'!J81</f>
        <v>19864.78</v>
      </c>
      <c r="K81" s="429">
        <f>J81/$J$80</f>
        <v>0.17390952733768056</v>
      </c>
      <c r="L81" s="116">
        <f>'2024_60-69 ΕΞΟΔΑ+ΟΜ 2'!J35</f>
        <v>1527.26</v>
      </c>
      <c r="M81" s="76">
        <f>L81/$L$80</f>
        <v>0.22538790520857005</v>
      </c>
      <c r="N81" s="66">
        <f>L81+'2025 Ιούνιος'!N81</f>
        <v>11828.72</v>
      </c>
      <c r="O81" s="76">
        <f>N81/$N$80</f>
        <v>0.2633193808675876</v>
      </c>
      <c r="P81" s="58"/>
      <c r="Q81" s="59" t="e">
        <f>SUM(D81:P81)</f>
        <v>#DIV/0!</v>
      </c>
      <c r="S81"/>
      <c r="T81"/>
      <c r="U81"/>
      <c r="V81"/>
    </row>
    <row r="82" spans="1:22" ht="25" customHeight="1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2'!J38</f>
        <v>0</v>
      </c>
      <c r="E82" s="76" t="e">
        <f t="shared" ref="E82:E104" si="43">D82/$D$80</f>
        <v>#DIV/0!</v>
      </c>
      <c r="F82" s="116">
        <f>'2025 Ιούνιος'!F82+'2025 Ιούλιος'!D82</f>
        <v>10153.07</v>
      </c>
      <c r="G82" s="76">
        <f t="shared" ref="G82:G104" si="44">F82/$F$80</f>
        <v>0.21930136806995823</v>
      </c>
      <c r="H82" s="56">
        <f>ΠΡΟΥΠΟΛΟΓΙΣΜΟΣ_ΕΞΟΔΑ!J136</f>
        <v>2456</v>
      </c>
      <c r="I82" s="427">
        <f t="shared" ref="I82:I105" si="45">H82/$H$80</f>
        <v>0.19302984933108555</v>
      </c>
      <c r="J82" s="428">
        <f>H82+'2025 Ιούνιος'!J82</f>
        <v>20358.849999999999</v>
      </c>
      <c r="K82" s="429">
        <f t="shared" ref="K82:K105" si="46">J82/$J$80</f>
        <v>0.17823494549845192</v>
      </c>
      <c r="L82" s="116">
        <f>'2024_60-69 ΕΞΟΔΑ+ΟΜ 2'!J36</f>
        <v>786.42</v>
      </c>
      <c r="M82" s="76">
        <f t="shared" ref="M82:M105" si="47">L82/$L$80</f>
        <v>0.1160572243194503</v>
      </c>
      <c r="N82" s="66">
        <f>L82+'2025 Ιούνιος'!N82</f>
        <v>6593.01</v>
      </c>
      <c r="O82" s="76">
        <f t="shared" ref="O82:O105" si="48">N82/$N$80</f>
        <v>0.14676713213718931</v>
      </c>
      <c r="P82" s="58"/>
      <c r="Q82" s="59" t="e">
        <f t="shared" ref="Q82:Q105" si="49">SUM(D82:P82)</f>
        <v>#DIV/0!</v>
      </c>
      <c r="S82"/>
      <c r="T82"/>
      <c r="U82"/>
      <c r="V82"/>
    </row>
    <row r="83" spans="1:22" ht="25" customHeight="1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2'!J39</f>
        <v>0</v>
      </c>
      <c r="E83" s="76" t="e">
        <f t="shared" si="43"/>
        <v>#DIV/0!</v>
      </c>
      <c r="F83" s="116">
        <f>'2025 Ιούνιος'!F83+'2025 Ιούλιος'!D83</f>
        <v>5921.02</v>
      </c>
      <c r="G83" s="76">
        <f t="shared" si="44"/>
        <v>0.12789114882194097</v>
      </c>
      <c r="H83" s="56">
        <f>ΠΡΟΥΠΟΛΟΓΙΣΜΟΣ_ΕΞΟΔΑ!J140</f>
        <v>1924</v>
      </c>
      <c r="I83" s="427">
        <f t="shared" si="45"/>
        <v>0.15121719467142045</v>
      </c>
      <c r="J83" s="428">
        <f>H83+'2025 Ιούνιος'!J83</f>
        <v>11931.82</v>
      </c>
      <c r="K83" s="429">
        <f t="shared" si="46"/>
        <v>0.10445910684529523</v>
      </c>
      <c r="L83" s="116">
        <f>'2024_60-69 ΕΞΟΔΑ+ΟΜ 2'!J37</f>
        <v>1738.73</v>
      </c>
      <c r="M83" s="76">
        <f t="shared" si="47"/>
        <v>0.25659593810045245</v>
      </c>
      <c r="N83" s="66">
        <f>L83+'2025 Ιούνιος'!N83</f>
        <v>10477.5</v>
      </c>
      <c r="O83" s="76">
        <f t="shared" si="48"/>
        <v>0.23323984446670049</v>
      </c>
      <c r="P83" s="58"/>
      <c r="Q83" s="59" t="e">
        <f t="shared" si="49"/>
        <v>#DIV/0!</v>
      </c>
      <c r="S83"/>
      <c r="T83"/>
      <c r="U83"/>
      <c r="V83"/>
    </row>
    <row r="84" spans="1:22" ht="25" customHeight="1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2'!J40</f>
        <v>0</v>
      </c>
      <c r="E84" s="76" t="e">
        <f t="shared" si="43"/>
        <v>#DIV/0!</v>
      </c>
      <c r="F84" s="116">
        <f>'2025 Ιούνιος'!F84+'2025 Ιούλιος'!D84</f>
        <v>6270.86</v>
      </c>
      <c r="G84" s="76">
        <f t="shared" si="44"/>
        <v>0.13544752247105341</v>
      </c>
      <c r="H84" s="56">
        <f>ΠΡΟΥΠΟΛΟΓΙΣΜΟΣ_ΕΞΟΔΑ!J144</f>
        <v>1772</v>
      </c>
      <c r="I84" s="427">
        <f t="shared" si="45"/>
        <v>0.13927072191151613</v>
      </c>
      <c r="J84" s="428">
        <f>H84+'2025 Ιούνιος'!J84</f>
        <v>9459.83</v>
      </c>
      <c r="K84" s="429">
        <f t="shared" si="46"/>
        <v>8.2817658388102511E-2</v>
      </c>
      <c r="L84" s="116">
        <f>'2024_60-69 ΕΞΟΔΑ+ΟΜ 2'!J38</f>
        <v>0</v>
      </c>
      <c r="M84" s="76">
        <f t="shared" si="47"/>
        <v>0</v>
      </c>
      <c r="N84" s="66">
        <f>L84+'2025 Ιούνιος'!N84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5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2'!J41</f>
        <v>0</v>
      </c>
      <c r="E85" s="76" t="e">
        <f t="shared" si="43"/>
        <v>#DIV/0!</v>
      </c>
      <c r="F85" s="116">
        <f>'2025 Ιούνιος'!F85+'2025 Ιούλιος'!D85</f>
        <v>1913.23</v>
      </c>
      <c r="G85" s="76">
        <f t="shared" si="44"/>
        <v>4.1324836372888814E-2</v>
      </c>
      <c r="H85" s="56">
        <f>ΠΡΟΥΠΟΛΟΓΙΣΜΟΣ_ΕΞΟΔΑ!J148</f>
        <v>529.93280000000004</v>
      </c>
      <c r="I85" s="427">
        <f t="shared" si="45"/>
        <v>4.1650182630130414E-2</v>
      </c>
      <c r="J85" s="428">
        <f>H85+'2025 Ιούνιος'!J85</f>
        <v>3987.5427999999997</v>
      </c>
      <c r="K85" s="429">
        <f t="shared" si="46"/>
        <v>3.4909608039292224E-2</v>
      </c>
      <c r="L85" s="116">
        <f>'2024_60-69 ΕΞΟΔΑ+ΟΜ 2'!J39</f>
        <v>340.43</v>
      </c>
      <c r="M85" s="76">
        <f t="shared" si="47"/>
        <v>5.0239516893098426E-2</v>
      </c>
      <c r="N85" s="66">
        <f>L85+'2025 Ιούνιος'!N85</f>
        <v>2343.79</v>
      </c>
      <c r="O85" s="76">
        <f t="shared" si="48"/>
        <v>5.2175157724896962E-2</v>
      </c>
      <c r="P85" s="58"/>
      <c r="Q85" s="59" t="e">
        <f t="shared" si="49"/>
        <v>#DIV/0!</v>
      </c>
      <c r="S85"/>
      <c r="T85"/>
      <c r="U85"/>
      <c r="V85"/>
    </row>
    <row r="86" spans="1:22" ht="25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2'!J42</f>
        <v>0</v>
      </c>
      <c r="E86" s="76" t="e">
        <f t="shared" si="43"/>
        <v>#DIV/0!</v>
      </c>
      <c r="F86" s="116">
        <f>'2025 Ιούνιος'!F86+'2025 Ιούλιος'!D86</f>
        <v>2080.4</v>
      </c>
      <c r="G86" s="76">
        <f t="shared" si="44"/>
        <v>4.4935626971225565E-2</v>
      </c>
      <c r="H86" s="56">
        <f>ΠΡΟΥΠΟΛΟΓΙΣΜΟΣ_ΕΞΟΔΑ!J152</f>
        <v>811.45959999999991</v>
      </c>
      <c r="I86" s="427">
        <f t="shared" si="45"/>
        <v>6.3776842152387186E-2</v>
      </c>
      <c r="J86" s="428">
        <f>H86+'2025 Ιούνιος'!J86</f>
        <v>4458.4721</v>
      </c>
      <c r="K86" s="429">
        <f t="shared" si="46"/>
        <v>3.9032437085094129E-2</v>
      </c>
      <c r="L86" s="116">
        <f>'2024_60-69 ΕΞΟΔΑ+ΟΜ 2'!J40</f>
        <v>175.29</v>
      </c>
      <c r="M86" s="76">
        <f t="shared" si="47"/>
        <v>2.5868709914494092E-2</v>
      </c>
      <c r="N86" s="66">
        <f>L86+'2025 Ιούνιος'!N86</f>
        <v>1688.34</v>
      </c>
      <c r="O86" s="76">
        <f t="shared" si="48"/>
        <v>3.7584171701924032E-2</v>
      </c>
      <c r="P86" s="58"/>
      <c r="Q86" s="59" t="e">
        <f t="shared" si="49"/>
        <v>#DIV/0!</v>
      </c>
      <c r="S86"/>
      <c r="T86"/>
      <c r="U86"/>
      <c r="V86" s="237"/>
    </row>
    <row r="87" spans="1:22" ht="25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2'!J43</f>
        <v>0</v>
      </c>
      <c r="E87" s="76" t="e">
        <f t="shared" si="43"/>
        <v>#DIV/0!</v>
      </c>
      <c r="F87" s="116">
        <f>'2025 Ιούνιος'!F87+'2025 Ιούλιος'!D87</f>
        <v>901.2</v>
      </c>
      <c r="G87" s="76">
        <f t="shared" si="44"/>
        <v>1.9465481170192502E-2</v>
      </c>
      <c r="H87" s="56">
        <f>ΠΡΟΥΠΟΛΟΓΙΣΜΟΣ_ΕΞΟΔΑ!J156</f>
        <v>397.44959999999992</v>
      </c>
      <c r="I87" s="427">
        <f t="shared" si="45"/>
        <v>3.1237636972597804E-2</v>
      </c>
      <c r="J87" s="428">
        <f>H87+'2025 Ιούνιος'!J87</f>
        <v>21468.1096</v>
      </c>
      <c r="K87" s="429">
        <f t="shared" si="46"/>
        <v>0.18794614354498379</v>
      </c>
      <c r="L87" s="116">
        <f>'2024_60-69 ΕΞΟΔΑ+ΟΜ 2'!J41</f>
        <v>271.76</v>
      </c>
      <c r="M87" s="76">
        <f t="shared" si="47"/>
        <v>4.0105428754423605E-2</v>
      </c>
      <c r="N87" s="66">
        <f>L87+'2025 Ιούνιος'!N87</f>
        <v>1970.91</v>
      </c>
      <c r="O87" s="76">
        <f t="shared" si="48"/>
        <v>4.3874468323346662E-2</v>
      </c>
      <c r="P87" s="58"/>
      <c r="Q87" s="59" t="e">
        <f t="shared" si="49"/>
        <v>#DIV/0!</v>
      </c>
      <c r="S87"/>
      <c r="T87"/>
      <c r="U87"/>
      <c r="V87" s="237"/>
    </row>
    <row r="88" spans="1:22" ht="2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2'!J44</f>
        <v>0</v>
      </c>
      <c r="E88" s="76" t="e">
        <f t="shared" si="43"/>
        <v>#DIV/0!</v>
      </c>
      <c r="F88" s="116">
        <f>'2025 Ιούνιος'!F88+'2025 Ιούλιος'!D88</f>
        <v>880.69999999999993</v>
      </c>
      <c r="G88" s="76">
        <f t="shared" si="44"/>
        <v>1.9022691152450658E-2</v>
      </c>
      <c r="H88" s="56">
        <f>ΠΡΟΥΠΟΛΟΓΙΣΜΟΣ_ΕΞΟΔΑ!J160</f>
        <v>364.32879999999994</v>
      </c>
      <c r="I88" s="427">
        <f t="shared" si="45"/>
        <v>2.8634500558214655E-2</v>
      </c>
      <c r="J88" s="428">
        <f>H88+'2025 Ιούνιος'!J88</f>
        <v>1373.9037999999998</v>
      </c>
      <c r="K88" s="429">
        <f t="shared" si="46"/>
        <v>1.2028069803211675E-2</v>
      </c>
      <c r="L88" s="116">
        <f>'2024_60-69 ΕΞΟΔΑ+ΟΜ 2'!J42</f>
        <v>0</v>
      </c>
      <c r="M88" s="76">
        <f t="shared" si="47"/>
        <v>0</v>
      </c>
      <c r="N88" s="66">
        <f>L88+'2025 Ιούνιος'!N88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7"/>
    </row>
    <row r="89" spans="1:22" ht="25" customHeight="1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2'!J45</f>
        <v>0</v>
      </c>
      <c r="E89" s="76" t="e">
        <f t="shared" si="43"/>
        <v>#DIV/0!</v>
      </c>
      <c r="F89" s="116">
        <f>'2025 Ιούνιος'!F89+'2025 Ιούλιος'!D89</f>
        <v>0</v>
      </c>
      <c r="G89" s="76">
        <f t="shared" si="44"/>
        <v>0</v>
      </c>
      <c r="H89" s="425">
        <f>ΠΡΟΥΠΟΛΟΓΙΣΜΟΣ_ΕΞΟΔΑ!J164</f>
        <v>0</v>
      </c>
      <c r="I89" s="427">
        <f t="shared" si="45"/>
        <v>0</v>
      </c>
      <c r="J89" s="428">
        <f>H89+'2025 Ιούνιος'!J89</f>
        <v>704.16327999999999</v>
      </c>
      <c r="K89" s="429">
        <f t="shared" si="46"/>
        <v>6.1647147964060426E-3</v>
      </c>
      <c r="L89" s="116">
        <f>'2024_60-69 ΕΞΟΔΑ+ΟΜ 2'!J43</f>
        <v>0</v>
      </c>
      <c r="M89" s="76">
        <f t="shared" si="47"/>
        <v>0</v>
      </c>
      <c r="N89" s="66">
        <f>L89+'2025 Ιούνιος'!N89</f>
        <v>0</v>
      </c>
      <c r="O89" s="76">
        <f t="shared" si="48"/>
        <v>0</v>
      </c>
      <c r="P89" s="119"/>
      <c r="Q89" s="59" t="e">
        <f t="shared" si="49"/>
        <v>#DIV/0!</v>
      </c>
      <c r="S89"/>
      <c r="T89"/>
      <c r="U89"/>
      <c r="V89"/>
    </row>
    <row r="90" spans="1:22" ht="25" customHeight="1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2'!J46</f>
        <v>0</v>
      </c>
      <c r="E90" s="76" t="e">
        <f t="shared" si="43"/>
        <v>#DIV/0!</v>
      </c>
      <c r="F90" s="116">
        <f>'2025 Ιούνιος'!F90+'2025 Ιούλιος'!D90</f>
        <v>0</v>
      </c>
      <c r="G90" s="76">
        <f t="shared" si="44"/>
        <v>0</v>
      </c>
      <c r="H90" s="425">
        <f>ΠΡΟΥΠΟΛΟΓΙΣΜΟΣ_ΕΞΟΔΑ!J168</f>
        <v>0</v>
      </c>
      <c r="I90" s="427">
        <f t="shared" si="45"/>
        <v>0</v>
      </c>
      <c r="J90" s="428">
        <f>H90+'2025 Ιούνιος'!J90</f>
        <v>1017.75</v>
      </c>
      <c r="K90" s="429">
        <f t="shared" si="46"/>
        <v>8.9100620015889632E-3</v>
      </c>
      <c r="L90" s="116">
        <f>'2024_60-69 ΕΞΟΔΑ+ΟΜ 2'!J44</f>
        <v>0</v>
      </c>
      <c r="M90" s="76">
        <f t="shared" si="47"/>
        <v>0</v>
      </c>
      <c r="N90" s="66">
        <f>L90+'2025 Ιούνιος'!N90</f>
        <v>0</v>
      </c>
      <c r="O90" s="76">
        <f t="shared" si="48"/>
        <v>0</v>
      </c>
      <c r="P90" s="119"/>
      <c r="Q90" s="59" t="e">
        <f t="shared" si="49"/>
        <v>#DIV/0!</v>
      </c>
      <c r="S90"/>
      <c r="T90"/>
      <c r="U90"/>
      <c r="V90"/>
    </row>
    <row r="91" spans="1:22" ht="25" customHeight="1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2'!J47</f>
        <v>0</v>
      </c>
      <c r="E91" s="76" t="e">
        <f t="shared" si="43"/>
        <v>#DIV/0!</v>
      </c>
      <c r="F91" s="116">
        <f>'2025 Ιούνιος'!F91+'2025 Ιούλιος'!D91</f>
        <v>0</v>
      </c>
      <c r="G91" s="76">
        <f t="shared" si="44"/>
        <v>0</v>
      </c>
      <c r="H91" s="425">
        <f>ΠΡΟΥΠΟΛΟΓΙΣΜΟΣ_ΕΞΟΔΑ!J172</f>
        <v>0</v>
      </c>
      <c r="I91" s="427">
        <f t="shared" si="45"/>
        <v>0</v>
      </c>
      <c r="J91" s="428">
        <f>H91+'2025 Ιούνιος'!J91</f>
        <v>1427.8627949999998</v>
      </c>
      <c r="K91" s="429">
        <f t="shared" si="46"/>
        <v>1.2500462818189251E-2</v>
      </c>
      <c r="L91" s="116">
        <f>'2024_60-69 ΕΞΟΔΑ+ΟΜ 2'!J45</f>
        <v>0</v>
      </c>
      <c r="M91" s="76">
        <f t="shared" si="47"/>
        <v>0</v>
      </c>
      <c r="N91" s="66">
        <f>L91+'2025 Ιούνιος'!N91</f>
        <v>0</v>
      </c>
      <c r="O91" s="76">
        <f t="shared" si="48"/>
        <v>0</v>
      </c>
      <c r="P91" s="119"/>
      <c r="Q91" s="59" t="e">
        <f t="shared" si="49"/>
        <v>#DIV/0!</v>
      </c>
      <c r="S91"/>
      <c r="T91"/>
      <c r="U91"/>
      <c r="V91"/>
    </row>
    <row r="92" spans="1:22" ht="25" customHeight="1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2'!J48</f>
        <v>0</v>
      </c>
      <c r="E92" s="76" t="e">
        <f t="shared" si="43"/>
        <v>#DIV/0!</v>
      </c>
      <c r="F92" s="116">
        <f>'2025 Ιούνιος'!F92+'2025 Ιούλιος'!D92</f>
        <v>0</v>
      </c>
      <c r="G92" s="76">
        <f t="shared" si="44"/>
        <v>0</v>
      </c>
      <c r="H92" s="56">
        <f>ΠΡΟΥΠΟΛΟΓΙΣΜΟΣ_ΕΞΟΔΑ!J176</f>
        <v>0</v>
      </c>
      <c r="I92" s="427">
        <f t="shared" si="45"/>
        <v>0</v>
      </c>
      <c r="J92" s="428">
        <f>H92+'2025 Ιούνιος'!J92</f>
        <v>0</v>
      </c>
      <c r="K92" s="429">
        <f t="shared" si="46"/>
        <v>0</v>
      </c>
      <c r="L92" s="116">
        <f>'2024_60-69 ΕΞΟΔΑ+ΟΜ 2'!J46</f>
        <v>0</v>
      </c>
      <c r="M92" s="76">
        <f t="shared" si="47"/>
        <v>0</v>
      </c>
      <c r="N92" s="66">
        <f>L92+'2025 Ιούνιος'!N92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7"/>
    </row>
    <row r="93" spans="1:22" ht="25" customHeight="1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2'!J49</f>
        <v>0</v>
      </c>
      <c r="E93" s="76" t="e">
        <f t="shared" si="43"/>
        <v>#DIV/0!</v>
      </c>
      <c r="F93" s="116">
        <f>'2025 Ιούνιος'!F93+'2025 Ιούλιος'!D93</f>
        <v>0</v>
      </c>
      <c r="G93" s="76">
        <f t="shared" si="44"/>
        <v>0</v>
      </c>
      <c r="H93" s="56">
        <f>ΠΡΟΥΠΟΛΟΓΙΣΜΟΣ_ΕΞΟΔΑ!J180</f>
        <v>0</v>
      </c>
      <c r="I93" s="427">
        <f t="shared" si="45"/>
        <v>0</v>
      </c>
      <c r="J93" s="428">
        <f>H93+'2025 Ιούνιος'!J93</f>
        <v>484.59000000000003</v>
      </c>
      <c r="K93" s="429">
        <f t="shared" si="46"/>
        <v>4.2424239207565669E-3</v>
      </c>
      <c r="L93" s="116">
        <f>'2024_60-69 ΕΞΟΔΑ+ΟΜ 2'!J47</f>
        <v>0</v>
      </c>
      <c r="M93" s="76">
        <f t="shared" si="47"/>
        <v>0</v>
      </c>
      <c r="N93" s="66">
        <f>L93+'2025 Ιούνιος'!N93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25" customHeight="1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2'!J50</f>
        <v>0</v>
      </c>
      <c r="E94" s="76" t="e">
        <f t="shared" si="43"/>
        <v>#DIV/0!</v>
      </c>
      <c r="F94" s="116">
        <f>'2025 Ιούνιος'!F94+'2025 Ιούλιος'!D94</f>
        <v>0</v>
      </c>
      <c r="G94" s="76">
        <f t="shared" si="44"/>
        <v>0</v>
      </c>
      <c r="H94" s="120">
        <f>ΠΡΟΥΠΟΛΟΓΙΣΜΟΣ_ΕΞΟΔΑ!J184</f>
        <v>0</v>
      </c>
      <c r="I94" s="427">
        <f t="shared" si="45"/>
        <v>0</v>
      </c>
      <c r="J94" s="428">
        <f>H94+'2025 Ιούνιος'!J94</f>
        <v>-26.949999999999974</v>
      </c>
      <c r="K94" s="429">
        <f t="shared" si="46"/>
        <v>-2.3593826670874216E-4</v>
      </c>
      <c r="L94" s="116">
        <f>'2024_60-69 ΕΞΟΔΑ+ΟΜ 2'!J48</f>
        <v>0</v>
      </c>
      <c r="M94" s="76">
        <f t="shared" si="47"/>
        <v>0</v>
      </c>
      <c r="N94" s="66">
        <f>L94+'2025 Ιούνιος'!N94</f>
        <v>0</v>
      </c>
      <c r="O94" s="76">
        <f t="shared" si="48"/>
        <v>0</v>
      </c>
      <c r="P94" s="120"/>
      <c r="Q94" s="59" t="e">
        <f t="shared" si="49"/>
        <v>#DIV/0!</v>
      </c>
      <c r="S94"/>
      <c r="T94"/>
      <c r="U94"/>
      <c r="V94"/>
    </row>
    <row r="95" spans="1:22" ht="25" customHeight="1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2'!J51</f>
        <v>0</v>
      </c>
      <c r="E95" s="76" t="e">
        <f t="shared" si="43"/>
        <v>#DIV/0!</v>
      </c>
      <c r="F95" s="116">
        <f>'2025 Ιούνιος'!F95+'2025 Ιούλιος'!D95</f>
        <v>0</v>
      </c>
      <c r="G95" s="76">
        <f t="shared" si="44"/>
        <v>0</v>
      </c>
      <c r="H95" s="56">
        <f>ΠΡΟΥΠΟΛΟΓΙΣΜΟΣ_ΕΞΟΔΑ!J188</f>
        <v>0</v>
      </c>
      <c r="I95" s="427">
        <f t="shared" si="45"/>
        <v>0</v>
      </c>
      <c r="J95" s="428">
        <f>H95+'2025 Ιούνιος'!J95</f>
        <v>768.31000000000017</v>
      </c>
      <c r="K95" s="429">
        <f t="shared" si="46"/>
        <v>6.7262979478661935E-3</v>
      </c>
      <c r="L95" s="116">
        <f>'2024_60-69 ΕΞΟΔΑ+ΟΜ 2'!J49</f>
        <v>0</v>
      </c>
      <c r="M95" s="76">
        <f t="shared" si="47"/>
        <v>0</v>
      </c>
      <c r="N95" s="66">
        <f>L95+'2025 Ιούνιος'!N95</f>
        <v>246.76</v>
      </c>
      <c r="O95" s="76">
        <f t="shared" si="48"/>
        <v>5.4931294698738259E-3</v>
      </c>
      <c r="P95" s="58"/>
      <c r="Q95" s="59" t="e">
        <f t="shared" si="49"/>
        <v>#DIV/0!</v>
      </c>
      <c r="S95"/>
      <c r="T95"/>
      <c r="U95"/>
      <c r="V95"/>
    </row>
    <row r="96" spans="1:22" ht="25" customHeight="1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2'!J52</f>
        <v>0</v>
      </c>
      <c r="E96" s="76" t="e">
        <f t="shared" si="43"/>
        <v>#DIV/0!</v>
      </c>
      <c r="F96" s="116">
        <f>'2025 Ιούνιος'!F96+'2025 Ιούλιος'!D96</f>
        <v>554.78</v>
      </c>
      <c r="G96" s="76">
        <f t="shared" si="44"/>
        <v>1.198297785574722E-2</v>
      </c>
      <c r="H96" s="56">
        <f>ΠΡΟΥΠΟΛΟΓΙΣΜΟΣ_ΕΞΟΔΑ!J192</f>
        <v>217.5</v>
      </c>
      <c r="I96" s="427">
        <f t="shared" si="45"/>
        <v>1.7094459376836769E-2</v>
      </c>
      <c r="J96" s="428">
        <f>H96+'2025 Ιούνιος'!J96</f>
        <v>500.58</v>
      </c>
      <c r="K96" s="429">
        <f t="shared" si="46"/>
        <v>4.382411040781531E-3</v>
      </c>
      <c r="L96" s="116">
        <f>'2024_60-69 ΕΞΟΔΑ+ΟΜ 2'!J50</f>
        <v>217.5</v>
      </c>
      <c r="M96" s="76">
        <f t="shared" si="47"/>
        <v>3.2097920054780446E-2</v>
      </c>
      <c r="N96" s="66">
        <f>L96+'2025 Ιούνιος'!N96</f>
        <v>311.78999999999996</v>
      </c>
      <c r="O96" s="76">
        <f t="shared" si="48"/>
        <v>6.9407636465065653E-3</v>
      </c>
      <c r="P96" s="58"/>
      <c r="Q96" s="59" t="e">
        <f t="shared" si="49"/>
        <v>#DIV/0!</v>
      </c>
      <c r="S96"/>
      <c r="T96"/>
      <c r="U96"/>
      <c r="V96"/>
    </row>
    <row r="97" spans="1:22" ht="25" customHeight="1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2'!J53</f>
        <v>0</v>
      </c>
      <c r="E97" s="76" t="e">
        <f t="shared" si="43"/>
        <v>#DIV/0!</v>
      </c>
      <c r="F97" s="116">
        <f>'2025 Ιούνιος'!F97+'2025 Ιούλιος'!D97</f>
        <v>0</v>
      </c>
      <c r="G97" s="76">
        <f t="shared" si="44"/>
        <v>0</v>
      </c>
      <c r="H97" s="56">
        <f>ΠΡΟΥΠΟΛΟΓΙΣΜΟΣ_ΕΞΟΔΑ!J196</f>
        <v>0</v>
      </c>
      <c r="I97" s="427">
        <f t="shared" si="45"/>
        <v>0</v>
      </c>
      <c r="J97" s="428">
        <f>H97+'2025 Ιούνιος'!J97</f>
        <v>0</v>
      </c>
      <c r="K97" s="429">
        <f t="shared" si="46"/>
        <v>0</v>
      </c>
      <c r="L97" s="116">
        <f>'2024_60-69 ΕΞΟΔΑ+ΟΜ 2'!J51</f>
        <v>0</v>
      </c>
      <c r="M97" s="76">
        <f t="shared" si="47"/>
        <v>0</v>
      </c>
      <c r="N97" s="66">
        <f>L97+'2025 Ιούνιος'!N97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25" customHeight="1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2'!J54</f>
        <v>0</v>
      </c>
      <c r="E98" s="76" t="e">
        <f t="shared" si="43"/>
        <v>#DIV/0!</v>
      </c>
      <c r="F98" s="116">
        <f>'2025 Ιούνιος'!F98+'2025 Ιούλιος'!D98</f>
        <v>0</v>
      </c>
      <c r="G98" s="76">
        <f t="shared" si="44"/>
        <v>0</v>
      </c>
      <c r="H98" s="56">
        <f>ΠΡΟΥΠΟΛΟΓΙΣΜΟΣ_ΕΞΟΔΑ!J200</f>
        <v>0</v>
      </c>
      <c r="I98" s="427">
        <f t="shared" si="45"/>
        <v>0</v>
      </c>
      <c r="J98" s="428">
        <f>H98+'2025 Ιούνιος'!J98</f>
        <v>17.98</v>
      </c>
      <c r="K98" s="429">
        <f t="shared" si="46"/>
        <v>1.5740890669473797E-4</v>
      </c>
      <c r="L98" s="116">
        <f>'2024_60-69 ΕΞΟΔΑ+ΟΜ 2'!J52</f>
        <v>0</v>
      </c>
      <c r="M98" s="76">
        <f t="shared" si="47"/>
        <v>0</v>
      </c>
      <c r="N98" s="66">
        <f>L98+'2025 Ιούνιος'!N98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25" customHeight="1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2'!J55</f>
        <v>0</v>
      </c>
      <c r="E99" s="76" t="e">
        <f t="shared" si="43"/>
        <v>#DIV/0!</v>
      </c>
      <c r="F99" s="116">
        <f>'2025 Ιούνιος'!F99+'2025 Ιούλιος'!D99</f>
        <v>4747.45</v>
      </c>
      <c r="G99" s="76">
        <f t="shared" si="44"/>
        <v>0.10254260827943895</v>
      </c>
      <c r="H99" s="56">
        <f>ΠΡΟΥΠΟΛΟΓΙΣΜΟΣ_ΕΞΟΔΑ!J204</f>
        <v>0</v>
      </c>
      <c r="I99" s="427">
        <f t="shared" si="45"/>
        <v>0</v>
      </c>
      <c r="J99" s="428">
        <f>H99+'2025 Ιούνιος'!J99</f>
        <v>136.22999999999999</v>
      </c>
      <c r="K99" s="429">
        <f t="shared" si="46"/>
        <v>1.1926482402126891E-3</v>
      </c>
      <c r="L99" s="116">
        <f>'2024_60-69 ΕΞΟΔΑ+ΟΜ 2'!J53</f>
        <v>0</v>
      </c>
      <c r="M99" s="76">
        <f t="shared" si="47"/>
        <v>0</v>
      </c>
      <c r="N99" s="66">
        <f>L99+'2025 Ιούνιος'!N99</f>
        <v>119.88</v>
      </c>
      <c r="O99" s="76">
        <f t="shared" si="48"/>
        <v>2.6686511624593704E-3</v>
      </c>
      <c r="P99" s="58"/>
      <c r="Q99" s="59" t="e">
        <f t="shared" si="49"/>
        <v>#DIV/0!</v>
      </c>
      <c r="S99"/>
      <c r="T99"/>
      <c r="U99"/>
      <c r="V99"/>
    </row>
    <row r="100" spans="1:22" ht="28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2'!J56</f>
        <v>0</v>
      </c>
      <c r="E100" s="76" t="e">
        <f t="shared" si="43"/>
        <v>#DIV/0!</v>
      </c>
      <c r="F100" s="116">
        <f>'2025 Ιούνιος'!F100+'2025 Ιούλιος'!D100</f>
        <v>878.12</v>
      </c>
      <c r="G100" s="76">
        <f t="shared" si="44"/>
        <v>1.896696440875437E-2</v>
      </c>
      <c r="H100" s="56">
        <f>ΠΡΟΥΠΟΛΟΓΙΣΜΟΣ_ΕΞΟΔΑ!J208</f>
        <v>142.41</v>
      </c>
      <c r="I100" s="427">
        <f t="shared" si="45"/>
        <v>1.1192744643012986E-2</v>
      </c>
      <c r="J100" s="428">
        <f>H100+'2025 Ιούνιος'!J100</f>
        <v>1032.19</v>
      </c>
      <c r="K100" s="429">
        <f t="shared" si="46"/>
        <v>9.0364793882781753E-3</v>
      </c>
      <c r="L100" s="116">
        <f>'2024_60-69 ΕΞΟΔΑ+ΟΜ 2'!J54</f>
        <v>142.41</v>
      </c>
      <c r="M100" s="76">
        <f t="shared" si="47"/>
        <v>2.1016389862074866E-2</v>
      </c>
      <c r="N100" s="66">
        <f>L100+'2025 Ιούνιος'!N100</f>
        <v>1710.0700000000002</v>
      </c>
      <c r="O100" s="76">
        <f t="shared" si="48"/>
        <v>3.8067903681906039E-2</v>
      </c>
      <c r="P100" s="58"/>
      <c r="Q100" s="59" t="e">
        <f t="shared" si="49"/>
        <v>#DIV/0!</v>
      </c>
      <c r="S100"/>
      <c r="T100"/>
      <c r="U100"/>
      <c r="V100"/>
    </row>
    <row r="101" spans="1:22" ht="25" customHeight="1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2'!J57</f>
        <v>0</v>
      </c>
      <c r="E101" s="76" t="e">
        <f t="shared" si="43"/>
        <v>#DIV/0!</v>
      </c>
      <c r="F101" s="116">
        <f>'2025 Ιούνιος'!F101+'2025 Ιούλιος'!D101</f>
        <v>0</v>
      </c>
      <c r="G101" s="76">
        <f t="shared" si="44"/>
        <v>0</v>
      </c>
      <c r="H101" s="56">
        <f>ΠΡΟΥΠΟΛΟΓΙΣΜΟΣ_ΕΞΟΔΑ!J212</f>
        <v>0</v>
      </c>
      <c r="I101" s="427">
        <f t="shared" si="45"/>
        <v>0</v>
      </c>
      <c r="J101" s="428">
        <f>H101+'2025 Ιούνιος'!J101</f>
        <v>8958.119999999999</v>
      </c>
      <c r="K101" s="429">
        <f t="shared" si="46"/>
        <v>7.8425354573985862E-2</v>
      </c>
      <c r="L101" s="116">
        <f>'2024_60-69 ΕΞΟΔΑ+ΟΜ 2'!J55</f>
        <v>0</v>
      </c>
      <c r="M101" s="76">
        <f t="shared" si="47"/>
        <v>0</v>
      </c>
      <c r="N101" s="66">
        <f>L101+'2025 Ιούνιος'!N101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25" customHeight="1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2'!J58</f>
        <v>0</v>
      </c>
      <c r="E102" s="76" t="e">
        <f t="shared" si="43"/>
        <v>#DIV/0!</v>
      </c>
      <c r="F102" s="116">
        <f>'2025 Ιούνιος'!F102+'2025 Ιούλιος'!D102</f>
        <v>0</v>
      </c>
      <c r="G102" s="76">
        <f t="shared" si="44"/>
        <v>0</v>
      </c>
      <c r="H102" s="56">
        <f>ΠΡΟΥΠΟΛΟΓΙΣΜΟΣ_ΕΞΟΔΑ!J216</f>
        <v>0</v>
      </c>
      <c r="I102" s="427">
        <f t="shared" si="45"/>
        <v>0</v>
      </c>
      <c r="J102" s="428">
        <f>H102+'2025 Ιούνιος'!J102</f>
        <v>395.46</v>
      </c>
      <c r="K102" s="429">
        <f t="shared" si="46"/>
        <v>3.4621204806174121E-3</v>
      </c>
      <c r="L102" s="116">
        <f>'2024_60-69 ΕΞΟΔΑ+ΟΜ 2'!J56</f>
        <v>0</v>
      </c>
      <c r="M102" s="76">
        <f t="shared" si="47"/>
        <v>0</v>
      </c>
      <c r="N102" s="66">
        <f>L102+'2025 Ιούνιος'!N102</f>
        <v>1396.23</v>
      </c>
      <c r="O102" s="76">
        <f t="shared" si="48"/>
        <v>3.108150494294834E-2</v>
      </c>
      <c r="P102" s="58"/>
      <c r="Q102" s="59" t="e">
        <f t="shared" si="49"/>
        <v>#DIV/0!</v>
      </c>
      <c r="S102"/>
      <c r="T102"/>
      <c r="U102"/>
      <c r="V102"/>
    </row>
    <row r="103" spans="1:22" ht="25" customHeight="1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2'!J59</f>
        <v>0</v>
      </c>
      <c r="E103" s="76" t="e">
        <f t="shared" si="43"/>
        <v>#DIV/0!</v>
      </c>
      <c r="F103" s="116">
        <f>'2025 Ιούνιος'!F103+'2025 Ιούλιος'!D103</f>
        <v>2545.4699999999998</v>
      </c>
      <c r="G103" s="76">
        <f t="shared" si="44"/>
        <v>5.4980912510308365E-2</v>
      </c>
      <c r="H103" s="56">
        <f>ΠΡΟΥΠΟΛΟΓΙΣΜΟΣ_ΕΞΟΔΑ!J220</f>
        <v>1576.34</v>
      </c>
      <c r="I103" s="427">
        <f t="shared" si="45"/>
        <v>0.12389278204176034</v>
      </c>
      <c r="J103" s="428">
        <f>H103+'2025 Ιούνιος'!J103</f>
        <v>4747.8599999999997</v>
      </c>
      <c r="K103" s="429">
        <f t="shared" si="46"/>
        <v>4.1565931687412599E-2</v>
      </c>
      <c r="L103" s="116">
        <f>'2024_60-69 ΕΞΟΔΑ+ΟΜ 2'!J57</f>
        <v>1576.34</v>
      </c>
      <c r="M103" s="76">
        <f t="shared" si="47"/>
        <v>0.23263096689265567</v>
      </c>
      <c r="N103" s="66">
        <f>L103+'2025 Ιούνιος'!N103</f>
        <v>6234.57</v>
      </c>
      <c r="O103" s="76">
        <f t="shared" si="48"/>
        <v>0.13878789187466062</v>
      </c>
      <c r="P103" s="58"/>
      <c r="Q103" s="59" t="e">
        <f t="shared" si="49"/>
        <v>#DIV/0!</v>
      </c>
      <c r="S103"/>
      <c r="T103"/>
      <c r="U103"/>
      <c r="V103"/>
    </row>
    <row r="104" spans="1:22" ht="25" customHeight="1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2'!J60</f>
        <v>0</v>
      </c>
      <c r="E104" s="76" t="e">
        <f t="shared" si="43"/>
        <v>#DIV/0!</v>
      </c>
      <c r="F104" s="116">
        <f>'2025 Ιούνιος'!F104+'2025 Ιούλιος'!D104</f>
        <v>0</v>
      </c>
      <c r="G104" s="76">
        <f t="shared" si="44"/>
        <v>0</v>
      </c>
      <c r="H104" s="56">
        <f>ΠΡΟΥΠΟΛΟΓΙΣΜΟΣ_ΕΞΟΔΑ!J224</f>
        <v>0</v>
      </c>
      <c r="I104" s="427">
        <f t="shared" si="45"/>
        <v>0</v>
      </c>
      <c r="J104" s="428">
        <f>H104+'2025 Ιούνιος'!J104</f>
        <v>0</v>
      </c>
      <c r="K104" s="429">
        <f t="shared" si="46"/>
        <v>0</v>
      </c>
      <c r="L104" s="116">
        <f>'2024_60-69 ΕΞΟΔΑ+ΟΜ 2'!J58</f>
        <v>0</v>
      </c>
      <c r="M104" s="76">
        <f t="shared" si="47"/>
        <v>0</v>
      </c>
      <c r="N104" s="66">
        <f>L104+'2025 Ιούνιος'!N104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28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2'!J61</f>
        <v>0</v>
      </c>
      <c r="E105" s="76" t="e">
        <f t="shared" ref="E105" si="50">D105/$D$80</f>
        <v>#DIV/0!</v>
      </c>
      <c r="F105" s="116">
        <f>'2025 Ιούνιος'!F105+'2025 Ιούλιος'!D105</f>
        <v>0</v>
      </c>
      <c r="G105" s="76">
        <f t="shared" ref="G105" si="51">F105/$F$80</f>
        <v>0</v>
      </c>
      <c r="H105" s="56">
        <f>ΠΡΟΥΠΟΛΟΓΙΣΜΟΣ_ΕΞΟΔΑ!J228</f>
        <v>0</v>
      </c>
      <c r="I105" s="427">
        <f t="shared" si="45"/>
        <v>0</v>
      </c>
      <c r="J105" s="428">
        <f>H105+'2025 Ιούνιος'!J105</f>
        <v>1157.3399999999999</v>
      </c>
      <c r="K105" s="429">
        <f t="shared" si="46"/>
        <v>1.0132125921806899E-2</v>
      </c>
      <c r="L105" s="116">
        <f>'2024_60-69 ΕΞΟΔΑ+ΟΜ 2'!J59</f>
        <v>0</v>
      </c>
      <c r="M105" s="76">
        <f t="shared" si="47"/>
        <v>0</v>
      </c>
      <c r="N105" s="66">
        <f>L105+'2025 Ιούνιος'!N105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25" customHeight="1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25" customHeight="1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" customHeight="1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25" customHeight="1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25" customHeight="1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2'!J36</f>
        <v>0</v>
      </c>
      <c r="E111" s="82"/>
      <c r="F111" s="65">
        <f>D111+'2025 Ιούνιος'!F111</f>
        <v>46297.340000000004</v>
      </c>
      <c r="G111" s="82"/>
      <c r="H111" s="65">
        <f>SUM(H81:H110)</f>
        <v>12723.4208</v>
      </c>
      <c r="I111" s="82"/>
      <c r="J111" s="65">
        <f>SUM(J81:J110)</f>
        <v>114224.79437499997</v>
      </c>
      <c r="K111" s="82"/>
      <c r="L111" s="65">
        <f>SUM(L81:L110)</f>
        <v>6776.14</v>
      </c>
      <c r="M111" s="82"/>
      <c r="N111" s="65">
        <f>SUM(N81:N110)</f>
        <v>44921.570000000007</v>
      </c>
      <c r="O111" s="82"/>
      <c r="P111" s="65">
        <f>SUM(P81:P110)</f>
        <v>0</v>
      </c>
      <c r="Q111" s="82"/>
      <c r="S111"/>
      <c r="T111"/>
      <c r="U111"/>
      <c r="V111"/>
    </row>
    <row r="112" spans="1:22" ht="15.5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21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36.75" customHeight="1">
      <c r="A114" s="174">
        <v>113</v>
      </c>
      <c r="B114" s="74"/>
      <c r="C114" s="52" t="s">
        <v>413</v>
      </c>
      <c r="D114" s="433" t="str">
        <f>ΑΝΤΙΣΤΟΙΧΙΣΗ!$F$112</f>
        <v xml:space="preserve">ΙΟΥΛΙΟΣ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ΑΝΤΙΣΤΟΙΧΙΣΗ!$F$112</f>
        <v xml:space="preserve">ΙΟΥΛΙΟΣ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ΑΝΤΙΣΤΟΙΧΙΣΗ!$F$126</f>
        <v>ΙΟΥΛΙΟΣ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48900.83</v>
      </c>
      <c r="G116" s="82"/>
      <c r="H116" s="65">
        <f>SUM(H117:H156)</f>
        <v>9291.5101166666664</v>
      </c>
      <c r="I116" s="82"/>
      <c r="J116" s="65">
        <f>SUM(J117:J156)</f>
        <v>60735.643666666656</v>
      </c>
      <c r="K116" s="82"/>
      <c r="L116" s="65">
        <f>SUM(L117:L156)</f>
        <v>7678.37</v>
      </c>
      <c r="M116" s="82"/>
      <c r="N116" s="65">
        <f>SUM(N117:N156)</f>
        <v>57079.740000000005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2'!J71</f>
        <v>0</v>
      </c>
      <c r="E117" s="76">
        <f>D117/$D$116</f>
        <v>0</v>
      </c>
      <c r="F117" s="66">
        <f>D117+'2025 Ιούνιος'!F117</f>
        <v>6449.25</v>
      </c>
      <c r="G117" s="76">
        <f>F117/$F$116</f>
        <v>0.1318842645411131</v>
      </c>
      <c r="H117" s="56">
        <f>ΠΡΟΥΠΟΛΟΓΙΣΜΟΣ_ΕΞΟΔΑ!J237</f>
        <v>1772</v>
      </c>
      <c r="I117" s="426">
        <f>H117/$H$116</f>
        <v>0.19071173337275618</v>
      </c>
      <c r="J117" s="66">
        <f>H117+'2025 Ιούνιος'!J117</f>
        <v>20465.944783333336</v>
      </c>
      <c r="K117" s="430">
        <f>J117/$J$116</f>
        <v>0.33696761156687294</v>
      </c>
      <c r="L117" s="56">
        <f>'2024_60-69 ΕΞΟΔΑ+ΟΜ 2'!J66</f>
        <v>1079</v>
      </c>
      <c r="M117" s="76">
        <f>L117/$L$116</f>
        <v>0.14052461655273191</v>
      </c>
      <c r="N117" s="66">
        <f>L117+'2025 Ιούνιος'!N117</f>
        <v>8678.77</v>
      </c>
      <c r="O117" s="76">
        <f>N117/$N$116</f>
        <v>0.15204641787085926</v>
      </c>
      <c r="P117" s="66"/>
      <c r="Q117" s="80">
        <f t="shared" ref="Q117:Q153" si="52">SUM(D117:P117)</f>
        <v>38445.916917977236</v>
      </c>
      <c r="S117"/>
      <c r="T117"/>
      <c r="U117"/>
      <c r="V117"/>
    </row>
    <row r="118" spans="1:22" ht="14.5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2'!J72</f>
        <v>0</v>
      </c>
      <c r="E118" s="76">
        <f t="shared" ref="E118:E153" si="53">D118/$D$116</f>
        <v>0</v>
      </c>
      <c r="F118" s="66">
        <f>D118+'2025 Ιούνιος'!F118</f>
        <v>1329.02</v>
      </c>
      <c r="G118" s="76">
        <f t="shared" ref="G118:G153" si="54">F118/$F$116</f>
        <v>2.7177861807253578E-2</v>
      </c>
      <c r="H118" s="56">
        <f>ΠΡΟΥΠΟΛΟΓΙΣΜΟΣ_ΕΞΟΔΑ!J241</f>
        <v>364.32879999999994</v>
      </c>
      <c r="I118" s="426">
        <f t="shared" ref="I118:I153" si="55">H118/$H$116</f>
        <v>3.9210935082176185E-2</v>
      </c>
      <c r="J118" s="66">
        <f>H118+'2025 Ιούνιος'!J118</f>
        <v>3373.1437999999998</v>
      </c>
      <c r="K118" s="430">
        <f t="shared" ref="K118:K153" si="56">J118/$J$116</f>
        <v>5.5538125495346834E-2</v>
      </c>
      <c r="L118" s="56">
        <f>'2024_60-69 ΕΞΟΔΑ+ΟΜ 2'!J67</f>
        <v>240.51</v>
      </c>
      <c r="M118" s="76">
        <f t="shared" ref="M118:M153" si="57">L118/$L$116</f>
        <v>3.1323054241981042E-2</v>
      </c>
      <c r="N118" s="66">
        <f>L118+'2025 Ιούνιος'!N118</f>
        <v>1827.15</v>
      </c>
      <c r="O118" s="76">
        <f t="shared" ref="O118:O153" si="58">N118/$N$116</f>
        <v>3.2010482178089807E-2</v>
      </c>
      <c r="P118" s="66"/>
      <c r="Q118" s="80">
        <f t="shared" si="52"/>
        <v>7134.3378604588052</v>
      </c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2'!J73</f>
        <v>0</v>
      </c>
      <c r="E119" s="76">
        <f t="shared" si="53"/>
        <v>0</v>
      </c>
      <c r="F119" s="66">
        <f>D119+'2025 Ιούνιος'!F119</f>
        <v>4377.5</v>
      </c>
      <c r="G119" s="76">
        <f t="shared" si="54"/>
        <v>8.9517907978249031E-2</v>
      </c>
      <c r="H119" s="56">
        <f>ΠΡΟΥΠΟΛΟΓΙΣΜΟΣ_ΕΞΟΔΑ!J245</f>
        <v>875.5</v>
      </c>
      <c r="I119" s="426">
        <f t="shared" si="55"/>
        <v>9.4225802803525979E-2</v>
      </c>
      <c r="J119" s="66">
        <f>H119+'2025 Ιούνιος'!J119</f>
        <v>3080.38</v>
      </c>
      <c r="K119" s="430">
        <f t="shared" si="56"/>
        <v>5.0717829169736696E-2</v>
      </c>
      <c r="L119" s="56">
        <f>'2024_60-69 ΕΞΟΔΑ+ΟΜ 2'!J68</f>
        <v>875.5</v>
      </c>
      <c r="M119" s="76">
        <f t="shared" si="57"/>
        <v>0.11402159572930193</v>
      </c>
      <c r="N119" s="66">
        <f>L119+'2025 Ιούνιος'!N119</f>
        <v>5975.5</v>
      </c>
      <c r="O119" s="76">
        <f t="shared" si="58"/>
        <v>0.10468688189539756</v>
      </c>
      <c r="P119" s="66"/>
      <c r="Q119" s="80">
        <f t="shared" si="52"/>
        <v>15184.833170017577</v>
      </c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2'!J74</f>
        <v>0</v>
      </c>
      <c r="E120" s="76">
        <f t="shared" si="53"/>
        <v>0</v>
      </c>
      <c r="F120" s="66">
        <f>D120+'2025 Ιούνιος'!F120</f>
        <v>0</v>
      </c>
      <c r="G120" s="76">
        <f t="shared" si="54"/>
        <v>0</v>
      </c>
      <c r="H120" s="56">
        <f>ΠΡΟΥΠΟΛΟΓΙΣΜΟΣ_ΕΞΟΔΑ!J249</f>
        <v>0</v>
      </c>
      <c r="I120" s="426">
        <f t="shared" si="55"/>
        <v>0</v>
      </c>
      <c r="J120" s="66">
        <f>H120+'2025 Ιούνιος'!J120</f>
        <v>1700</v>
      </c>
      <c r="K120" s="430">
        <f t="shared" si="56"/>
        <v>2.7990153678621593E-2</v>
      </c>
      <c r="L120" s="56">
        <f>'2024_60-69 ΕΞΟΔΑ+ΟΜ 2'!J69</f>
        <v>0</v>
      </c>
      <c r="M120" s="76">
        <f t="shared" si="57"/>
        <v>0</v>
      </c>
      <c r="N120" s="66">
        <f>L120+'2025 Ιούνιος'!N120</f>
        <v>0</v>
      </c>
      <c r="O120" s="76">
        <f t="shared" si="58"/>
        <v>0</v>
      </c>
      <c r="P120" s="66"/>
      <c r="Q120" s="80">
        <f t="shared" si="52"/>
        <v>1700.0279901536787</v>
      </c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2'!J75</f>
        <v>0</v>
      </c>
      <c r="E121" s="76">
        <f t="shared" si="53"/>
        <v>0</v>
      </c>
      <c r="F121" s="66">
        <f>D121+'2025 Ιούνιος'!F121</f>
        <v>1242.75</v>
      </c>
      <c r="G121" s="76">
        <f t="shared" si="54"/>
        <v>2.5413679072522899E-2</v>
      </c>
      <c r="H121" s="56">
        <f>ΠΡΟΥΠΟΛΟΓΙΣΜΟΣ_ΕΞΟΔΑ!J253</f>
        <v>248.55</v>
      </c>
      <c r="I121" s="426">
        <f t="shared" si="55"/>
        <v>2.6750226484084962E-2</v>
      </c>
      <c r="J121" s="66">
        <f>H121+'2025 Ιούνιος'!J121</f>
        <v>745.65000000000009</v>
      </c>
      <c r="K121" s="430">
        <f t="shared" si="56"/>
        <v>1.2276975347331879E-2</v>
      </c>
      <c r="L121" s="56">
        <f>'2024_60-69 ΕΞΟΔΑ+ΟΜ 2'!J70</f>
        <v>241.31</v>
      </c>
      <c r="M121" s="76">
        <f t="shared" si="57"/>
        <v>3.1427243021630892E-2</v>
      </c>
      <c r="N121" s="66">
        <f>L121+'2025 Ιούνιος'!N121</f>
        <v>1689.1699999999998</v>
      </c>
      <c r="O121" s="76">
        <f t="shared" si="58"/>
        <v>2.9593162127227624E-2</v>
      </c>
      <c r="P121" s="66"/>
      <c r="Q121" s="80">
        <f t="shared" si="52"/>
        <v>4167.5554612860533</v>
      </c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2'!J76</f>
        <v>0</v>
      </c>
      <c r="E122" s="76">
        <f t="shared" si="53"/>
        <v>0</v>
      </c>
      <c r="F122" s="66">
        <f>D122+'2025 Ιούνιος'!F122</f>
        <v>4826.25</v>
      </c>
      <c r="G122" s="76">
        <f t="shared" si="54"/>
        <v>9.8694643833243723E-2</v>
      </c>
      <c r="H122" s="56">
        <f>ΠΡΟΥΠΟΛΟΓΙΣΜΟΣ_ΕΞΟΔΑ!J257</f>
        <v>992.95</v>
      </c>
      <c r="I122" s="426">
        <f t="shared" si="55"/>
        <v>0.1068663745217146</v>
      </c>
      <c r="J122" s="66">
        <f>H122+'2025 Ιούνιος'!J122</f>
        <v>3420.55</v>
      </c>
      <c r="K122" s="430">
        <f t="shared" si="56"/>
        <v>5.6318658920828879E-2</v>
      </c>
      <c r="L122" s="56">
        <f>'2024_60-69 ΕΞΟΔΑ+ΟΜ 2'!J71</f>
        <v>965.25</v>
      </c>
      <c r="M122" s="76">
        <f t="shared" si="57"/>
        <v>0.1257102744462692</v>
      </c>
      <c r="N122" s="66">
        <f>L122+'2025 Ιούνιος'!N122</f>
        <v>6756.75</v>
      </c>
      <c r="O122" s="76">
        <f t="shared" si="58"/>
        <v>0.11837387486348044</v>
      </c>
      <c r="P122" s="66"/>
      <c r="Q122" s="80">
        <f t="shared" si="52"/>
        <v>16962.255963826585</v>
      </c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2'!J77</f>
        <v>0</v>
      </c>
      <c r="E123" s="76">
        <f t="shared" si="53"/>
        <v>0</v>
      </c>
      <c r="F123" s="66">
        <f>D123+'2025 Ιούνιος'!F123</f>
        <v>157.6</v>
      </c>
      <c r="G123" s="76">
        <f t="shared" si="54"/>
        <v>3.2228491827234833E-3</v>
      </c>
      <c r="H123" s="56">
        <f>ΠΡΟΥΠΟΛΟΓΙΣΜΟΣ_ΕΞΟΔΑ!J261</f>
        <v>31.51</v>
      </c>
      <c r="I123" s="426">
        <f t="shared" si="55"/>
        <v>3.3912678998733337E-3</v>
      </c>
      <c r="J123" s="66">
        <f>H123+'2025 Ιούνιος'!J123</f>
        <v>2024.1299999999999</v>
      </c>
      <c r="K123" s="430">
        <f t="shared" si="56"/>
        <v>3.3326888097357836E-2</v>
      </c>
      <c r="L123" s="56">
        <f>'2024_60-69 ΕΞΟΔΑ+ΟΜ 2'!J72</f>
        <v>31.52</v>
      </c>
      <c r="M123" s="76">
        <f t="shared" si="57"/>
        <v>4.1050379182039935E-3</v>
      </c>
      <c r="N123" s="66">
        <f>L123+'2025 Ιούνιος'!N123</f>
        <v>215.12</v>
      </c>
      <c r="O123" s="76">
        <f t="shared" si="58"/>
        <v>3.7687627869363101E-3</v>
      </c>
      <c r="P123" s="66"/>
      <c r="Q123" s="80">
        <f t="shared" si="52"/>
        <v>2459.9278148058847</v>
      </c>
      <c r="S123"/>
      <c r="T123"/>
      <c r="U123"/>
      <c r="V123"/>
    </row>
    <row r="124" spans="1:22" ht="14.5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2'!J78</f>
        <v>0</v>
      </c>
      <c r="E124" s="76">
        <f t="shared" si="53"/>
        <v>0</v>
      </c>
      <c r="F124" s="66">
        <f>D124+'2025 Ιούνιος'!F124</f>
        <v>44.75</v>
      </c>
      <c r="G124" s="76">
        <f t="shared" si="54"/>
        <v>9.1511739166799417E-4</v>
      </c>
      <c r="H124" s="56">
        <f>ΠΡΟΥΠΟΛΟΓΙΣΜΟΣ_ΕΞΟΔΑ!J265</f>
        <v>8.9499999999999886</v>
      </c>
      <c r="I124" s="426">
        <f t="shared" si="55"/>
        <v>9.6324492871679784E-4</v>
      </c>
      <c r="J124" s="66">
        <f>H124+'2025 Ιούνιος'!J124</f>
        <v>88.049999999999983</v>
      </c>
      <c r="K124" s="430">
        <f t="shared" si="56"/>
        <v>1.4497253125897828E-3</v>
      </c>
      <c r="L124" s="56">
        <f>'2024_60-69 ΕΞΟΔΑ+ΟΜ 2'!J73</f>
        <v>8.69</v>
      </c>
      <c r="M124" s="76">
        <f t="shared" si="57"/>
        <v>1.1317506189464691E-3</v>
      </c>
      <c r="N124" s="66">
        <f>L124+'2025 Ιούνιος'!N124</f>
        <v>60.829999999999991</v>
      </c>
      <c r="O124" s="76">
        <f t="shared" si="58"/>
        <v>1.0657021212780574E-3</v>
      </c>
      <c r="P124" s="66"/>
      <c r="Q124" s="80">
        <f t="shared" si="52"/>
        <v>211.27552554037317</v>
      </c>
      <c r="S124"/>
      <c r="T124"/>
      <c r="U124"/>
      <c r="V124"/>
    </row>
    <row r="125" spans="1:22" ht="14.5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2'!J79</f>
        <v>0</v>
      </c>
      <c r="E125" s="76">
        <f t="shared" si="53"/>
        <v>0</v>
      </c>
      <c r="F125" s="66">
        <f>D125+'2025 Ιούνιος'!F125</f>
        <v>0</v>
      </c>
      <c r="G125" s="76">
        <f t="shared" si="54"/>
        <v>0</v>
      </c>
      <c r="H125" s="56">
        <f>ΠΡΟΥΠΟΛΟΓΙΣΜΟΣ_ΕΞΟΔΑ!J269</f>
        <v>0</v>
      </c>
      <c r="I125" s="426">
        <f t="shared" si="55"/>
        <v>0</v>
      </c>
      <c r="J125" s="66">
        <f>H125+'2025 Ιούνιος'!J125</f>
        <v>17.899999999999977</v>
      </c>
      <c r="K125" s="430">
        <f t="shared" si="56"/>
        <v>2.9471985343960347E-4</v>
      </c>
      <c r="L125" s="56">
        <f>'2024_60-69 ΕΞΟΔΑ+ΟΜ 2'!J74</f>
        <v>0</v>
      </c>
      <c r="M125" s="76">
        <f t="shared" si="57"/>
        <v>0</v>
      </c>
      <c r="N125" s="66">
        <f>L125+'2025 Ιούνιος'!N125</f>
        <v>0</v>
      </c>
      <c r="O125" s="76">
        <f t="shared" si="58"/>
        <v>0</v>
      </c>
      <c r="P125" s="66"/>
      <c r="Q125" s="80">
        <f t="shared" si="52"/>
        <v>17.900294719853417</v>
      </c>
      <c r="S125"/>
      <c r="T125"/>
      <c r="U125"/>
      <c r="V125"/>
    </row>
    <row r="126" spans="1:22" ht="14.5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2'!J80</f>
        <v>0</v>
      </c>
      <c r="E126" s="76">
        <f t="shared" si="53"/>
        <v>0</v>
      </c>
      <c r="F126" s="66">
        <f>D126+'2025 Ιούνιος'!F126</f>
        <v>173.75</v>
      </c>
      <c r="G126" s="76">
        <f t="shared" si="54"/>
        <v>3.5531094257500334E-3</v>
      </c>
      <c r="H126" s="56">
        <f>ΠΡΟΥΠΟΛΟΓΙΣΜΟΣ_ΕΞΟΔΑ!J273</f>
        <v>35.74</v>
      </c>
      <c r="I126" s="426">
        <f t="shared" si="55"/>
        <v>3.8465222069651844E-3</v>
      </c>
      <c r="J126" s="66">
        <f>H126+'2025 Ιούνιος'!J126</f>
        <v>105.24000000000001</v>
      </c>
      <c r="K126" s="430">
        <f t="shared" si="56"/>
        <v>1.7327551606694921E-3</v>
      </c>
      <c r="L126" s="56">
        <f>'2024_60-69 ΕΞΟΔΑ+ΟΜ 2'!J75</f>
        <v>34.75</v>
      </c>
      <c r="M126" s="76">
        <f t="shared" si="57"/>
        <v>4.5257001160402535E-3</v>
      </c>
      <c r="N126" s="66">
        <f>L126+'2025 Ιούνιος'!N126</f>
        <v>243.25</v>
      </c>
      <c r="O126" s="76">
        <f t="shared" si="58"/>
        <v>4.2615821305422904E-3</v>
      </c>
      <c r="P126" s="66"/>
      <c r="Q126" s="80">
        <f t="shared" si="52"/>
        <v>592.74791966904002</v>
      </c>
      <c r="S126"/>
      <c r="T126"/>
      <c r="U126"/>
      <c r="V126"/>
    </row>
    <row r="127" spans="1:22" ht="14.5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2'!J81</f>
        <v>0</v>
      </c>
      <c r="E127" s="76">
        <f t="shared" si="53"/>
        <v>0</v>
      </c>
      <c r="F127" s="66">
        <f>D127+'2025 Ιούνιος'!F127</f>
        <v>0</v>
      </c>
      <c r="G127" s="76">
        <f t="shared" si="54"/>
        <v>0</v>
      </c>
      <c r="H127" s="56">
        <f>ΠΡΟΥΠΟΛΟΓΙΣΜΟΣ_ΕΞΟΔΑ!J277</f>
        <v>0</v>
      </c>
      <c r="I127" s="426">
        <f t="shared" si="55"/>
        <v>0</v>
      </c>
      <c r="J127" s="66">
        <f>H127+'2025 Ιούνιος'!J127</f>
        <v>69.5</v>
      </c>
      <c r="K127" s="430">
        <f t="shared" si="56"/>
        <v>1.1443033415671768E-3</v>
      </c>
      <c r="L127" s="56">
        <f>'2024_60-69 ΕΞΟΔΑ+ΟΜ 2'!J76</f>
        <v>0</v>
      </c>
      <c r="M127" s="76">
        <f t="shared" si="57"/>
        <v>0</v>
      </c>
      <c r="N127" s="66">
        <f>L127+'2025 Ιούνιος'!N127</f>
        <v>0</v>
      </c>
      <c r="O127" s="76">
        <f t="shared" si="58"/>
        <v>0</v>
      </c>
      <c r="P127" s="66"/>
      <c r="Q127" s="80">
        <f t="shared" si="52"/>
        <v>69.501144303341562</v>
      </c>
      <c r="S127"/>
      <c r="T127"/>
      <c r="U127"/>
      <c r="V127"/>
    </row>
    <row r="128" spans="1:22" ht="14.5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2'!J82</f>
        <v>0</v>
      </c>
      <c r="E128" s="76">
        <f t="shared" si="53"/>
        <v>0</v>
      </c>
      <c r="F128" s="66">
        <f>D128+'2025 Ιούνιος'!F128</f>
        <v>0</v>
      </c>
      <c r="G128" s="76">
        <f t="shared" si="54"/>
        <v>0</v>
      </c>
      <c r="H128" s="56">
        <f>ΠΡΟΥΠΟΛΟΓΙΣΜΟΣ_ΕΞΟΔΑ!J281</f>
        <v>0</v>
      </c>
      <c r="I128" s="426">
        <f t="shared" si="55"/>
        <v>0</v>
      </c>
      <c r="J128" s="66">
        <f>H128+'2025 Ιούνιος'!J128</f>
        <v>0</v>
      </c>
      <c r="K128" s="430">
        <f t="shared" si="56"/>
        <v>0</v>
      </c>
      <c r="L128" s="56">
        <f>'2024_60-69 ΕΞΟΔΑ+ΟΜ 2'!J77</f>
        <v>0</v>
      </c>
      <c r="M128" s="76">
        <f t="shared" si="57"/>
        <v>0</v>
      </c>
      <c r="N128" s="66">
        <f>L128+'2025 Ιούνιος'!N128</f>
        <v>0</v>
      </c>
      <c r="O128" s="76">
        <f t="shared" si="58"/>
        <v>0</v>
      </c>
      <c r="P128" s="66"/>
      <c r="Q128" s="80">
        <f t="shared" si="52"/>
        <v>0</v>
      </c>
      <c r="S128"/>
      <c r="T128"/>
      <c r="U128"/>
      <c r="V128"/>
    </row>
    <row r="129" spans="1:22" ht="14.5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2'!J83</f>
        <v>0</v>
      </c>
      <c r="E129" s="76">
        <f t="shared" si="53"/>
        <v>0</v>
      </c>
      <c r="F129" s="66">
        <f>D129+'2025 Ιούνιος'!F129</f>
        <v>0</v>
      </c>
      <c r="G129" s="76">
        <f t="shared" si="54"/>
        <v>0</v>
      </c>
      <c r="H129" s="56">
        <f>ΠΡΟΥΠΟΛΟΓΙΣΜΟΣ_ΕΞΟΔΑ!J285</f>
        <v>0</v>
      </c>
      <c r="I129" s="426">
        <f t="shared" si="55"/>
        <v>0</v>
      </c>
      <c r="J129" s="66">
        <f>H129+'2025 Ιούνιος'!J129</f>
        <v>0</v>
      </c>
      <c r="K129" s="430">
        <f t="shared" si="56"/>
        <v>0</v>
      </c>
      <c r="L129" s="56">
        <f>'2024_60-69 ΕΞΟΔΑ+ΟΜ 2'!J78</f>
        <v>0</v>
      </c>
      <c r="M129" s="76">
        <f t="shared" si="57"/>
        <v>0</v>
      </c>
      <c r="N129" s="66">
        <f>L129+'2025 Ιούνιος'!N129</f>
        <v>0</v>
      </c>
      <c r="O129" s="76">
        <f t="shared" si="58"/>
        <v>0</v>
      </c>
      <c r="P129" s="66"/>
      <c r="Q129" s="80">
        <f t="shared" si="52"/>
        <v>0</v>
      </c>
      <c r="S129"/>
      <c r="T129"/>
      <c r="U129"/>
      <c r="V129"/>
    </row>
    <row r="130" spans="1:22" ht="14.5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2'!J84</f>
        <v>0</v>
      </c>
      <c r="E130" s="76">
        <f t="shared" si="53"/>
        <v>0</v>
      </c>
      <c r="F130" s="66">
        <f>D130+'2025 Ιούνιος'!F130</f>
        <v>172.5</v>
      </c>
      <c r="G130" s="76">
        <f t="shared" si="54"/>
        <v>3.5275474874352846E-3</v>
      </c>
      <c r="H130" s="56">
        <f>ΠΡΟΥΠΟΛΟΓΙΣΜΟΣ_ΕΞΟΔΑ!J289</f>
        <v>0</v>
      </c>
      <c r="I130" s="426">
        <f t="shared" si="55"/>
        <v>0</v>
      </c>
      <c r="J130" s="66">
        <f>H130+'2025 Ιούνιος'!J130</f>
        <v>107.5</v>
      </c>
      <c r="K130" s="430">
        <f t="shared" si="56"/>
        <v>1.7699656002657773E-3</v>
      </c>
      <c r="L130" s="56">
        <f>'2024_60-69 ΕΞΟΔΑ+ΟΜ 2'!J79</f>
        <v>0</v>
      </c>
      <c r="M130" s="76">
        <f t="shared" si="57"/>
        <v>0</v>
      </c>
      <c r="N130" s="66">
        <f>L130+'2025 Ιούνιος'!N130</f>
        <v>248.5</v>
      </c>
      <c r="O130" s="76">
        <f t="shared" si="58"/>
        <v>4.3535587232878068E-3</v>
      </c>
      <c r="P130" s="66"/>
      <c r="Q130" s="80">
        <f t="shared" si="52"/>
        <v>528.50965107181105</v>
      </c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2'!J85</f>
        <v>0</v>
      </c>
      <c r="E131" s="76">
        <f t="shared" si="53"/>
        <v>0</v>
      </c>
      <c r="F131" s="66">
        <f>D131+'2025 Ιούνιος'!F131</f>
        <v>751.64</v>
      </c>
      <c r="G131" s="76">
        <f t="shared" si="54"/>
        <v>1.5370700251918014E-2</v>
      </c>
      <c r="H131" s="56">
        <f>ΠΡΟΥΠΟΛΟΓΙΣΜΟΣ_ΕΞΟΔΑ!J293</f>
        <v>267.00839999999999</v>
      </c>
      <c r="I131" s="426">
        <f t="shared" si="55"/>
        <v>2.8736814215059952E-2</v>
      </c>
      <c r="J131" s="66">
        <f>H131+'2025 Ιούνιος'!J131</f>
        <v>513.9511</v>
      </c>
      <c r="K131" s="430">
        <f t="shared" si="56"/>
        <v>8.4621001601744798E-3</v>
      </c>
      <c r="L131" s="56">
        <f>'2024_60-69 ΕΞΟΔΑ+ΟΜ 2'!J80</f>
        <v>265.68</v>
      </c>
      <c r="M131" s="76">
        <f t="shared" si="57"/>
        <v>3.4601093721714375E-2</v>
      </c>
      <c r="N131" s="66">
        <f>L131+'2025 Ιούνιος'!N131</f>
        <v>944.32999999999993</v>
      </c>
      <c r="O131" s="76">
        <f t="shared" si="58"/>
        <v>1.6544048729023639E-2</v>
      </c>
      <c r="P131" s="66"/>
      <c r="Q131" s="80">
        <f t="shared" si="52"/>
        <v>2742.7132147570778</v>
      </c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2'!J86</f>
        <v>0</v>
      </c>
      <c r="E132" s="76">
        <f t="shared" si="53"/>
        <v>0</v>
      </c>
      <c r="F132" s="66">
        <f>D132+'2025 Ιούνιος'!F132</f>
        <v>88.68</v>
      </c>
      <c r="G132" s="76">
        <f t="shared" si="54"/>
        <v>1.8134661518015135E-3</v>
      </c>
      <c r="H132" s="56">
        <f>ΠΡΟΥΠΟΛΟΓΙΣΜΟΣ_ΕΞΟΔΑ!J297</f>
        <v>5.226</v>
      </c>
      <c r="I132" s="426">
        <f t="shared" si="55"/>
        <v>5.6244893826525044E-4</v>
      </c>
      <c r="J132" s="66">
        <f>H132+'2025 Ιούνιος'!J132</f>
        <v>225.01489999999995</v>
      </c>
      <c r="K132" s="430">
        <f t="shared" si="56"/>
        <v>3.70482448881157E-3</v>
      </c>
      <c r="L132" s="56">
        <f>'2024_60-69 ΕΞΟΔΑ+ΟΜ 2'!J81</f>
        <v>5.2</v>
      </c>
      <c r="M132" s="76">
        <f t="shared" si="57"/>
        <v>6.7722706772400921E-4</v>
      </c>
      <c r="N132" s="66">
        <f>L132+'2025 Ιούνιος'!N132</f>
        <v>81.530000000000015</v>
      </c>
      <c r="O132" s="76">
        <f t="shared" si="58"/>
        <v>1.4283526869603822E-3</v>
      </c>
      <c r="P132" s="66"/>
      <c r="Q132" s="80">
        <f t="shared" si="52"/>
        <v>405.65908631933354</v>
      </c>
      <c r="S132"/>
      <c r="T132"/>
      <c r="U132"/>
      <c r="V132" s="237"/>
    </row>
    <row r="133" spans="1:22" ht="14.5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2'!J87</f>
        <v>0</v>
      </c>
      <c r="E133" s="76">
        <f t="shared" si="53"/>
        <v>0</v>
      </c>
      <c r="F133" s="66">
        <f>D133+'2025 Ιούνιος'!F133</f>
        <v>46.31</v>
      </c>
      <c r="G133" s="76">
        <f t="shared" si="54"/>
        <v>9.4701869068480025E-4</v>
      </c>
      <c r="H133" s="56">
        <f>ΠΡΟΥΠΟΛΟΓΙΣΜΟΣ_ΕΞΟΔΑ!J301</f>
        <v>0.87434999999999985</v>
      </c>
      <c r="I133" s="426">
        <f t="shared" si="55"/>
        <v>9.4102033902070741E-5</v>
      </c>
      <c r="J133" s="66">
        <f>H133+'2025 Ιούνιος'!J133</f>
        <v>59.358150000000002</v>
      </c>
      <c r="K133" s="430">
        <f t="shared" si="56"/>
        <v>9.7731984739921909E-4</v>
      </c>
      <c r="L133" s="56">
        <f>'2024_60-69 ΕΞΟΔΑ+ΟΜ 2'!J82</f>
        <v>0.87</v>
      </c>
      <c r="M133" s="76">
        <f t="shared" si="57"/>
        <v>1.1330529786920922E-4</v>
      </c>
      <c r="N133" s="66">
        <f>L133+'2025 Ιούνιος'!N133</f>
        <v>34.190000000000005</v>
      </c>
      <c r="O133" s="76">
        <f t="shared" si="58"/>
        <v>5.9898661066080537E-4</v>
      </c>
      <c r="P133" s="66"/>
      <c r="Q133" s="80">
        <f t="shared" si="52"/>
        <v>141.60523073248055</v>
      </c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2'!J88</f>
        <v>0</v>
      </c>
      <c r="E134" s="76">
        <f t="shared" si="53"/>
        <v>0</v>
      </c>
      <c r="F134" s="66">
        <f>D134+'2025 Ιούνιος'!F134</f>
        <v>62.370000000000005</v>
      </c>
      <c r="G134" s="76">
        <f t="shared" si="54"/>
        <v>1.2754384741526883E-3</v>
      </c>
      <c r="H134" s="56">
        <f>ΠΡΟΥΠΟΛΟΓΙΣΜΟΣ_ΕΞΟΔΑ!J305</f>
        <v>88.118399999999994</v>
      </c>
      <c r="I134" s="426">
        <f t="shared" si="55"/>
        <v>9.483754405210992E-3</v>
      </c>
      <c r="J134" s="66">
        <f>H134+'2025 Ιούνιος'!J134</f>
        <v>819.00409999999988</v>
      </c>
      <c r="K134" s="430">
        <f t="shared" si="56"/>
        <v>1.3484735660247743E-2</v>
      </c>
      <c r="L134" s="56">
        <f>'2024_60-69 ΕΞΟΔΑ+ΟΜ 2'!J83</f>
        <v>87.68</v>
      </c>
      <c r="M134" s="76">
        <f t="shared" si="57"/>
        <v>1.1419090249623294E-2</v>
      </c>
      <c r="N134" s="66">
        <f>L134+'2025 Ιούνιος'!N134</f>
        <v>272.22000000000003</v>
      </c>
      <c r="O134" s="76">
        <f t="shared" si="58"/>
        <v>4.7691177289875533E-3</v>
      </c>
      <c r="P134" s="66"/>
      <c r="Q134" s="80">
        <f t="shared" si="52"/>
        <v>1329.432932136518</v>
      </c>
      <c r="S134"/>
      <c r="T134"/>
      <c r="U134"/>
      <c r="V134" s="237"/>
    </row>
    <row r="135" spans="1:22" ht="14.5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2'!J89</f>
        <v>0</v>
      </c>
      <c r="E135" s="76">
        <f t="shared" si="53"/>
        <v>0</v>
      </c>
      <c r="F135" s="66">
        <f>D135+'2025 Ιούνιος'!F135</f>
        <v>1482.8000000000002</v>
      </c>
      <c r="G135" s="76">
        <f t="shared" si="54"/>
        <v>3.0322593706487194E-2</v>
      </c>
      <c r="H135" s="56">
        <f>ΠΡΟΥΠΟΛΟΓΙΣΜΟΣ_ΕΞΟΔΑ!J309</f>
        <v>252.57000000000002</v>
      </c>
      <c r="I135" s="426">
        <f t="shared" si="55"/>
        <v>2.7182879513519772E-2</v>
      </c>
      <c r="J135" s="66">
        <f>H135+'2025 Ιούνιος'!J135</f>
        <v>874.38600000000008</v>
      </c>
      <c r="K135" s="430">
        <f t="shared" si="56"/>
        <v>1.4396587361432484E-2</v>
      </c>
      <c r="L135" s="56">
        <f>'2024_60-69 ΕΞΟΔΑ+ΟΜ 2'!J84</f>
        <v>252.57000000000002</v>
      </c>
      <c r="M135" s="76">
        <f t="shared" si="57"/>
        <v>3.2893700095202504E-2</v>
      </c>
      <c r="N135" s="66">
        <f>L135+'2025 Ιούνιος'!N135</f>
        <v>2088.25</v>
      </c>
      <c r="O135" s="76">
        <f t="shared" si="58"/>
        <v>3.6584784723966854E-2</v>
      </c>
      <c r="P135" s="66"/>
      <c r="Q135" s="80">
        <f t="shared" si="52"/>
        <v>4950.7173805454013</v>
      </c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2'!J90</f>
        <v>0</v>
      </c>
      <c r="E136" s="76">
        <f t="shared" si="53"/>
        <v>0</v>
      </c>
      <c r="F136" s="66">
        <f>D136+'2025 Ιούνιος'!F136</f>
        <v>25.62</v>
      </c>
      <c r="G136" s="76">
        <f t="shared" si="54"/>
        <v>5.2391748769908407E-4</v>
      </c>
      <c r="H136" s="56">
        <f>ΠΡΟΥΠΟΛΟΓΙΣΜΟΣ_ΕΞΟΔΑ!J313</f>
        <v>0</v>
      </c>
      <c r="I136" s="426">
        <f t="shared" si="55"/>
        <v>0</v>
      </c>
      <c r="J136" s="66">
        <f>H136+'2025 Ιούνιος'!J136</f>
        <v>436.70000000000005</v>
      </c>
      <c r="K136" s="430">
        <f t="shared" si="56"/>
        <v>7.1901765361494421E-3</v>
      </c>
      <c r="L136" s="56">
        <f>'2024_60-69 ΕΞΟΔΑ+ΟΜ 2'!J85</f>
        <v>0</v>
      </c>
      <c r="M136" s="76">
        <f t="shared" si="57"/>
        <v>0</v>
      </c>
      <c r="N136" s="66">
        <f>L136+'2025 Ιούνιος'!N136</f>
        <v>50.31</v>
      </c>
      <c r="O136" s="76">
        <f t="shared" si="58"/>
        <v>8.8139854876704063E-4</v>
      </c>
      <c r="P136" s="66"/>
      <c r="Q136" s="80">
        <f t="shared" si="52"/>
        <v>512.63859549257268</v>
      </c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2'!J91</f>
        <v>0</v>
      </c>
      <c r="E137" s="76">
        <f t="shared" si="53"/>
        <v>0</v>
      </c>
      <c r="F137" s="66">
        <f>D137+'2025 Ιούνιος'!F137</f>
        <v>299.25</v>
      </c>
      <c r="G137" s="76">
        <f t="shared" si="54"/>
        <v>6.1195280325507763E-3</v>
      </c>
      <c r="H137" s="56">
        <f>ΠΡΟΥΠΟΛΟΓΙΣΜΟΣ_ΕΞΟΔΑ!J317</f>
        <v>0</v>
      </c>
      <c r="I137" s="426">
        <f t="shared" si="55"/>
        <v>0</v>
      </c>
      <c r="J137" s="66">
        <f>H137+'2025 Ιούνιος'!J137</f>
        <v>103.58999999999999</v>
      </c>
      <c r="K137" s="430">
        <f t="shared" si="56"/>
        <v>1.7055882468049474E-3</v>
      </c>
      <c r="L137" s="56">
        <f>'2024_60-69 ΕΞΟΔΑ+ΟΜ 2'!J86</f>
        <v>0</v>
      </c>
      <c r="M137" s="76">
        <f t="shared" si="57"/>
        <v>0</v>
      </c>
      <c r="N137" s="66">
        <f>L137+'2025 Ιούνιος'!N137</f>
        <v>469.58000000000004</v>
      </c>
      <c r="O137" s="76">
        <f t="shared" si="58"/>
        <v>8.226736842179028E-3</v>
      </c>
      <c r="P137" s="66"/>
      <c r="Q137" s="80">
        <f t="shared" si="52"/>
        <v>872.43605185312151</v>
      </c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2'!J92</f>
        <v>0</v>
      </c>
      <c r="E138" s="76">
        <f t="shared" si="53"/>
        <v>0</v>
      </c>
      <c r="F138" s="66">
        <f>D138+'2025 Ιούνιος'!F138</f>
        <v>0</v>
      </c>
      <c r="G138" s="76">
        <f t="shared" si="54"/>
        <v>0</v>
      </c>
      <c r="H138" s="56">
        <f>ΠΡΟΥΠΟΛΟΓΙΣΜΟΣ_ΕΞΟΔΑ!J321</f>
        <v>0</v>
      </c>
      <c r="I138" s="426">
        <f t="shared" si="55"/>
        <v>0</v>
      </c>
      <c r="J138" s="66">
        <f>H138+'2025 Ιούνιος'!J138</f>
        <v>316.24</v>
      </c>
      <c r="K138" s="430">
        <f t="shared" si="56"/>
        <v>5.2068271760748784E-3</v>
      </c>
      <c r="L138" s="56">
        <f>'2024_60-69 ΕΞΟΔΑ+ΟΜ 2'!J87</f>
        <v>0</v>
      </c>
      <c r="M138" s="76">
        <f t="shared" si="57"/>
        <v>0</v>
      </c>
      <c r="N138" s="66">
        <f>L138+'2025 Ιούνιος'!N138</f>
        <v>0</v>
      </c>
      <c r="O138" s="76">
        <f t="shared" si="58"/>
        <v>0</v>
      </c>
      <c r="P138" s="66"/>
      <c r="Q138" s="80">
        <f t="shared" si="52"/>
        <v>316.2452068271761</v>
      </c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2'!J93</f>
        <v>0</v>
      </c>
      <c r="E139" s="76">
        <f t="shared" si="53"/>
        <v>0</v>
      </c>
      <c r="F139" s="66">
        <f>D139+'2025 Ιούνιος'!F139</f>
        <v>0</v>
      </c>
      <c r="G139" s="76">
        <f t="shared" si="54"/>
        <v>0</v>
      </c>
      <c r="H139" s="56">
        <f>ΠΡΟΥΠΟΛΟΓΙΣΜΟΣ_ΕΞΟΔΑ!J325</f>
        <v>0</v>
      </c>
      <c r="I139" s="426">
        <f t="shared" si="55"/>
        <v>0</v>
      </c>
      <c r="J139" s="66">
        <f>H139+'2025 Ιούνιος'!J139</f>
        <v>0</v>
      </c>
      <c r="K139" s="430">
        <f t="shared" si="56"/>
        <v>0</v>
      </c>
      <c r="L139" s="56">
        <f>'2024_60-69 ΕΞΟΔΑ+ΟΜ 2'!J88</f>
        <v>0</v>
      </c>
      <c r="M139" s="76">
        <f t="shared" si="57"/>
        <v>0</v>
      </c>
      <c r="N139" s="66">
        <f>L139+'2025 Ιούνιος'!N139</f>
        <v>0</v>
      </c>
      <c r="O139" s="76">
        <f t="shared" si="58"/>
        <v>0</v>
      </c>
      <c r="P139" s="66"/>
      <c r="Q139" s="80">
        <f t="shared" si="52"/>
        <v>0</v>
      </c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2'!J94</f>
        <v>0</v>
      </c>
      <c r="E140" s="76">
        <f t="shared" si="53"/>
        <v>0</v>
      </c>
      <c r="F140" s="66">
        <f>D140+'2025 Ιούνιος'!F140</f>
        <v>0</v>
      </c>
      <c r="G140" s="76">
        <f t="shared" si="54"/>
        <v>0</v>
      </c>
      <c r="H140" s="56">
        <f>ΠΡΟΥΠΟΛΟΓΙΣΜΟΣ_ΕΞΟΔΑ!J329</f>
        <v>0</v>
      </c>
      <c r="I140" s="426">
        <f t="shared" si="55"/>
        <v>0</v>
      </c>
      <c r="J140" s="66">
        <f>H140+'2025 Ιούνιος'!J140</f>
        <v>0</v>
      </c>
      <c r="K140" s="430">
        <f t="shared" si="56"/>
        <v>0</v>
      </c>
      <c r="L140" s="56">
        <f>'2024_60-69 ΕΞΟΔΑ+ΟΜ 2'!J89</f>
        <v>0</v>
      </c>
      <c r="M140" s="76">
        <f t="shared" si="57"/>
        <v>0</v>
      </c>
      <c r="N140" s="66">
        <f>L140+'2025 Ιούνιος'!N140</f>
        <v>0</v>
      </c>
      <c r="O140" s="76">
        <f t="shared" si="58"/>
        <v>0</v>
      </c>
      <c r="P140" s="66"/>
      <c r="Q140" s="80">
        <f t="shared" si="52"/>
        <v>0</v>
      </c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2'!J95</f>
        <v>0</v>
      </c>
      <c r="E141" s="76">
        <f t="shared" si="53"/>
        <v>0</v>
      </c>
      <c r="F141" s="66">
        <f>D141+'2025 Ιούνιος'!F141</f>
        <v>1086.5899999999999</v>
      </c>
      <c r="G141" s="76">
        <f t="shared" si="54"/>
        <v>2.2220277242738003E-2</v>
      </c>
      <c r="H141" s="56">
        <f>ΠΡΟΥΠΟΛΟΓΙΣΜΟΣ_ΕΞΟΔΑ!J333</f>
        <v>244.16</v>
      </c>
      <c r="I141" s="426">
        <f t="shared" si="55"/>
        <v>2.6277752155921076E-2</v>
      </c>
      <c r="J141" s="66">
        <f>H141+'2025 Ιούνιος'!J141</f>
        <v>-2.1599999999999966</v>
      </c>
      <c r="K141" s="430">
        <f t="shared" si="56"/>
        <v>-3.5563959968130911E-5</v>
      </c>
      <c r="L141" s="56">
        <f>'2024_60-69 ΕΞΟΔΑ+ΟΜ 2'!J90</f>
        <v>244.16</v>
      </c>
      <c r="M141" s="76">
        <f t="shared" si="57"/>
        <v>3.1798415549133478E-2</v>
      </c>
      <c r="N141" s="66">
        <f>L141+'2025 Ιούνιος'!N141</f>
        <v>1145.46</v>
      </c>
      <c r="O141" s="76">
        <f t="shared" si="58"/>
        <v>2.0067715795481899E-2</v>
      </c>
      <c r="P141" s="66"/>
      <c r="Q141" s="80">
        <f t="shared" si="52"/>
        <v>2718.3103285967836</v>
      </c>
      <c r="S141"/>
      <c r="T141"/>
      <c r="U141"/>
      <c r="V141"/>
    </row>
    <row r="142" spans="1:22" ht="15" customHeight="1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2'!J96</f>
        <v>0</v>
      </c>
      <c r="E142" s="76">
        <f t="shared" si="53"/>
        <v>0</v>
      </c>
      <c r="F142" s="66">
        <f>D142+'2025 Ιούνιος'!F142</f>
        <v>5242.7299999999996</v>
      </c>
      <c r="G142" s="76">
        <f t="shared" si="54"/>
        <v>0.10721147268870486</v>
      </c>
      <c r="H142" s="56">
        <f>ΠΡΟΥΠΟΛΟΓΙΣΜΟΣ_ΕΞΟΔΑ!J337</f>
        <v>1250</v>
      </c>
      <c r="I142" s="426">
        <f t="shared" si="55"/>
        <v>0.13453141462525126</v>
      </c>
      <c r="J142" s="66">
        <f>H142+'2025 Ιούνιος'!J142</f>
        <v>5515.6900000000005</v>
      </c>
      <c r="K142" s="430">
        <f t="shared" si="56"/>
        <v>9.0814712202139034E-2</v>
      </c>
      <c r="L142" s="56">
        <f>'2024_60-69 ΕΞΟΔΑ+ΟΜ 2'!J91</f>
        <v>1250</v>
      </c>
      <c r="M142" s="76">
        <f t="shared" si="57"/>
        <v>0.1627949682028868</v>
      </c>
      <c r="N142" s="66">
        <f>L142+'2025 Ιούνιος'!N142</f>
        <v>6050</v>
      </c>
      <c r="O142" s="76">
        <f t="shared" si="58"/>
        <v>0.10599207354483393</v>
      </c>
      <c r="P142" s="66"/>
      <c r="Q142" s="80">
        <f t="shared" si="52"/>
        <v>19309.021344641264</v>
      </c>
      <c r="S142"/>
      <c r="T142"/>
      <c r="U142"/>
      <c r="V142"/>
    </row>
    <row r="143" spans="1:22" ht="15" customHeight="1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2'!J97</f>
        <v>0</v>
      </c>
      <c r="E143" s="76">
        <f t="shared" si="53"/>
        <v>0</v>
      </c>
      <c r="F143" s="66">
        <f>D143+'2025 Ιούνιος'!F143</f>
        <v>4600.62</v>
      </c>
      <c r="G143" s="76">
        <f t="shared" si="54"/>
        <v>9.4080611719678367E-2</v>
      </c>
      <c r="H143" s="56">
        <f>ΠΡΟΥΠΟΛΟΓΙΣΜΟΣ_ΕΞΟΔΑ!J341</f>
        <v>409.99</v>
      </c>
      <c r="I143" s="426">
        <f t="shared" si="55"/>
        <v>4.4125227745765411E-2</v>
      </c>
      <c r="J143" s="66">
        <f>H143+'2025 Ιούνιος'!J143</f>
        <v>2415.9300000000003</v>
      </c>
      <c r="K143" s="430">
        <f t="shared" si="56"/>
        <v>3.9777795280466044E-2</v>
      </c>
      <c r="L143" s="56">
        <f>'2024_60-69 ΕΞΟΔΑ+ΟΜ 2'!J92</f>
        <v>448.23</v>
      </c>
      <c r="M143" s="76">
        <f t="shared" si="57"/>
        <v>5.8375670878063966E-2</v>
      </c>
      <c r="N143" s="66">
        <f>L143+'2025 Ιούνιος'!N143</f>
        <v>3007.3</v>
      </c>
      <c r="O143" s="76">
        <f t="shared" si="58"/>
        <v>5.2685944259732088E-2</v>
      </c>
      <c r="P143" s="66"/>
      <c r="Q143" s="80">
        <f t="shared" si="52"/>
        <v>10882.359045249885</v>
      </c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2'!J98</f>
        <v>0</v>
      </c>
      <c r="E144" s="76">
        <f t="shared" si="53"/>
        <v>0</v>
      </c>
      <c r="F144" s="66">
        <f>D144+'2025 Ιούνιος'!F144</f>
        <v>2050.08</v>
      </c>
      <c r="G144" s="76">
        <f t="shared" si="54"/>
        <v>4.1923214800239583E-2</v>
      </c>
      <c r="H144" s="56">
        <f>ΠΡΟΥΠΟΛΟΓΙΣΜΟΣ_ΕΞΟΔΑ!J345</f>
        <v>196.93</v>
      </c>
      <c r="I144" s="426">
        <f t="shared" si="55"/>
        <v>2.1194617185720584E-2</v>
      </c>
      <c r="J144" s="66">
        <f>H144+'2025 Ιούνιος'!J144</f>
        <v>2807.92</v>
      </c>
      <c r="K144" s="430">
        <f t="shared" si="56"/>
        <v>4.6231830774867734E-2</v>
      </c>
      <c r="L144" s="56">
        <f>'2024_60-69 ΕΞΟΔΑ+ΟΜ 2'!J93</f>
        <v>196.93</v>
      </c>
      <c r="M144" s="76">
        <f t="shared" si="57"/>
        <v>2.5647370470555601E-2</v>
      </c>
      <c r="N144" s="66">
        <f>L144+'2025 Ιούνιος'!N144</f>
        <v>1602.3600000000001</v>
      </c>
      <c r="O144" s="76">
        <f t="shared" si="58"/>
        <v>2.8072307266991756E-2</v>
      </c>
      <c r="P144" s="66"/>
      <c r="Q144" s="80">
        <f t="shared" si="52"/>
        <v>6854.3830693404989</v>
      </c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2'!J99</f>
        <v>0</v>
      </c>
      <c r="E145" s="76">
        <f t="shared" si="53"/>
        <v>0</v>
      </c>
      <c r="F145" s="66">
        <f>D145+'2025 Ιούνιος'!F145</f>
        <v>345.75</v>
      </c>
      <c r="G145" s="76">
        <f t="shared" si="54"/>
        <v>7.0704321378594181E-3</v>
      </c>
      <c r="H145" s="56">
        <f>ΠΡΟΥΠΟΛΟΓΙΣΜΟΣ_ΕΞΟΔΑ!J349</f>
        <v>97.33</v>
      </c>
      <c r="I145" s="426">
        <f t="shared" si="55"/>
        <v>1.0475154068380564E-2</v>
      </c>
      <c r="J145" s="66">
        <f>H145+'2025 Ιούνιος'!J145</f>
        <v>500.86</v>
      </c>
      <c r="K145" s="430">
        <f t="shared" si="56"/>
        <v>8.2465578655731842E-3</v>
      </c>
      <c r="L145" s="56">
        <f>'2024_60-69 ΕΞΟΔΑ+ΟΜ 2'!J94</f>
        <v>97.33</v>
      </c>
      <c r="M145" s="76">
        <f t="shared" si="57"/>
        <v>1.2675867404149579E-2</v>
      </c>
      <c r="N145" s="66">
        <f>L145+'2025 Ιούνιος'!N145</f>
        <v>810.62</v>
      </c>
      <c r="O145" s="76">
        <f t="shared" si="58"/>
        <v>1.4201536306927815E-2</v>
      </c>
      <c r="P145" s="66"/>
      <c r="Q145" s="80">
        <f t="shared" si="52"/>
        <v>1851.942669547783</v>
      </c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2'!J100</f>
        <v>0</v>
      </c>
      <c r="E146" s="76">
        <f t="shared" si="53"/>
        <v>0</v>
      </c>
      <c r="F146" s="66">
        <f>D146+'2025 Ιούνιος'!F146</f>
        <v>0</v>
      </c>
      <c r="G146" s="76">
        <f t="shared" si="54"/>
        <v>0</v>
      </c>
      <c r="H146" s="56">
        <f>ΠΡΟΥΠΟΛΟΓΙΣΜΟΣ_ΕΞΟΔΑ!J353</f>
        <v>0</v>
      </c>
      <c r="I146" s="426">
        <f t="shared" si="55"/>
        <v>0</v>
      </c>
      <c r="J146" s="66">
        <f>H146+'2025 Ιούνιος'!J146</f>
        <v>157.87</v>
      </c>
      <c r="K146" s="430">
        <f t="shared" si="56"/>
        <v>2.5992973889670534E-3</v>
      </c>
      <c r="L146" s="56">
        <f>'2024_60-69 ΕΞΟΔΑ+ΟΜ 2'!J95</f>
        <v>0</v>
      </c>
      <c r="M146" s="76">
        <f t="shared" si="57"/>
        <v>0</v>
      </c>
      <c r="N146" s="66">
        <f>L146+'2025 Ιούνιος'!N146</f>
        <v>0</v>
      </c>
      <c r="O146" s="76">
        <f t="shared" si="58"/>
        <v>0</v>
      </c>
      <c r="P146" s="66"/>
      <c r="Q146" s="80">
        <f t="shared" si="52"/>
        <v>157.87259929738897</v>
      </c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2'!J101</f>
        <v>0</v>
      </c>
      <c r="E147" s="76">
        <f t="shared" si="53"/>
        <v>0</v>
      </c>
      <c r="F147" s="66">
        <f>D147+'2025 Ιούνιος'!F147</f>
        <v>0</v>
      </c>
      <c r="G147" s="76">
        <f t="shared" si="54"/>
        <v>0</v>
      </c>
      <c r="H147" s="56">
        <f>ΠΡΟΥΠΟΛΟΓΙΣΜΟΣ_ΕΞΟΔΑ!J357</f>
        <v>0</v>
      </c>
      <c r="I147" s="426">
        <f t="shared" si="55"/>
        <v>0</v>
      </c>
      <c r="J147" s="66">
        <f>H147+'2025 Ιούνιος'!J147</f>
        <v>0</v>
      </c>
      <c r="K147" s="430">
        <f t="shared" si="56"/>
        <v>0</v>
      </c>
      <c r="L147" s="56">
        <f>'2024_60-69 ΕΞΟΔΑ+ΟΜ 2'!J96</f>
        <v>0</v>
      </c>
      <c r="M147" s="76">
        <f t="shared" si="57"/>
        <v>0</v>
      </c>
      <c r="N147" s="66">
        <f>L147+'2025 Ιούνιος'!N147</f>
        <v>0</v>
      </c>
      <c r="O147" s="76">
        <f t="shared" si="58"/>
        <v>0</v>
      </c>
      <c r="P147" s="66"/>
      <c r="Q147" s="80">
        <f t="shared" si="52"/>
        <v>0</v>
      </c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2'!J102</f>
        <v>0</v>
      </c>
      <c r="E148" s="76">
        <f t="shared" si="53"/>
        <v>0</v>
      </c>
      <c r="F148" s="66">
        <f>D148+'2025 Ιούνιος'!F148</f>
        <v>4137.37</v>
      </c>
      <c r="G148" s="76">
        <f t="shared" si="54"/>
        <v>8.4607357380232603E-2</v>
      </c>
      <c r="H148" s="56">
        <f>ΠΡΟΥΠΟΛΟΓΙΣΜΟΣ_ΕΞΟΔΑ!J361</f>
        <v>748.01</v>
      </c>
      <c r="I148" s="426">
        <f t="shared" si="55"/>
        <v>8.0504674763067358E-2</v>
      </c>
      <c r="J148" s="66">
        <f>H148+'2025 Ιούνιος'!J148</f>
        <v>2503.5100000000002</v>
      </c>
      <c r="K148" s="430">
        <f t="shared" si="56"/>
        <v>4.12197821388035E-2</v>
      </c>
      <c r="L148" s="56">
        <f>'2024_60-69 ΕΞΟΔΑ+ΟΜ 2'!J97</f>
        <v>394.60999999999996</v>
      </c>
      <c r="M148" s="76">
        <f t="shared" si="57"/>
        <v>5.1392417922032925E-2</v>
      </c>
      <c r="N148" s="66">
        <f>L148+'2025 Ιούνιος'!N148</f>
        <v>3361.2200000000003</v>
      </c>
      <c r="O148" s="76">
        <f t="shared" si="58"/>
        <v>5.8886392965349879E-2</v>
      </c>
      <c r="P148" s="66"/>
      <c r="Q148" s="80">
        <f t="shared" si="52"/>
        <v>11145.036610625171</v>
      </c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2'!J103</f>
        <v>0</v>
      </c>
      <c r="E149" s="76">
        <f t="shared" si="53"/>
        <v>0</v>
      </c>
      <c r="F149" s="66">
        <f>D149+'2025 Ιούνιος'!F149</f>
        <v>0</v>
      </c>
      <c r="G149" s="76">
        <f t="shared" si="54"/>
        <v>0</v>
      </c>
      <c r="H149" s="56">
        <f>ΠΡΟΥΠΟΛΟΓΙΣΜΟΣ_ΕΞΟΔΑ!J365</f>
        <v>0</v>
      </c>
      <c r="I149" s="426">
        <f t="shared" si="55"/>
        <v>0</v>
      </c>
      <c r="J149" s="66">
        <f>H149+'2025 Ιούνιος'!J149</f>
        <v>1265.0300000000002</v>
      </c>
      <c r="K149" s="430">
        <f t="shared" si="56"/>
        <v>2.0828461240039224E-2</v>
      </c>
      <c r="L149" s="56">
        <f>'2024_60-69 ΕΞΟΔΑ+ΟΜ 2'!J98</f>
        <v>0</v>
      </c>
      <c r="M149" s="76">
        <f t="shared" si="57"/>
        <v>0</v>
      </c>
      <c r="N149" s="66">
        <f>L149+'2025 Ιούνιος'!N149</f>
        <v>0</v>
      </c>
      <c r="O149" s="76">
        <f t="shared" si="58"/>
        <v>0</v>
      </c>
      <c r="P149" s="66"/>
      <c r="Q149" s="80">
        <f t="shared" si="52"/>
        <v>1265.0508284612401</v>
      </c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2'!J104</f>
        <v>0</v>
      </c>
      <c r="E150" s="76">
        <f t="shared" si="53"/>
        <v>0</v>
      </c>
      <c r="F150" s="66">
        <f>D150+'2025 Ιούνιος'!F150</f>
        <v>2393.4199999999996</v>
      </c>
      <c r="G150" s="76">
        <f t="shared" si="54"/>
        <v>4.8944363521028163E-2</v>
      </c>
      <c r="H150" s="56">
        <f>ΠΡΟΥΠΟΛΟΓΙΣΜΟΣ_ΕΞΟΔΑ!J369</f>
        <v>0</v>
      </c>
      <c r="I150" s="426">
        <f t="shared" si="55"/>
        <v>0</v>
      </c>
      <c r="J150" s="66">
        <f>H150+'2025 Ιούνιος'!J150</f>
        <v>0</v>
      </c>
      <c r="K150" s="430">
        <f t="shared" si="56"/>
        <v>0</v>
      </c>
      <c r="L150" s="56">
        <f>'2024_60-69 ΕΞΟΔΑ+ΟΜ 2'!J99</f>
        <v>373.4</v>
      </c>
      <c r="M150" s="76">
        <f t="shared" si="57"/>
        <v>4.8630112901566346E-2</v>
      </c>
      <c r="N150" s="66">
        <f>L150+'2025 Ιούνιος'!N150</f>
        <v>929.62</v>
      </c>
      <c r="O150" s="76">
        <f t="shared" si="58"/>
        <v>1.6286339075826203E-2</v>
      </c>
      <c r="P150" s="66"/>
      <c r="Q150" s="80">
        <f t="shared" si="52"/>
        <v>3696.5538608154984</v>
      </c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2'!J105</f>
        <v>0</v>
      </c>
      <c r="E151" s="76">
        <f t="shared" si="53"/>
        <v>0</v>
      </c>
      <c r="F151" s="66">
        <f>D151+'2025 Ιούνιος'!F151</f>
        <v>0</v>
      </c>
      <c r="G151" s="76">
        <f t="shared" si="54"/>
        <v>0</v>
      </c>
      <c r="H151" s="56">
        <f>ΠΡΟΥΠΟΛΟΓΙΣΜΟΣ_ΕΞΟΔΑ!J373</f>
        <v>540.63</v>
      </c>
      <c r="I151" s="426">
        <f t="shared" si="55"/>
        <v>5.8185374951079671E-2</v>
      </c>
      <c r="J151" s="66">
        <f>H151+'2025 Ιούνιος'!J151</f>
        <v>2503.2400000000002</v>
      </c>
      <c r="K151" s="430">
        <f t="shared" si="56"/>
        <v>4.1215336643807485E-2</v>
      </c>
      <c r="L151" s="56">
        <f>'2024_60-69 ΕΞΟΔΑ+ΟΜ 2'!J100</f>
        <v>540.63</v>
      </c>
      <c r="M151" s="76">
        <f t="shared" si="57"/>
        <v>7.0409474927621354E-2</v>
      </c>
      <c r="N151" s="66">
        <f>L151+'2025 Ιούνιος'!N151</f>
        <v>4814.63</v>
      </c>
      <c r="O151" s="76">
        <f t="shared" si="58"/>
        <v>8.4349192901018819E-2</v>
      </c>
      <c r="P151" s="66"/>
      <c r="Q151" s="80">
        <f t="shared" si="52"/>
        <v>8399.3841593794241</v>
      </c>
      <c r="S151"/>
      <c r="T151"/>
      <c r="U151"/>
      <c r="V151"/>
    </row>
    <row r="152" spans="1:22" ht="28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2'!J106</f>
        <v>777.67000000000007</v>
      </c>
      <c r="E152" s="76">
        <f t="shared" si="53"/>
        <v>1</v>
      </c>
      <c r="F152" s="66">
        <f>D152+'2025 Ιούνιος'!F152</f>
        <v>5443.6900000000005</v>
      </c>
      <c r="G152" s="76">
        <f t="shared" si="54"/>
        <v>0.11132101438769036</v>
      </c>
      <c r="H152" s="56">
        <f>ΠΡΟΥΠΟΛΟΓΙΣΜΟΣ_ΕΞΟΔΑ!J377</f>
        <v>444.43416666666667</v>
      </c>
      <c r="I152" s="426">
        <f t="shared" si="55"/>
        <v>4.7832285719569087E-2</v>
      </c>
      <c r="J152" s="66">
        <f>H152+'2025 Ιούνιος'!J152</f>
        <v>2457.6225000000004</v>
      </c>
      <c r="K152" s="430">
        <f t="shared" si="56"/>
        <v>4.046425379943424E-2</v>
      </c>
      <c r="L152" s="56">
        <f>'2024_60-69 ΕΞΟΔΑ+ΟΜ 2'!J101</f>
        <v>0</v>
      </c>
      <c r="M152" s="76">
        <f t="shared" si="57"/>
        <v>0</v>
      </c>
      <c r="N152" s="66">
        <f>L152+'2025 Ιούνιος'!N152</f>
        <v>0</v>
      </c>
      <c r="O152" s="76">
        <f t="shared" si="58"/>
        <v>0</v>
      </c>
      <c r="P152" s="66"/>
      <c r="Q152" s="80">
        <f t="shared" si="52"/>
        <v>9124.6162842205758</v>
      </c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2'!J107</f>
        <v>0</v>
      </c>
      <c r="E153" s="76">
        <f t="shared" si="53"/>
        <v>0</v>
      </c>
      <c r="F153" s="66">
        <f>D153+'2025 Ιούνιος'!F153</f>
        <v>2070.54</v>
      </c>
      <c r="G153" s="76">
        <f t="shared" si="54"/>
        <v>4.2341612606575388E-2</v>
      </c>
      <c r="H153" s="56">
        <f>ΠΡΟΥΠΟΛΟΓΙΣΜΟΣ_ΕΞΟΔΑ!J381</f>
        <v>416.7</v>
      </c>
      <c r="I153" s="426">
        <f t="shared" si="55"/>
        <v>4.4847392379473758E-2</v>
      </c>
      <c r="J153" s="66">
        <f>H153+'2025 Ιούνιος'!J153</f>
        <v>2063.8983333333331</v>
      </c>
      <c r="K153" s="430">
        <f t="shared" si="56"/>
        <v>3.3981665604147629E-2</v>
      </c>
      <c r="L153" s="56">
        <f>'2024_60-69 ΕΞΟΔΑ+ΟΜ 2'!J102</f>
        <v>44.55</v>
      </c>
      <c r="M153" s="76">
        <f t="shared" si="57"/>
        <v>5.8020126667508859E-3</v>
      </c>
      <c r="N153" s="66">
        <f>L153+'2025 Ιούνιος'!N153</f>
        <v>5723.0800000000008</v>
      </c>
      <c r="O153" s="76">
        <f t="shared" si="58"/>
        <v>0.10026464731619311</v>
      </c>
      <c r="P153" s="66"/>
      <c r="Q153" s="80">
        <f t="shared" si="52"/>
        <v>10318.995570663908</v>
      </c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15.5">
      <c r="A157" s="177"/>
      <c r="B157" s="177"/>
      <c r="C157" s="83" t="s">
        <v>371</v>
      </c>
      <c r="D157" s="65">
        <f>'2025_60-69 ΕΞΟΔΑ+ΟΜ 2'!J70</f>
        <v>777.67000000000007</v>
      </c>
      <c r="E157" s="82"/>
      <c r="F157" s="65">
        <f>D157+'2025 Ιούνιος'!F157</f>
        <v>48900.829999999994</v>
      </c>
      <c r="G157" s="82"/>
      <c r="H157" s="65">
        <f>SUM(H117:H156)</f>
        <v>9291.5101166666664</v>
      </c>
      <c r="I157" s="82"/>
      <c r="J157" s="65">
        <f>SUM(J117:J156)</f>
        <v>60735.643666666656</v>
      </c>
      <c r="K157" s="82"/>
      <c r="L157" s="65">
        <f>SUM(L117:L156)</f>
        <v>7678.37</v>
      </c>
      <c r="M157" s="82"/>
      <c r="N157" s="65">
        <f>SUM(N117:N156)</f>
        <v>57079.740000000005</v>
      </c>
      <c r="O157" s="82"/>
      <c r="P157" s="65">
        <f>SUM(P117:P156)</f>
        <v>0</v>
      </c>
      <c r="Q157" s="82"/>
      <c r="S157"/>
      <c r="T157"/>
      <c r="U157"/>
      <c r="V157"/>
    </row>
    <row r="158" spans="1:22" ht="15.5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-119462.80082595866</v>
      </c>
      <c r="G159" s="298"/>
      <c r="H159" s="87">
        <f>H7-H74-H111-H157</f>
        <v>25144.103528257794</v>
      </c>
      <c r="I159" s="298"/>
      <c r="J159" s="87">
        <f>J7-J74-J111-J157</f>
        <v>113897.46783897049</v>
      </c>
      <c r="K159" s="298"/>
      <c r="L159" s="87">
        <f>L7-L74-L111-L157</f>
        <v>16425.669999999987</v>
      </c>
      <c r="M159" s="298"/>
      <c r="N159" s="87">
        <f>N7-N74-N111-N157</f>
        <v>-62461.500946902568</v>
      </c>
      <c r="O159" s="298"/>
      <c r="P159" s="87"/>
      <c r="Q159" s="298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D3B9-CDF6-4232-8ADC-AF9EA73DD958}">
  <dimension ref="A1:W159"/>
  <sheetViews>
    <sheetView topLeftCell="E1" zoomScale="70" zoomScaleNormal="70" workbookViewId="0">
      <selection activeCell="H9" sqref="H9"/>
    </sheetView>
  </sheetViews>
  <sheetFormatPr defaultColWidth="9.1796875" defaultRowHeight="11.5"/>
  <cols>
    <col min="1" max="1" width="5.1796875" style="51" bestFit="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26953125" style="61" bestFit="1" customWidth="1"/>
    <col min="7" max="7" width="11.7265625" style="61" customWidth="1"/>
    <col min="8" max="8" width="12.1796875" style="61" bestFit="1" customWidth="1"/>
    <col min="9" max="9" width="8.81640625" style="61" customWidth="1"/>
    <col min="10" max="10" width="15.54296875" style="61" bestFit="1" customWidth="1"/>
    <col min="11" max="11" width="10.7265625" style="61" customWidth="1"/>
    <col min="12" max="12" width="15" style="61" customWidth="1"/>
    <col min="13" max="13" width="11.7265625" style="61" customWidth="1"/>
    <col min="14" max="14" width="14.453125" style="61" customWidth="1"/>
    <col min="15" max="15" width="13.26953125" style="61" customWidth="1"/>
    <col min="16" max="16" width="14.26953125" style="61" bestFit="1" customWidth="1"/>
    <col min="17" max="17" width="11.453125" style="51" customWidth="1"/>
    <col min="18" max="22" width="9.1796875" style="51"/>
    <col min="23" max="23" width="76.453125" style="51" customWidth="1"/>
    <col min="24" max="16384" width="9.1796875" style="51"/>
  </cols>
  <sheetData>
    <row r="1" spans="1:23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3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T2"/>
      <c r="U2"/>
      <c r="V2"/>
      <c r="W2"/>
    </row>
    <row r="3" spans="1:23" ht="39.75" customHeight="1">
      <c r="A3" s="171">
        <v>2</v>
      </c>
      <c r="B3" s="174"/>
      <c r="C3" s="52" t="s">
        <v>413</v>
      </c>
      <c r="D3" s="433" t="str">
        <f>ΑΝΤΙΣΤΟΙΧΙΣΗ!$F$113</f>
        <v xml:space="preserve">ΑΥΓΟΥΣΤΟΣ ΤΡΕΧΟΝ ΕΤΟΣ </v>
      </c>
      <c r="E3" s="433"/>
      <c r="F3" s="433"/>
      <c r="G3" s="109">
        <f>ΑΝΤΙΣΤΟΙΧΙΣΗ!$D$34</f>
        <v>2025</v>
      </c>
      <c r="H3" s="433" t="str">
        <f>ΑΝΤΙΣΤΟΙΧΙΣΗ!$F$113</f>
        <v xml:space="preserve">ΑΥΓΟΥΣΤΟΣ ΤΡΕΧΟΝ ΕΤΟΣ </v>
      </c>
      <c r="I3" s="433"/>
      <c r="J3" s="433"/>
      <c r="K3" s="109">
        <f>ΑΝΤΙΣΤΟΙΧΙΣΗ!$D$34</f>
        <v>2025</v>
      </c>
      <c r="L3" s="433" t="str">
        <f>ΑΝΤΙΣΤΟΙΧΙΣΗ!$F$127</f>
        <v>ΑΥΓΟΥΣΤΟΣ ΠΡΟΗΓΟΥΜΕΝΟΥ ΕΤΟΥΣ</v>
      </c>
      <c r="M3" s="433"/>
      <c r="N3" s="433"/>
      <c r="O3" s="109">
        <f>ΑΝΤΙΣΤΟΙΧΙΣΗ!$D$33</f>
        <v>2024</v>
      </c>
      <c r="P3" s="433"/>
      <c r="Q3" s="433"/>
      <c r="T3"/>
      <c r="U3"/>
      <c r="V3"/>
      <c r="W3"/>
    </row>
    <row r="4" spans="1:23" ht="89.25" customHeight="1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T4"/>
      <c r="U4"/>
      <c r="V4"/>
      <c r="W4"/>
    </row>
    <row r="5" spans="1:23" ht="15.5">
      <c r="A5" s="170">
        <v>4</v>
      </c>
      <c r="B5" s="179"/>
      <c r="C5" s="84" t="s">
        <v>368</v>
      </c>
      <c r="D5" s="85">
        <f>D7-D6</f>
        <v>-8617.6466666666674</v>
      </c>
      <c r="E5" s="298"/>
      <c r="F5" s="85">
        <f>F7-F6</f>
        <v>-128080.44749262533</v>
      </c>
      <c r="G5" s="298"/>
      <c r="H5" s="85">
        <f>H159-H6</f>
        <v>-8336.604816666666</v>
      </c>
      <c r="I5" s="298"/>
      <c r="J5" s="85">
        <f>J159-J6</f>
        <v>-69072.248483333329</v>
      </c>
      <c r="K5" s="298"/>
      <c r="L5" s="85">
        <f>L7-L6</f>
        <v>-1923.6199999999953</v>
      </c>
      <c r="M5" s="298"/>
      <c r="N5" s="85">
        <f>N7-N6</f>
        <v>322008.2680530973</v>
      </c>
      <c r="O5" s="298"/>
      <c r="P5" s="85">
        <f>P159-P6</f>
        <v>225749.70221238938</v>
      </c>
      <c r="Q5" s="298"/>
      <c r="T5"/>
      <c r="U5"/>
      <c r="V5"/>
      <c r="W5"/>
    </row>
    <row r="6" spans="1:23" ht="25.5" customHeight="1">
      <c r="A6" s="170">
        <v>5</v>
      </c>
      <c r="B6" s="179"/>
      <c r="C6" s="84" t="s">
        <v>381</v>
      </c>
      <c r="D6" s="85">
        <f>D43+D80+D116</f>
        <v>8617.6466666666674</v>
      </c>
      <c r="E6" s="298"/>
      <c r="F6" s="85">
        <f>F74+F111+F157</f>
        <v>343920.01333333331</v>
      </c>
      <c r="G6" s="298"/>
      <c r="H6" s="85">
        <f>H38-H43-H80</f>
        <v>40911.085907479159</v>
      </c>
      <c r="I6" s="298"/>
      <c r="J6" s="86">
        <f>J38-J43-J80</f>
        <v>223945.02241311621</v>
      </c>
      <c r="K6" s="298"/>
      <c r="L6" s="85">
        <f>L43+L80+L116</f>
        <v>72580.45</v>
      </c>
      <c r="M6" s="298"/>
      <c r="N6" s="86">
        <f>N74+N111+N157</f>
        <v>119581.00000000003</v>
      </c>
      <c r="O6" s="298"/>
      <c r="P6" s="85">
        <f>P38-P43-P80</f>
        <v>-225749.70221238938</v>
      </c>
      <c r="Q6" s="298"/>
      <c r="T6"/>
      <c r="U6"/>
      <c r="V6"/>
      <c r="W6"/>
    </row>
    <row r="7" spans="1:23" ht="15.5">
      <c r="A7" s="74">
        <v>6</v>
      </c>
      <c r="B7" s="74" t="s">
        <v>1</v>
      </c>
      <c r="C7" s="83" t="s">
        <v>380</v>
      </c>
      <c r="D7" s="65">
        <f>SUM(D8:D37)</f>
        <v>0</v>
      </c>
      <c r="E7" s="82"/>
      <c r="F7" s="65">
        <f>SUM(F8:F37)</f>
        <v>215839.56584070798</v>
      </c>
      <c r="G7" s="82"/>
      <c r="H7" s="65">
        <f>SUM(H8:H37)</f>
        <v>98648.584497479154</v>
      </c>
      <c r="I7" s="82"/>
      <c r="J7" s="65">
        <f>SUM(J8:J37)</f>
        <v>590696.78524811624</v>
      </c>
      <c r="K7" s="82"/>
      <c r="L7" s="65">
        <f>SUM(L8:L37)</f>
        <v>70656.83</v>
      </c>
      <c r="M7" s="82"/>
      <c r="N7" s="65">
        <f>SUM(N8:N37)</f>
        <v>441589.26805309736</v>
      </c>
      <c r="O7" s="82"/>
      <c r="P7" s="65">
        <f>SUM(P8:P37)</f>
        <v>-225749.70221238938</v>
      </c>
      <c r="Q7" s="82"/>
      <c r="T7"/>
      <c r="U7"/>
      <c r="V7"/>
      <c r="W7"/>
    </row>
    <row r="8" spans="1:23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'2025_ΕΣΟΔΑ'!J2</f>
        <v>0</v>
      </c>
      <c r="E8" s="53" t="e">
        <f>D8/$D$7</f>
        <v>#DIV/0!</v>
      </c>
      <c r="F8" s="54">
        <f>D8+'2025 Ιούλιος'!F8</f>
        <v>191311.33176991151</v>
      </c>
      <c r="G8" s="53">
        <f>F8/$F$7</f>
        <v>0.88635895381248786</v>
      </c>
      <c r="H8" s="54">
        <f>ΠΡΟΥΠΟΛΟΓΙΣΜΟΣ_ΕΣΟΔΑ!L1</f>
        <v>98648.584497479154</v>
      </c>
      <c r="I8" s="53">
        <f>H8/$H$7</f>
        <v>1</v>
      </c>
      <c r="J8" s="54">
        <f>H8+'2025 Ιούλιος'!J8</f>
        <v>590696.78524811624</v>
      </c>
      <c r="K8" s="53">
        <f>J8/$J$7</f>
        <v>1</v>
      </c>
      <c r="L8" s="91">
        <f>'2024_60-69 ΕΞΟΔΑ+ΟΜ 2'!J114</f>
        <v>62815.14</v>
      </c>
      <c r="M8" s="53">
        <f>L8/$L$7</f>
        <v>0.88901724008846705</v>
      </c>
      <c r="N8" s="54">
        <f>L8+'2025 Ιούλιος'!N8</f>
        <v>388625.57283185842</v>
      </c>
      <c r="O8" s="53">
        <f>N8/$N$7</f>
        <v>0.88006118116332821</v>
      </c>
      <c r="P8" s="54">
        <f t="shared" ref="P8:P26" si="0">F8-N8</f>
        <v>-197314.2410619469</v>
      </c>
      <c r="Q8" s="53">
        <f t="shared" ref="Q8:Q26" si="1">N8/F8</f>
        <v>2.031377698521565</v>
      </c>
      <c r="T8"/>
      <c r="U8"/>
      <c r="V8"/>
      <c r="W8"/>
    </row>
    <row r="9" spans="1:23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'2025_ΕΣΟΔΑ'!J3</f>
        <v>0</v>
      </c>
      <c r="E9" s="53" t="e">
        <f t="shared" ref="E9:E25" si="2">D9/$D$7</f>
        <v>#DIV/0!</v>
      </c>
      <c r="F9" s="54">
        <f>D9+'2025 Ιούλιος'!F9</f>
        <v>44.25</v>
      </c>
      <c r="G9" s="53">
        <f t="shared" ref="G9:G25" si="3">F9/$F$7</f>
        <v>2.0501338495397547E-4</v>
      </c>
      <c r="H9" s="54"/>
      <c r="I9" s="53">
        <f t="shared" ref="I9:I29" si="4">H9/$H$7</f>
        <v>0</v>
      </c>
      <c r="J9" s="54">
        <f>H9+'2025 Ιούλιος'!J9</f>
        <v>0</v>
      </c>
      <c r="K9" s="53">
        <f t="shared" ref="K9:K29" si="5">J9/$J$7</f>
        <v>0</v>
      </c>
      <c r="L9" s="91">
        <f>'2024_60-69 ΕΞΟΔΑ+ΟΜ 2'!J115</f>
        <v>0</v>
      </c>
      <c r="M9" s="53">
        <f t="shared" ref="M9:M29" si="6">L9/$L$7</f>
        <v>0</v>
      </c>
      <c r="N9" s="54">
        <f>L9+'2025 Ιούλιος'!N9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T9"/>
      <c r="U9"/>
      <c r="V9"/>
      <c r="W9"/>
    </row>
    <row r="10" spans="1:23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'2025_ΕΣΟΔΑ'!J4</f>
        <v>0</v>
      </c>
      <c r="E10" s="53" t="e">
        <f t="shared" si="2"/>
        <v>#DIV/0!</v>
      </c>
      <c r="F10" s="54">
        <f>D10+'2025 Ιούλιος'!F10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Ιούλιος'!J10</f>
        <v>0</v>
      </c>
      <c r="K10" s="53">
        <f t="shared" si="5"/>
        <v>0</v>
      </c>
      <c r="L10" s="91">
        <f>'2024_60-69 ΕΞΟΔΑ+ΟΜ 2'!J116</f>
        <v>0</v>
      </c>
      <c r="M10" s="53">
        <f t="shared" si="6"/>
        <v>0</v>
      </c>
      <c r="N10" s="54">
        <f>L10+'2025 Ιούλιος'!N10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T10"/>
      <c r="U10"/>
      <c r="V10"/>
      <c r="W10"/>
    </row>
    <row r="11" spans="1:23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'2025_ΕΣΟΔΑ'!J5</f>
        <v>0</v>
      </c>
      <c r="E11" s="53" t="e">
        <f t="shared" si="2"/>
        <v>#DIV/0!</v>
      </c>
      <c r="F11" s="54">
        <f>D11+'2025 Ιούλιος'!F11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Ιούλιος'!J11</f>
        <v>0</v>
      </c>
      <c r="K11" s="53">
        <f t="shared" si="5"/>
        <v>0</v>
      </c>
      <c r="L11" s="91">
        <f>'2024_60-69 ΕΞΟΔΑ+ΟΜ 2'!J117</f>
        <v>3860.69</v>
      </c>
      <c r="M11" s="53">
        <f t="shared" si="6"/>
        <v>5.4640011446876399E-2</v>
      </c>
      <c r="N11" s="54">
        <f>L11+'2025 Ιούλιος'!N11</f>
        <v>28149.08522123894</v>
      </c>
      <c r="O11" s="53">
        <f t="shared" si="7"/>
        <v>6.3744948660876988E-2</v>
      </c>
      <c r="P11" s="54">
        <f t="shared" si="0"/>
        <v>-14989.331150442482</v>
      </c>
      <c r="Q11" s="53">
        <f t="shared" si="1"/>
        <v>2.1390282120625748</v>
      </c>
      <c r="T11"/>
      <c r="U11"/>
      <c r="V11"/>
      <c r="W11"/>
    </row>
    <row r="12" spans="1:23" ht="23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'2025_ΕΣΟΔΑ'!J6</f>
        <v>0</v>
      </c>
      <c r="E12" s="53" t="e">
        <f t="shared" si="2"/>
        <v>#DIV/0!</v>
      </c>
      <c r="F12" s="54">
        <f>D12+'2025 Ιούλιος'!F12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Ιούλιος'!J12</f>
        <v>0</v>
      </c>
      <c r="K12" s="53">
        <f t="shared" si="5"/>
        <v>0</v>
      </c>
      <c r="L12" s="91">
        <f>'2024_60-69 ΕΞΟΔΑ+ΟΜ 2'!J118</f>
        <v>0</v>
      </c>
      <c r="M12" s="53">
        <f t="shared" si="6"/>
        <v>0</v>
      </c>
      <c r="N12" s="54">
        <f>L12+'2025 Ιούλιος'!N12</f>
        <v>2406.5899999999997</v>
      </c>
      <c r="O12" s="53">
        <f t="shared" si="7"/>
        <v>5.4498380601736623E-3</v>
      </c>
      <c r="P12" s="54">
        <f t="shared" si="0"/>
        <v>-180.95999999999958</v>
      </c>
      <c r="Q12" s="53">
        <f t="shared" si="1"/>
        <v>1.0813073152320913</v>
      </c>
      <c r="T12"/>
      <c r="U12"/>
      <c r="V12"/>
      <c r="W12"/>
    </row>
    <row r="13" spans="1:23" ht="30.7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'2025_ΕΣΟΔΑ'!J7</f>
        <v>0</v>
      </c>
      <c r="E13" s="53" t="e">
        <f t="shared" si="2"/>
        <v>#DIV/0!</v>
      </c>
      <c r="F13" s="54">
        <f>D13+'2025 Ιούλιος'!F13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Ιούλιος'!J13</f>
        <v>0</v>
      </c>
      <c r="K13" s="53">
        <f t="shared" si="5"/>
        <v>0</v>
      </c>
      <c r="L13" s="91">
        <f>'2024_60-69 ΕΞΟΔΑ+ΟΜ 2'!J119</f>
        <v>2335.15</v>
      </c>
      <c r="M13" s="53">
        <f t="shared" si="6"/>
        <v>3.3049175854620139E-2</v>
      </c>
      <c r="N13" s="54">
        <f>L13+'2025 Ιούλιος'!N13</f>
        <v>11612.22</v>
      </c>
      <c r="O13" s="53">
        <f t="shared" si="7"/>
        <v>2.6296427110189029E-2</v>
      </c>
      <c r="P13" s="54">
        <f t="shared" si="0"/>
        <v>-8285.5099999999984</v>
      </c>
      <c r="Q13" s="53">
        <f t="shared" si="1"/>
        <v>3.4906018258279197</v>
      </c>
      <c r="T13"/>
      <c r="U13"/>
      <c r="V13"/>
      <c r="W13"/>
    </row>
    <row r="14" spans="1:23" ht="23.2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'2025_ΕΣΟΔΑ'!J8</f>
        <v>0</v>
      </c>
      <c r="E14" s="53" t="e">
        <f t="shared" si="2"/>
        <v>#DIV/0!</v>
      </c>
      <c r="F14" s="54">
        <f>D14+'2025 Ιούλιος'!F14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Ιούλιος'!J14</f>
        <v>0</v>
      </c>
      <c r="K14" s="53">
        <f t="shared" si="5"/>
        <v>0</v>
      </c>
      <c r="L14" s="91">
        <f>'2024_60-69 ΕΞΟΔΑ+ΟΜ 2'!J120</f>
        <v>100</v>
      </c>
      <c r="M14" s="53">
        <f t="shared" si="6"/>
        <v>1.4152913455075752E-3</v>
      </c>
      <c r="N14" s="54">
        <f>L14+'2025 Ιούλιος'!N14</f>
        <v>800</v>
      </c>
      <c r="O14" s="53">
        <f t="shared" si="7"/>
        <v>1.8116382300844476E-3</v>
      </c>
      <c r="P14" s="54">
        <f t="shared" si="0"/>
        <v>-300</v>
      </c>
      <c r="Q14" s="53">
        <f t="shared" si="1"/>
        <v>1.6</v>
      </c>
      <c r="T14"/>
      <c r="U14"/>
      <c r="V14"/>
      <c r="W14"/>
    </row>
    <row r="15" spans="1:23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'2025_ΕΣΟΔΑ'!J9</f>
        <v>0</v>
      </c>
      <c r="E15" s="53" t="e">
        <f t="shared" si="2"/>
        <v>#DIV/0!</v>
      </c>
      <c r="F15" s="54">
        <f>D15+'2025 Ιούλιος'!F15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Ιούλιος'!J15</f>
        <v>0</v>
      </c>
      <c r="K15" s="53">
        <f t="shared" si="5"/>
        <v>0</v>
      </c>
      <c r="L15" s="91">
        <f>'2024_60-69 ΕΞΟΔΑ+ΟΜ 2'!J121</f>
        <v>438.71</v>
      </c>
      <c r="M15" s="53">
        <f t="shared" si="6"/>
        <v>6.2090246618762826E-3</v>
      </c>
      <c r="N15" s="54">
        <f>L15+'2025 Ιούλιος'!N15</f>
        <v>1107.71</v>
      </c>
      <c r="O15" s="53">
        <f t="shared" si="7"/>
        <v>2.5084622298085545E-3</v>
      </c>
      <c r="P15" s="54">
        <f t="shared" si="0"/>
        <v>67.380000000000109</v>
      </c>
      <c r="Q15" s="53">
        <f t="shared" si="1"/>
        <v>0.94265971117105918</v>
      </c>
      <c r="T15"/>
      <c r="U15"/>
      <c r="V15"/>
      <c r="W15"/>
    </row>
    <row r="16" spans="1:23" ht="28.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'2025_ΕΣΟΔΑ'!J10</f>
        <v>0</v>
      </c>
      <c r="E16" s="53" t="e">
        <f t="shared" si="2"/>
        <v>#DIV/0!</v>
      </c>
      <c r="F16" s="54">
        <f>D16+'2025 Ιούλιος'!F16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Ιούλιος'!J16</f>
        <v>0</v>
      </c>
      <c r="K16" s="53">
        <f t="shared" si="5"/>
        <v>0</v>
      </c>
      <c r="L16" s="91">
        <f>'2024_60-69 ΕΞΟΔΑ+ΟΜ 2'!J122</f>
        <v>0</v>
      </c>
      <c r="M16" s="53">
        <f t="shared" si="6"/>
        <v>0</v>
      </c>
      <c r="N16" s="54">
        <f>L16+'2025 Ιούλιος'!N16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T16"/>
      <c r="U16"/>
      <c r="V16"/>
      <c r="W16"/>
    </row>
    <row r="17" spans="1:23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'2025_ΕΣΟΔΑ'!J11</f>
        <v>0</v>
      </c>
      <c r="E17" s="53" t="e">
        <f t="shared" si="2"/>
        <v>#DIV/0!</v>
      </c>
      <c r="F17" s="54">
        <f>D17+'2025 Ιούλιος'!F17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Ιούλιος'!J17</f>
        <v>0</v>
      </c>
      <c r="K17" s="53">
        <f t="shared" si="5"/>
        <v>0</v>
      </c>
      <c r="L17" s="91">
        <f>'2024_60-69 ΕΞΟΔΑ+ΟΜ 2'!J123</f>
        <v>0</v>
      </c>
      <c r="M17" s="53">
        <f t="shared" si="6"/>
        <v>0</v>
      </c>
      <c r="N17" s="54">
        <f>L17+'2025 Ιούλιος'!N17</f>
        <v>256.64999999999998</v>
      </c>
      <c r="O17" s="53">
        <f t="shared" si="7"/>
        <v>5.8119618968896676E-4</v>
      </c>
      <c r="P17" s="54">
        <f t="shared" si="0"/>
        <v>207.95000000000005</v>
      </c>
      <c r="Q17" s="53">
        <f t="shared" si="1"/>
        <v>0.55241067585019366</v>
      </c>
      <c r="T17"/>
      <c r="U17"/>
      <c r="V17"/>
      <c r="W17"/>
    </row>
    <row r="18" spans="1:23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'2025_ΕΣΟΔΑ'!J12</f>
        <v>0</v>
      </c>
      <c r="E18" s="53" t="e">
        <f t="shared" si="2"/>
        <v>#DIV/0!</v>
      </c>
      <c r="F18" s="54">
        <f>D18+'2025 Ιούλιος'!F18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Ιούλιος'!J18</f>
        <v>0</v>
      </c>
      <c r="K18" s="53">
        <f t="shared" si="5"/>
        <v>0</v>
      </c>
      <c r="L18" s="91">
        <f>'2024_60-69 ΕΞΟΔΑ+ΟΜ 2'!J124</f>
        <v>0</v>
      </c>
      <c r="M18" s="53">
        <f t="shared" si="6"/>
        <v>0</v>
      </c>
      <c r="N18" s="54">
        <f>L18+'2025 Ιούλιος'!N18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T18"/>
      <c r="U18"/>
      <c r="V18"/>
      <c r="W18"/>
    </row>
    <row r="19" spans="1:23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'2025_ΕΣΟΔΑ'!J13</f>
        <v>0</v>
      </c>
      <c r="E19" s="53" t="e">
        <f t="shared" si="2"/>
        <v>#DIV/0!</v>
      </c>
      <c r="F19" s="54">
        <f>D19+'2025 Ιούλιος'!F19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Ιούλιος'!J19</f>
        <v>0</v>
      </c>
      <c r="K19" s="53">
        <f t="shared" si="5"/>
        <v>0</v>
      </c>
      <c r="L19" s="91">
        <f>'2024_60-69 ΕΞΟΔΑ+ΟΜ 2'!J125</f>
        <v>0</v>
      </c>
      <c r="M19" s="53">
        <f t="shared" si="6"/>
        <v>0</v>
      </c>
      <c r="N19" s="54">
        <f>L19+'2025 Ιούλιος'!N19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T19"/>
      <c r="U19"/>
      <c r="V19"/>
      <c r="W19"/>
    </row>
    <row r="20" spans="1:23" ht="31.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'2025_ΕΣΟΔΑ'!J14</f>
        <v>0</v>
      </c>
      <c r="E20" s="53" t="e">
        <f t="shared" si="2"/>
        <v>#DIV/0!</v>
      </c>
      <c r="F20" s="54">
        <f>D20+'2025 Ιούλιος'!F20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Ιούλιος'!J20</f>
        <v>0</v>
      </c>
      <c r="K20" s="53">
        <f t="shared" si="5"/>
        <v>0</v>
      </c>
      <c r="L20" s="91">
        <f>'2024_60-69 ΕΞΟΔΑ+ΟΜ 2'!J126</f>
        <v>0</v>
      </c>
      <c r="M20" s="53">
        <f t="shared" si="6"/>
        <v>0</v>
      </c>
      <c r="N20" s="54">
        <f>L20+'2025 Ιούλιος'!N20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T20"/>
      <c r="U20"/>
      <c r="V20"/>
      <c r="W20"/>
    </row>
    <row r="21" spans="1:23" ht="27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'2025_ΕΣΟΔΑ'!J15</f>
        <v>0</v>
      </c>
      <c r="E21" s="53" t="e">
        <f t="shared" si="2"/>
        <v>#DIV/0!</v>
      </c>
      <c r="F21" s="54">
        <f>D21+'2025 Ιούλιος'!F21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Ιούλιος'!J21</f>
        <v>0</v>
      </c>
      <c r="K21" s="53">
        <f t="shared" si="5"/>
        <v>0</v>
      </c>
      <c r="L21" s="91">
        <f>'2024_60-69 ΕΞΟΔΑ+ΟΜ 2'!J127</f>
        <v>911.51</v>
      </c>
      <c r="M21" s="53">
        <f t="shared" si="6"/>
        <v>1.2900522143436097E-2</v>
      </c>
      <c r="N21" s="54">
        <f>L21+'2025 Ιούλιος'!N21</f>
        <v>1922.12</v>
      </c>
      <c r="O21" s="53">
        <f t="shared" si="7"/>
        <v>4.3527325935123979E-3</v>
      </c>
      <c r="P21" s="54">
        <f t="shared" si="0"/>
        <v>1307.9399999999996</v>
      </c>
      <c r="Q21" s="53">
        <f t="shared" si="1"/>
        <v>0.59507253735224741</v>
      </c>
      <c r="T21"/>
      <c r="U21"/>
      <c r="V21"/>
      <c r="W21"/>
    </row>
    <row r="22" spans="1:23" ht="16.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'2025_ΕΣΟΔΑ'!J16</f>
        <v>0</v>
      </c>
      <c r="E22" s="53" t="e">
        <f t="shared" si="2"/>
        <v>#DIV/0!</v>
      </c>
      <c r="F22" s="54">
        <f>D22+'2025 Ιούλιος'!F22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Ιούλιος'!J22</f>
        <v>0</v>
      </c>
      <c r="K22" s="53">
        <f t="shared" si="5"/>
        <v>0</v>
      </c>
      <c r="L22" s="91">
        <f>'2024_60-69 ΕΞΟΔΑ+ΟΜ 2'!J128</f>
        <v>0</v>
      </c>
      <c r="M22" s="53">
        <f t="shared" si="6"/>
        <v>0</v>
      </c>
      <c r="N22" s="54">
        <f>L22+'2025 Ιούλιος'!N22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T22"/>
      <c r="U22"/>
      <c r="V22"/>
      <c r="W22"/>
    </row>
    <row r="23" spans="1:23" ht="35.2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'2025_ΕΣΟΔΑ'!J17</f>
        <v>0</v>
      </c>
      <c r="E23" s="53" t="e">
        <f t="shared" si="2"/>
        <v>#DIV/0!</v>
      </c>
      <c r="F23" s="54">
        <f>D23+'2025 Ιούλιος'!F23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Ιούλιος'!J23</f>
        <v>0</v>
      </c>
      <c r="K23" s="53">
        <f t="shared" si="5"/>
        <v>0</v>
      </c>
      <c r="L23" s="91">
        <f>'2024_60-69 ΕΞΟΔΑ+ΟΜ 2'!J129</f>
        <v>0</v>
      </c>
      <c r="M23" s="53">
        <f t="shared" si="6"/>
        <v>0</v>
      </c>
      <c r="N23" s="54">
        <f>L23+'2025 Ιούλιος'!N23</f>
        <v>524.05999999999995</v>
      </c>
      <c r="O23" s="53">
        <f t="shared" si="7"/>
        <v>1.1867589135725694E-3</v>
      </c>
      <c r="P23" s="54">
        <f t="shared" si="0"/>
        <v>-28.479999999999961</v>
      </c>
      <c r="Q23" s="53">
        <f t="shared" si="1"/>
        <v>1.0574680172726905</v>
      </c>
      <c r="T23"/>
      <c r="U23"/>
      <c r="V23"/>
      <c r="W23"/>
    </row>
    <row r="24" spans="1:23" ht="18.7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'2025_ΕΣΟΔΑ'!J18</f>
        <v>0</v>
      </c>
      <c r="E24" s="53" t="e">
        <f t="shared" si="2"/>
        <v>#DIV/0!</v>
      </c>
      <c r="F24" s="54">
        <f>D24+'2025 Ιούλιος'!F24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Ιούλιος'!J24</f>
        <v>0</v>
      </c>
      <c r="K24" s="53">
        <f t="shared" si="5"/>
        <v>0</v>
      </c>
      <c r="L24" s="91">
        <f>'2024_60-69 ΕΞΟΔΑ+ΟΜ 2'!J130</f>
        <v>352.35</v>
      </c>
      <c r="M24" s="53">
        <f t="shared" si="6"/>
        <v>4.9867790558959409E-3</v>
      </c>
      <c r="N24" s="54">
        <f>L24+'2025 Ιούλιος'!N24</f>
        <v>2057.1</v>
      </c>
      <c r="O24" s="53">
        <f t="shared" si="7"/>
        <v>4.6584012538833965E-3</v>
      </c>
      <c r="P24" s="54">
        <f t="shared" si="0"/>
        <v>-2057.1</v>
      </c>
      <c r="Q24" s="53" t="e">
        <f t="shared" si="1"/>
        <v>#DIV/0!</v>
      </c>
      <c r="T24"/>
      <c r="U24"/>
      <c r="V24"/>
      <c r="W24"/>
    </row>
    <row r="25" spans="1:23" ht="29.2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'2025_ΕΣΟΔΑ'!J19</f>
        <v>0</v>
      </c>
      <c r="E25" s="53" t="e">
        <f t="shared" si="2"/>
        <v>#DIV/0!</v>
      </c>
      <c r="F25" s="54">
        <f>D25+'2025 Ιούλιος'!F25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Ιούλιος'!J25</f>
        <v>0</v>
      </c>
      <c r="K25" s="53">
        <f t="shared" si="5"/>
        <v>0</v>
      </c>
      <c r="L25" s="91">
        <f>'2024_60-69 ΕΞΟΔΑ+ΟΜ 2'!J131</f>
        <v>0</v>
      </c>
      <c r="M25" s="53">
        <f t="shared" si="6"/>
        <v>0</v>
      </c>
      <c r="N25" s="54">
        <f>L25+'2025 Ιούλιος'!N25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T25"/>
      <c r="U25"/>
      <c r="V25"/>
      <c r="W25"/>
    </row>
    <row r="26" spans="1:23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'2025_ΕΣΟΔΑ'!J20</f>
        <v>0</v>
      </c>
      <c r="E26" s="53" t="e">
        <f t="shared" ref="E26:E30" si="8">D26/$D$7</f>
        <v>#DIV/0!</v>
      </c>
      <c r="F26" s="54">
        <f>D26+'2025 Ιούλιος'!F26</f>
        <v>0</v>
      </c>
      <c r="G26" s="53">
        <f t="shared" ref="G26:G30" si="9">F26/$F$7</f>
        <v>0</v>
      </c>
      <c r="H26" s="54"/>
      <c r="I26" s="53">
        <f t="shared" si="4"/>
        <v>0</v>
      </c>
      <c r="J26" s="54">
        <f>H26+'2025 Ιούλιος'!J26</f>
        <v>0</v>
      </c>
      <c r="K26" s="53">
        <f t="shared" si="5"/>
        <v>0</v>
      </c>
      <c r="L26" s="91">
        <f>'2024_60-69 ΕΞΟΔΑ+ΟΜ 2'!J132</f>
        <v>0</v>
      </c>
      <c r="M26" s="53">
        <f t="shared" si="6"/>
        <v>0</v>
      </c>
      <c r="N26" s="54">
        <f>L26+'2025 Ιούλιος'!N26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T26"/>
      <c r="U26"/>
      <c r="V26"/>
      <c r="W26"/>
    </row>
    <row r="27" spans="1:23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'2025_ΕΣΟΔΑ'!J21</f>
        <v>0</v>
      </c>
      <c r="E27" s="53" t="e">
        <f t="shared" si="8"/>
        <v>#DIV/0!</v>
      </c>
      <c r="F27" s="54">
        <f>D27+'2025 Ιούλιος'!F27</f>
        <v>250.7</v>
      </c>
      <c r="G27" s="53">
        <f t="shared" si="9"/>
        <v>1.1615108611968735E-3</v>
      </c>
      <c r="H27" s="54"/>
      <c r="I27" s="53">
        <f t="shared" si="4"/>
        <v>0</v>
      </c>
      <c r="J27" s="54">
        <f>H27+'2025 Ιούλιος'!J27</f>
        <v>0</v>
      </c>
      <c r="K27" s="53">
        <f t="shared" si="5"/>
        <v>0</v>
      </c>
      <c r="L27" s="91">
        <f>'2024_60-69 ΕΞΟΔΑ+ΟΜ 2'!J133</f>
        <v>54.92</v>
      </c>
      <c r="M27" s="53">
        <f t="shared" si="6"/>
        <v>7.7727800695276026E-4</v>
      </c>
      <c r="N27" s="54">
        <f>L27+'2025 Ιούλιος'!N27</f>
        <v>474.67</v>
      </c>
      <c r="O27" s="53">
        <f t="shared" si="7"/>
        <v>1.0749128983427311E-3</v>
      </c>
      <c r="P27" s="54">
        <f t="shared" ref="P27:P29" si="10">F27-N27</f>
        <v>-223.97000000000003</v>
      </c>
      <c r="Q27" s="53">
        <f t="shared" ref="Q27:Q29" si="11">N27/F27</f>
        <v>1.8933785400877545</v>
      </c>
      <c r="T27"/>
      <c r="U27"/>
      <c r="V27"/>
      <c r="W27"/>
    </row>
    <row r="28" spans="1:23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'2025_ΕΣΟΔΑ'!J22</f>
        <v>0</v>
      </c>
      <c r="E28" s="53" t="e">
        <f t="shared" si="8"/>
        <v>#DIV/0!</v>
      </c>
      <c r="F28" s="54">
        <f>D28+'2025 Ιούλιος'!F28</f>
        <v>0</v>
      </c>
      <c r="G28" s="53">
        <f t="shared" si="9"/>
        <v>0</v>
      </c>
      <c r="H28" s="54"/>
      <c r="I28" s="53">
        <f t="shared" si="4"/>
        <v>0</v>
      </c>
      <c r="J28" s="54">
        <f>H28+'2025 Ιούλιος'!J28</f>
        <v>0</v>
      </c>
      <c r="K28" s="53">
        <f t="shared" si="5"/>
        <v>0</v>
      </c>
      <c r="L28" s="91">
        <f>'2024_60-69 ΕΞΟΔΑ+ΟΜ 2'!J134</f>
        <v>120.16</v>
      </c>
      <c r="M28" s="53">
        <f t="shared" si="6"/>
        <v>1.7006140807619022E-3</v>
      </c>
      <c r="N28" s="54">
        <f>L28+'2025 Ιούλιος'!N28</f>
        <v>120.16</v>
      </c>
      <c r="O28" s="53">
        <f t="shared" si="7"/>
        <v>2.7210806215868403E-4</v>
      </c>
      <c r="P28" s="54">
        <f t="shared" si="10"/>
        <v>-120.16</v>
      </c>
      <c r="Q28" s="53" t="e">
        <f t="shared" si="11"/>
        <v>#DIV/0!</v>
      </c>
      <c r="T28"/>
      <c r="U28"/>
      <c r="V28"/>
      <c r="W28"/>
    </row>
    <row r="29" spans="1:23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'2025_ΕΣΟΔΑ'!J23</f>
        <v>0</v>
      </c>
      <c r="E29" s="53" t="e">
        <f t="shared" si="8"/>
        <v>#DIV/0!</v>
      </c>
      <c r="F29" s="54">
        <f>D29+'2025 Ιούλιος'!F29</f>
        <v>264.43</v>
      </c>
      <c r="G29" s="53">
        <f t="shared" si="9"/>
        <v>1.2251229239181862E-3</v>
      </c>
      <c r="H29" s="54"/>
      <c r="I29" s="53">
        <f t="shared" si="4"/>
        <v>0</v>
      </c>
      <c r="J29" s="54">
        <f>H29+'2025 Ιούλιος'!J29</f>
        <v>0</v>
      </c>
      <c r="K29" s="53">
        <f t="shared" si="5"/>
        <v>0</v>
      </c>
      <c r="L29" s="91">
        <f>'2024_60-69 ΕΞΟΔΑ+ΟΜ 2'!J135</f>
        <v>0</v>
      </c>
      <c r="M29" s="53">
        <f t="shared" si="6"/>
        <v>0</v>
      </c>
      <c r="N29" s="54">
        <f>L29+'2025 Ιούλιος'!N29</f>
        <v>5604.5</v>
      </c>
      <c r="O29" s="53">
        <f t="shared" si="7"/>
        <v>1.2691658075635359E-2</v>
      </c>
      <c r="P29" s="54">
        <f t="shared" si="10"/>
        <v>-5340.07</v>
      </c>
      <c r="Q29" s="53">
        <f t="shared" si="11"/>
        <v>21.194645085655939</v>
      </c>
      <c r="T29"/>
      <c r="U29"/>
      <c r="V29"/>
      <c r="W29"/>
    </row>
    <row r="30" spans="1:23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'2025_ΕΣΟΔΑ'!J24</f>
        <v>0</v>
      </c>
      <c r="E30" s="53" t="e">
        <f t="shared" si="8"/>
        <v>#DIV/0!</v>
      </c>
      <c r="F30" s="54">
        <f>D30+'2025 Ιούλιος'!F30</f>
        <v>-1281.8600000000001</v>
      </c>
      <c r="G30" s="53">
        <f t="shared" si="9"/>
        <v>-5.9389481951887691E-3</v>
      </c>
      <c r="H30" s="54"/>
      <c r="I30" s="53">
        <f t="shared" ref="I30" si="12">H30/$H$7</f>
        <v>0</v>
      </c>
      <c r="J30" s="54">
        <f>H30+'2025 Ιούλιος'!J30</f>
        <v>0</v>
      </c>
      <c r="K30" s="53">
        <f t="shared" ref="K30" si="13">J30/$J$7</f>
        <v>0</v>
      </c>
      <c r="L30" s="91">
        <f>'2024_60-69 ΕΞΟΔΑ+ΟΜ 2'!J136</f>
        <v>-331.8</v>
      </c>
      <c r="M30" s="53">
        <f t="shared" ref="M30" si="14">L30/$L$7</f>
        <v>-4.6959366843941346E-3</v>
      </c>
      <c r="N30" s="54">
        <f>L30+'2025 Ιούλιος'!N30</f>
        <v>-2071.17</v>
      </c>
      <c r="O30" s="53">
        <f t="shared" ref="O30" si="15">N30/$N$7</f>
        <v>-4.6902634412550066E-3</v>
      </c>
      <c r="P30" s="54">
        <f t="shared" ref="P30" si="16">F30-N30</f>
        <v>789.31</v>
      </c>
      <c r="Q30" s="53">
        <f t="shared" ref="Q30" si="17">N30/F30</f>
        <v>1.6157536704476307</v>
      </c>
      <c r="T30"/>
      <c r="U30"/>
      <c r="V30"/>
      <c r="W30"/>
    </row>
    <row r="31" spans="1:23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'2025_ΕΣΟΔΑ'!J25</f>
        <v>0</v>
      </c>
      <c r="E31" s="53" t="e">
        <f t="shared" ref="E31:E37" si="18">D31/$D$7</f>
        <v>#DIV/0!</v>
      </c>
      <c r="F31" s="54">
        <f>D31+'2025 Ιούλιος'!F31</f>
        <v>0</v>
      </c>
      <c r="G31" s="53">
        <f t="shared" ref="G31:G37" si="19">F31/$F$7</f>
        <v>0</v>
      </c>
      <c r="H31" s="54"/>
      <c r="I31" s="53">
        <f t="shared" ref="I31:I37" si="20">H31/$H$7</f>
        <v>0</v>
      </c>
      <c r="J31" s="54">
        <f>H31+'2025 Ιούλιος'!J31</f>
        <v>0</v>
      </c>
      <c r="K31" s="53">
        <f t="shared" ref="K31:K37" si="21">J31/$J$7</f>
        <v>0</v>
      </c>
      <c r="L31" s="91">
        <f>'2024_60-69 ΕΞΟΔΑ+ΟΜ 2'!J137</f>
        <v>0</v>
      </c>
      <c r="M31" s="53">
        <f t="shared" ref="M31:M37" si="22">L31/$L$7</f>
        <v>0</v>
      </c>
      <c r="N31" s="54">
        <f>L31+'2025 Ιούλιος'!N31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T31"/>
      <c r="U31"/>
      <c r="V31"/>
      <c r="W31"/>
    </row>
    <row r="32" spans="1:23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'2025_ΕΣΟΔΑ'!J26</f>
        <v>0</v>
      </c>
      <c r="E32" s="53" t="e">
        <f t="shared" si="18"/>
        <v>#DIV/0!</v>
      </c>
      <c r="F32" s="54">
        <f>D32+'2025 Ιούλιος'!F32</f>
        <v>0</v>
      </c>
      <c r="G32" s="53">
        <f t="shared" si="19"/>
        <v>0</v>
      </c>
      <c r="H32" s="54"/>
      <c r="I32" s="53">
        <f t="shared" si="20"/>
        <v>0</v>
      </c>
      <c r="J32" s="54">
        <f>H32+'2025 Ιούλιος'!J32</f>
        <v>0</v>
      </c>
      <c r="K32" s="53">
        <f t="shared" si="21"/>
        <v>0</v>
      </c>
      <c r="L32" s="91">
        <f>'2024_60-69 ΕΞΟΔΑ+ΟΜ 2'!J138</f>
        <v>0</v>
      </c>
      <c r="M32" s="53">
        <f t="shared" si="22"/>
        <v>0</v>
      </c>
      <c r="N32" s="54">
        <f>L32+'2025 Ιούλιος'!N32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T32"/>
      <c r="U32"/>
      <c r="V32"/>
      <c r="W32"/>
    </row>
    <row r="33" spans="1:23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'2025_ΕΣΟΔΑ'!J27</f>
        <v>0</v>
      </c>
      <c r="E33" s="53" t="e">
        <f t="shared" si="18"/>
        <v>#DIV/0!</v>
      </c>
      <c r="F33" s="54">
        <f>D33+'2025 Ιούλιος'!F33</f>
        <v>0</v>
      </c>
      <c r="G33" s="53">
        <f t="shared" si="19"/>
        <v>0</v>
      </c>
      <c r="H33" s="54"/>
      <c r="I33" s="53">
        <f t="shared" si="20"/>
        <v>0</v>
      </c>
      <c r="J33" s="54">
        <f>H33+'2025 Ιούλιος'!J33</f>
        <v>0</v>
      </c>
      <c r="K33" s="53">
        <f t="shared" si="21"/>
        <v>0</v>
      </c>
      <c r="L33" s="91">
        <f>'2024_60-69 ΕΞΟΔΑ+ΟΜ 2'!J139</f>
        <v>0</v>
      </c>
      <c r="M33" s="53">
        <f t="shared" si="22"/>
        <v>0</v>
      </c>
      <c r="N33" s="54">
        <f>L33+'2025 Ιούλιος'!N33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T33"/>
      <c r="U33"/>
      <c r="V33"/>
      <c r="W33"/>
    </row>
    <row r="34" spans="1:23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'2025_ΕΣΟΔΑ'!J28</f>
        <v>0</v>
      </c>
      <c r="E34" s="53" t="e">
        <f t="shared" si="18"/>
        <v>#DIV/0!</v>
      </c>
      <c r="F34" s="54">
        <f>D34+'2025 Ιούλιος'!F34</f>
        <v>0</v>
      </c>
      <c r="G34" s="53">
        <f t="shared" si="19"/>
        <v>0</v>
      </c>
      <c r="H34" s="54"/>
      <c r="I34" s="53">
        <f t="shared" si="20"/>
        <v>0</v>
      </c>
      <c r="J34" s="54">
        <f>H34+'2025 Ιούλιος'!J34</f>
        <v>0</v>
      </c>
      <c r="K34" s="53">
        <f t="shared" si="21"/>
        <v>0</v>
      </c>
      <c r="L34" s="91">
        <f>'2024_60-69 ΕΞΟΔΑ+ΟΜ 2'!J140</f>
        <v>0</v>
      </c>
      <c r="M34" s="53">
        <f t="shared" si="22"/>
        <v>0</v>
      </c>
      <c r="N34" s="54">
        <f>L34+'2025 Ιούλιος'!N34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T34"/>
      <c r="U34"/>
      <c r="V34"/>
      <c r="W34"/>
    </row>
    <row r="35" spans="1:23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'2025_ΕΣΟΔΑ'!J29</f>
        <v>0</v>
      </c>
      <c r="E35" s="53" t="e">
        <f t="shared" si="18"/>
        <v>#DIV/0!</v>
      </c>
      <c r="F35" s="54">
        <f>D35+'2025 Ιούλιος'!F35</f>
        <v>0</v>
      </c>
      <c r="G35" s="53">
        <f t="shared" si="19"/>
        <v>0</v>
      </c>
      <c r="H35" s="54"/>
      <c r="I35" s="53">
        <f t="shared" si="20"/>
        <v>0</v>
      </c>
      <c r="J35" s="54">
        <f>H35+'2025 Ιούλιος'!J35</f>
        <v>0</v>
      </c>
      <c r="K35" s="53">
        <f t="shared" si="21"/>
        <v>0</v>
      </c>
      <c r="L35" s="91">
        <f>'2024_60-69 ΕΞΟΔΑ+ΟΜ 2'!J141</f>
        <v>0</v>
      </c>
      <c r="M35" s="53">
        <f t="shared" si="22"/>
        <v>0</v>
      </c>
      <c r="N35" s="54">
        <f>L35+'2025 Ιούλιος'!N35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T35"/>
      <c r="U35"/>
      <c r="V35"/>
      <c r="W35"/>
    </row>
    <row r="36" spans="1:23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'2025_ΕΣΟΔΑ'!J30</f>
        <v>0</v>
      </c>
      <c r="E36" s="53" t="e">
        <f t="shared" si="18"/>
        <v>#DIV/0!</v>
      </c>
      <c r="F36" s="54">
        <f>D36+'2025 Ιούλιος'!F36</f>
        <v>0</v>
      </c>
      <c r="G36" s="53">
        <f t="shared" si="19"/>
        <v>0</v>
      </c>
      <c r="H36" s="54"/>
      <c r="I36" s="53">
        <f t="shared" si="20"/>
        <v>0</v>
      </c>
      <c r="J36" s="54">
        <f>H36+'2025 Ιούλιος'!J36</f>
        <v>0</v>
      </c>
      <c r="K36" s="53">
        <f t="shared" si="21"/>
        <v>0</v>
      </c>
      <c r="L36" s="91">
        <f>'2024_60-69 ΕΞΟΔΑ+ΟΜ 2'!J142</f>
        <v>0</v>
      </c>
      <c r="M36" s="53">
        <f t="shared" si="22"/>
        <v>0</v>
      </c>
      <c r="N36" s="54">
        <f>L36+'2025 Ιούλιος'!N36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T36"/>
      <c r="U36"/>
      <c r="V36"/>
      <c r="W36"/>
    </row>
    <row r="37" spans="1:23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'2025_ΕΣΟΔΑ'!J31</f>
        <v>0</v>
      </c>
      <c r="E37" s="53" t="e">
        <f t="shared" si="18"/>
        <v>#DIV/0!</v>
      </c>
      <c r="F37" s="54">
        <f>D37+'2025 Ιούλιος'!F37</f>
        <v>0</v>
      </c>
      <c r="G37" s="53">
        <f t="shared" si="19"/>
        <v>0</v>
      </c>
      <c r="H37" s="54"/>
      <c r="I37" s="53">
        <f t="shared" si="20"/>
        <v>0</v>
      </c>
      <c r="J37" s="54">
        <f>H37+'2025 Ιούλιος'!J37</f>
        <v>0</v>
      </c>
      <c r="K37" s="53">
        <f t="shared" si="21"/>
        <v>0</v>
      </c>
      <c r="L37" s="91">
        <f>'2024_60-69 ΕΞΟΔΑ+ΟΜ 2'!J143</f>
        <v>0</v>
      </c>
      <c r="M37" s="53">
        <f t="shared" si="22"/>
        <v>0</v>
      </c>
      <c r="N37" s="54">
        <f>L37+'2025 Ιούλιος'!N37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T37"/>
      <c r="U37"/>
      <c r="V37"/>
      <c r="W37"/>
    </row>
    <row r="38" spans="1:23" ht="15" customHeight="1">
      <c r="A38" s="174">
        <v>37</v>
      </c>
      <c r="B38" s="174"/>
      <c r="C38" s="83" t="s">
        <v>369</v>
      </c>
      <c r="D38" s="65">
        <f>'2025_ΕΣΟΔΑ'!J32</f>
        <v>0</v>
      </c>
      <c r="E38" s="82"/>
      <c r="F38" s="65">
        <f>'2025_ΕΣΟΔΑ'!J34</f>
        <v>215839.56584070798</v>
      </c>
      <c r="G38" s="82"/>
      <c r="H38" s="65">
        <f t="shared" ref="H38:N38" si="26">SUM(H8:H31)</f>
        <v>98648.584497479154</v>
      </c>
      <c r="I38" s="82"/>
      <c r="J38" s="65">
        <f t="shared" si="26"/>
        <v>590696.78524811624</v>
      </c>
      <c r="K38" s="82"/>
      <c r="L38" s="65">
        <f t="shared" si="26"/>
        <v>70656.83</v>
      </c>
      <c r="M38" s="82"/>
      <c r="N38" s="65">
        <f t="shared" si="26"/>
        <v>441589.26805309736</v>
      </c>
      <c r="O38" s="82"/>
      <c r="P38" s="65">
        <f>SUM(P8:P31)</f>
        <v>-225749.70221238938</v>
      </c>
      <c r="Q38" s="82"/>
      <c r="T38"/>
      <c r="U38"/>
      <c r="V38"/>
      <c r="W38"/>
    </row>
    <row r="39" spans="1:23" ht="33.7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T39"/>
      <c r="U39"/>
      <c r="V39"/>
      <c r="W39"/>
    </row>
    <row r="40" spans="1:23" ht="33.7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T40"/>
      <c r="U40"/>
      <c r="V40"/>
      <c r="W40"/>
    </row>
    <row r="41" spans="1:23" ht="41.25" customHeight="1">
      <c r="A41" s="174">
        <v>40</v>
      </c>
      <c r="B41" s="174"/>
      <c r="C41" s="52" t="s">
        <v>413</v>
      </c>
      <c r="D41" s="433" t="str">
        <f>ΑΝΤΙΣΤΟΙΧΙΣΗ!$F$113</f>
        <v xml:space="preserve">ΑΥΓΟΥΣΤΟΣ ΤΡΕΧΟΝ ΕΤΟΣ </v>
      </c>
      <c r="E41" s="433"/>
      <c r="F41" s="433"/>
      <c r="G41" s="109">
        <f>ΑΝΤΙΣΤΟΙΧΙΣΗ!$D$34</f>
        <v>2025</v>
      </c>
      <c r="H41" s="433" t="str">
        <f>ΑΝΤΙΣΤΟΙΧΙΣΗ!$F$113</f>
        <v xml:space="preserve">ΑΥΓΟΥΣΤΟΣ ΤΡΕΧΟΝ ΕΤΟΣ </v>
      </c>
      <c r="I41" s="433"/>
      <c r="J41" s="433"/>
      <c r="K41" s="109">
        <f>ΑΝΤΙΣΤΟΙΧΙΣΗ!$D$34</f>
        <v>2025</v>
      </c>
      <c r="L41" s="433" t="str">
        <f>ΑΝΤΙΣΤΟΙΧΙΣΗ!$F$127</f>
        <v>ΑΥΓΟΥΣΤΟΣ ΠΡΟΗΓΟΥΜΕΝΟΥ ΕΤΟΥΣ</v>
      </c>
      <c r="M41" s="433"/>
      <c r="N41" s="433"/>
      <c r="O41" s="109">
        <f>ΑΝΤΙΣΤΟΙΧΙΣΗ!$D$33</f>
        <v>2024</v>
      </c>
      <c r="P41" s="433"/>
      <c r="Q41" s="433"/>
      <c r="T41"/>
      <c r="U41"/>
      <c r="V41"/>
      <c r="W41"/>
    </row>
    <row r="42" spans="1:23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T42"/>
      <c r="U42"/>
      <c r="V42"/>
      <c r="W42"/>
    </row>
    <row r="43" spans="1:23" ht="22.5" customHeight="1">
      <c r="A43" s="174">
        <v>42</v>
      </c>
      <c r="B43" s="181" t="s">
        <v>1</v>
      </c>
      <c r="C43" s="83" t="s">
        <v>34</v>
      </c>
      <c r="D43" s="65">
        <f>SUM(D44:D73)</f>
        <v>7839.9766666666674</v>
      </c>
      <c r="E43" s="82"/>
      <c r="F43" s="65">
        <f>SUM(F44:F73)</f>
        <v>246662.31333333332</v>
      </c>
      <c r="G43" s="82"/>
      <c r="H43" s="65">
        <f>SUM(H44:H73)</f>
        <v>49335.673589999999</v>
      </c>
      <c r="I43" s="82"/>
      <c r="J43" s="65">
        <f>SUM(J44:J73)</f>
        <v>252525.96846000006</v>
      </c>
      <c r="K43" s="82"/>
      <c r="L43" s="65">
        <f>SUM(L44:L73)</f>
        <v>55000.759999999995</v>
      </c>
      <c r="M43" s="82"/>
      <c r="N43" s="65">
        <f>SUM(N44:N73)</f>
        <v>386393.38899999991</v>
      </c>
      <c r="O43" s="82"/>
      <c r="P43" s="65">
        <f>SUM(P44:P73)</f>
        <v>0</v>
      </c>
      <c r="Q43" s="82"/>
      <c r="T43"/>
      <c r="U43"/>
      <c r="V43"/>
      <c r="W43"/>
    </row>
    <row r="44" spans="1:23" ht="27.75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2'!K4</f>
        <v>0</v>
      </c>
      <c r="E44" s="76">
        <f>D44/$D$43</f>
        <v>0</v>
      </c>
      <c r="F44" s="66">
        <f>D44+'2025 Ιούλιος'!F44</f>
        <v>17090.260000000002</v>
      </c>
      <c r="G44" s="76">
        <f>F44/$F$43</f>
        <v>6.9286060643178382E-2</v>
      </c>
      <c r="H44" s="56">
        <f>ΠΡΟΥΠΟΛΟΓΙΣΜΟΣ_ΕΞΟΔΑ!K7</f>
        <v>4850</v>
      </c>
      <c r="I44" s="426">
        <f>H44/$H$43</f>
        <v>9.8306147399658927E-2</v>
      </c>
      <c r="J44" s="66">
        <f>H44+'2025 Ιούλιος'!J44</f>
        <v>28368.63</v>
      </c>
      <c r="K44" s="430">
        <f>J44/$J$43</f>
        <v>0.11233945630622766</v>
      </c>
      <c r="L44" s="56">
        <f>'2024_60-69 ΕΞΟΔΑ+ΟΜ 2'!K4</f>
        <v>5871.9100000000008</v>
      </c>
      <c r="M44" s="76">
        <f>L44/$L$43</f>
        <v>0.10676052476365784</v>
      </c>
      <c r="N44" s="66">
        <f>L44+'2025 Ιούλιος'!N44</f>
        <v>35232.120000000003</v>
      </c>
      <c r="O44" s="76">
        <f>N44/$N$43</f>
        <v>9.1181994834802965E-2</v>
      </c>
      <c r="P44" s="66"/>
      <c r="Q44" s="76"/>
      <c r="T44"/>
      <c r="U44"/>
      <c r="V44"/>
      <c r="W44"/>
    </row>
    <row r="45" spans="1:23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2'!K5</f>
        <v>0</v>
      </c>
      <c r="E45" s="76">
        <f t="shared" ref="E45:E65" si="27">D45/$D$43</f>
        <v>0</v>
      </c>
      <c r="F45" s="66">
        <f>D45+'2025 Ιούλιος'!F45</f>
        <v>24880</v>
      </c>
      <c r="G45" s="76">
        <f t="shared" ref="G45:G65" si="28">F45/$F$43</f>
        <v>0.10086664502484328</v>
      </c>
      <c r="H45" s="56">
        <f>ΠΡΟΥΠΟΛΟΓΙΣΜΟΣ_ΕΞΟΔΑ!K11</f>
        <v>4450</v>
      </c>
      <c r="I45" s="426">
        <f t="shared" ref="I45:I73" si="29">H45/$H$43</f>
        <v>9.0198423902779837E-2</v>
      </c>
      <c r="J45" s="66">
        <f>H45+'2025 Ιούλιος'!J45</f>
        <v>27415.59</v>
      </c>
      <c r="K45" s="430">
        <f t="shared" ref="K45:K71" si="30">J45/$J$43</f>
        <v>0.10856542860597963</v>
      </c>
      <c r="L45" s="56">
        <f>'2024_60-69 ΕΞΟΔΑ+ΟΜ 2'!K5</f>
        <v>5746.2000000000007</v>
      </c>
      <c r="M45" s="76">
        <f t="shared" ref="M45:M71" si="31">L45/$L$43</f>
        <v>0.10447491998292389</v>
      </c>
      <c r="N45" s="66">
        <f>L45+'2025 Ιούλιος'!N45</f>
        <v>42908.680000000008</v>
      </c>
      <c r="O45" s="76">
        <f t="shared" ref="O45:O71" si="32">N45/$N$43</f>
        <v>0.11104920845320161</v>
      </c>
      <c r="P45" s="66"/>
      <c r="Q45" s="76">
        <f>N45/F45</f>
        <v>1.7246254019292608</v>
      </c>
      <c r="T45"/>
      <c r="U45"/>
      <c r="V45"/>
      <c r="W45"/>
    </row>
    <row r="46" spans="1:23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2'!K6</f>
        <v>0</v>
      </c>
      <c r="E46" s="76">
        <f t="shared" si="27"/>
        <v>0</v>
      </c>
      <c r="F46" s="66">
        <f>D46+'2025 Ιούλιος'!F46</f>
        <v>14200.8</v>
      </c>
      <c r="G46" s="76">
        <f t="shared" si="28"/>
        <v>5.7571826875755398E-2</v>
      </c>
      <c r="H46" s="56">
        <f>ΠΡΟΥΠΟΛΟΓΙΣΜΟΣ_ΕΞΟΔΑ!K15</f>
        <v>2200</v>
      </c>
      <c r="I46" s="426">
        <f t="shared" si="29"/>
        <v>4.4592479232834978E-2</v>
      </c>
      <c r="J46" s="66">
        <f>H46+'2025 Ιούλιος'!J46</f>
        <v>12622.95</v>
      </c>
      <c r="K46" s="430">
        <f t="shared" si="30"/>
        <v>4.998674028251264E-2</v>
      </c>
      <c r="L46" s="56">
        <f>'2024_60-69 ΕΞΟΔΑ+ΟΜ 2'!K6</f>
        <v>1982.12</v>
      </c>
      <c r="M46" s="76">
        <f t="shared" si="31"/>
        <v>3.6038047474253085E-2</v>
      </c>
      <c r="N46" s="66">
        <f>L46+'2025 Ιούλιος'!N46</f>
        <v>23185.519999999997</v>
      </c>
      <c r="O46" s="76">
        <f t="shared" si="32"/>
        <v>6.0004960385075329E-2</v>
      </c>
      <c r="P46" s="66"/>
      <c r="Q46" s="76">
        <f t="shared" ref="Q46:Q73" si="33">N46/F46</f>
        <v>1.6326911159934649</v>
      </c>
      <c r="T46"/>
      <c r="U46"/>
      <c r="V46"/>
      <c r="W46"/>
    </row>
    <row r="47" spans="1:23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2'!K7</f>
        <v>0</v>
      </c>
      <c r="E47" s="76">
        <f t="shared" si="27"/>
        <v>0</v>
      </c>
      <c r="F47" s="66">
        <f>D47+'2025 Ιούλιος'!F47</f>
        <v>3672.9500000000003</v>
      </c>
      <c r="G47" s="76">
        <f t="shared" si="28"/>
        <v>1.4890600636816647E-2</v>
      </c>
      <c r="H47" s="56">
        <f>ΠΡΟΥΠΟΛΟΓΙΣΜΟΣ_ΕΞΟΔΑ!K19</f>
        <v>1154.33</v>
      </c>
      <c r="I47" s="426">
        <f t="shared" si="29"/>
        <v>2.339747116038109E-2</v>
      </c>
      <c r="J47" s="66">
        <f>H47+'2025 Ιούλιος'!J47</f>
        <v>6648.4766</v>
      </c>
      <c r="K47" s="430">
        <f t="shared" si="30"/>
        <v>2.6327892693749293E-2</v>
      </c>
      <c r="L47" s="56">
        <f>'2024_60-69 ΕΞΟΔΑ+ΟΜ 2'!K7</f>
        <v>1481.66</v>
      </c>
      <c r="M47" s="76">
        <f t="shared" si="31"/>
        <v>2.6938900480647909E-2</v>
      </c>
      <c r="N47" s="66">
        <f>L47+'2025 Ιούλιος'!N47</f>
        <v>8520.34</v>
      </c>
      <c r="O47" s="76">
        <f t="shared" si="32"/>
        <v>2.205094663252637E-2</v>
      </c>
      <c r="P47" s="66"/>
      <c r="Q47" s="76">
        <f t="shared" si="33"/>
        <v>2.3197538763119563</v>
      </c>
      <c r="T47"/>
      <c r="U47"/>
      <c r="V47"/>
      <c r="W47" s="237"/>
    </row>
    <row r="48" spans="1:23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2'!K8</f>
        <v>0</v>
      </c>
      <c r="E48" s="76">
        <f t="shared" si="27"/>
        <v>0</v>
      </c>
      <c r="F48" s="66">
        <f>D48+'2025 Ιούλιος'!F48</f>
        <v>4508.5199999999995</v>
      </c>
      <c r="G48" s="76">
        <f t="shared" si="28"/>
        <v>1.8278106367661029E-2</v>
      </c>
      <c r="H48" s="56">
        <f>ΠΡΟΥΠΟΛΟΓΙΣΜΟΣ_ΕΞΟΔΑ!K23</f>
        <v>947.8649999999999</v>
      </c>
      <c r="I48" s="426">
        <f t="shared" si="29"/>
        <v>1.9212568330923236E-2</v>
      </c>
      <c r="J48" s="66">
        <f>H48+'2025 Ιούλιος'!J48</f>
        <v>5798.2622999999994</v>
      </c>
      <c r="K48" s="430">
        <f t="shared" si="30"/>
        <v>2.2961053611080161E-2</v>
      </c>
      <c r="L48" s="56">
        <f>'2024_60-69 ΕΞΟΔΑ+ΟΜ 2'!K8</f>
        <v>1307.33</v>
      </c>
      <c r="M48" s="76">
        <f t="shared" si="31"/>
        <v>2.3769307915017902E-2</v>
      </c>
      <c r="N48" s="66">
        <f>L48+'2025 Ιούλιος'!N48</f>
        <v>8687.23</v>
      </c>
      <c r="O48" s="76">
        <f t="shared" si="32"/>
        <v>2.2482863960180233E-2</v>
      </c>
      <c r="P48" s="66"/>
      <c r="Q48" s="76">
        <f t="shared" si="33"/>
        <v>1.9268473911616231</v>
      </c>
      <c r="T48"/>
      <c r="U48"/>
      <c r="V48"/>
      <c r="W48" s="237"/>
    </row>
    <row r="49" spans="1:23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2'!K9</f>
        <v>0</v>
      </c>
      <c r="E49" s="76">
        <f t="shared" si="27"/>
        <v>0</v>
      </c>
      <c r="F49" s="66">
        <f>D49+'2025 Ιούλιος'!F49</f>
        <v>3032.88</v>
      </c>
      <c r="G49" s="76">
        <f t="shared" si="28"/>
        <v>1.2295676461533227E-2</v>
      </c>
      <c r="H49" s="56">
        <f>ΠΡΟΥΠΟΛΟΓΙΣΜΟΣ_ΕΞΟΔΑ!K27</f>
        <v>570.68000000000006</v>
      </c>
      <c r="I49" s="426">
        <f t="shared" si="29"/>
        <v>1.1567289112997394E-2</v>
      </c>
      <c r="J49" s="66">
        <f>H49+'2025 Ιούλιος'!J49</f>
        <v>3232.7236000000003</v>
      </c>
      <c r="K49" s="430">
        <f t="shared" si="30"/>
        <v>1.2801549162307486E-2</v>
      </c>
      <c r="L49" s="56">
        <f>'2024_60-69 ΕΞΟΔΑ+ΟΜ 2'!K9</f>
        <v>517.64</v>
      </c>
      <c r="M49" s="76">
        <f t="shared" si="31"/>
        <v>9.4115063137309388E-3</v>
      </c>
      <c r="N49" s="66">
        <f>L49+'2025 Ιούλιος'!N49</f>
        <v>6001.81</v>
      </c>
      <c r="O49" s="76">
        <f t="shared" si="32"/>
        <v>1.553290033127353E-2</v>
      </c>
      <c r="P49" s="66"/>
      <c r="Q49" s="76">
        <f t="shared" si="33"/>
        <v>1.9789144311677349</v>
      </c>
      <c r="T49"/>
      <c r="U49"/>
      <c r="V49"/>
      <c r="W49" s="237"/>
    </row>
    <row r="50" spans="1:23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2'!K10</f>
        <v>0</v>
      </c>
      <c r="E50" s="76">
        <f t="shared" si="27"/>
        <v>0</v>
      </c>
      <c r="F50" s="66">
        <f>D50+'2025 Ιούλιος'!F50</f>
        <v>47267</v>
      </c>
      <c r="G50" s="76">
        <f t="shared" si="28"/>
        <v>0.19162635491918276</v>
      </c>
      <c r="H50" s="56">
        <f>ΠΡΟΥΠΟΛΟΓΙΣΜΟΣ_ΕΞΟΔΑ!K31</f>
        <v>9987.34</v>
      </c>
      <c r="I50" s="426">
        <f t="shared" si="29"/>
        <v>0.20243647797330094</v>
      </c>
      <c r="J50" s="66">
        <f>H50+'2025 Ιούλιος'!J50</f>
        <v>56498.17</v>
      </c>
      <c r="K50" s="430">
        <f t="shared" si="30"/>
        <v>0.22373211889671168</v>
      </c>
      <c r="L50" s="56">
        <f>'2024_60-69 ΕΞΟΔΑ+ΟΜ 2'!K10</f>
        <v>9331.11</v>
      </c>
      <c r="M50" s="76">
        <f t="shared" si="31"/>
        <v>0.16965420114194787</v>
      </c>
      <c r="N50" s="66">
        <f>L50+'2025 Ιούλιος'!N50</f>
        <v>74552.179999999993</v>
      </c>
      <c r="O50" s="76">
        <f t="shared" si="32"/>
        <v>0.19294372554598757</v>
      </c>
      <c r="P50" s="66"/>
      <c r="Q50" s="76">
        <f t="shared" si="33"/>
        <v>1.5772564368375397</v>
      </c>
      <c r="T50"/>
      <c r="U50"/>
      <c r="V50"/>
      <c r="W50"/>
    </row>
    <row r="51" spans="1:23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2'!K11</f>
        <v>0</v>
      </c>
      <c r="E51" s="76">
        <f t="shared" si="27"/>
        <v>0</v>
      </c>
      <c r="F51" s="66">
        <f>D51+'2025 Ιούλιος'!F51</f>
        <v>0</v>
      </c>
      <c r="G51" s="76">
        <f t="shared" si="28"/>
        <v>0</v>
      </c>
      <c r="H51" s="56">
        <f>ΠΡΟΥΠΟΛΟΓΙΣΜΟΣ_ΕΞΟΔΑ!K35</f>
        <v>0</v>
      </c>
      <c r="I51" s="426">
        <f t="shared" si="29"/>
        <v>0</v>
      </c>
      <c r="J51" s="66">
        <f>H51+'2025 Ιούλιος'!J51</f>
        <v>0</v>
      </c>
      <c r="K51" s="430">
        <f t="shared" si="30"/>
        <v>0</v>
      </c>
      <c r="L51" s="56">
        <f>'2024_60-69 ΕΞΟΔΑ+ΟΜ 2'!K11</f>
        <v>0</v>
      </c>
      <c r="M51" s="76">
        <f t="shared" si="31"/>
        <v>0</v>
      </c>
      <c r="N51" s="66">
        <f>L51+'2025 Ιούλιος'!N51</f>
        <v>0</v>
      </c>
      <c r="O51" s="76">
        <f t="shared" si="32"/>
        <v>0</v>
      </c>
      <c r="P51" s="66"/>
      <c r="Q51" s="76" t="e">
        <f t="shared" si="33"/>
        <v>#DIV/0!</v>
      </c>
      <c r="T51"/>
      <c r="U51"/>
      <c r="V51"/>
      <c r="W51"/>
    </row>
    <row r="52" spans="1:23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2'!K12</f>
        <v>0</v>
      </c>
      <c r="E52" s="76">
        <f t="shared" si="27"/>
        <v>0</v>
      </c>
      <c r="F52" s="66">
        <f>D52+'2025 Ιούλιος'!F52</f>
        <v>1664.65</v>
      </c>
      <c r="G52" s="76">
        <f t="shared" si="28"/>
        <v>6.7487001865195089E-3</v>
      </c>
      <c r="H52" s="56">
        <f>ΠΡΟΥΠΟΛΟΓΙΣΜΟΣ_ΕΞΟΔΑ!K39</f>
        <v>352.78003999999999</v>
      </c>
      <c r="I52" s="426">
        <f t="shared" si="29"/>
        <v>7.15060754884486E-3</v>
      </c>
      <c r="J52" s="66">
        <f>H52+'2025 Ιούλιος'!J52</f>
        <v>2000.12336</v>
      </c>
      <c r="K52" s="430">
        <f t="shared" si="30"/>
        <v>7.9204660502740255E-3</v>
      </c>
      <c r="L52" s="56">
        <f>'2024_60-69 ΕΞΟΔΑ+ΟΜ 2'!K12</f>
        <v>328.34999999999997</v>
      </c>
      <c r="M52" s="76">
        <f t="shared" si="31"/>
        <v>5.9699175065944547E-3</v>
      </c>
      <c r="N52" s="66">
        <f>L52+'2025 Ιούλιος'!N52</f>
        <v>2630.82</v>
      </c>
      <c r="O52" s="76">
        <f t="shared" si="32"/>
        <v>6.8086568634330357E-3</v>
      </c>
      <c r="P52" s="66"/>
      <c r="Q52" s="76">
        <f t="shared" si="33"/>
        <v>1.5804042891899197</v>
      </c>
      <c r="T52"/>
      <c r="U52"/>
      <c r="V52"/>
      <c r="W52"/>
    </row>
    <row r="53" spans="1:23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2'!K13</f>
        <v>0</v>
      </c>
      <c r="E53" s="76">
        <f t="shared" si="27"/>
        <v>0</v>
      </c>
      <c r="F53" s="66">
        <f>D53+'2025 Ιούλιος'!F53</f>
        <v>2427.5000000000005</v>
      </c>
      <c r="G53" s="76">
        <f t="shared" si="28"/>
        <v>9.841389903448839E-3</v>
      </c>
      <c r="H53" s="56">
        <f>ΠΡΟΥΠΟΛΟΓΙΣΜΟΣ_ΕΞΟΔΑ!K43</f>
        <v>265.64</v>
      </c>
      <c r="I53" s="426">
        <f t="shared" si="29"/>
        <v>5.3843391742774017E-3</v>
      </c>
      <c r="J53" s="66">
        <f>H53+'2025 Ιούλιος'!J53</f>
        <v>1747.2199999999998</v>
      </c>
      <c r="K53" s="430">
        <f t="shared" si="30"/>
        <v>6.9189715840125895E-3</v>
      </c>
      <c r="L53" s="56">
        <f>'2024_60-69 ΕΞΟΔΑ+ΟΜ 2'!K13</f>
        <v>265.64</v>
      </c>
      <c r="M53" s="76">
        <f t="shared" si="31"/>
        <v>4.8297514434346E-3</v>
      </c>
      <c r="N53" s="66">
        <f>L53+'2025 Ιούλιος'!N53</f>
        <v>4178.49</v>
      </c>
      <c r="O53" s="76">
        <f t="shared" si="32"/>
        <v>1.0814082535972169E-2</v>
      </c>
      <c r="P53" s="66"/>
      <c r="Q53" s="76">
        <f t="shared" si="33"/>
        <v>1.721314109165808</v>
      </c>
      <c r="T53"/>
      <c r="U53"/>
      <c r="V53"/>
      <c r="W53"/>
    </row>
    <row r="54" spans="1:23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2'!K14</f>
        <v>0</v>
      </c>
      <c r="E54" s="76">
        <f t="shared" si="27"/>
        <v>0</v>
      </c>
      <c r="F54" s="66">
        <f>D54+'2025 Ιούλιος'!F54</f>
        <v>3383.5</v>
      </c>
      <c r="G54" s="76">
        <f t="shared" si="28"/>
        <v>1.3717133980769985E-2</v>
      </c>
      <c r="H54" s="56">
        <f>ΠΡΟΥΠΟΛΟΓΙΣΜΟΣ_ΕΞΟΔΑ!K47</f>
        <v>3501.63105</v>
      </c>
      <c r="I54" s="426">
        <f t="shared" si="29"/>
        <v>7.0975640853715966E-2</v>
      </c>
      <c r="J54" s="66">
        <f>H54+'2025 Ιούλιος'!J54</f>
        <v>6757.4551000000001</v>
      </c>
      <c r="K54" s="430">
        <f t="shared" si="30"/>
        <v>2.6759446330250888E-2</v>
      </c>
      <c r="L54" s="56">
        <f>'2024_60-69 ΕΞΟΔΑ+ΟΜ 2'!K14</f>
        <v>3672.2400000000007</v>
      </c>
      <c r="M54" s="76">
        <f t="shared" si="31"/>
        <v>6.6767077400385039E-2</v>
      </c>
      <c r="N54" s="66">
        <f>L54+'2025 Ιούλιος'!N54</f>
        <v>8054.2590000000009</v>
      </c>
      <c r="O54" s="76">
        <f t="shared" si="32"/>
        <v>2.0844712226688752E-2</v>
      </c>
      <c r="P54" s="66"/>
      <c r="Q54" s="76">
        <f t="shared" si="33"/>
        <v>2.3804518989212355</v>
      </c>
      <c r="T54"/>
      <c r="U54"/>
      <c r="V54"/>
      <c r="W54"/>
    </row>
    <row r="55" spans="1:23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2'!K15</f>
        <v>0</v>
      </c>
      <c r="E55" s="76">
        <f t="shared" si="27"/>
        <v>0</v>
      </c>
      <c r="F55" s="66">
        <f>D55+'2025 Ιούλιος'!F55</f>
        <v>1079.08</v>
      </c>
      <c r="G55" s="76">
        <f t="shared" si="28"/>
        <v>4.3747258566482266E-3</v>
      </c>
      <c r="H55" s="56">
        <f>ΠΡΟΥΠΟΛΟΓΙΣΜΟΣ_ΕΞΟΔΑ!K51</f>
        <v>0</v>
      </c>
      <c r="I55" s="426">
        <f t="shared" si="29"/>
        <v>0</v>
      </c>
      <c r="J55" s="66">
        <f>H55+'2025 Ιούλιος'!J55</f>
        <v>0</v>
      </c>
      <c r="K55" s="430">
        <f t="shared" si="30"/>
        <v>0</v>
      </c>
      <c r="L55" s="56">
        <f>'2024_60-69 ΕΞΟΔΑ+ΟΜ 2'!K15</f>
        <v>0</v>
      </c>
      <c r="M55" s="76">
        <f t="shared" si="31"/>
        <v>0</v>
      </c>
      <c r="N55" s="66">
        <f>L55+'2025 Ιούλιος'!N55</f>
        <v>0</v>
      </c>
      <c r="O55" s="76">
        <f t="shared" si="32"/>
        <v>0</v>
      </c>
      <c r="P55" s="66"/>
      <c r="Q55" s="76">
        <f t="shared" si="33"/>
        <v>0</v>
      </c>
      <c r="T55"/>
      <c r="U55"/>
      <c r="V55"/>
      <c r="W55"/>
    </row>
    <row r="56" spans="1:23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2'!K16</f>
        <v>0</v>
      </c>
      <c r="E56" s="76">
        <f t="shared" si="27"/>
        <v>0</v>
      </c>
      <c r="F56" s="66">
        <f>D56+'2025 Ιούλιος'!F56</f>
        <v>1678.29</v>
      </c>
      <c r="G56" s="76">
        <f t="shared" si="28"/>
        <v>6.8039984597566003E-3</v>
      </c>
      <c r="H56" s="56">
        <f>ΠΡΟΥΠΟΛΟΓΙΣΜΟΣ_ΕΞΟΔΑ!K55</f>
        <v>357.93</v>
      </c>
      <c r="I56" s="426">
        <f t="shared" si="29"/>
        <v>7.2549936780948289E-3</v>
      </c>
      <c r="J56" s="66">
        <f>H56+'2025 Ιούλιος'!J56</f>
        <v>1720.01</v>
      </c>
      <c r="K56" s="430">
        <f t="shared" si="30"/>
        <v>6.811220289498458E-3</v>
      </c>
      <c r="L56" s="56">
        <f>'2024_60-69 ΕΞΟΔΑ+ΟΜ 2'!K16</f>
        <v>357.93</v>
      </c>
      <c r="M56" s="76">
        <f t="shared" si="31"/>
        <v>6.5077282568459065E-3</v>
      </c>
      <c r="N56" s="66">
        <f>L56+'2025 Ιούλιος'!N56</f>
        <v>2551.3299999999995</v>
      </c>
      <c r="O56" s="76">
        <f t="shared" si="32"/>
        <v>6.6029338819769507E-3</v>
      </c>
      <c r="P56" s="66"/>
      <c r="Q56" s="76"/>
      <c r="T56"/>
      <c r="U56"/>
      <c r="V56"/>
      <c r="W56"/>
    </row>
    <row r="57" spans="1:23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2'!K17</f>
        <v>0</v>
      </c>
      <c r="E57" s="76">
        <f t="shared" si="27"/>
        <v>0</v>
      </c>
      <c r="F57" s="66">
        <f>D57+'2025 Ιούλιος'!F57</f>
        <v>287.06</v>
      </c>
      <c r="G57" s="76">
        <f t="shared" si="28"/>
        <v>1.1637772958533565E-3</v>
      </c>
      <c r="H57" s="56">
        <f>ΠΡΟΥΠΟΛΟΓΙΣΜΟΣ_ΕΞΟΔΑ!K59</f>
        <v>486.81</v>
      </c>
      <c r="I57" s="426">
        <f t="shared" si="29"/>
        <v>9.8673021887892703E-3</v>
      </c>
      <c r="J57" s="66">
        <f>H57+'2025 Ιούλιος'!J57</f>
        <v>796.13</v>
      </c>
      <c r="K57" s="430">
        <f t="shared" si="30"/>
        <v>3.1526658618719699E-3</v>
      </c>
      <c r="L57" s="56">
        <f>'2024_60-69 ΕΞΟΔΑ+ΟΜ 2'!K17</f>
        <v>486.81</v>
      </c>
      <c r="M57" s="76">
        <f t="shared" si="31"/>
        <v>8.8509686047974611E-3</v>
      </c>
      <c r="N57" s="66">
        <f>L57+'2025 Ιούλιος'!N57</f>
        <v>805.81000000000006</v>
      </c>
      <c r="O57" s="76">
        <f t="shared" si="32"/>
        <v>2.0854652872955865E-3</v>
      </c>
      <c r="P57" s="66"/>
      <c r="Q57" s="76">
        <f t="shared" si="33"/>
        <v>2.8071134954364942</v>
      </c>
      <c r="T57"/>
      <c r="U57"/>
      <c r="V57"/>
      <c r="W57"/>
    </row>
    <row r="58" spans="1:23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2'!K18</f>
        <v>0</v>
      </c>
      <c r="E58" s="76">
        <f t="shared" si="27"/>
        <v>0</v>
      </c>
      <c r="F58" s="66">
        <f>D58+'2025 Ιούλιος'!F58</f>
        <v>3780.7</v>
      </c>
      <c r="G58" s="76">
        <f t="shared" si="28"/>
        <v>1.5327432670636052E-2</v>
      </c>
      <c r="H58" s="56">
        <f>ΠΡΟΥΠΟΛΟΓΙΣΜΟΣ_ΕΞΟΔΑ!K63</f>
        <v>383.39000000000004</v>
      </c>
      <c r="I58" s="426">
        <f t="shared" si="29"/>
        <v>7.7710502786711841E-3</v>
      </c>
      <c r="J58" s="66">
        <f>H58+'2025 Ιούλιος'!J58</f>
        <v>687.01000000000022</v>
      </c>
      <c r="K58" s="430">
        <f t="shared" si="30"/>
        <v>2.7205518869589927E-3</v>
      </c>
      <c r="L58" s="56">
        <f>'2024_60-69 ΕΞΟΔΑ+ΟΜ 2'!K18</f>
        <v>383.39000000000004</v>
      </c>
      <c r="M58" s="76">
        <f t="shared" si="31"/>
        <v>6.970630951281402E-3</v>
      </c>
      <c r="N58" s="66">
        <f>L58+'2025 Ιούλιος'!N58</f>
        <v>1443.0800000000002</v>
      </c>
      <c r="O58" s="76">
        <f t="shared" si="32"/>
        <v>3.7347429875411262E-3</v>
      </c>
      <c r="P58" s="66"/>
      <c r="Q58" s="76">
        <f t="shared" si="33"/>
        <v>0.38169651122807952</v>
      </c>
      <c r="T58"/>
      <c r="U58"/>
      <c r="V58"/>
      <c r="W58"/>
    </row>
    <row r="59" spans="1:23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2'!K19</f>
        <v>0</v>
      </c>
      <c r="E59" s="76">
        <f t="shared" si="27"/>
        <v>0</v>
      </c>
      <c r="F59" s="66">
        <f>D59+'2025 Ιούλιος'!F59</f>
        <v>363.25000000000006</v>
      </c>
      <c r="G59" s="76">
        <f t="shared" si="28"/>
        <v>1.47266112561392E-3</v>
      </c>
      <c r="H59" s="56">
        <f>ΠΡΟΥΠΟΛΟΓΙΣΜΟΣ_ΕΞΟΔΑ!K67</f>
        <v>0</v>
      </c>
      <c r="I59" s="426">
        <f t="shared" si="29"/>
        <v>0</v>
      </c>
      <c r="J59" s="66">
        <f>H59+'2025 Ιούλιος'!J59</f>
        <v>556.32000000000005</v>
      </c>
      <c r="K59" s="430">
        <f t="shared" si="30"/>
        <v>2.2030209542117677E-3</v>
      </c>
      <c r="L59" s="56">
        <f>'2024_60-69 ΕΞΟΔΑ+ΟΜ 2'!K19</f>
        <v>0</v>
      </c>
      <c r="M59" s="76">
        <f t="shared" si="31"/>
        <v>0</v>
      </c>
      <c r="N59" s="66">
        <f>L59+'2025 Ιούλιος'!N59</f>
        <v>1009.04</v>
      </c>
      <c r="O59" s="76">
        <f t="shared" si="32"/>
        <v>2.6114318431053698E-3</v>
      </c>
      <c r="P59" s="66"/>
      <c r="Q59" s="76">
        <f t="shared" si="33"/>
        <v>2.7778114246386783</v>
      </c>
      <c r="T59"/>
      <c r="U59"/>
      <c r="V59"/>
      <c r="W59"/>
    </row>
    <row r="60" spans="1:23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2'!K20</f>
        <v>0</v>
      </c>
      <c r="E60" s="76">
        <f t="shared" si="27"/>
        <v>0</v>
      </c>
      <c r="F60" s="66">
        <f>D60+'2025 Ιούλιος'!F60</f>
        <v>0</v>
      </c>
      <c r="G60" s="76">
        <f t="shared" si="28"/>
        <v>0</v>
      </c>
      <c r="H60" s="56">
        <f>ΠΡΟΥΠΟΛΟΓΙΣΜΟΣ_ΕΞΟΔΑ!K71</f>
        <v>0</v>
      </c>
      <c r="I60" s="426">
        <f t="shared" si="29"/>
        <v>0</v>
      </c>
      <c r="J60" s="66">
        <f>H60+'2025 Ιούλιος'!J60</f>
        <v>0</v>
      </c>
      <c r="K60" s="430">
        <f t="shared" si="30"/>
        <v>0</v>
      </c>
      <c r="L60" s="56">
        <f>'2024_60-69 ΕΞΟΔΑ+ΟΜ 2'!K20</f>
        <v>0</v>
      </c>
      <c r="M60" s="76">
        <f t="shared" si="31"/>
        <v>0</v>
      </c>
      <c r="N60" s="66">
        <f>L60+'2025 Ιούλιος'!N60</f>
        <v>0</v>
      </c>
      <c r="O60" s="76">
        <f t="shared" si="32"/>
        <v>0</v>
      </c>
      <c r="P60" s="66"/>
      <c r="Q60" s="76" t="e">
        <f t="shared" si="33"/>
        <v>#DIV/0!</v>
      </c>
      <c r="T60"/>
      <c r="U60"/>
      <c r="V60"/>
      <c r="W60"/>
    </row>
    <row r="61" spans="1:23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2'!K21</f>
        <v>0</v>
      </c>
      <c r="E61" s="76">
        <f t="shared" si="27"/>
        <v>0</v>
      </c>
      <c r="F61" s="66">
        <f>D61+'2025 Ιούλιος'!F61</f>
        <v>0</v>
      </c>
      <c r="G61" s="76">
        <f t="shared" si="28"/>
        <v>0</v>
      </c>
      <c r="H61" s="56">
        <f>ΠΡΟΥΠΟΛΟΓΙΣΜΟΣ_ΕΞΟΔΑ!K75</f>
        <v>9.35</v>
      </c>
      <c r="I61" s="426">
        <f t="shared" si="29"/>
        <v>1.8951803673954864E-4</v>
      </c>
      <c r="J61" s="66">
        <f>H61+'2025 Ιούλιος'!J61</f>
        <v>9.35</v>
      </c>
      <c r="K61" s="430">
        <f t="shared" si="30"/>
        <v>3.7025895027825758E-5</v>
      </c>
      <c r="L61" s="56">
        <f>'2024_60-69 ΕΞΟΔΑ+ΟΜ 2'!K21</f>
        <v>9.35</v>
      </c>
      <c r="M61" s="76">
        <f t="shared" si="31"/>
        <v>1.6999765094155063E-4</v>
      </c>
      <c r="N61" s="66">
        <f>L61+'2025 Ιούλιος'!N61</f>
        <v>27.33</v>
      </c>
      <c r="O61" s="76">
        <f t="shared" si="32"/>
        <v>7.0731023816766197E-5</v>
      </c>
      <c r="P61" s="66"/>
      <c r="Q61" s="76" t="e">
        <f t="shared" si="33"/>
        <v>#DIV/0!</v>
      </c>
      <c r="T61"/>
      <c r="U61"/>
      <c r="V61"/>
      <c r="W61"/>
    </row>
    <row r="62" spans="1:23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2'!K22</f>
        <v>0</v>
      </c>
      <c r="E62" s="76">
        <f t="shared" si="27"/>
        <v>0</v>
      </c>
      <c r="F62" s="66">
        <f>D62+'2025 Ιούλιος'!F62</f>
        <v>0</v>
      </c>
      <c r="G62" s="76">
        <f t="shared" si="28"/>
        <v>0</v>
      </c>
      <c r="H62" s="56">
        <f>ΠΡΟΥΠΟΛΟΓΙΣΜΟΣ_ΕΞΟΔΑ!K79</f>
        <v>0</v>
      </c>
      <c r="I62" s="426">
        <f t="shared" si="29"/>
        <v>0</v>
      </c>
      <c r="J62" s="66">
        <f>H62+'2025 Ιούλιος'!J62</f>
        <v>0</v>
      </c>
      <c r="K62" s="430">
        <f t="shared" si="30"/>
        <v>0</v>
      </c>
      <c r="L62" s="56">
        <f>'2024_60-69 ΕΞΟΔΑ+ΟΜ 2'!K22</f>
        <v>0</v>
      </c>
      <c r="M62" s="76">
        <f t="shared" si="31"/>
        <v>0</v>
      </c>
      <c r="N62" s="66">
        <f>L62+'2025 Ιούλιος'!N62</f>
        <v>101.1</v>
      </c>
      <c r="O62" s="76">
        <f t="shared" si="32"/>
        <v>2.6165043936608349E-4</v>
      </c>
      <c r="P62" s="66"/>
      <c r="Q62" s="76" t="e">
        <f t="shared" si="33"/>
        <v>#DIV/0!</v>
      </c>
      <c r="T62"/>
      <c r="U62"/>
      <c r="V62"/>
      <c r="W62"/>
    </row>
    <row r="63" spans="1:23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2'!K23</f>
        <v>0</v>
      </c>
      <c r="E63" s="76">
        <f t="shared" si="27"/>
        <v>0</v>
      </c>
      <c r="F63" s="66">
        <f>D63+'2025 Ιούλιος'!F63</f>
        <v>188.71</v>
      </c>
      <c r="G63" s="76">
        <f t="shared" si="28"/>
        <v>7.6505404271053762E-4</v>
      </c>
      <c r="H63" s="56">
        <f>ΠΡΟΥΠΟΛΟΓΙΣΜΟΣ_ΕΞΟΔΑ!K83</f>
        <v>24.03</v>
      </c>
      <c r="I63" s="426">
        <f t="shared" si="29"/>
        <v>4.8707148907501117E-4</v>
      </c>
      <c r="J63" s="66">
        <f>H63+'2025 Ιούλιος'!J63</f>
        <v>26.75</v>
      </c>
      <c r="K63" s="430">
        <f t="shared" si="30"/>
        <v>1.0592969967853892E-4</v>
      </c>
      <c r="L63" s="56">
        <f>'2024_60-69 ΕΞΟΔΑ+ΟΜ 2'!K23</f>
        <v>24.03</v>
      </c>
      <c r="M63" s="76">
        <f t="shared" si="31"/>
        <v>4.3690305370325797E-4</v>
      </c>
      <c r="N63" s="66">
        <f>L63+'2025 Ιούλιος'!N63</f>
        <v>486.51</v>
      </c>
      <c r="O63" s="76">
        <f t="shared" si="32"/>
        <v>1.259105393234355E-3</v>
      </c>
      <c r="P63" s="66"/>
      <c r="Q63" s="76">
        <f t="shared" si="33"/>
        <v>2.5780827725080808</v>
      </c>
      <c r="T63"/>
      <c r="U63"/>
      <c r="V63"/>
      <c r="W63"/>
    </row>
    <row r="64" spans="1:23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2'!K24</f>
        <v>0</v>
      </c>
      <c r="E64" s="76">
        <f t="shared" si="27"/>
        <v>0</v>
      </c>
      <c r="F64" s="66">
        <f>D64+'2025 Ιούλιος'!F64</f>
        <v>36346.14</v>
      </c>
      <c r="G64" s="76">
        <f t="shared" si="28"/>
        <v>0.14735181677665826</v>
      </c>
      <c r="H64" s="56">
        <f>ΠΡΟΥΠΟΛΟΓΙΣΜΟΣ_ΕΞΟΔΑ!K87</f>
        <v>9089.7099999999991</v>
      </c>
      <c r="I64" s="426">
        <f t="shared" si="29"/>
        <v>0.18424213836704198</v>
      </c>
      <c r="J64" s="66">
        <f>H64+'2025 Ιούλιος'!J64</f>
        <v>45214.01</v>
      </c>
      <c r="K64" s="430">
        <f t="shared" si="30"/>
        <v>0.17904697198364322</v>
      </c>
      <c r="L64" s="56">
        <f>'2024_60-69 ΕΞΟΔΑ+ΟΜ 2'!K24</f>
        <v>9089.7099999999991</v>
      </c>
      <c r="M64" s="76">
        <f t="shared" si="31"/>
        <v>0.1652651708812751</v>
      </c>
      <c r="N64" s="66">
        <f>L64+'2025 Ιούλιος'!N64</f>
        <v>62071.79</v>
      </c>
      <c r="O64" s="76">
        <f t="shared" si="32"/>
        <v>0.16064402696082364</v>
      </c>
      <c r="P64" s="66"/>
      <c r="Q64" s="76">
        <f t="shared" si="33"/>
        <v>1.7077959310122066</v>
      </c>
      <c r="T64"/>
      <c r="U64"/>
      <c r="V64"/>
      <c r="W64"/>
    </row>
    <row r="65" spans="1:23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2'!K25</f>
        <v>0</v>
      </c>
      <c r="E65" s="76">
        <f t="shared" si="27"/>
        <v>0</v>
      </c>
      <c r="F65" s="66">
        <f>D65+'2025 Ιούλιος'!F65</f>
        <v>2900.09</v>
      </c>
      <c r="G65" s="76">
        <f t="shared" si="28"/>
        <v>1.1757329122592353E-2</v>
      </c>
      <c r="H65" s="56">
        <f>ΠΡΟΥΠΟΛΟΓΙΣΜΟΣ_ΕΞΟΔΑ!K91</f>
        <v>711.5</v>
      </c>
      <c r="I65" s="426">
        <f t="shared" si="29"/>
        <v>1.4421613170073675E-2</v>
      </c>
      <c r="J65" s="66">
        <f>H65+'2025 Ιούλιος'!J65</f>
        <v>1492.2</v>
      </c>
      <c r="K65" s="430">
        <f t="shared" si="30"/>
        <v>5.9090952471146088E-3</v>
      </c>
      <c r="L65" s="56">
        <f>'2024_60-69 ΕΞΟΔΑ+ΟΜ 2'!K25</f>
        <v>711.5</v>
      </c>
      <c r="M65" s="76">
        <f t="shared" si="31"/>
        <v>1.2936184881808907E-2</v>
      </c>
      <c r="N65" s="66">
        <f>L65+'2025 Ιούλιος'!N65</f>
        <v>1463.88</v>
      </c>
      <c r="O65" s="76">
        <f t="shared" si="32"/>
        <v>3.7885741362930006E-3</v>
      </c>
      <c r="P65" s="66"/>
      <c r="Q65" s="76">
        <f t="shared" si="33"/>
        <v>0.50477054160388124</v>
      </c>
      <c r="T65"/>
      <c r="U65"/>
      <c r="V65"/>
      <c r="W65"/>
    </row>
    <row r="66" spans="1:23" ht="15" customHeight="1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2'!K26</f>
        <v>0</v>
      </c>
      <c r="E66" s="76">
        <f t="shared" ref="E66:E73" si="34">D66/$D$43</f>
        <v>0</v>
      </c>
      <c r="F66" s="66">
        <f>D66+'2025 Ιούλιος'!F66</f>
        <v>0</v>
      </c>
      <c r="G66" s="76">
        <f t="shared" ref="G66:G73" si="35">F66/$F$43</f>
        <v>0</v>
      </c>
      <c r="H66" s="56">
        <f>ΠΡΟΥΠΟΛΟΓΙΣΜΟΣ_ΕΞΟΔΑ!K95</f>
        <v>0</v>
      </c>
      <c r="I66" s="426">
        <f t="shared" si="29"/>
        <v>0</v>
      </c>
      <c r="J66" s="66">
        <f>H66+'2025 Ιούλιος'!J66</f>
        <v>88.5</v>
      </c>
      <c r="K66" s="430">
        <f t="shared" si="30"/>
        <v>3.5045900641311007E-4</v>
      </c>
      <c r="L66" s="56">
        <f>'2024_60-69 ΕΞΟΔΑ+ΟΜ 2'!K26</f>
        <v>0</v>
      </c>
      <c r="M66" s="76">
        <f t="shared" si="31"/>
        <v>0</v>
      </c>
      <c r="N66" s="66">
        <f>L66+'2025 Ιούλιος'!N66</f>
        <v>228.5</v>
      </c>
      <c r="O66" s="76">
        <f t="shared" si="32"/>
        <v>5.9136622547131638E-4</v>
      </c>
      <c r="P66" s="66"/>
      <c r="Q66" s="76" t="e">
        <f t="shared" si="33"/>
        <v>#DIV/0!</v>
      </c>
      <c r="T66"/>
      <c r="U66"/>
      <c r="V66"/>
      <c r="W66"/>
    </row>
    <row r="67" spans="1:23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2'!K27</f>
        <v>0</v>
      </c>
      <c r="E67" s="76">
        <f t="shared" si="34"/>
        <v>0</v>
      </c>
      <c r="F67" s="66">
        <f>D67+'2025 Ιούλιος'!F67</f>
        <v>399.06</v>
      </c>
      <c r="G67" s="76">
        <f t="shared" si="35"/>
        <v>1.6178393634893071E-3</v>
      </c>
      <c r="H67" s="56">
        <f>ΠΡΟΥΠΟΛΟΓΙΣΜΟΣ_ΕΞΟΔΑ!K99</f>
        <v>157.55000000000001</v>
      </c>
      <c r="I67" s="426">
        <f t="shared" si="29"/>
        <v>3.1934295923332504E-3</v>
      </c>
      <c r="J67" s="66">
        <f>H67+'2025 Ιούλιος'!J67</f>
        <v>507.73</v>
      </c>
      <c r="K67" s="430">
        <f t="shared" si="30"/>
        <v>2.0106050997302644E-3</v>
      </c>
      <c r="L67" s="56">
        <f>'2024_60-69 ΕΞΟΔΑ+ΟΜ 2'!K27</f>
        <v>157.55000000000001</v>
      </c>
      <c r="M67" s="76">
        <f t="shared" si="31"/>
        <v>2.8645058722824926E-3</v>
      </c>
      <c r="N67" s="66">
        <f>L67+'2025 Ιούλιος'!N67</f>
        <v>157.55000000000001</v>
      </c>
      <c r="O67" s="76">
        <f t="shared" si="32"/>
        <v>4.0774507143547439E-4</v>
      </c>
      <c r="P67" s="66"/>
      <c r="Q67" s="76">
        <f t="shared" si="33"/>
        <v>0.39480278654838874</v>
      </c>
      <c r="T67"/>
      <c r="U67"/>
      <c r="V67"/>
      <c r="W67"/>
    </row>
    <row r="68" spans="1:23" ht="42.75" customHeight="1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2'!K28</f>
        <v>0</v>
      </c>
      <c r="E68" s="76">
        <f t="shared" si="34"/>
        <v>0</v>
      </c>
      <c r="F68" s="66">
        <f>D68+'2025 Ιούλιος'!F68</f>
        <v>5994.46</v>
      </c>
      <c r="G68" s="76">
        <f t="shared" si="35"/>
        <v>2.4302293767508924E-2</v>
      </c>
      <c r="H68" s="56">
        <f>ΠΡΟΥΠΟΛΟΓΙΣΜΟΣ_ΕΞΟΔΑ!K103</f>
        <v>2185.81</v>
      </c>
      <c r="I68" s="426">
        <f t="shared" si="29"/>
        <v>4.4304857741783193E-2</v>
      </c>
      <c r="J68" s="66">
        <f>H68+'2025 Ιούλιος'!J68</f>
        <v>10801.699999999999</v>
      </c>
      <c r="K68" s="430">
        <f t="shared" si="30"/>
        <v>4.2774610729632664E-2</v>
      </c>
      <c r="L68" s="56">
        <f>'2024_60-69 ΕΞΟΔΑ+ΟΜ 2'!K28</f>
        <v>2185.81</v>
      </c>
      <c r="M68" s="76">
        <f t="shared" si="31"/>
        <v>3.9741450845406499E-2</v>
      </c>
      <c r="N68" s="66">
        <f>L68+'2025 Ιούλιος'!N68</f>
        <v>13309.429999999998</v>
      </c>
      <c r="O68" s="76">
        <f t="shared" si="32"/>
        <v>3.4445283948685783E-2</v>
      </c>
      <c r="P68" s="66"/>
      <c r="Q68" s="76">
        <f t="shared" si="33"/>
        <v>2.2202883996223175</v>
      </c>
      <c r="T68"/>
      <c r="U68"/>
      <c r="V68"/>
      <c r="W68"/>
    </row>
    <row r="69" spans="1:23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2'!K29</f>
        <v>0</v>
      </c>
      <c r="E69" s="76">
        <f t="shared" si="34"/>
        <v>0</v>
      </c>
      <c r="F69" s="66">
        <f>D69+'2025 Ιούλιος'!F69</f>
        <v>1811.8300000000002</v>
      </c>
      <c r="G69" s="76">
        <f t="shared" si="35"/>
        <v>7.3453863929003943E-3</v>
      </c>
      <c r="H69" s="56">
        <f>ΠΡΟΥΠΟΛΟΓΙΣΜΟΣ_ΕΞΟΔΑ!K107</f>
        <v>0</v>
      </c>
      <c r="I69" s="426">
        <f t="shared" si="29"/>
        <v>0</v>
      </c>
      <c r="J69" s="66">
        <f>H69+'2025 Ιούλιος'!J69</f>
        <v>398.87</v>
      </c>
      <c r="K69" s="430">
        <f t="shared" si="30"/>
        <v>1.5795207218982736E-3</v>
      </c>
      <c r="L69" s="56">
        <f>'2024_60-69 ΕΞΟΔΑ+ΟΜ 2'!K29</f>
        <v>0</v>
      </c>
      <c r="M69" s="76">
        <f t="shared" si="31"/>
        <v>0</v>
      </c>
      <c r="N69" s="66">
        <f>L69+'2025 Ιούλιος'!N69</f>
        <v>4352.18</v>
      </c>
      <c r="O69" s="76">
        <f t="shared" si="32"/>
        <v>1.1263598508410301E-2</v>
      </c>
      <c r="P69" s="66"/>
      <c r="Q69" s="76">
        <f t="shared" si="33"/>
        <v>2.4020907038739838</v>
      </c>
      <c r="T69"/>
      <c r="U69"/>
      <c r="V69"/>
      <c r="W69"/>
    </row>
    <row r="70" spans="1:23" ht="21" customHeight="1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f>'2025_60-69 ΕΞΟΔΑ+ΟΜ 2'!K30</f>
        <v>0</v>
      </c>
      <c r="E70" s="76">
        <f t="shared" si="34"/>
        <v>0</v>
      </c>
      <c r="F70" s="66">
        <f>D70+'2025 Ιούλιος'!F70</f>
        <v>0</v>
      </c>
      <c r="G70" s="76">
        <f t="shared" si="35"/>
        <v>0</v>
      </c>
      <c r="H70" s="56">
        <f>ΠΡΟΥΠΟΛΟΓΙΣΜΟΣ_ΕΞΟΔΑ!K111</f>
        <v>0</v>
      </c>
      <c r="I70" s="426">
        <f t="shared" si="29"/>
        <v>0</v>
      </c>
      <c r="J70" s="66">
        <f>H70+'2025 Ιούλιος'!J70</f>
        <v>0</v>
      </c>
      <c r="K70" s="430">
        <f t="shared" si="30"/>
        <v>0</v>
      </c>
      <c r="L70" s="56">
        <f>'2024_60-69 ΕΞΟΔΑ+ΟΜ 2'!K30</f>
        <v>331.8</v>
      </c>
      <c r="M70" s="76">
        <f t="shared" si="31"/>
        <v>6.0326439125568451E-3</v>
      </c>
      <c r="N70" s="66">
        <f>L70+'2025 Ιούλιος'!N70</f>
        <v>2071.15</v>
      </c>
      <c r="O70" s="76">
        <f t="shared" si="32"/>
        <v>5.3602107566079514E-3</v>
      </c>
      <c r="P70" s="66"/>
      <c r="Q70" s="76" t="e">
        <f t="shared" si="33"/>
        <v>#DIV/0!</v>
      </c>
      <c r="T70"/>
      <c r="U70"/>
      <c r="V70"/>
      <c r="W70"/>
    </row>
    <row r="71" spans="1:23" ht="30.75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2'!K31</f>
        <v>7839.9766666666674</v>
      </c>
      <c r="E71" s="76">
        <f t="shared" si="34"/>
        <v>1</v>
      </c>
      <c r="F71" s="66">
        <f>D71+'2025 Ιούλιος'!F71</f>
        <v>62719.813333333346</v>
      </c>
      <c r="G71" s="76">
        <f t="shared" si="35"/>
        <v>0.25427400110601955</v>
      </c>
      <c r="H71" s="56">
        <f>ΠΡΟΥΠΟΛΟΓΙΣΜΟΣ_ΕΞΟΔΑ!K115</f>
        <v>4730.6275000000005</v>
      </c>
      <c r="I71" s="426">
        <f t="shared" si="29"/>
        <v>9.588654934183094E-2</v>
      </c>
      <c r="J71" s="66">
        <f>H71+'2025 Ιούλιος'!J71</f>
        <v>23653.137500000004</v>
      </c>
      <c r="K71" s="430">
        <f t="shared" si="30"/>
        <v>9.3666158946922901E-2</v>
      </c>
      <c r="L71" s="56">
        <f>'2024_60-69 ΕΞΟΔΑ+ΟΜ 2'!K31</f>
        <v>7839.98</v>
      </c>
      <c r="M71" s="76">
        <f t="shared" si="31"/>
        <v>0.14254312122232493</v>
      </c>
      <c r="N71" s="66">
        <f>L71+'2025 Ιούλιος'!N71</f>
        <v>62719.839999999982</v>
      </c>
      <c r="O71" s="76">
        <f t="shared" si="32"/>
        <v>0.1623212036891242</v>
      </c>
      <c r="P71" s="66"/>
      <c r="Q71" s="76">
        <f t="shared" si="33"/>
        <v>1.000000425171333</v>
      </c>
      <c r="T71"/>
      <c r="U71"/>
      <c r="V71"/>
      <c r="W71"/>
    </row>
    <row r="72" spans="1:23" ht="30.75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2'!K32</f>
        <v>0</v>
      </c>
      <c r="E72" s="76">
        <f t="shared" si="34"/>
        <v>0</v>
      </c>
      <c r="F72" s="66">
        <f>D72+'2025 Ιούλιος'!F72</f>
        <v>5806.2300000000005</v>
      </c>
      <c r="G72" s="76">
        <f t="shared" si="35"/>
        <v>2.3539185705088256E-2</v>
      </c>
      <c r="H72" s="56">
        <f>ΠΡΟΥΠΟΛΟΓΙΣΜΟΣ_ΕΞΟΔΑ!K119</f>
        <v>2918.7</v>
      </c>
      <c r="I72" s="426">
        <f t="shared" si="29"/>
        <v>5.9160031425852473E-2</v>
      </c>
      <c r="J72" s="66">
        <f>H72+'2025 Ιούλιος'!J72</f>
        <v>14869.529999999999</v>
      </c>
      <c r="K72" s="430">
        <f t="shared" ref="K72:K73" si="36">J72/$J$43</f>
        <v>5.8883171860225229E-2</v>
      </c>
      <c r="L72" s="56">
        <f>'2024_60-69 ΕΞΟΔΑ+ΟΜ 2'!K32</f>
        <v>2918.7</v>
      </c>
      <c r="M72" s="76">
        <f t="shared" ref="M72:M73" si="37">L72/$L$43</f>
        <v>5.3066539444182229E-2</v>
      </c>
      <c r="N72" s="66">
        <f>L72+'2025 Ιούλιος'!N72</f>
        <v>19643.420000000002</v>
      </c>
      <c r="O72" s="76">
        <f t="shared" ref="O72:O73" si="38">N72/$N$43</f>
        <v>5.0837878077670748E-2</v>
      </c>
      <c r="P72" s="66"/>
      <c r="Q72" s="76">
        <f t="shared" si="33"/>
        <v>3.3831625684824749</v>
      </c>
      <c r="T72"/>
      <c r="U72"/>
      <c r="V72"/>
      <c r="W72"/>
    </row>
    <row r="73" spans="1:23" ht="30.75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2'!K33</f>
        <v>0</v>
      </c>
      <c r="E73" s="76">
        <f t="shared" si="34"/>
        <v>0</v>
      </c>
      <c r="F73" s="66">
        <f>D73+'2025 Ιούλιος'!F73</f>
        <v>1179.54</v>
      </c>
      <c r="G73" s="76">
        <f t="shared" si="35"/>
        <v>4.7820033148152589E-3</v>
      </c>
      <c r="H73" s="56">
        <f>ΠΡΟΥΠΟΛΟΓΙΣΜΟΣ_ΕΞΟΔΑ!K123</f>
        <v>0</v>
      </c>
      <c r="I73" s="426">
        <f t="shared" si="29"/>
        <v>0</v>
      </c>
      <c r="J73" s="66">
        <f>H73+'2025 Ιούλιος'!J73</f>
        <v>615.12</v>
      </c>
      <c r="K73" s="430">
        <f t="shared" si="36"/>
        <v>2.4358682940659017E-3</v>
      </c>
      <c r="L73" s="56">
        <f>'2024_60-69 ΕΞΟΔΑ+ΟΜ 2'!K33</f>
        <v>0</v>
      </c>
      <c r="M73" s="76">
        <f t="shared" si="37"/>
        <v>0</v>
      </c>
      <c r="N73" s="66">
        <f>L73+'2025 Ιούλιος'!N73</f>
        <v>0</v>
      </c>
      <c r="O73" s="76">
        <f t="shared" si="38"/>
        <v>0</v>
      </c>
      <c r="P73" s="66"/>
      <c r="Q73" s="76">
        <f t="shared" si="33"/>
        <v>0</v>
      </c>
      <c r="T73"/>
      <c r="U73"/>
      <c r="V73"/>
      <c r="W73"/>
    </row>
    <row r="74" spans="1:23" ht="36" customHeight="1">
      <c r="A74" s="174">
        <v>73</v>
      </c>
      <c r="B74" s="174"/>
      <c r="C74" s="187" t="s">
        <v>404</v>
      </c>
      <c r="D74" s="65">
        <f>'2025_60-69 ΕΞΟΔΑ+ΟΜ 2'!K3</f>
        <v>7839.9766666666674</v>
      </c>
      <c r="E74" s="299"/>
      <c r="F74" s="65">
        <f>'2025_60-69 ΕΞΟΔΑ+ΟΜ 2'!X3</f>
        <v>247944.17333333331</v>
      </c>
      <c r="G74" s="299"/>
      <c r="H74" s="65">
        <f>SUM(H44:H73)</f>
        <v>49335.673589999999</v>
      </c>
      <c r="I74" s="299"/>
      <c r="J74" s="65">
        <f>SUM(J44:J73)</f>
        <v>252525.96846000006</v>
      </c>
      <c r="K74" s="299"/>
      <c r="L74" s="65">
        <f>SUM(L44:L73)</f>
        <v>55000.759999999995</v>
      </c>
      <c r="M74" s="299"/>
      <c r="N74" s="65"/>
      <c r="O74" s="299"/>
      <c r="P74" s="65">
        <f>SUM(P44:P73)</f>
        <v>0</v>
      </c>
      <c r="Q74" s="299"/>
      <c r="T74"/>
      <c r="U74"/>
      <c r="V74"/>
      <c r="W74"/>
    </row>
    <row r="75" spans="1:23" ht="22.5" customHeight="1">
      <c r="A75" s="174">
        <v>74</v>
      </c>
      <c r="B75" s="174"/>
      <c r="C75" s="88" t="s">
        <v>382</v>
      </c>
      <c r="D75" s="65">
        <f>D43-D74</f>
        <v>0</v>
      </c>
      <c r="E75" s="299"/>
      <c r="F75" s="65">
        <f>F43-F74</f>
        <v>-1281.859999999986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/>
      <c r="O75" s="299"/>
      <c r="P75" s="65">
        <f>P43-P74</f>
        <v>0</v>
      </c>
      <c r="Q75" s="299"/>
      <c r="T75"/>
      <c r="U75"/>
      <c r="V75"/>
      <c r="W75"/>
    </row>
    <row r="76" spans="1:23" ht="36" customHeight="1">
      <c r="A76" s="175">
        <v>75</v>
      </c>
      <c r="B76" s="175"/>
      <c r="C76" s="55" t="s">
        <v>387</v>
      </c>
      <c r="D76" s="78">
        <f>D38-D74</f>
        <v>-7839.9766666666674</v>
      </c>
      <c r="E76" s="300"/>
      <c r="F76" s="78">
        <f>F38-F74</f>
        <v>-32104.607492625335</v>
      </c>
      <c r="G76" s="300"/>
      <c r="H76" s="79">
        <f>H38-H74</f>
        <v>49312.910907479156</v>
      </c>
      <c r="I76" s="300" t="e">
        <f t="shared" ref="I76" si="39">H76/$I$39</f>
        <v>#DIV/0!</v>
      </c>
      <c r="J76" s="79">
        <f>J38-J74</f>
        <v>338170.81678811618</v>
      </c>
      <c r="K76" s="300"/>
      <c r="L76" s="92">
        <f>L38-L74</f>
        <v>15656.070000000007</v>
      </c>
      <c r="M76" s="300"/>
      <c r="N76" s="78">
        <f>N38-N74</f>
        <v>441589.26805309736</v>
      </c>
      <c r="O76" s="300"/>
      <c r="P76" s="78">
        <f>P38-P74</f>
        <v>-225749.70221238938</v>
      </c>
      <c r="Q76" s="300"/>
      <c r="T76"/>
      <c r="U76"/>
      <c r="V76"/>
      <c r="W76"/>
    </row>
    <row r="77" spans="1:23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T77"/>
      <c r="U77"/>
      <c r="V77"/>
      <c r="W77"/>
    </row>
    <row r="78" spans="1:23" ht="15.75" customHeight="1">
      <c r="A78" s="74">
        <v>77</v>
      </c>
      <c r="B78" s="74"/>
      <c r="C78" s="52" t="s">
        <v>300</v>
      </c>
      <c r="D78" s="433" t="str">
        <f>ΑΝΤΙΣΤΟΙΧΙΣΗ!$F$113</f>
        <v xml:space="preserve">ΑΥΓΟΥΣΤΟΣ ΤΡΕΧΟΝ ΕΤΟΣ </v>
      </c>
      <c r="E78" s="433"/>
      <c r="F78" s="433"/>
      <c r="G78" s="109">
        <f>ΑΝΤΙΣΤΟΙΧΙΣΗ!$D$34</f>
        <v>2025</v>
      </c>
      <c r="H78" s="433" t="str">
        <f>ΑΝΤΙΣΤΟΙΧΙΣΗ!$F$113</f>
        <v xml:space="preserve">ΑΥΓΟΥΣΤΟΣ ΤΡΕΧΟΝ ΕΤΟΣ </v>
      </c>
      <c r="I78" s="433"/>
      <c r="J78" s="433"/>
      <c r="K78" s="109">
        <f>ΑΝΤΙΣΤΟΙΧΙΣΗ!$D$34</f>
        <v>2025</v>
      </c>
      <c r="L78" s="433" t="str">
        <f>ΑΝΤΙΣΤΟΙΧΙΣΗ!$F$127</f>
        <v>ΑΥΓΟΥΣΤΟΣ ΠΡΟΗΓΟΥΜΕΝΟΥ ΕΤΟΥΣ</v>
      </c>
      <c r="M78" s="433"/>
      <c r="N78" s="433"/>
      <c r="O78" s="109">
        <f>ΑΝΤΙΣΤΟΙΧΙΣΗ!$D$33</f>
        <v>2024</v>
      </c>
      <c r="P78" s="433"/>
      <c r="Q78" s="433"/>
      <c r="T78"/>
      <c r="U78"/>
      <c r="V78"/>
      <c r="W78"/>
    </row>
    <row r="79" spans="1:23" ht="55.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T79"/>
      <c r="U79"/>
      <c r="V79"/>
      <c r="W79"/>
    </row>
    <row r="80" spans="1:23" ht="15.5">
      <c r="A80" s="74">
        <v>79</v>
      </c>
      <c r="B80" s="74" t="s">
        <v>1</v>
      </c>
      <c r="C80" s="187" t="s">
        <v>405</v>
      </c>
      <c r="D80" s="65">
        <f t="shared" ref="D80:N80" si="40">SUM(D81:D110)</f>
        <v>0</v>
      </c>
      <c r="E80" s="82"/>
      <c r="F80" s="65">
        <f t="shared" si="40"/>
        <v>46297.34</v>
      </c>
      <c r="G80" s="82"/>
      <c r="H80" s="65">
        <f t="shared" si="40"/>
        <v>8401.8249999999989</v>
      </c>
      <c r="I80" s="82"/>
      <c r="J80" s="65">
        <f t="shared" si="40"/>
        <v>114225.79437499997</v>
      </c>
      <c r="K80" s="82"/>
      <c r="L80" s="65">
        <f t="shared" si="40"/>
        <v>9594.7999999999993</v>
      </c>
      <c r="M80" s="82"/>
      <c r="N80" s="65">
        <f t="shared" si="40"/>
        <v>54516.37000000001</v>
      </c>
      <c r="O80" s="82"/>
      <c r="P80" s="65">
        <f>SUM(P81:P110)</f>
        <v>0</v>
      </c>
      <c r="Q80" s="82"/>
      <c r="T80"/>
      <c r="U80"/>
      <c r="V80"/>
      <c r="W80"/>
    </row>
    <row r="81" spans="1:23" ht="28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2'!K37</f>
        <v>0</v>
      </c>
      <c r="E81" s="76" t="e">
        <f>D81/$D$80</f>
        <v>#DIV/0!</v>
      </c>
      <c r="F81" s="116">
        <f>'2025 Ιούλιος'!F81+'2025 Aύγουστος'!D81</f>
        <v>9451.0400000000009</v>
      </c>
      <c r="G81" s="76">
        <f>F81/$F$80</f>
        <v>0.204137861916041</v>
      </c>
      <c r="H81" s="56">
        <f>ΠΡΟΥΠΟΛΟΓΙΣΜΟΣ_ΕΞΟΔΑ!K132</f>
        <v>1700</v>
      </c>
      <c r="I81" s="427">
        <f>H81/$H$80</f>
        <v>0.20233699226061008</v>
      </c>
      <c r="J81" s="431">
        <f>G81+'2025 Ιούλιος'!J81</f>
        <v>19864.984137861917</v>
      </c>
      <c r="K81" s="429">
        <f>J81/$J$80</f>
        <v>0.17390979197435694</v>
      </c>
      <c r="L81" s="116">
        <f>'2024_60-69 ΕΞΟΔΑ+ΟΜ 2'!K35</f>
        <v>2460.9700000000003</v>
      </c>
      <c r="M81" s="76">
        <f>L81/$L$80</f>
        <v>0.25648997373577359</v>
      </c>
      <c r="N81" s="66">
        <f>L81+'2025 Ιούλιος'!N81</f>
        <v>14289.689999999999</v>
      </c>
      <c r="O81" s="76">
        <f>N81/$N$80</f>
        <v>0.26211741537450123</v>
      </c>
      <c r="P81" s="58"/>
      <c r="Q81" s="59"/>
      <c r="T81"/>
      <c r="U81"/>
      <c r="V81"/>
      <c r="W81"/>
    </row>
    <row r="82" spans="1:23" ht="33.75" customHeight="1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2'!K38</f>
        <v>0</v>
      </c>
      <c r="E82" s="76" t="e">
        <f t="shared" ref="E82:E105" si="41">D82/$D$80</f>
        <v>#DIV/0!</v>
      </c>
      <c r="F82" s="116">
        <f>'2025 Ιούλιος'!F82+'2025 Aύγουστος'!D82</f>
        <v>10153.07</v>
      </c>
      <c r="G82" s="76">
        <f t="shared" ref="G82:G105" si="42">F82/$F$80</f>
        <v>0.21930136806995823</v>
      </c>
      <c r="H82" s="56">
        <f>ΠΡΟΥΠΟΛΟΓΙΣΜΟΣ_ΕΞΟΔΑ!K136</f>
        <v>1650</v>
      </c>
      <c r="I82" s="427">
        <f t="shared" ref="I82:I105" si="43">H82/$H$80</f>
        <v>0.19638590425294508</v>
      </c>
      <c r="J82" s="431">
        <f>G82+'2025 Ιούλιος'!J82</f>
        <v>20359.069301368068</v>
      </c>
      <c r="K82" s="429">
        <f t="shared" ref="K82:K105" si="44">J82/$J$80</f>
        <v>0.17823530501814533</v>
      </c>
      <c r="L82" s="116">
        <f>'2024_60-69 ΕΞΟΔΑ+ΟΜ 2'!K36</f>
        <v>1718.77</v>
      </c>
      <c r="M82" s="76">
        <f t="shared" ref="M82:M105" si="45">L82/$L$80</f>
        <v>0.17913557343561096</v>
      </c>
      <c r="N82" s="66">
        <f>L82+'2025 Ιούλιος'!N82</f>
        <v>8311.7800000000007</v>
      </c>
      <c r="O82" s="76">
        <f t="shared" ref="O82:O105" si="46">N82/$N$80</f>
        <v>0.15246392964168376</v>
      </c>
      <c r="P82" s="58"/>
      <c r="Q82" s="59" t="e">
        <f>SUM(D82:P82)</f>
        <v>#DIV/0!</v>
      </c>
      <c r="T82"/>
      <c r="U82"/>
      <c r="V82"/>
      <c r="W82"/>
    </row>
    <row r="83" spans="1:23" ht="28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2'!K39</f>
        <v>0</v>
      </c>
      <c r="E83" s="76" t="e">
        <f t="shared" si="41"/>
        <v>#DIV/0!</v>
      </c>
      <c r="F83" s="116">
        <f>'2025 Ιούλιος'!F83+'2025 Aύγουστος'!D83</f>
        <v>5921.02</v>
      </c>
      <c r="G83" s="76">
        <f t="shared" si="42"/>
        <v>0.12789114882194097</v>
      </c>
      <c r="H83" s="56">
        <f>ΠΡΟΥΠΟΛΟΓΙΣΜΟΣ_ΕΞΟΔΑ!K140</f>
        <v>1300</v>
      </c>
      <c r="I83" s="427">
        <f t="shared" si="43"/>
        <v>0.15472828819929005</v>
      </c>
      <c r="J83" s="431">
        <f>G83+'2025 Ιούλιος'!J83</f>
        <v>11931.947891148822</v>
      </c>
      <c r="K83" s="429">
        <f t="shared" si="44"/>
        <v>0.10445931198321619</v>
      </c>
      <c r="L83" s="116">
        <f>'2024_60-69 ΕΞΟΔΑ+ΟΜ 2'!K37</f>
        <v>2797.9100000000003</v>
      </c>
      <c r="M83" s="76">
        <f t="shared" si="45"/>
        <v>0.29160691207737532</v>
      </c>
      <c r="N83" s="66">
        <f>L83+'2025 Ιούλιος'!N83</f>
        <v>13275.41</v>
      </c>
      <c r="O83" s="76">
        <f t="shared" si="46"/>
        <v>0.24351236151636652</v>
      </c>
      <c r="P83" s="58"/>
      <c r="Q83" s="59" t="e">
        <f t="shared" ref="Q83:Q105" si="47">SUM(D83:P83)</f>
        <v>#DIV/0!</v>
      </c>
      <c r="T83"/>
      <c r="U83"/>
      <c r="V83"/>
      <c r="W83"/>
    </row>
    <row r="84" spans="1:23" ht="28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2'!K40</f>
        <v>0</v>
      </c>
      <c r="E84" s="76" t="e">
        <f t="shared" si="41"/>
        <v>#DIV/0!</v>
      </c>
      <c r="F84" s="116">
        <f>'2025 Ιούλιος'!F84+'2025 Aύγουστος'!D84</f>
        <v>6270.86</v>
      </c>
      <c r="G84" s="76">
        <f t="shared" si="42"/>
        <v>0.13544752247105341</v>
      </c>
      <c r="H84" s="56">
        <f>ΠΡΟΥΠΟΛΟΓΙΣΜΟΣ_ΕΞΟΔΑ!K144</f>
        <v>1200</v>
      </c>
      <c r="I84" s="427">
        <f t="shared" si="43"/>
        <v>0.14282611218396005</v>
      </c>
      <c r="J84" s="431">
        <f>G84+'2025 Ιούλιος'!J84</f>
        <v>9459.9654475224706</v>
      </c>
      <c r="K84" s="429">
        <f t="shared" si="44"/>
        <v>8.2818119140985608E-2</v>
      </c>
      <c r="L84" s="116">
        <f>'2024_60-69 ΕΞΟΔΑ+ΟΜ 2'!K38</f>
        <v>0</v>
      </c>
      <c r="M84" s="76">
        <f t="shared" si="45"/>
        <v>0</v>
      </c>
      <c r="N84" s="66">
        <f>L84+'2025 Ιούλιος'!N84</f>
        <v>0</v>
      </c>
      <c r="O84" s="76">
        <f t="shared" si="46"/>
        <v>0</v>
      </c>
      <c r="P84" s="58"/>
      <c r="Q84" s="59" t="e">
        <f t="shared" si="47"/>
        <v>#DIV/0!</v>
      </c>
      <c r="T84"/>
      <c r="U84"/>
      <c r="V84"/>
      <c r="W84"/>
    </row>
    <row r="85" spans="1:23" ht="28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2'!K41</f>
        <v>0</v>
      </c>
      <c r="E85" s="76" t="e">
        <f t="shared" si="41"/>
        <v>#DIV/0!</v>
      </c>
      <c r="F85" s="116">
        <f>'2025 Ιούλιος'!F85+'2025 Aύγουστος'!D85</f>
        <v>1913.23</v>
      </c>
      <c r="G85" s="76">
        <f t="shared" si="42"/>
        <v>4.1324836372888814E-2</v>
      </c>
      <c r="H85" s="56">
        <f>ΠΡΟΥΠΟΛΟΓΙΣΜΟΣ_ΕΞΟΔΑ!K148</f>
        <v>348.64</v>
      </c>
      <c r="I85" s="427">
        <f t="shared" si="43"/>
        <v>4.1495746459846522E-2</v>
      </c>
      <c r="J85" s="431">
        <f>G85+'2025 Ιούλιος'!J85</f>
        <v>3987.5841248363727</v>
      </c>
      <c r="K85" s="429">
        <f t="shared" si="44"/>
        <v>3.4909664201986199E-2</v>
      </c>
      <c r="L85" s="116">
        <f>'2024_60-69 ΕΞΟΔΑ+ΟΜ 2'!K39</f>
        <v>568.54999999999995</v>
      </c>
      <c r="M85" s="76">
        <f t="shared" si="45"/>
        <v>5.9256055363321798E-2</v>
      </c>
      <c r="N85" s="66">
        <f>L85+'2025 Ιούλιος'!N85</f>
        <v>2912.34</v>
      </c>
      <c r="O85" s="76">
        <f t="shared" si="46"/>
        <v>5.3421385172930616E-2</v>
      </c>
      <c r="P85" s="58"/>
      <c r="Q85" s="59" t="e">
        <f t="shared" si="47"/>
        <v>#DIV/0!</v>
      </c>
      <c r="T85"/>
      <c r="U85"/>
      <c r="V85"/>
      <c r="W85"/>
    </row>
    <row r="86" spans="1:23" ht="27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2'!K42</f>
        <v>0</v>
      </c>
      <c r="E86" s="76" t="e">
        <f t="shared" si="41"/>
        <v>#DIV/0!</v>
      </c>
      <c r="F86" s="116">
        <f>'2025 Ιούλιος'!F86+'2025 Aύγουστος'!D86</f>
        <v>2080.4</v>
      </c>
      <c r="G86" s="76">
        <f t="shared" si="42"/>
        <v>4.4935626971225565E-2</v>
      </c>
      <c r="H86" s="56">
        <f>ΠΡΟΥΠΟΛΟΓΙΣΜΟΣ_ΕΞΟΔΑ!K152</f>
        <v>533.8549999999999</v>
      </c>
      <c r="I86" s="427">
        <f t="shared" si="43"/>
        <v>6.3540361766639977E-2</v>
      </c>
      <c r="J86" s="431">
        <f>G86+'2025 Ιούλιος'!J86</f>
        <v>4458.5170356269709</v>
      </c>
      <c r="K86" s="429">
        <f t="shared" si="44"/>
        <v>3.9032488765101417E-2</v>
      </c>
      <c r="L86" s="116">
        <f>'2024_60-69 ΕΞΟΔΑ+ΟΜ 2'!K40</f>
        <v>403.12</v>
      </c>
      <c r="M86" s="76">
        <f t="shared" si="45"/>
        <v>4.2014424479926628E-2</v>
      </c>
      <c r="N86" s="66">
        <f>L86+'2025 Ιούλιος'!N86</f>
        <v>2091.46</v>
      </c>
      <c r="O86" s="76">
        <f t="shared" si="46"/>
        <v>3.8363889598665497E-2</v>
      </c>
      <c r="P86" s="58"/>
      <c r="Q86" s="59" t="e">
        <f t="shared" si="47"/>
        <v>#DIV/0!</v>
      </c>
      <c r="T86"/>
      <c r="U86"/>
      <c r="V86"/>
      <c r="W86" s="237"/>
    </row>
    <row r="87" spans="1:23" ht="33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2'!K43</f>
        <v>0</v>
      </c>
      <c r="E87" s="76" t="e">
        <f t="shared" si="41"/>
        <v>#DIV/0!</v>
      </c>
      <c r="F87" s="116">
        <f>'2025 Ιούλιος'!F87+'2025 Aύγουστος'!D87</f>
        <v>901.2</v>
      </c>
      <c r="G87" s="76">
        <f t="shared" si="42"/>
        <v>1.9465481170192502E-2</v>
      </c>
      <c r="H87" s="56">
        <f>ΠΡΟΥΠΟΛΟΓΙΣΜΟΣ_ΕΞΟΔΑ!K156</f>
        <v>261.47999999999996</v>
      </c>
      <c r="I87" s="427">
        <f t="shared" si="43"/>
        <v>3.1121809844884891E-2</v>
      </c>
      <c r="J87" s="431">
        <f>G87+'2025 Ιούλιος'!J87</f>
        <v>21468.129065481171</v>
      </c>
      <c r="K87" s="429">
        <f t="shared" si="44"/>
        <v>0.18794466856585759</v>
      </c>
      <c r="L87" s="116">
        <f>'2024_60-69 ΕΞΟΔΑ+ΟΜ 2'!K41</f>
        <v>477.31999999999994</v>
      </c>
      <c r="M87" s="76">
        <f t="shared" si="45"/>
        <v>4.9747780047525739E-2</v>
      </c>
      <c r="N87" s="66">
        <f>L87+'2025 Ιούλιος'!N87</f>
        <v>2448.23</v>
      </c>
      <c r="O87" s="76">
        <f t="shared" si="46"/>
        <v>4.4908162447352962E-2</v>
      </c>
      <c r="P87" s="58"/>
      <c r="Q87" s="59" t="e">
        <f t="shared" si="47"/>
        <v>#DIV/0!</v>
      </c>
      <c r="T87"/>
      <c r="U87"/>
      <c r="V87"/>
      <c r="W87" s="237"/>
    </row>
    <row r="88" spans="1:23" ht="29.2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2'!K44</f>
        <v>0</v>
      </c>
      <c r="E88" s="76" t="e">
        <f t="shared" si="41"/>
        <v>#DIV/0!</v>
      </c>
      <c r="F88" s="116">
        <f>'2025 Ιούλιος'!F88+'2025 Aύγουστος'!D88</f>
        <v>880.69999999999993</v>
      </c>
      <c r="G88" s="76">
        <f t="shared" si="42"/>
        <v>1.9022691152450658E-2</v>
      </c>
      <c r="H88" s="56">
        <f>ΠΡΟΥΠΟΛΟΓΙΣΜΟΣ_ΕΞΟΔΑ!K160</f>
        <v>239.68999999999997</v>
      </c>
      <c r="I88" s="427">
        <f t="shared" si="43"/>
        <v>2.8528325691144482E-2</v>
      </c>
      <c r="J88" s="431">
        <f>G88+'2025 Ιούλιος'!J88</f>
        <v>1373.9228226911523</v>
      </c>
      <c r="K88" s="429">
        <f t="shared" si="44"/>
        <v>1.2028131038253965E-2</v>
      </c>
      <c r="L88" s="116">
        <f>'2024_60-69 ΕΞΟΔΑ+ΟΜ 2'!K42</f>
        <v>0</v>
      </c>
      <c r="M88" s="76">
        <f t="shared" si="45"/>
        <v>0</v>
      </c>
      <c r="N88" s="66">
        <f>L88+'2025 Ιούλιος'!N88</f>
        <v>0</v>
      </c>
      <c r="O88" s="76">
        <f t="shared" si="46"/>
        <v>0</v>
      </c>
      <c r="P88" s="58"/>
      <c r="Q88" s="59" t="e">
        <f t="shared" si="47"/>
        <v>#DIV/0!</v>
      </c>
      <c r="T88"/>
      <c r="U88"/>
      <c r="V88"/>
      <c r="W88" s="237"/>
    </row>
    <row r="89" spans="1:23" ht="27.75" customHeight="1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2'!K45</f>
        <v>0</v>
      </c>
      <c r="E89" s="76" t="e">
        <f t="shared" si="41"/>
        <v>#DIV/0!</v>
      </c>
      <c r="F89" s="116">
        <f>'2025 Ιούλιος'!F89+'2025 Aύγουστος'!D89</f>
        <v>0</v>
      </c>
      <c r="G89" s="76">
        <f t="shared" si="42"/>
        <v>0</v>
      </c>
      <c r="H89" s="425">
        <f>ΠΡΟΥΠΟΛΟΓΙΣΜΟΣ_ΕΞΟΔΑ!K164</f>
        <v>0</v>
      </c>
      <c r="I89" s="427">
        <f t="shared" si="43"/>
        <v>0</v>
      </c>
      <c r="J89" s="431">
        <f>G89+'2025 Ιούλιος'!J89</f>
        <v>704.16327999999999</v>
      </c>
      <c r="K89" s="429">
        <f t="shared" si="44"/>
        <v>6.1646608268553808E-3</v>
      </c>
      <c r="L89" s="116">
        <f>'2024_60-69 ΕΞΟΔΑ+ΟΜ 2'!K43</f>
        <v>0</v>
      </c>
      <c r="M89" s="76">
        <f t="shared" si="45"/>
        <v>0</v>
      </c>
      <c r="N89" s="66">
        <f>L89+'2025 Ιούλιος'!N89</f>
        <v>0</v>
      </c>
      <c r="O89" s="76">
        <f t="shared" si="46"/>
        <v>0</v>
      </c>
      <c r="P89" s="119"/>
      <c r="Q89" s="59" t="e">
        <f t="shared" si="47"/>
        <v>#DIV/0!</v>
      </c>
      <c r="T89"/>
      <c r="U89"/>
      <c r="V89"/>
      <c r="W89"/>
    </row>
    <row r="90" spans="1:23" ht="14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2'!K46</f>
        <v>0</v>
      </c>
      <c r="E90" s="76" t="e">
        <f t="shared" si="41"/>
        <v>#DIV/0!</v>
      </c>
      <c r="F90" s="116">
        <f>'2025 Ιούλιος'!F90+'2025 Aύγουστος'!D90</f>
        <v>0</v>
      </c>
      <c r="G90" s="76">
        <f t="shared" si="42"/>
        <v>0</v>
      </c>
      <c r="H90" s="425">
        <f>ΠΡΟΥΠΟΛΟΓΙΣΜΟΣ_ΕΞΟΔΑ!K168</f>
        <v>0</v>
      </c>
      <c r="I90" s="427">
        <f t="shared" si="43"/>
        <v>0</v>
      </c>
      <c r="J90" s="431">
        <f>G90+'2025 Ιούλιος'!J90</f>
        <v>1017.75</v>
      </c>
      <c r="K90" s="429">
        <f t="shared" si="44"/>
        <v>8.9099839976490448E-3</v>
      </c>
      <c r="L90" s="116">
        <f>'2024_60-69 ΕΞΟΔΑ+ΟΜ 2'!K44</f>
        <v>0</v>
      </c>
      <c r="M90" s="76">
        <f t="shared" si="45"/>
        <v>0</v>
      </c>
      <c r="N90" s="66">
        <f>L90+'2025 Ιούλιος'!N90</f>
        <v>0</v>
      </c>
      <c r="O90" s="76">
        <f t="shared" si="46"/>
        <v>0</v>
      </c>
      <c r="P90" s="119"/>
      <c r="Q90" s="59" t="e">
        <f t="shared" si="47"/>
        <v>#DIV/0!</v>
      </c>
      <c r="T90"/>
      <c r="U90"/>
      <c r="V90"/>
      <c r="W90"/>
    </row>
    <row r="91" spans="1:23" ht="15" customHeight="1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2'!K47</f>
        <v>0</v>
      </c>
      <c r="E91" s="76" t="e">
        <f t="shared" si="41"/>
        <v>#DIV/0!</v>
      </c>
      <c r="F91" s="116">
        <f>'2025 Ιούλιος'!F91+'2025 Aύγουστος'!D91</f>
        <v>0</v>
      </c>
      <c r="G91" s="76">
        <f t="shared" si="42"/>
        <v>0</v>
      </c>
      <c r="H91" s="425">
        <f>ΠΡΟΥΠΟΛΟΓΙΣΜΟΣ_ΕΞΟΔΑ!K172</f>
        <v>0</v>
      </c>
      <c r="I91" s="427">
        <f t="shared" si="43"/>
        <v>0</v>
      </c>
      <c r="J91" s="431">
        <f>G91+'2025 Ιούλιος'!J91</f>
        <v>1427.8627949999998</v>
      </c>
      <c r="K91" s="429">
        <f t="shared" si="44"/>
        <v>1.2500353381762159E-2</v>
      </c>
      <c r="L91" s="116">
        <f>'2024_60-69 ΕΞΟΔΑ+ΟΜ 2'!K45</f>
        <v>0</v>
      </c>
      <c r="M91" s="76">
        <f t="shared" si="45"/>
        <v>0</v>
      </c>
      <c r="N91" s="66">
        <f>L91+'2025 Ιούλιος'!N91</f>
        <v>0</v>
      </c>
      <c r="O91" s="76">
        <f t="shared" si="46"/>
        <v>0</v>
      </c>
      <c r="P91" s="119"/>
      <c r="Q91" s="59" t="e">
        <f t="shared" si="47"/>
        <v>#DIV/0!</v>
      </c>
      <c r="T91"/>
      <c r="U91"/>
      <c r="V91"/>
      <c r="W91"/>
    </row>
    <row r="92" spans="1:23" ht="14.5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2'!K48</f>
        <v>0</v>
      </c>
      <c r="E92" s="76" t="e">
        <f t="shared" si="41"/>
        <v>#DIV/0!</v>
      </c>
      <c r="F92" s="116">
        <f>'2025 Ιούλιος'!F92+'2025 Aύγουστος'!D92</f>
        <v>0</v>
      </c>
      <c r="G92" s="76">
        <f t="shared" si="42"/>
        <v>0</v>
      </c>
      <c r="H92" s="56">
        <f>ΠΡΟΥΠΟΛΟΓΙΣΜΟΣ_ΕΞΟΔΑ!K176</f>
        <v>0</v>
      </c>
      <c r="I92" s="427">
        <f t="shared" si="43"/>
        <v>0</v>
      </c>
      <c r="J92" s="431">
        <f>G92+'2025 Ιούλιος'!J92</f>
        <v>0</v>
      </c>
      <c r="K92" s="429">
        <f t="shared" si="44"/>
        <v>0</v>
      </c>
      <c r="L92" s="116">
        <f>'2024_60-69 ΕΞΟΔΑ+ΟΜ 2'!K46</f>
        <v>0</v>
      </c>
      <c r="M92" s="76">
        <f t="shared" si="45"/>
        <v>0</v>
      </c>
      <c r="N92" s="66">
        <f>L92+'2025 Ιούλιος'!N92</f>
        <v>0</v>
      </c>
      <c r="O92" s="76">
        <f t="shared" si="46"/>
        <v>0</v>
      </c>
      <c r="P92" s="58"/>
      <c r="Q92" s="59" t="e">
        <f t="shared" si="47"/>
        <v>#DIV/0!</v>
      </c>
      <c r="T92"/>
      <c r="U92"/>
      <c r="V92"/>
      <c r="W92" s="237"/>
    </row>
    <row r="93" spans="1:23" ht="28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2'!K49</f>
        <v>0</v>
      </c>
      <c r="E93" s="76" t="e">
        <f t="shared" si="41"/>
        <v>#DIV/0!</v>
      </c>
      <c r="F93" s="116">
        <f>'2025 Ιούλιος'!F93+'2025 Aύγουστος'!D93</f>
        <v>0</v>
      </c>
      <c r="G93" s="76">
        <f t="shared" si="42"/>
        <v>0</v>
      </c>
      <c r="H93" s="56">
        <f>ΠΡΟΥΠΟΛΟΓΙΣΜΟΣ_ΕΞΟΔΑ!K180</f>
        <v>0</v>
      </c>
      <c r="I93" s="427">
        <f t="shared" si="43"/>
        <v>0</v>
      </c>
      <c r="J93" s="431">
        <f>G93+'2025 Ιούλιος'!J93</f>
        <v>484.59000000000003</v>
      </c>
      <c r="K93" s="429">
        <f t="shared" si="44"/>
        <v>4.2423867800744294E-3</v>
      </c>
      <c r="L93" s="116">
        <f>'2024_60-69 ΕΞΟΔΑ+ΟΜ 2'!K47</f>
        <v>0</v>
      </c>
      <c r="M93" s="76">
        <f t="shared" si="45"/>
        <v>0</v>
      </c>
      <c r="N93" s="66">
        <f>L93+'2025 Ιούλιος'!N93</f>
        <v>0</v>
      </c>
      <c r="O93" s="76">
        <f t="shared" si="46"/>
        <v>0</v>
      </c>
      <c r="P93" s="58"/>
      <c r="Q93" s="59" t="e">
        <f t="shared" si="47"/>
        <v>#DIV/0!</v>
      </c>
      <c r="T93"/>
      <c r="U93"/>
      <c r="V93"/>
      <c r="W93"/>
    </row>
    <row r="94" spans="1:23" ht="31.5" customHeight="1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2'!K50</f>
        <v>0</v>
      </c>
      <c r="E94" s="76" t="e">
        <f t="shared" si="41"/>
        <v>#DIV/0!</v>
      </c>
      <c r="F94" s="116">
        <f>'2025 Ιούλιος'!F94+'2025 Aύγουστος'!D94</f>
        <v>0</v>
      </c>
      <c r="G94" s="76">
        <f t="shared" si="42"/>
        <v>0</v>
      </c>
      <c r="H94" s="120">
        <f>ΠΡΟΥΠΟΛΟΓΙΣΜΟΣ_ΕΞΟΔΑ!K184</f>
        <v>0</v>
      </c>
      <c r="I94" s="427">
        <f t="shared" si="43"/>
        <v>0</v>
      </c>
      <c r="J94" s="431">
        <f>G94+'2025 Ιούλιος'!J94</f>
        <v>-26.949999999999974</v>
      </c>
      <c r="K94" s="429">
        <f t="shared" si="44"/>
        <v>-2.35936201165946E-4</v>
      </c>
      <c r="L94" s="116">
        <f>'2024_60-69 ΕΞΟΔΑ+ΟΜ 2'!K48</f>
        <v>0</v>
      </c>
      <c r="M94" s="76">
        <f t="shared" si="45"/>
        <v>0</v>
      </c>
      <c r="N94" s="66">
        <f>L94+'2025 Ιούλιος'!N94</f>
        <v>0</v>
      </c>
      <c r="O94" s="76">
        <f t="shared" si="46"/>
        <v>0</v>
      </c>
      <c r="P94" s="120"/>
      <c r="Q94" s="59" t="e">
        <f t="shared" si="47"/>
        <v>#DIV/0!</v>
      </c>
      <c r="T94"/>
      <c r="U94"/>
      <c r="V94"/>
      <c r="W94"/>
    </row>
    <row r="95" spans="1:23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2'!K51</f>
        <v>0</v>
      </c>
      <c r="E95" s="76" t="e">
        <f t="shared" si="41"/>
        <v>#DIV/0!</v>
      </c>
      <c r="F95" s="116">
        <f>'2025 Ιούλιος'!F95+'2025 Aύγουστος'!D95</f>
        <v>0</v>
      </c>
      <c r="G95" s="76">
        <f t="shared" si="42"/>
        <v>0</v>
      </c>
      <c r="H95" s="56">
        <f>ΠΡΟΥΠΟΛΟΓΙΣΜΟΣ_ΕΞΟΔΑ!K188</f>
        <v>0</v>
      </c>
      <c r="I95" s="427">
        <f t="shared" si="43"/>
        <v>0</v>
      </c>
      <c r="J95" s="431">
        <f>G95+'2025 Ιούλιος'!J95</f>
        <v>768.31000000000017</v>
      </c>
      <c r="K95" s="429">
        <f t="shared" si="44"/>
        <v>6.7262390618852757E-3</v>
      </c>
      <c r="L95" s="116">
        <f>'2024_60-69 ΕΞΟΔΑ+ΟΜ 2'!K49</f>
        <v>0</v>
      </c>
      <c r="M95" s="76">
        <f t="shared" si="45"/>
        <v>0</v>
      </c>
      <c r="N95" s="66">
        <f>L95+'2025 Ιούλιος'!N95</f>
        <v>246.76</v>
      </c>
      <c r="O95" s="76">
        <f t="shared" si="46"/>
        <v>4.5263468569165547E-3</v>
      </c>
      <c r="P95" s="58"/>
      <c r="Q95" s="59" t="e">
        <f t="shared" si="47"/>
        <v>#DIV/0!</v>
      </c>
      <c r="T95"/>
      <c r="U95"/>
      <c r="V95"/>
      <c r="W95"/>
    </row>
    <row r="96" spans="1:23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2'!K52</f>
        <v>0</v>
      </c>
      <c r="E96" s="76" t="e">
        <f t="shared" si="41"/>
        <v>#DIV/0!</v>
      </c>
      <c r="F96" s="116">
        <f>'2025 Ιούλιος'!F96+'2025 Aύγουστος'!D96</f>
        <v>554.78</v>
      </c>
      <c r="G96" s="76">
        <f t="shared" si="42"/>
        <v>1.198297785574722E-2</v>
      </c>
      <c r="H96" s="56">
        <f>ΠΡΟΥΠΟΛΟΓΙΣΜΟΣ_ΕΞΟΔΑ!K192</f>
        <v>0</v>
      </c>
      <c r="I96" s="427">
        <f t="shared" si="43"/>
        <v>0</v>
      </c>
      <c r="J96" s="431">
        <f>G96+'2025 Ιούλιος'!J96</f>
        <v>500.59198297785571</v>
      </c>
      <c r="K96" s="429">
        <f t="shared" si="44"/>
        <v>4.3824775806279512E-3</v>
      </c>
      <c r="L96" s="116">
        <f>'2024_60-69 ΕΞΟΔΑ+ΟΜ 2'!K50</f>
        <v>0</v>
      </c>
      <c r="M96" s="76">
        <f t="shared" si="45"/>
        <v>0</v>
      </c>
      <c r="N96" s="66">
        <f>L96+'2025 Ιούλιος'!N96</f>
        <v>311.78999999999996</v>
      </c>
      <c r="O96" s="76">
        <f t="shared" si="46"/>
        <v>5.7191995725320655E-3</v>
      </c>
      <c r="P96" s="58"/>
      <c r="Q96" s="59" t="e">
        <f t="shared" si="47"/>
        <v>#DIV/0!</v>
      </c>
      <c r="T96"/>
      <c r="U96"/>
      <c r="V96"/>
      <c r="W96"/>
    </row>
    <row r="97" spans="1:23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2'!K53</f>
        <v>0</v>
      </c>
      <c r="E97" s="76" t="e">
        <f t="shared" si="41"/>
        <v>#DIV/0!</v>
      </c>
      <c r="F97" s="116">
        <f>'2025 Ιούλιος'!F97+'2025 Aύγουστος'!D97</f>
        <v>0</v>
      </c>
      <c r="G97" s="76">
        <f t="shared" si="42"/>
        <v>0</v>
      </c>
      <c r="H97" s="56">
        <f>ΠΡΟΥΠΟΛΟΓΙΣΜΟΣ_ΕΞΟΔΑ!K196</f>
        <v>0</v>
      </c>
      <c r="I97" s="427">
        <f t="shared" si="43"/>
        <v>0</v>
      </c>
      <c r="J97" s="431">
        <f>G97+'2025 Ιούλιος'!J97</f>
        <v>0</v>
      </c>
      <c r="K97" s="429">
        <f t="shared" si="44"/>
        <v>0</v>
      </c>
      <c r="L97" s="116">
        <f>'2024_60-69 ΕΞΟΔΑ+ΟΜ 2'!K51</f>
        <v>0</v>
      </c>
      <c r="M97" s="76">
        <f t="shared" si="45"/>
        <v>0</v>
      </c>
      <c r="N97" s="66">
        <f>L97+'2025 Ιούλιος'!N97</f>
        <v>0</v>
      </c>
      <c r="O97" s="76">
        <f t="shared" si="46"/>
        <v>0</v>
      </c>
      <c r="P97" s="58"/>
      <c r="Q97" s="59" t="e">
        <f t="shared" si="47"/>
        <v>#DIV/0!</v>
      </c>
      <c r="T97"/>
      <c r="U97"/>
      <c r="V97"/>
      <c r="W97"/>
    </row>
    <row r="98" spans="1:23" ht="14.5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2'!K54</f>
        <v>0</v>
      </c>
      <c r="E98" s="76" t="e">
        <f t="shared" si="41"/>
        <v>#DIV/0!</v>
      </c>
      <c r="F98" s="116">
        <f>'2025 Ιούλιος'!F98+'2025 Aύγουστος'!D98</f>
        <v>0</v>
      </c>
      <c r="G98" s="76">
        <f t="shared" si="42"/>
        <v>0</v>
      </c>
      <c r="H98" s="56">
        <f>ΠΡΟΥΠΟΛΟΓΙΣΜΟΣ_ΕΞΟΔΑ!K200</f>
        <v>0</v>
      </c>
      <c r="I98" s="427">
        <f t="shared" si="43"/>
        <v>0</v>
      </c>
      <c r="J98" s="431">
        <f>G98+'2025 Ιούλιος'!J98</f>
        <v>17.98</v>
      </c>
      <c r="K98" s="429">
        <f t="shared" si="44"/>
        <v>1.5740752864429363E-4</v>
      </c>
      <c r="L98" s="116">
        <f>'2024_60-69 ΕΞΟΔΑ+ΟΜ 2'!K52</f>
        <v>0</v>
      </c>
      <c r="M98" s="76">
        <f t="shared" si="45"/>
        <v>0</v>
      </c>
      <c r="N98" s="66">
        <f>L98+'2025 Ιούλιος'!N98</f>
        <v>0</v>
      </c>
      <c r="O98" s="76">
        <f t="shared" si="46"/>
        <v>0</v>
      </c>
      <c r="P98" s="58"/>
      <c r="Q98" s="59" t="e">
        <f t="shared" si="47"/>
        <v>#DIV/0!</v>
      </c>
      <c r="T98"/>
      <c r="U98"/>
      <c r="V98"/>
      <c r="W98"/>
    </row>
    <row r="99" spans="1:23" ht="15" customHeight="1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2'!K55</f>
        <v>0</v>
      </c>
      <c r="E99" s="76" t="e">
        <f t="shared" si="41"/>
        <v>#DIV/0!</v>
      </c>
      <c r="F99" s="116">
        <f>'2025 Ιούλιος'!F99+'2025 Aύγουστος'!D99</f>
        <v>4747.45</v>
      </c>
      <c r="G99" s="76">
        <f t="shared" si="42"/>
        <v>0.10254260827943895</v>
      </c>
      <c r="H99" s="56">
        <f>ΠΡΟΥΠΟΛΟΓΙΣΜΟΣ_ΕΞΟΔΑ!K204</f>
        <v>0</v>
      </c>
      <c r="I99" s="427">
        <f t="shared" si="43"/>
        <v>0</v>
      </c>
      <c r="J99" s="431">
        <f>G99+'2025 Ιούλιος'!J99</f>
        <v>136.33254260827943</v>
      </c>
      <c r="K99" s="429">
        <f t="shared" si="44"/>
        <v>1.1935355175618533E-3</v>
      </c>
      <c r="L99" s="116">
        <f>'2024_60-69 ΕΞΟΔΑ+ΟΜ 2'!K53</f>
        <v>0</v>
      </c>
      <c r="M99" s="76">
        <f t="shared" si="45"/>
        <v>0</v>
      </c>
      <c r="N99" s="66">
        <f>L99+'2025 Ιούλιος'!N99</f>
        <v>119.88</v>
      </c>
      <c r="O99" s="76">
        <f t="shared" si="46"/>
        <v>2.198972528801899E-3</v>
      </c>
      <c r="P99" s="58"/>
      <c r="Q99" s="59" t="e">
        <f t="shared" si="47"/>
        <v>#DIV/0!</v>
      </c>
      <c r="T99"/>
      <c r="U99"/>
      <c r="V99"/>
      <c r="W99"/>
    </row>
    <row r="100" spans="1:23" ht="42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2'!K56</f>
        <v>0</v>
      </c>
      <c r="E100" s="76" t="e">
        <f t="shared" si="41"/>
        <v>#DIV/0!</v>
      </c>
      <c r="F100" s="116">
        <f>'2025 Ιούλιος'!F100+'2025 Aύγουστος'!D100</f>
        <v>878.12</v>
      </c>
      <c r="G100" s="76">
        <f t="shared" si="42"/>
        <v>1.896696440875437E-2</v>
      </c>
      <c r="H100" s="56">
        <f>ΠΡΟΥΠΟΛΟΓΙΣΜΟΣ_ΕΞΟΔΑ!K208</f>
        <v>168.16</v>
      </c>
      <c r="I100" s="427">
        <f t="shared" si="43"/>
        <v>2.0014699187378936E-2</v>
      </c>
      <c r="J100" s="431">
        <f>G100+'2025 Ιούλιος'!J100</f>
        <v>1032.2089669644088</v>
      </c>
      <c r="K100" s="429">
        <f t="shared" si="44"/>
        <v>9.0365663256032763E-3</v>
      </c>
      <c r="L100" s="116">
        <f>'2024_60-69 ΕΞΟΔΑ+ΟΜ 2'!K54</f>
        <v>168.16</v>
      </c>
      <c r="M100" s="76">
        <f t="shared" si="45"/>
        <v>1.752616000333514E-2</v>
      </c>
      <c r="N100" s="66">
        <f>L100+'2025 Ιούλιος'!N100</f>
        <v>1878.2300000000002</v>
      </c>
      <c r="O100" s="76">
        <f t="shared" si="46"/>
        <v>3.4452587360457053E-2</v>
      </c>
      <c r="P100" s="58"/>
      <c r="Q100" s="59" t="e">
        <f t="shared" si="47"/>
        <v>#DIV/0!</v>
      </c>
      <c r="T100"/>
      <c r="U100"/>
      <c r="V100"/>
      <c r="W100"/>
    </row>
    <row r="101" spans="1:23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2'!K57</f>
        <v>0</v>
      </c>
      <c r="E101" s="76" t="e">
        <f t="shared" si="41"/>
        <v>#DIV/0!</v>
      </c>
      <c r="F101" s="116">
        <f>'2025 Ιούλιος'!F101+'2025 Aύγουστος'!D101</f>
        <v>0</v>
      </c>
      <c r="G101" s="76">
        <f t="shared" si="42"/>
        <v>0</v>
      </c>
      <c r="H101" s="56">
        <f>ΠΡΟΥΠΟΛΟΓΙΣΜΟΣ_ΕΞΟΔΑ!K212</f>
        <v>0</v>
      </c>
      <c r="I101" s="427">
        <f t="shared" si="43"/>
        <v>0</v>
      </c>
      <c r="J101" s="431">
        <f>G101+'2025 Ιούλιος'!J101</f>
        <v>8958.119999999999</v>
      </c>
      <c r="K101" s="429">
        <f t="shared" si="44"/>
        <v>7.8424667992159025E-2</v>
      </c>
      <c r="L101" s="116">
        <f>'2024_60-69 ΕΞΟΔΑ+ΟΜ 2'!K55</f>
        <v>0</v>
      </c>
      <c r="M101" s="76">
        <f t="shared" si="45"/>
        <v>0</v>
      </c>
      <c r="N101" s="66">
        <f>L101+'2025 Ιούλιος'!N101</f>
        <v>0</v>
      </c>
      <c r="O101" s="76">
        <f t="shared" si="46"/>
        <v>0</v>
      </c>
      <c r="P101" s="58"/>
      <c r="Q101" s="59" t="e">
        <f t="shared" si="47"/>
        <v>#DIV/0!</v>
      </c>
      <c r="T101"/>
      <c r="U101"/>
      <c r="V101"/>
      <c r="W101"/>
    </row>
    <row r="102" spans="1:23" ht="14.5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2'!K58</f>
        <v>0</v>
      </c>
      <c r="E102" s="76" t="e">
        <f t="shared" si="41"/>
        <v>#DIV/0!</v>
      </c>
      <c r="F102" s="116">
        <f>'2025 Ιούλιος'!F102+'2025 Aύγουστος'!D102</f>
        <v>0</v>
      </c>
      <c r="G102" s="76">
        <f t="shared" si="42"/>
        <v>0</v>
      </c>
      <c r="H102" s="56">
        <f>ΠΡΟΥΠΟΛΟΓΙΣΜΟΣ_ΕΞΟΔΑ!K216</f>
        <v>0</v>
      </c>
      <c r="I102" s="427">
        <f t="shared" si="43"/>
        <v>0</v>
      </c>
      <c r="J102" s="431">
        <f>G102+'2025 Ιούλιος'!J102</f>
        <v>395.46</v>
      </c>
      <c r="K102" s="429">
        <f t="shared" si="44"/>
        <v>3.4620901711719882E-3</v>
      </c>
      <c r="L102" s="116">
        <f>'2024_60-69 ΕΞΟΔΑ+ΟΜ 2'!K56</f>
        <v>0</v>
      </c>
      <c r="M102" s="76">
        <f t="shared" si="45"/>
        <v>0</v>
      </c>
      <c r="N102" s="66">
        <f>L102+'2025 Ιούλιος'!N102</f>
        <v>1396.23</v>
      </c>
      <c r="O102" s="76">
        <f t="shared" si="46"/>
        <v>2.5611206322064359E-2</v>
      </c>
      <c r="P102" s="58"/>
      <c r="Q102" s="59" t="e">
        <f t="shared" si="47"/>
        <v>#DIV/0!</v>
      </c>
      <c r="T102"/>
      <c r="U102"/>
      <c r="V102"/>
      <c r="W102"/>
    </row>
    <row r="103" spans="1:23" ht="15" customHeight="1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2'!K59</f>
        <v>0</v>
      </c>
      <c r="E103" s="76" t="e">
        <f t="shared" si="41"/>
        <v>#DIV/0!</v>
      </c>
      <c r="F103" s="116">
        <f>'2025 Ιούλιος'!F103+'2025 Aύγουστος'!D103</f>
        <v>2545.4699999999998</v>
      </c>
      <c r="G103" s="76">
        <f t="shared" si="42"/>
        <v>5.4980912510308365E-2</v>
      </c>
      <c r="H103" s="56">
        <f>ΠΡΟΥΠΟΛΟΓΙΣΜΟΣ_ΕΞΟΔΑ!K220</f>
        <v>1000</v>
      </c>
      <c r="I103" s="427">
        <f t="shared" si="43"/>
        <v>0.11902176015330004</v>
      </c>
      <c r="J103" s="431">
        <f>G103+'2025 Ιούλιος'!J103</f>
        <v>4747.9149809125101</v>
      </c>
      <c r="K103" s="429">
        <f t="shared" si="44"/>
        <v>4.1566049130069893E-2</v>
      </c>
      <c r="L103" s="116">
        <f>'2024_60-69 ΕΞΟΔΑ+ΟΜ 2'!K57</f>
        <v>1000</v>
      </c>
      <c r="M103" s="76">
        <f t="shared" si="45"/>
        <v>0.10422312085713095</v>
      </c>
      <c r="N103" s="66">
        <f>L103+'2025 Ιούλιος'!N103</f>
        <v>7234.57</v>
      </c>
      <c r="O103" s="76">
        <f t="shared" si="46"/>
        <v>0.13270454360772735</v>
      </c>
      <c r="P103" s="58"/>
      <c r="Q103" s="59" t="e">
        <f t="shared" si="47"/>
        <v>#DIV/0!</v>
      </c>
      <c r="T103"/>
      <c r="U103"/>
      <c r="V103"/>
      <c r="W103"/>
    </row>
    <row r="104" spans="1:23" ht="14.5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2'!K60</f>
        <v>0</v>
      </c>
      <c r="E104" s="76" t="e">
        <f t="shared" si="41"/>
        <v>#DIV/0!</v>
      </c>
      <c r="F104" s="116">
        <f>'2025 Ιούλιος'!F104+'2025 Aύγουστος'!D104</f>
        <v>0</v>
      </c>
      <c r="G104" s="76">
        <f t="shared" si="42"/>
        <v>0</v>
      </c>
      <c r="H104" s="56">
        <f>ΠΡΟΥΠΟΛΟΓΙΣΜΟΣ_ΕΞΟΔΑ!K224</f>
        <v>0</v>
      </c>
      <c r="I104" s="427">
        <f t="shared" si="43"/>
        <v>0</v>
      </c>
      <c r="J104" s="431">
        <f>G104+'2025 Ιούλιος'!J104</f>
        <v>0</v>
      </c>
      <c r="K104" s="429">
        <f t="shared" si="44"/>
        <v>0</v>
      </c>
      <c r="L104" s="116">
        <f>'2024_60-69 ΕΞΟΔΑ+ΟΜ 2'!K58</f>
        <v>0</v>
      </c>
      <c r="M104" s="76">
        <f t="shared" si="45"/>
        <v>0</v>
      </c>
      <c r="N104" s="66">
        <f>L104+'2025 Ιούλιος'!N104</f>
        <v>0</v>
      </c>
      <c r="O104" s="76">
        <f t="shared" si="46"/>
        <v>0</v>
      </c>
      <c r="P104" s="58"/>
      <c r="Q104" s="59" t="e">
        <f t="shared" si="47"/>
        <v>#DIV/0!</v>
      </c>
      <c r="T104"/>
      <c r="U104"/>
      <c r="V104"/>
      <c r="W104"/>
    </row>
    <row r="105" spans="1:23" ht="29.25" customHeight="1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2'!K61</f>
        <v>0</v>
      </c>
      <c r="E105" s="76" t="e">
        <f t="shared" si="41"/>
        <v>#DIV/0!</v>
      </c>
      <c r="F105" s="116">
        <f>'2025 Ιούλιος'!F105+'2025 Aύγουστος'!D105</f>
        <v>0</v>
      </c>
      <c r="G105" s="76">
        <f t="shared" si="42"/>
        <v>0</v>
      </c>
      <c r="H105" s="56">
        <f>ΠΡΟΥΠΟΛΟΓΙΣΜΟΣ_ΕΞΟΔΑ!K228</f>
        <v>0</v>
      </c>
      <c r="I105" s="427">
        <f t="shared" si="43"/>
        <v>0</v>
      </c>
      <c r="J105" s="431">
        <f>G105+'2025 Ιούλιος'!J105</f>
        <v>1157.3399999999999</v>
      </c>
      <c r="K105" s="429">
        <f t="shared" si="44"/>
        <v>1.0132037219198373E-2</v>
      </c>
      <c r="L105" s="116">
        <f>'2024_60-69 ΕΞΟΔΑ+ΟΜ 2'!K59</f>
        <v>0</v>
      </c>
      <c r="M105" s="76">
        <f t="shared" si="45"/>
        <v>0</v>
      </c>
      <c r="N105" s="66">
        <f>L105+'2025 Ιούλιος'!N105</f>
        <v>0</v>
      </c>
      <c r="O105" s="76">
        <f t="shared" si="46"/>
        <v>0</v>
      </c>
      <c r="P105" s="58"/>
      <c r="Q105" s="59" t="e">
        <f t="shared" si="47"/>
        <v>#DIV/0!</v>
      </c>
      <c r="T105"/>
      <c r="U105"/>
      <c r="V105"/>
      <c r="W105"/>
    </row>
    <row r="106" spans="1:23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T106"/>
      <c r="U106"/>
      <c r="V106"/>
      <c r="W106"/>
    </row>
    <row r="107" spans="1:23" ht="14.5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T107"/>
      <c r="U107"/>
      <c r="V107"/>
      <c r="W107"/>
    </row>
    <row r="108" spans="1:23" ht="25.5" customHeight="1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T108"/>
      <c r="U108"/>
      <c r="V108"/>
      <c r="W108"/>
    </row>
    <row r="109" spans="1:23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T109"/>
      <c r="U109"/>
      <c r="V109"/>
      <c r="W109"/>
    </row>
    <row r="110" spans="1:23" ht="14.5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T110"/>
      <c r="U110"/>
      <c r="V110"/>
      <c r="W110"/>
    </row>
    <row r="111" spans="1:23" ht="31">
      <c r="A111" s="174">
        <v>110</v>
      </c>
      <c r="B111" s="174"/>
      <c r="C111" s="75" t="s">
        <v>370</v>
      </c>
      <c r="D111" s="65">
        <f>'2025_60-69 ΕΞΟΔΑ+ΟΜ 2'!K36</f>
        <v>0</v>
      </c>
      <c r="E111" s="82"/>
      <c r="F111" s="65">
        <f>'2025_60-69 ΕΞΟΔΑ+ΟΜ 2'!X36</f>
        <v>46297.340000000004</v>
      </c>
      <c r="G111" s="82"/>
      <c r="H111" s="65">
        <f>SUM(H81:H110)</f>
        <v>8401.8249999999989</v>
      </c>
      <c r="I111" s="82"/>
      <c r="J111" s="65">
        <f>SUM(J81:J110)</f>
        <v>114225.79437499997</v>
      </c>
      <c r="K111" s="82"/>
      <c r="L111" s="65">
        <f>SUM(L81:L110)</f>
        <v>9594.7999999999993</v>
      </c>
      <c r="M111" s="82"/>
      <c r="N111" s="65">
        <f>SUM(N81:N110)</f>
        <v>54516.37000000001</v>
      </c>
      <c r="O111" s="82"/>
      <c r="P111" s="65">
        <f>SUM(P81:P110)</f>
        <v>0</v>
      </c>
      <c r="Q111" s="82"/>
      <c r="T111"/>
      <c r="U111"/>
      <c r="V111"/>
      <c r="W111"/>
    </row>
    <row r="112" spans="1:23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T112"/>
      <c r="U112"/>
      <c r="V112"/>
      <c r="W112"/>
    </row>
    <row r="113" spans="1:23" ht="21.7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T113"/>
      <c r="U113"/>
      <c r="V113"/>
      <c r="W113"/>
    </row>
    <row r="114" spans="1:23" ht="36.75" customHeight="1">
      <c r="A114" s="174"/>
      <c r="B114" s="74"/>
      <c r="C114" s="52" t="s">
        <v>413</v>
      </c>
      <c r="D114" s="433" t="str">
        <f>ΑΝΤΙΣΤΟΙΧΙΣΗ!$F$113</f>
        <v xml:space="preserve">ΑΥΓΟΥΣΤΟΣ ΤΡΕΧΟΝ ΕΤΟΣ </v>
      </c>
      <c r="E114" s="433"/>
      <c r="F114" s="433"/>
      <c r="G114" s="109">
        <f>ΑΝΤΙΣΤΟΙΧΙΣΗ!$D$34</f>
        <v>2025</v>
      </c>
      <c r="H114" s="433" t="str">
        <f>ΑΝΤΙΣΤΟΙΧΙΣΗ!$F$113</f>
        <v xml:space="preserve">ΑΥΓΟΥΣΤΟΣ ΤΡΕΧΟΝ ΕΤΟΣ </v>
      </c>
      <c r="I114" s="433"/>
      <c r="J114" s="433"/>
      <c r="K114" s="109">
        <f>ΑΝΤΙΣΤΟΙΧΙΣΗ!$D$34</f>
        <v>2025</v>
      </c>
      <c r="L114" s="433" t="str">
        <f>ΑΝΤΙΣΤΟΙΧΙΣΗ!$F$127</f>
        <v>ΑΥΓΟΥΣΤΟΣ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T114"/>
      <c r="U114"/>
      <c r="V114"/>
      <c r="W114"/>
    </row>
    <row r="115" spans="1:23" ht="76.5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T115"/>
      <c r="U115"/>
      <c r="V115"/>
      <c r="W115"/>
    </row>
    <row r="116" spans="1:23" ht="15.5">
      <c r="A116" s="174"/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49678.5</v>
      </c>
      <c r="G116" s="82"/>
      <c r="H116" s="65">
        <f>SUM(H117:H156)</f>
        <v>8336.6048166666678</v>
      </c>
      <c r="I116" s="82"/>
      <c r="J116" s="65">
        <f>SUM(J117:J156)</f>
        <v>69072.248483333329</v>
      </c>
      <c r="K116" s="82"/>
      <c r="L116" s="65">
        <f>SUM(L117:L156)</f>
        <v>7984.8899999999994</v>
      </c>
      <c r="M116" s="82"/>
      <c r="N116" s="65">
        <f>SUM(N117:N156)</f>
        <v>65064.630000000012</v>
      </c>
      <c r="O116" s="82"/>
      <c r="P116" s="65">
        <f>SUM(P117:P156)</f>
        <v>0</v>
      </c>
      <c r="Q116" s="82"/>
      <c r="T116"/>
      <c r="U116"/>
      <c r="V116"/>
      <c r="W116"/>
    </row>
    <row r="117" spans="1:23" ht="14.5">
      <c r="A117" s="180">
        <v>59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2'!K71</f>
        <v>0</v>
      </c>
      <c r="E117" s="76">
        <f>D117/$D$116</f>
        <v>0</v>
      </c>
      <c r="F117" s="66">
        <f>D117+'2025 Ιούλιος'!F117</f>
        <v>6449.25</v>
      </c>
      <c r="G117" s="76">
        <f>F117/$F$116</f>
        <v>0.12981974093420695</v>
      </c>
      <c r="H117" s="56">
        <f>ΠΡΟΥΠΟΛΟΓΙΣΜΟΣ_ΕΞΟΔΑ!K237</f>
        <v>1200</v>
      </c>
      <c r="I117" s="426">
        <f>H117/$H$116</f>
        <v>0.14394349095220893</v>
      </c>
      <c r="J117" s="66">
        <f>H117+'2025 Ιούλιος'!J117</f>
        <v>21665.944783333336</v>
      </c>
      <c r="K117" s="430">
        <f>J117/$J$116</f>
        <v>0.31367076154414147</v>
      </c>
      <c r="L117" s="56">
        <f>'2024_60-69 ΕΞΟΔΑ+ΟΜ 2'!K66</f>
        <v>1618.5</v>
      </c>
      <c r="M117" s="76">
        <f>L117/$L$116</f>
        <v>0.20269534082498319</v>
      </c>
      <c r="N117" s="66">
        <f>L117+'2025 Ιούλιος'!N117</f>
        <v>10297.27</v>
      </c>
      <c r="O117" s="76">
        <f>N117/$N$116</f>
        <v>0.15826217716138552</v>
      </c>
      <c r="P117" s="66"/>
      <c r="Q117" s="80">
        <f t="shared" ref="Q117:Q153" si="48">SUM(D117:P117)</f>
        <v>41231.913174844747</v>
      </c>
      <c r="T117"/>
      <c r="U117"/>
      <c r="V117"/>
      <c r="W117"/>
    </row>
    <row r="118" spans="1:23" ht="28">
      <c r="A118" s="180">
        <v>60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2'!K72</f>
        <v>0</v>
      </c>
      <c r="E118" s="76">
        <f t="shared" ref="E118:E153" si="49">D118/$D$116</f>
        <v>0</v>
      </c>
      <c r="F118" s="66">
        <f>D118+'2025 Ιούλιος'!F118</f>
        <v>1329.02</v>
      </c>
      <c r="G118" s="76">
        <f t="shared" ref="G118:G153" si="50">F118/$F$116</f>
        <v>2.6752418048048954E-2</v>
      </c>
      <c r="H118" s="56">
        <f>ΠΡΟΥΠΟΛΟΓΙΣΜΟΣ_ΕΞΟΔΑ!K241</f>
        <v>239.68999999999997</v>
      </c>
      <c r="I118" s="426">
        <f t="shared" ref="I118:I153" si="51">H118/$H$116</f>
        <v>2.8751512788612463E-2</v>
      </c>
      <c r="J118" s="66">
        <f>H118+'2025 Ιούλιος'!J118</f>
        <v>3612.8337999999999</v>
      </c>
      <c r="K118" s="430">
        <f t="shared" ref="K118:K153" si="52">J118/$J$116</f>
        <v>5.2305142504109337E-2</v>
      </c>
      <c r="L118" s="56">
        <f>'2024_60-69 ΕΞΟΔΑ+ΟΜ 2'!K67</f>
        <v>380.76</v>
      </c>
      <c r="M118" s="76">
        <f t="shared" ref="M118:M153" si="53">L118/$L$116</f>
        <v>4.7685065166833858E-2</v>
      </c>
      <c r="N118" s="66">
        <f>L118+'2025 Ιούλιος'!N118</f>
        <v>2207.91</v>
      </c>
      <c r="O118" s="76">
        <f t="shared" ref="O118:O153" si="54">N118/$N$116</f>
        <v>3.3934105212002276E-2</v>
      </c>
      <c r="P118" s="66"/>
      <c r="Q118" s="80">
        <f t="shared" si="48"/>
        <v>7770.4032282437202</v>
      </c>
      <c r="T118"/>
      <c r="U118"/>
      <c r="V118"/>
      <c r="W118" s="237"/>
    </row>
    <row r="119" spans="1:23" ht="14.5">
      <c r="A119" s="180">
        <v>61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2'!K73</f>
        <v>0</v>
      </c>
      <c r="E119" s="76">
        <f t="shared" si="49"/>
        <v>0</v>
      </c>
      <c r="F119" s="66">
        <f>D119+'2025 Ιούλιος'!F119</f>
        <v>4377.5</v>
      </c>
      <c r="G119" s="76">
        <f t="shared" si="50"/>
        <v>8.8116589671588308E-2</v>
      </c>
      <c r="H119" s="56">
        <f>ΠΡΟΥΠΟΛΟΓΙΣΜΟΣ_ΕΞΟΔΑ!K245</f>
        <v>875.5</v>
      </c>
      <c r="I119" s="426">
        <f t="shared" si="51"/>
        <v>0.10501877194054911</v>
      </c>
      <c r="J119" s="66">
        <f>H119+'2025 Ιούλιος'!J119</f>
        <v>3955.88</v>
      </c>
      <c r="K119" s="430">
        <f t="shared" si="52"/>
        <v>5.7271626258909573E-2</v>
      </c>
      <c r="L119" s="56">
        <f>'2024_60-69 ΕΞΟΔΑ+ΟΜ 2'!K68</f>
        <v>875.5</v>
      </c>
      <c r="M119" s="76">
        <f t="shared" si="53"/>
        <v>0.10964459122166993</v>
      </c>
      <c r="N119" s="66">
        <f>L119+'2025 Ιούλιος'!N119</f>
        <v>6851</v>
      </c>
      <c r="O119" s="76">
        <f t="shared" si="54"/>
        <v>0.1052953040692001</v>
      </c>
      <c r="P119" s="66"/>
      <c r="Q119" s="80">
        <f t="shared" si="48"/>
        <v>16935.845346883165</v>
      </c>
      <c r="T119"/>
      <c r="U119"/>
      <c r="V119"/>
      <c r="W119"/>
    </row>
    <row r="120" spans="1:23" ht="14.5">
      <c r="A120" s="180">
        <v>62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2'!K74</f>
        <v>0</v>
      </c>
      <c r="E120" s="76">
        <f t="shared" si="49"/>
        <v>0</v>
      </c>
      <c r="F120" s="66">
        <f>D120+'2025 Ιούλιος'!F120</f>
        <v>0</v>
      </c>
      <c r="G120" s="76">
        <f t="shared" si="50"/>
        <v>0</v>
      </c>
      <c r="H120" s="56">
        <f>ΠΡΟΥΠΟΛΟΓΙΣΜΟΣ_ΕΞΟΔΑ!K249</f>
        <v>0</v>
      </c>
      <c r="I120" s="426">
        <f t="shared" si="51"/>
        <v>0</v>
      </c>
      <c r="J120" s="66">
        <f>H120+'2025 Ιούλιος'!J120</f>
        <v>1700</v>
      </c>
      <c r="K120" s="430">
        <f t="shared" si="52"/>
        <v>2.4611910533217964E-2</v>
      </c>
      <c r="L120" s="56">
        <f>'2024_60-69 ΕΞΟΔΑ+ΟΜ 2'!K69</f>
        <v>0</v>
      </c>
      <c r="M120" s="76">
        <f t="shared" si="53"/>
        <v>0</v>
      </c>
      <c r="N120" s="66">
        <f>L120+'2025 Ιούλιος'!N120</f>
        <v>0</v>
      </c>
      <c r="O120" s="76">
        <f t="shared" si="54"/>
        <v>0</v>
      </c>
      <c r="P120" s="66"/>
      <c r="Q120" s="80">
        <f t="shared" si="48"/>
        <v>1700.0246119105332</v>
      </c>
      <c r="T120"/>
      <c r="U120"/>
      <c r="V120"/>
      <c r="W120"/>
    </row>
    <row r="121" spans="1:23" ht="14.5">
      <c r="A121" s="180">
        <v>63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2'!K75</f>
        <v>0</v>
      </c>
      <c r="E121" s="76">
        <f t="shared" si="49"/>
        <v>0</v>
      </c>
      <c r="F121" s="66">
        <f>D121+'2025 Ιούλιος'!F121</f>
        <v>1242.75</v>
      </c>
      <c r="G121" s="76">
        <f t="shared" si="50"/>
        <v>2.5015851927896373E-2</v>
      </c>
      <c r="H121" s="56">
        <f>ΠΡΟΥΠΟΛΟΓΙΣΜΟΣ_ΕΞΟΔΑ!K253</f>
        <v>248.55</v>
      </c>
      <c r="I121" s="426">
        <f t="shared" si="51"/>
        <v>2.9814295563476277E-2</v>
      </c>
      <c r="J121" s="66">
        <f>H121+'2025 Ιούλιος'!J121</f>
        <v>994.2</v>
      </c>
      <c r="K121" s="430">
        <f t="shared" si="52"/>
        <v>1.4393624383603117E-2</v>
      </c>
      <c r="L121" s="56">
        <f>'2024_60-69 ΕΞΟΔΑ+ΟΜ 2'!K70</f>
        <v>241.31</v>
      </c>
      <c r="M121" s="76">
        <f t="shared" si="53"/>
        <v>3.022082959189169E-2</v>
      </c>
      <c r="N121" s="66">
        <f>L121+'2025 Ιούλιος'!N121</f>
        <v>1930.4799999999998</v>
      </c>
      <c r="O121" s="76">
        <f t="shared" si="54"/>
        <v>2.9670191008540268E-2</v>
      </c>
      <c r="P121" s="66"/>
      <c r="Q121" s="80">
        <f t="shared" si="48"/>
        <v>4657.4191147924748</v>
      </c>
      <c r="T121"/>
      <c r="U121"/>
      <c r="V121"/>
      <c r="W121"/>
    </row>
    <row r="122" spans="1:23" ht="14.5">
      <c r="A122" s="180">
        <v>64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2'!K76</f>
        <v>0</v>
      </c>
      <c r="E122" s="76">
        <f t="shared" si="49"/>
        <v>0</v>
      </c>
      <c r="F122" s="66">
        <f>D122+'2025 Ιούλιος'!F122</f>
        <v>4826.25</v>
      </c>
      <c r="G122" s="76">
        <f t="shared" si="50"/>
        <v>9.7149672393490136E-2</v>
      </c>
      <c r="H122" s="56">
        <f>ΠΡΟΥΠΟΛΟΓΙΣΜΟΣ_ΕΞΟΔΑ!K257</f>
        <v>992.95</v>
      </c>
      <c r="I122" s="426">
        <f t="shared" si="51"/>
        <v>0.11910724111749657</v>
      </c>
      <c r="J122" s="66">
        <f>H122+'2025 Ιούλιος'!J122</f>
        <v>4413.5</v>
      </c>
      <c r="K122" s="430">
        <f t="shared" si="52"/>
        <v>6.3896863022563227E-2</v>
      </c>
      <c r="L122" s="56">
        <f>'2024_60-69 ΕΞΟΔΑ+ΟΜ 2'!K71</f>
        <v>965.25</v>
      </c>
      <c r="M122" s="76">
        <f t="shared" si="53"/>
        <v>0.12088457073297192</v>
      </c>
      <c r="N122" s="66">
        <f>L122+'2025 Ιούλιος'!N122</f>
        <v>7722</v>
      </c>
      <c r="O122" s="76">
        <f t="shared" si="54"/>
        <v>0.11868199358084414</v>
      </c>
      <c r="P122" s="66"/>
      <c r="Q122" s="80">
        <f t="shared" si="48"/>
        <v>18920.469720340847</v>
      </c>
      <c r="T122"/>
      <c r="U122"/>
      <c r="V122"/>
      <c r="W122"/>
    </row>
    <row r="123" spans="1:23" ht="14.5">
      <c r="A123" s="180">
        <v>65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2'!K77</f>
        <v>0</v>
      </c>
      <c r="E123" s="76">
        <f t="shared" si="49"/>
        <v>0</v>
      </c>
      <c r="F123" s="66">
        <f>D123+'2025 Ιούλιος'!F123</f>
        <v>157.6</v>
      </c>
      <c r="G123" s="76">
        <f t="shared" si="50"/>
        <v>3.1723985224996728E-3</v>
      </c>
      <c r="H123" s="56">
        <f>ΠΡΟΥΠΟΛΟΓΙΣΜΟΣ_ΕΞΟΔΑ!K261</f>
        <v>31.51</v>
      </c>
      <c r="I123" s="426">
        <f t="shared" si="51"/>
        <v>3.7797161665867533E-3</v>
      </c>
      <c r="J123" s="66">
        <f>H123+'2025 Ιούλιος'!J123</f>
        <v>2055.64</v>
      </c>
      <c r="K123" s="430">
        <f t="shared" si="52"/>
        <v>2.976072221676716E-2</v>
      </c>
      <c r="L123" s="56">
        <f>'2024_60-69 ΕΞΟΔΑ+ΟΜ 2'!K72</f>
        <v>31.52</v>
      </c>
      <c r="M123" s="76">
        <f t="shared" si="53"/>
        <v>3.9474557570611498E-3</v>
      </c>
      <c r="N123" s="66">
        <f>L123+'2025 Ιούλιος'!N123</f>
        <v>246.64000000000001</v>
      </c>
      <c r="O123" s="76">
        <f t="shared" si="54"/>
        <v>3.7906924238253559E-3</v>
      </c>
      <c r="P123" s="66"/>
      <c r="Q123" s="80">
        <f t="shared" si="48"/>
        <v>2522.9544509850866</v>
      </c>
      <c r="T123"/>
      <c r="U123"/>
      <c r="V123"/>
      <c r="W123"/>
    </row>
    <row r="124" spans="1:23" ht="28">
      <c r="A124" s="180">
        <v>66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2'!K78</f>
        <v>0</v>
      </c>
      <c r="E124" s="76">
        <f t="shared" si="49"/>
        <v>0</v>
      </c>
      <c r="F124" s="66">
        <f>D124+'2025 Ιούλιος'!F124</f>
        <v>44.75</v>
      </c>
      <c r="G124" s="76">
        <f t="shared" si="50"/>
        <v>9.0079209315901249E-4</v>
      </c>
      <c r="H124" s="56">
        <f>ΠΡΟΥΠΟΛΟΓΙΣΜΟΣ_ΕΞΟΔΑ!K265</f>
        <v>8.9499999999999886</v>
      </c>
      <c r="I124" s="426">
        <f t="shared" si="51"/>
        <v>1.0735785366852238E-3</v>
      </c>
      <c r="J124" s="66">
        <f>H124+'2025 Ιούλιος'!J124</f>
        <v>96.999999999999972</v>
      </c>
      <c r="K124" s="430">
        <f t="shared" si="52"/>
        <v>1.4043266598365539E-3</v>
      </c>
      <c r="L124" s="56">
        <f>'2024_60-69 ΕΞΟΔΑ+ΟΜ 2'!K73</f>
        <v>8.69</v>
      </c>
      <c r="M124" s="76">
        <f t="shared" si="53"/>
        <v>1.0883055370831658E-3</v>
      </c>
      <c r="N124" s="66">
        <f>L124+'2025 Ιούλιος'!N124</f>
        <v>69.52</v>
      </c>
      <c r="O124" s="76">
        <f t="shared" si="54"/>
        <v>1.0684760675654342E-3</v>
      </c>
      <c r="P124" s="66"/>
      <c r="Q124" s="80">
        <f t="shared" si="48"/>
        <v>228.91553547889427</v>
      </c>
      <c r="T124"/>
      <c r="U124"/>
      <c r="V124"/>
      <c r="W124"/>
    </row>
    <row r="125" spans="1:23" ht="28">
      <c r="A125" s="180">
        <v>67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2'!K79</f>
        <v>0</v>
      </c>
      <c r="E125" s="76">
        <f t="shared" si="49"/>
        <v>0</v>
      </c>
      <c r="F125" s="66">
        <f>D125+'2025 Ιούλιος'!F125</f>
        <v>0</v>
      </c>
      <c r="G125" s="76">
        <f t="shared" si="50"/>
        <v>0</v>
      </c>
      <c r="H125" s="56">
        <f>ΠΡΟΥΠΟΛΟΓΙΣΜΟΣ_ΕΞΟΔΑ!K269</f>
        <v>0</v>
      </c>
      <c r="I125" s="426">
        <f t="shared" si="51"/>
        <v>0</v>
      </c>
      <c r="J125" s="66">
        <f>H125+'2025 Ιούλιος'!J125</f>
        <v>17.899999999999977</v>
      </c>
      <c r="K125" s="430">
        <f t="shared" si="52"/>
        <v>2.5914894032035349E-4</v>
      </c>
      <c r="L125" s="56">
        <f>'2024_60-69 ΕΞΟΔΑ+ΟΜ 2'!K74</f>
        <v>0</v>
      </c>
      <c r="M125" s="76">
        <f t="shared" si="53"/>
        <v>0</v>
      </c>
      <c r="N125" s="66">
        <f>L125+'2025 Ιούλιος'!N125</f>
        <v>0</v>
      </c>
      <c r="O125" s="76">
        <f t="shared" si="54"/>
        <v>0</v>
      </c>
      <c r="P125" s="66"/>
      <c r="Q125" s="80">
        <f t="shared" si="48"/>
        <v>17.900259148940297</v>
      </c>
      <c r="T125"/>
      <c r="U125"/>
      <c r="V125"/>
      <c r="W125"/>
    </row>
    <row r="126" spans="1:23" ht="28">
      <c r="A126" s="180">
        <v>68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2'!K80</f>
        <v>0</v>
      </c>
      <c r="E126" s="76">
        <f t="shared" si="49"/>
        <v>0</v>
      </c>
      <c r="F126" s="66">
        <f>D126+'2025 Ιούλιος'!F126</f>
        <v>173.75</v>
      </c>
      <c r="G126" s="76">
        <f t="shared" si="50"/>
        <v>3.4974888533268918E-3</v>
      </c>
      <c r="H126" s="56">
        <f>ΠΡΟΥΠΟΛΟΓΙΣΜΟΣ_ΕΞΟΔΑ!K273</f>
        <v>35.74</v>
      </c>
      <c r="I126" s="426">
        <f t="shared" si="51"/>
        <v>4.28711697219329E-3</v>
      </c>
      <c r="J126" s="66">
        <f>H126+'2025 Ιούλιος'!J126</f>
        <v>140.98000000000002</v>
      </c>
      <c r="K126" s="430">
        <f t="shared" si="52"/>
        <v>2.0410512629253346E-3</v>
      </c>
      <c r="L126" s="56">
        <f>'2024_60-69 ΕΞΟΔΑ+ΟΜ 2'!K75</f>
        <v>34.75</v>
      </c>
      <c r="M126" s="76">
        <f t="shared" si="53"/>
        <v>4.3519697829275047E-3</v>
      </c>
      <c r="N126" s="66">
        <f>L126+'2025 Ιούλιος'!N126</f>
        <v>278</v>
      </c>
      <c r="O126" s="76">
        <f t="shared" si="54"/>
        <v>4.2726747235786932E-3</v>
      </c>
      <c r="P126" s="66"/>
      <c r="Q126" s="80">
        <f t="shared" si="48"/>
        <v>663.23845030159498</v>
      </c>
      <c r="T126"/>
      <c r="U126"/>
      <c r="V126"/>
      <c r="W126"/>
    </row>
    <row r="127" spans="1:23" ht="14.5">
      <c r="A127" s="180">
        <v>69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2'!K81</f>
        <v>0</v>
      </c>
      <c r="E127" s="76">
        <f t="shared" si="49"/>
        <v>0</v>
      </c>
      <c r="F127" s="66">
        <f>D127+'2025 Ιούλιος'!F127</f>
        <v>0</v>
      </c>
      <c r="G127" s="76">
        <f t="shared" si="50"/>
        <v>0</v>
      </c>
      <c r="H127" s="56">
        <f>ΠΡΟΥΠΟΛΟΓΙΣΜΟΣ_ΕΞΟΔΑ!K277</f>
        <v>0</v>
      </c>
      <c r="I127" s="426">
        <f t="shared" si="51"/>
        <v>0</v>
      </c>
      <c r="J127" s="66">
        <f>H127+'2025 Ιούλιος'!J127</f>
        <v>69.5</v>
      </c>
      <c r="K127" s="430">
        <f t="shared" si="52"/>
        <v>1.0061928129756754E-3</v>
      </c>
      <c r="L127" s="56">
        <f>'2024_60-69 ΕΞΟΔΑ+ΟΜ 2'!K76</f>
        <v>0</v>
      </c>
      <c r="M127" s="76">
        <f t="shared" si="53"/>
        <v>0</v>
      </c>
      <c r="N127" s="66">
        <f>L127+'2025 Ιούλιος'!N127</f>
        <v>0</v>
      </c>
      <c r="O127" s="76">
        <f t="shared" si="54"/>
        <v>0</v>
      </c>
      <c r="P127" s="66"/>
      <c r="Q127" s="80">
        <f t="shared" si="48"/>
        <v>69.50100619281298</v>
      </c>
      <c r="T127"/>
      <c r="U127"/>
      <c r="V127"/>
      <c r="W127"/>
    </row>
    <row r="128" spans="1:23" ht="28">
      <c r="A128" s="180">
        <v>70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2'!K82</f>
        <v>0</v>
      </c>
      <c r="E128" s="76">
        <f t="shared" si="49"/>
        <v>0</v>
      </c>
      <c r="F128" s="66">
        <f>D128+'2025 Ιούλιος'!F128</f>
        <v>0</v>
      </c>
      <c r="G128" s="76">
        <f t="shared" si="50"/>
        <v>0</v>
      </c>
      <c r="H128" s="56">
        <f>ΠΡΟΥΠΟΛΟΓΙΣΜΟΣ_ΕΞΟΔΑ!K281</f>
        <v>0</v>
      </c>
      <c r="I128" s="426">
        <f t="shared" si="51"/>
        <v>0</v>
      </c>
      <c r="J128" s="66">
        <f>H128+'2025 Ιούλιος'!J128</f>
        <v>0</v>
      </c>
      <c r="K128" s="430">
        <f t="shared" si="52"/>
        <v>0</v>
      </c>
      <c r="L128" s="56">
        <f>'2024_60-69 ΕΞΟΔΑ+ΟΜ 2'!K77</f>
        <v>0</v>
      </c>
      <c r="M128" s="76">
        <f t="shared" si="53"/>
        <v>0</v>
      </c>
      <c r="N128" s="66">
        <f>L128+'2025 Ιούλιος'!N128</f>
        <v>0</v>
      </c>
      <c r="O128" s="76">
        <f t="shared" si="54"/>
        <v>0</v>
      </c>
      <c r="P128" s="66"/>
      <c r="Q128" s="80">
        <f t="shared" si="48"/>
        <v>0</v>
      </c>
      <c r="T128"/>
      <c r="U128"/>
      <c r="V128"/>
      <c r="W128"/>
    </row>
    <row r="129" spans="1:23" ht="28">
      <c r="A129" s="180">
        <v>71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2'!K83</f>
        <v>0</v>
      </c>
      <c r="E129" s="76">
        <f t="shared" si="49"/>
        <v>0</v>
      </c>
      <c r="F129" s="66">
        <f>D129+'2025 Ιούλιος'!F129</f>
        <v>0</v>
      </c>
      <c r="G129" s="76">
        <f t="shared" si="50"/>
        <v>0</v>
      </c>
      <c r="H129" s="56">
        <f>ΠΡΟΥΠΟΛΟΓΙΣΜΟΣ_ΕΞΟΔΑ!K285</f>
        <v>0</v>
      </c>
      <c r="I129" s="426">
        <f t="shared" si="51"/>
        <v>0</v>
      </c>
      <c r="J129" s="66">
        <f>H129+'2025 Ιούλιος'!J129</f>
        <v>0</v>
      </c>
      <c r="K129" s="430">
        <f t="shared" si="52"/>
        <v>0</v>
      </c>
      <c r="L129" s="56">
        <f>'2024_60-69 ΕΞΟΔΑ+ΟΜ 2'!K78</f>
        <v>0</v>
      </c>
      <c r="M129" s="76">
        <f t="shared" si="53"/>
        <v>0</v>
      </c>
      <c r="N129" s="66">
        <f>L129+'2025 Ιούλιος'!N129</f>
        <v>0</v>
      </c>
      <c r="O129" s="76">
        <f t="shared" si="54"/>
        <v>0</v>
      </c>
      <c r="P129" s="66"/>
      <c r="Q129" s="80">
        <f t="shared" si="48"/>
        <v>0</v>
      </c>
      <c r="T129"/>
      <c r="U129"/>
      <c r="V129"/>
      <c r="W129"/>
    </row>
    <row r="130" spans="1:23" ht="28">
      <c r="A130" s="180">
        <v>72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2'!K84</f>
        <v>0</v>
      </c>
      <c r="E130" s="76">
        <f t="shared" si="49"/>
        <v>0</v>
      </c>
      <c r="F130" s="66">
        <f>D130+'2025 Ιούλιος'!F130</f>
        <v>172.5</v>
      </c>
      <c r="G130" s="76">
        <f t="shared" si="50"/>
        <v>3.4723270630151876E-3</v>
      </c>
      <c r="H130" s="56">
        <f>ΠΡΟΥΠΟΛΟΓΙΣΜΟΣ_ΕΞΟΔΑ!K289</f>
        <v>61</v>
      </c>
      <c r="I130" s="426">
        <f t="shared" si="51"/>
        <v>7.3171274567372883E-3</v>
      </c>
      <c r="J130" s="66">
        <f>H130+'2025 Ιούλιος'!J130</f>
        <v>168.5</v>
      </c>
      <c r="K130" s="430">
        <f t="shared" si="52"/>
        <v>2.4394746616748391E-3</v>
      </c>
      <c r="L130" s="56">
        <f>'2024_60-69 ΕΞΟΔΑ+ΟΜ 2'!K79</f>
        <v>61</v>
      </c>
      <c r="M130" s="76">
        <f t="shared" si="53"/>
        <v>7.6394289714698639E-3</v>
      </c>
      <c r="N130" s="66">
        <f>L130+'2025 Ιούλιος'!N130</f>
        <v>309.5</v>
      </c>
      <c r="O130" s="76">
        <f t="shared" si="54"/>
        <v>4.7568087300273584E-3</v>
      </c>
      <c r="P130" s="66"/>
      <c r="Q130" s="80">
        <f t="shared" si="48"/>
        <v>772.52562516688295</v>
      </c>
      <c r="T130"/>
      <c r="U130"/>
      <c r="V130"/>
      <c r="W130"/>
    </row>
    <row r="131" spans="1:23" ht="14.5">
      <c r="A131" s="180">
        <v>73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2'!K85</f>
        <v>0</v>
      </c>
      <c r="E131" s="76">
        <f t="shared" si="49"/>
        <v>0</v>
      </c>
      <c r="F131" s="66">
        <f>D131+'2025 Ιούλιος'!F131</f>
        <v>751.64</v>
      </c>
      <c r="G131" s="76">
        <f t="shared" si="50"/>
        <v>1.5130086455911511E-2</v>
      </c>
      <c r="H131" s="56">
        <f>ΠΡΟΥΠΟΛΟΓΙΣΜΟΣ_ΕΞΟΔΑ!K293</f>
        <v>291.69119999999998</v>
      </c>
      <c r="I131" s="426">
        <f t="shared" si="51"/>
        <v>3.4989208006699142E-2</v>
      </c>
      <c r="J131" s="66">
        <f>H131+'2025 Ιούλιος'!J131</f>
        <v>805.64229999999998</v>
      </c>
      <c r="K131" s="430">
        <f t="shared" si="52"/>
        <v>1.1663762476103496E-2</v>
      </c>
      <c r="L131" s="56">
        <f>'2024_60-69 ΕΞΟΔΑ+ΟΜ 2'!K80</f>
        <v>290.24</v>
      </c>
      <c r="M131" s="76">
        <f t="shared" si="53"/>
        <v>3.6348653519334646E-2</v>
      </c>
      <c r="N131" s="66">
        <f>L131+'2025 Ιούλιος'!N131</f>
        <v>1234.57</v>
      </c>
      <c r="O131" s="76">
        <f t="shared" si="54"/>
        <v>1.8974518106073909E-2</v>
      </c>
      <c r="P131" s="66"/>
      <c r="Q131" s="80">
        <f t="shared" si="48"/>
        <v>3373.9006062285644</v>
      </c>
      <c r="T131"/>
      <c r="U131"/>
      <c r="V131"/>
      <c r="W131" s="237"/>
    </row>
    <row r="132" spans="1:23" ht="14.5">
      <c r="A132" s="180">
        <v>74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2'!K86</f>
        <v>0</v>
      </c>
      <c r="E132" s="76">
        <f t="shared" si="49"/>
        <v>0</v>
      </c>
      <c r="F132" s="66">
        <f>D132+'2025 Ιούλιος'!F132</f>
        <v>88.68</v>
      </c>
      <c r="G132" s="76">
        <f t="shared" si="50"/>
        <v>1.785078051873547E-3</v>
      </c>
      <c r="H132" s="56">
        <f>ΠΡΟΥΠΟΛΟΓΙΣΜΟΣ_ΕΞΟΔΑ!K297</f>
        <v>31.165049999999997</v>
      </c>
      <c r="I132" s="426">
        <f t="shared" si="51"/>
        <v>3.7383384105834491E-3</v>
      </c>
      <c r="J132" s="66">
        <f>H132+'2025 Ιούλιος'!J132</f>
        <v>256.17994999999996</v>
      </c>
      <c r="K132" s="430">
        <f t="shared" si="52"/>
        <v>3.7088694175319119E-3</v>
      </c>
      <c r="L132" s="56">
        <f>'2024_60-69 ΕΞΟΔΑ+ΟΜ 2'!K81</f>
        <v>31.01</v>
      </c>
      <c r="M132" s="76">
        <f t="shared" si="53"/>
        <v>3.8835851213980411E-3</v>
      </c>
      <c r="N132" s="66">
        <f>L132+'2025 Ιούλιος'!N132</f>
        <v>112.54000000000002</v>
      </c>
      <c r="O132" s="76">
        <f t="shared" si="54"/>
        <v>1.7296647963724685E-3</v>
      </c>
      <c r="P132" s="66"/>
      <c r="Q132" s="80">
        <f t="shared" si="48"/>
        <v>519.58984553579774</v>
      </c>
      <c r="T132"/>
      <c r="U132"/>
      <c r="V132"/>
      <c r="W132" s="237"/>
    </row>
    <row r="133" spans="1:23" ht="28">
      <c r="A133" s="180">
        <v>75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2'!K87</f>
        <v>0</v>
      </c>
      <c r="E133" s="76">
        <f t="shared" si="49"/>
        <v>0</v>
      </c>
      <c r="F133" s="66">
        <f>D133+'2025 Ιούλιος'!F133</f>
        <v>46.31</v>
      </c>
      <c r="G133" s="76">
        <f t="shared" si="50"/>
        <v>9.3219400746801938E-4</v>
      </c>
      <c r="H133" s="56">
        <f>ΠΡΟΥΠΟΛΟΓΙΣΜΟΣ_ΕΞΟΔΑ!K301</f>
        <v>0</v>
      </c>
      <c r="I133" s="426">
        <f t="shared" si="51"/>
        <v>0</v>
      </c>
      <c r="J133" s="66">
        <f>H133+'2025 Ιούλιος'!J133</f>
        <v>59.358150000000002</v>
      </c>
      <c r="K133" s="430">
        <f t="shared" si="52"/>
        <v>8.593632218925481E-4</v>
      </c>
      <c r="L133" s="56">
        <f>'2024_60-69 ΕΞΟΔΑ+ΟΜ 2'!K82</f>
        <v>-3.07</v>
      </c>
      <c r="M133" s="76">
        <f t="shared" si="53"/>
        <v>-3.8447617938381116E-4</v>
      </c>
      <c r="N133" s="66">
        <f>L133+'2025 Ιούλιος'!N133</f>
        <v>31.120000000000005</v>
      </c>
      <c r="O133" s="76">
        <f t="shared" si="54"/>
        <v>4.7829365970420486E-4</v>
      </c>
      <c r="P133" s="66"/>
      <c r="Q133" s="80">
        <f t="shared" si="48"/>
        <v>133.72003537470971</v>
      </c>
      <c r="T133"/>
      <c r="U133"/>
      <c r="V133"/>
      <c r="W133" s="237"/>
    </row>
    <row r="134" spans="1:23" ht="14.5">
      <c r="A134" s="180">
        <v>76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2'!K88</f>
        <v>0</v>
      </c>
      <c r="E134" s="76">
        <f t="shared" si="49"/>
        <v>0</v>
      </c>
      <c r="F134" s="66">
        <f>D134+'2025 Ιούλιος'!F134</f>
        <v>62.370000000000005</v>
      </c>
      <c r="G134" s="76">
        <f t="shared" si="50"/>
        <v>1.2554726893927958E-3</v>
      </c>
      <c r="H134" s="56">
        <f>ΠΡΟΥΠΟΛΟΓΙΣΜΟΣ_ΕΞΟΔΑ!K305</f>
        <v>-228.25559999999999</v>
      </c>
      <c r="I134" s="426">
        <f t="shared" si="51"/>
        <v>-2.7379923244492517E-2</v>
      </c>
      <c r="J134" s="66">
        <f>H134+'2025 Ιούλιος'!J134</f>
        <v>590.74849999999992</v>
      </c>
      <c r="K134" s="430">
        <f t="shared" si="52"/>
        <v>8.5526171939015946E-3</v>
      </c>
      <c r="L134" s="56">
        <f>'2024_60-69 ΕΞΟΔΑ+ΟΜ 2'!K83</f>
        <v>-227.12</v>
      </c>
      <c r="M134" s="76">
        <f t="shared" si="53"/>
        <v>-2.8443723081971076E-2</v>
      </c>
      <c r="N134" s="66">
        <f>L134+'2025 Ιούλιος'!N134</f>
        <v>45.100000000000023</v>
      </c>
      <c r="O134" s="76">
        <f t="shared" si="54"/>
        <v>6.9315694256618407E-4</v>
      </c>
      <c r="P134" s="66"/>
      <c r="Q134" s="80">
        <f t="shared" si="48"/>
        <v>242.79757760049935</v>
      </c>
      <c r="T134"/>
      <c r="U134"/>
      <c r="V134"/>
      <c r="W134" s="237"/>
    </row>
    <row r="135" spans="1:23" ht="28">
      <c r="A135" s="180">
        <v>77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2'!K89</f>
        <v>0</v>
      </c>
      <c r="E135" s="76">
        <f t="shared" si="49"/>
        <v>0</v>
      </c>
      <c r="F135" s="66">
        <f>D135+'2025 Ιούλιος'!F135</f>
        <v>1482.8000000000002</v>
      </c>
      <c r="G135" s="76">
        <f t="shared" si="50"/>
        <v>2.9847922139356064E-2</v>
      </c>
      <c r="H135" s="56">
        <f>ΠΡΟΥΠΟΛΟΓΙΣΜΟΣ_ΕΞΟΔΑ!K309</f>
        <v>528.74</v>
      </c>
      <c r="I135" s="426">
        <f t="shared" si="51"/>
        <v>6.3423901171725805E-2</v>
      </c>
      <c r="J135" s="66">
        <f>H135+'2025 Ιούλιος'!J135</f>
        <v>1403.1260000000002</v>
      </c>
      <c r="K135" s="430">
        <f t="shared" si="52"/>
        <v>2.0313889164018818E-2</v>
      </c>
      <c r="L135" s="56">
        <f>'2024_60-69 ΕΞΟΔΑ+ΟΜ 2'!K84</f>
        <v>528.74</v>
      </c>
      <c r="M135" s="76">
        <f t="shared" si="53"/>
        <v>6.6217568432376653E-2</v>
      </c>
      <c r="N135" s="66">
        <f>L135+'2025 Ιούλιος'!N135</f>
        <v>2616.9899999999998</v>
      </c>
      <c r="O135" s="76">
        <f t="shared" si="54"/>
        <v>4.0221392175748931E-2</v>
      </c>
      <c r="P135" s="66"/>
      <c r="Q135" s="80">
        <f t="shared" si="48"/>
        <v>6560.6160246730842</v>
      </c>
      <c r="T135"/>
      <c r="U135"/>
      <c r="V135"/>
      <c r="W135"/>
    </row>
    <row r="136" spans="1:23" ht="14.5">
      <c r="A136" s="180">
        <v>78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2'!K90</f>
        <v>0</v>
      </c>
      <c r="E136" s="76">
        <f t="shared" si="49"/>
        <v>0</v>
      </c>
      <c r="F136" s="66">
        <f>D136+'2025 Ιούλιος'!F136</f>
        <v>25.62</v>
      </c>
      <c r="G136" s="76">
        <f t="shared" si="50"/>
        <v>5.1571605422869049E-4</v>
      </c>
      <c r="H136" s="56">
        <f>ΠΡΟΥΠΟΛΟΓΙΣΜΟΣ_ΕΞΟΔΑ!K313</f>
        <v>21.62</v>
      </c>
      <c r="I136" s="426">
        <f t="shared" si="51"/>
        <v>2.5933818953222977E-3</v>
      </c>
      <c r="J136" s="66">
        <f>H136+'2025 Ιούλιος'!J136</f>
        <v>458.32000000000005</v>
      </c>
      <c r="K136" s="430">
        <f t="shared" si="52"/>
        <v>6.6353710797555634E-3</v>
      </c>
      <c r="L136" s="56">
        <f>'2024_60-69 ΕΞΟΔΑ+ΟΜ 2'!K85</f>
        <v>21.62</v>
      </c>
      <c r="M136" s="76">
        <f t="shared" si="53"/>
        <v>2.7076140059537454E-3</v>
      </c>
      <c r="N136" s="66">
        <f>L136+'2025 Ιούλιος'!N136</f>
        <v>71.930000000000007</v>
      </c>
      <c r="O136" s="76">
        <f t="shared" si="54"/>
        <v>1.1055161613921418E-3</v>
      </c>
      <c r="P136" s="66"/>
      <c r="Q136" s="80">
        <f t="shared" si="48"/>
        <v>599.12355759919672</v>
      </c>
      <c r="T136"/>
      <c r="U136"/>
      <c r="V136"/>
      <c r="W136"/>
    </row>
    <row r="137" spans="1:23" ht="14.5">
      <c r="A137" s="180">
        <v>79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2'!K91</f>
        <v>0</v>
      </c>
      <c r="E137" s="76">
        <f t="shared" si="49"/>
        <v>0</v>
      </c>
      <c r="F137" s="66">
        <f>D137+'2025 Ιούλιος'!F137</f>
        <v>299.25</v>
      </c>
      <c r="G137" s="76">
        <f t="shared" si="50"/>
        <v>6.0237326006219996E-3</v>
      </c>
      <c r="H137" s="56">
        <f>ΠΡΟΥΠΟΛΟΓΙΣΜΟΣ_ΕΞΟΔΑ!K317</f>
        <v>0</v>
      </c>
      <c r="I137" s="426">
        <f t="shared" si="51"/>
        <v>0</v>
      </c>
      <c r="J137" s="66">
        <f>H137+'2025 Ιούλιος'!J137</f>
        <v>103.58999999999999</v>
      </c>
      <c r="K137" s="430">
        <f t="shared" si="52"/>
        <v>1.499734007138852E-3</v>
      </c>
      <c r="L137" s="56">
        <f>'2024_60-69 ΕΞΟΔΑ+ΟΜ 2'!K86</f>
        <v>0</v>
      </c>
      <c r="M137" s="76">
        <f t="shared" si="53"/>
        <v>0</v>
      </c>
      <c r="N137" s="66">
        <f>L137+'2025 Ιούλιος'!N137</f>
        <v>469.58000000000004</v>
      </c>
      <c r="O137" s="76">
        <f t="shared" si="54"/>
        <v>7.2171316427988592E-3</v>
      </c>
      <c r="P137" s="66"/>
      <c r="Q137" s="80">
        <f t="shared" si="48"/>
        <v>872.43474059825064</v>
      </c>
      <c r="T137"/>
      <c r="U137"/>
      <c r="V137"/>
      <c r="W137"/>
    </row>
    <row r="138" spans="1:23" ht="14.5">
      <c r="A138" s="180">
        <v>80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2'!K92</f>
        <v>0</v>
      </c>
      <c r="E138" s="76">
        <f t="shared" si="49"/>
        <v>0</v>
      </c>
      <c r="F138" s="66">
        <f>D138+'2025 Ιούλιος'!F138</f>
        <v>0</v>
      </c>
      <c r="G138" s="76">
        <f t="shared" si="50"/>
        <v>0</v>
      </c>
      <c r="H138" s="56">
        <f>ΠΡΟΥΠΟΛΟΓΙΣΜΟΣ_ΕΞΟΔΑ!K321</f>
        <v>0</v>
      </c>
      <c r="I138" s="426">
        <f t="shared" si="51"/>
        <v>0</v>
      </c>
      <c r="J138" s="66">
        <f>H138+'2025 Ιούλιος'!J138</f>
        <v>316.24</v>
      </c>
      <c r="K138" s="430">
        <f t="shared" si="52"/>
        <v>4.578394462955793E-3</v>
      </c>
      <c r="L138" s="56">
        <f>'2024_60-69 ΕΞΟΔΑ+ΟΜ 2'!K87</f>
        <v>0</v>
      </c>
      <c r="M138" s="76">
        <f t="shared" si="53"/>
        <v>0</v>
      </c>
      <c r="N138" s="66">
        <f>L138+'2025 Ιούλιος'!N138</f>
        <v>0</v>
      </c>
      <c r="O138" s="76">
        <f t="shared" si="54"/>
        <v>0</v>
      </c>
      <c r="P138" s="66"/>
      <c r="Q138" s="80">
        <f t="shared" si="48"/>
        <v>316.24457839446296</v>
      </c>
      <c r="T138"/>
      <c r="U138"/>
      <c r="V138"/>
      <c r="W138"/>
    </row>
    <row r="139" spans="1:23" ht="14.5">
      <c r="A139" s="180">
        <v>81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2'!K93</f>
        <v>0</v>
      </c>
      <c r="E139" s="76">
        <f t="shared" si="49"/>
        <v>0</v>
      </c>
      <c r="F139" s="66">
        <f>D139+'2025 Ιούλιος'!F139</f>
        <v>0</v>
      </c>
      <c r="G139" s="76">
        <f t="shared" si="50"/>
        <v>0</v>
      </c>
      <c r="H139" s="56">
        <f>ΠΡΟΥΠΟΛΟΓΙΣΜΟΣ_ΕΞΟΔΑ!K325</f>
        <v>0</v>
      </c>
      <c r="I139" s="426">
        <f t="shared" si="51"/>
        <v>0</v>
      </c>
      <c r="J139" s="66">
        <f>H139+'2025 Ιούλιος'!J139</f>
        <v>0</v>
      </c>
      <c r="K139" s="430">
        <f t="shared" si="52"/>
        <v>0</v>
      </c>
      <c r="L139" s="56">
        <f>'2024_60-69 ΕΞΟΔΑ+ΟΜ 2'!K88</f>
        <v>0</v>
      </c>
      <c r="M139" s="76">
        <f t="shared" si="53"/>
        <v>0</v>
      </c>
      <c r="N139" s="66">
        <f>L139+'2025 Ιούλιος'!N139</f>
        <v>0</v>
      </c>
      <c r="O139" s="76">
        <f t="shared" si="54"/>
        <v>0</v>
      </c>
      <c r="P139" s="66"/>
      <c r="Q139" s="80">
        <f t="shared" si="48"/>
        <v>0</v>
      </c>
      <c r="T139"/>
      <c r="U139"/>
      <c r="V139"/>
      <c r="W139"/>
    </row>
    <row r="140" spans="1:23" ht="14.5">
      <c r="A140" s="180">
        <v>82</v>
      </c>
      <c r="B140" s="180">
        <v>24</v>
      </c>
      <c r="C140" s="118" t="str">
        <f>ΑΝΤΙΣΤΟΙΧΙΣΗ!O210</f>
        <v>Υλικά Φαρμακείου</v>
      </c>
      <c r="D140" s="56">
        <f>'2025_60-69 ΕΞΟΔΑ+ΟΜ 2'!K94</f>
        <v>0</v>
      </c>
      <c r="E140" s="76">
        <f t="shared" si="49"/>
        <v>0</v>
      </c>
      <c r="F140" s="66">
        <f>D140+'2025 Ιούλιος'!F140</f>
        <v>0</v>
      </c>
      <c r="G140" s="76">
        <f t="shared" si="50"/>
        <v>0</v>
      </c>
      <c r="H140" s="56">
        <f>ΠΡΟΥΠΟΛΟΓΙΣΜΟΣ_ΕΞΟΔΑ!K329</f>
        <v>0</v>
      </c>
      <c r="I140" s="426">
        <f t="shared" si="51"/>
        <v>0</v>
      </c>
      <c r="J140" s="66">
        <f>H140+'2025 Ιούλιος'!J140</f>
        <v>0</v>
      </c>
      <c r="K140" s="430">
        <f t="shared" si="52"/>
        <v>0</v>
      </c>
      <c r="L140" s="56">
        <f>'2024_60-69 ΕΞΟΔΑ+ΟΜ 2'!K89</f>
        <v>0</v>
      </c>
      <c r="M140" s="76">
        <f t="shared" si="53"/>
        <v>0</v>
      </c>
      <c r="N140" s="66">
        <f>L140+'2025 Ιούλιος'!N140</f>
        <v>0</v>
      </c>
      <c r="O140" s="76">
        <f t="shared" si="54"/>
        <v>0</v>
      </c>
      <c r="P140" s="66"/>
      <c r="Q140" s="80">
        <f t="shared" si="48"/>
        <v>0</v>
      </c>
      <c r="T140"/>
      <c r="U140"/>
      <c r="V140"/>
      <c r="W140"/>
    </row>
    <row r="141" spans="1:23" ht="14.5">
      <c r="A141" s="180">
        <v>83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2'!K95</f>
        <v>0</v>
      </c>
      <c r="E141" s="76">
        <f t="shared" si="49"/>
        <v>0</v>
      </c>
      <c r="F141" s="66">
        <f>D141+'2025 Ιούλιος'!F141</f>
        <v>1086.5899999999999</v>
      </c>
      <c r="G141" s="76">
        <f t="shared" si="50"/>
        <v>2.1872439787835783E-2</v>
      </c>
      <c r="H141" s="56">
        <f>ΠΡΟΥΠΟΛΟΓΙΣΜΟΣ_ΕΞΟΔΑ!K333</f>
        <v>0</v>
      </c>
      <c r="I141" s="426">
        <f t="shared" si="51"/>
        <v>0</v>
      </c>
      <c r="J141" s="66">
        <f>H141+'2025 Ιούλιος'!J141</f>
        <v>-2.1599999999999966</v>
      </c>
      <c r="K141" s="430">
        <f t="shared" si="52"/>
        <v>-3.1271603971618065E-5</v>
      </c>
      <c r="L141" s="56">
        <f>'2024_60-69 ΕΞΟΔΑ+ΟΜ 2'!K90</f>
        <v>0</v>
      </c>
      <c r="M141" s="76">
        <f t="shared" si="53"/>
        <v>0</v>
      </c>
      <c r="N141" s="66">
        <f>L141+'2025 Ιούλιος'!N141</f>
        <v>1145.46</v>
      </c>
      <c r="O141" s="76">
        <f t="shared" si="54"/>
        <v>1.7604956794498021E-2</v>
      </c>
      <c r="P141" s="66"/>
      <c r="Q141" s="80">
        <f t="shared" si="48"/>
        <v>2229.9294461249783</v>
      </c>
      <c r="T141"/>
      <c r="U141"/>
      <c r="V141"/>
      <c r="W141"/>
    </row>
    <row r="142" spans="1:23" ht="56">
      <c r="A142" s="180">
        <v>84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2'!K96</f>
        <v>0</v>
      </c>
      <c r="E142" s="76">
        <f t="shared" si="49"/>
        <v>0</v>
      </c>
      <c r="F142" s="66">
        <f>D142+'2025 Ιούλιος'!F142</f>
        <v>5242.7299999999996</v>
      </c>
      <c r="G142" s="76">
        <f t="shared" si="50"/>
        <v>0.105533178336705</v>
      </c>
      <c r="H142" s="56">
        <f>ΠΡΟΥΠΟΛΟΓΙΣΜΟΣ_ΕΞΟΔΑ!K337</f>
        <v>1740</v>
      </c>
      <c r="I142" s="426">
        <f t="shared" si="51"/>
        <v>0.20871806188070297</v>
      </c>
      <c r="J142" s="66">
        <f>H142+'2025 Ιούλιος'!J142</f>
        <v>7255.6900000000005</v>
      </c>
      <c r="K142" s="430">
        <f t="shared" si="52"/>
        <v>0.10504493713927308</v>
      </c>
      <c r="L142" s="56">
        <f>'2024_60-69 ΕΞΟΔΑ+ΟΜ 2'!K91</f>
        <v>1740</v>
      </c>
      <c r="M142" s="76">
        <f t="shared" si="53"/>
        <v>0.21791158049766499</v>
      </c>
      <c r="N142" s="66">
        <f>L142+'2025 Ιούλιος'!N142</f>
        <v>7790</v>
      </c>
      <c r="O142" s="76">
        <f t="shared" si="54"/>
        <v>0.11972710826143172</v>
      </c>
      <c r="P142" s="66"/>
      <c r="Q142" s="80">
        <f t="shared" si="48"/>
        <v>23769.176934866115</v>
      </c>
      <c r="T142"/>
      <c r="U142"/>
      <c r="V142"/>
      <c r="W142"/>
    </row>
    <row r="143" spans="1:23" ht="56">
      <c r="A143" s="180">
        <v>85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2'!K97</f>
        <v>0</v>
      </c>
      <c r="E143" s="76">
        <f t="shared" si="49"/>
        <v>0</v>
      </c>
      <c r="F143" s="66">
        <f>D143+'2025 Ιούλιος'!F143</f>
        <v>4600.62</v>
      </c>
      <c r="G143" s="76">
        <f t="shared" si="50"/>
        <v>9.260786859506627E-2</v>
      </c>
      <c r="H143" s="56">
        <f>ΠΡΟΥΠΟΛΟΓΙΣΜΟΣ_ΕΞΟΔΑ!K341</f>
        <v>0</v>
      </c>
      <c r="I143" s="426">
        <f t="shared" si="51"/>
        <v>0</v>
      </c>
      <c r="J143" s="66">
        <f>H143+'2025 Ιούλιος'!J143</f>
        <v>2415.9300000000003</v>
      </c>
      <c r="K143" s="430">
        <f t="shared" si="52"/>
        <v>3.4976854714421926E-2</v>
      </c>
      <c r="L143" s="56">
        <f>'2024_60-69 ΕΞΟΔΑ+ΟΜ 2'!K92</f>
        <v>38.24</v>
      </c>
      <c r="M143" s="76">
        <f t="shared" si="53"/>
        <v>4.7890453093279942E-3</v>
      </c>
      <c r="N143" s="66">
        <f>L143+'2025 Ιούλιος'!N143</f>
        <v>3045.54</v>
      </c>
      <c r="O143" s="76">
        <f t="shared" si="54"/>
        <v>4.6807920063481487E-2</v>
      </c>
      <c r="P143" s="66"/>
      <c r="Q143" s="80">
        <f t="shared" si="48"/>
        <v>10100.509181688683</v>
      </c>
      <c r="T143"/>
      <c r="U143"/>
      <c r="V143"/>
      <c r="W143"/>
    </row>
    <row r="144" spans="1:23" ht="14.5">
      <c r="A144" s="180">
        <v>86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2'!K98</f>
        <v>0</v>
      </c>
      <c r="E144" s="76">
        <f t="shared" si="49"/>
        <v>0</v>
      </c>
      <c r="F144" s="66">
        <f>D144+'2025 Ιούλιος'!F144</f>
        <v>2050.08</v>
      </c>
      <c r="G144" s="76">
        <f t="shared" si="50"/>
        <v>4.1266946465774931E-2</v>
      </c>
      <c r="H144" s="56">
        <f>ΠΡΟΥΠΟΛΟΓΙΣΜΟΣ_ΕΞΟΔΑ!K345</f>
        <v>194.97</v>
      </c>
      <c r="I144" s="426">
        <f t="shared" si="51"/>
        <v>2.338721869246015E-2</v>
      </c>
      <c r="J144" s="66">
        <f>H144+'2025 Ιούλιος'!J144</f>
        <v>3002.89</v>
      </c>
      <c r="K144" s="430">
        <f t="shared" si="52"/>
        <v>4.3474623541820523E-2</v>
      </c>
      <c r="L144" s="56">
        <f>'2024_60-69 ΕΞΟΔΑ+ΟΜ 2'!K93</f>
        <v>194.97</v>
      </c>
      <c r="M144" s="76">
        <f t="shared" si="53"/>
        <v>2.4417368304384908E-2</v>
      </c>
      <c r="N144" s="66">
        <f>L144+'2025 Ιούλιος'!N144</f>
        <v>1797.3300000000002</v>
      </c>
      <c r="O144" s="76">
        <f t="shared" si="54"/>
        <v>2.7623764247948539E-2</v>
      </c>
      <c r="P144" s="66"/>
      <c r="Q144" s="80">
        <f t="shared" si="48"/>
        <v>7240.4001699212513</v>
      </c>
      <c r="T144"/>
      <c r="U144"/>
      <c r="V144"/>
      <c r="W144"/>
    </row>
    <row r="145" spans="1:23" ht="14.5">
      <c r="A145" s="180">
        <v>87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2'!K99</f>
        <v>0</v>
      </c>
      <c r="E145" s="76">
        <f t="shared" si="49"/>
        <v>0</v>
      </c>
      <c r="F145" s="66">
        <f>D145+'2025 Ιούλιος'!F145</f>
        <v>345.75</v>
      </c>
      <c r="G145" s="76">
        <f t="shared" si="50"/>
        <v>6.9597512002173975E-3</v>
      </c>
      <c r="H145" s="56">
        <f>ΠΡΟΥΠΟΛΟΓΙΣΜΟΣ_ΕΞΟΔΑ!K349</f>
        <v>89.28</v>
      </c>
      <c r="I145" s="426">
        <f t="shared" si="51"/>
        <v>1.0709395726844345E-2</v>
      </c>
      <c r="J145" s="66">
        <f>H145+'2025 Ιούλιος'!J145</f>
        <v>590.14</v>
      </c>
      <c r="K145" s="430">
        <f t="shared" si="52"/>
        <v>8.5438075776901462E-3</v>
      </c>
      <c r="L145" s="56">
        <f>'2024_60-69 ΕΞΟΔΑ+ΟΜ 2'!K94</f>
        <v>89.28</v>
      </c>
      <c r="M145" s="76">
        <f t="shared" si="53"/>
        <v>1.11811183372595E-2</v>
      </c>
      <c r="N145" s="66">
        <f>L145+'2025 Ιούλιος'!N145</f>
        <v>899.9</v>
      </c>
      <c r="O145" s="76">
        <f t="shared" si="54"/>
        <v>1.3830863250893763E-2</v>
      </c>
      <c r="P145" s="66"/>
      <c r="Q145" s="80">
        <f t="shared" si="48"/>
        <v>2014.4012249360926</v>
      </c>
      <c r="T145"/>
      <c r="U145"/>
      <c r="V145"/>
      <c r="W145"/>
    </row>
    <row r="146" spans="1:23" ht="14.5">
      <c r="A146" s="180">
        <v>88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2'!K100</f>
        <v>0</v>
      </c>
      <c r="E146" s="76">
        <f t="shared" si="49"/>
        <v>0</v>
      </c>
      <c r="F146" s="66">
        <f>D146+'2025 Ιούλιος'!F146</f>
        <v>0</v>
      </c>
      <c r="G146" s="76">
        <f t="shared" si="50"/>
        <v>0</v>
      </c>
      <c r="H146" s="56">
        <f>ΠΡΟΥΠΟΛΟΓΙΣΜΟΣ_ΕΞΟΔΑ!K353</f>
        <v>0</v>
      </c>
      <c r="I146" s="426">
        <f t="shared" si="51"/>
        <v>0</v>
      </c>
      <c r="J146" s="66">
        <f>H146+'2025 Ιούλιος'!J146</f>
        <v>157.87</v>
      </c>
      <c r="K146" s="430">
        <f t="shared" si="52"/>
        <v>2.2855778328700707E-3</v>
      </c>
      <c r="L146" s="56">
        <f>'2024_60-69 ΕΞΟΔΑ+ΟΜ 2'!K95</f>
        <v>0</v>
      </c>
      <c r="M146" s="76">
        <f t="shared" si="53"/>
        <v>0</v>
      </c>
      <c r="N146" s="66">
        <f>L146+'2025 Ιούλιος'!N146</f>
        <v>0</v>
      </c>
      <c r="O146" s="76">
        <f t="shared" si="54"/>
        <v>0</v>
      </c>
      <c r="P146" s="66"/>
      <c r="Q146" s="80">
        <f t="shared" si="48"/>
        <v>157.87228557783288</v>
      </c>
      <c r="T146"/>
      <c r="U146"/>
      <c r="V146"/>
      <c r="W146"/>
    </row>
    <row r="147" spans="1:23" ht="14.5">
      <c r="A147" s="180">
        <v>89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2'!K101</f>
        <v>0</v>
      </c>
      <c r="E147" s="76">
        <f t="shared" si="49"/>
        <v>0</v>
      </c>
      <c r="F147" s="66">
        <f>D147+'2025 Ιούλιος'!F147</f>
        <v>0</v>
      </c>
      <c r="G147" s="76">
        <f t="shared" si="50"/>
        <v>0</v>
      </c>
      <c r="H147" s="56">
        <f>ΠΡΟΥΠΟΛΟΓΙΣΜΟΣ_ΕΞΟΔΑ!K357</f>
        <v>0</v>
      </c>
      <c r="I147" s="426">
        <f t="shared" si="51"/>
        <v>0</v>
      </c>
      <c r="J147" s="66">
        <f>H147+'2025 Ιούλιος'!J147</f>
        <v>0</v>
      </c>
      <c r="K147" s="430">
        <f t="shared" si="52"/>
        <v>0</v>
      </c>
      <c r="L147" s="56">
        <f>'2024_60-69 ΕΞΟΔΑ+ΟΜ 2'!K96</f>
        <v>0</v>
      </c>
      <c r="M147" s="76">
        <f t="shared" si="53"/>
        <v>0</v>
      </c>
      <c r="N147" s="66">
        <f>L147+'2025 Ιούλιος'!N147</f>
        <v>0</v>
      </c>
      <c r="O147" s="76">
        <f t="shared" si="54"/>
        <v>0</v>
      </c>
      <c r="P147" s="66"/>
      <c r="Q147" s="80">
        <f t="shared" si="48"/>
        <v>0</v>
      </c>
      <c r="T147"/>
      <c r="U147"/>
      <c r="V147"/>
      <c r="W147"/>
    </row>
    <row r="148" spans="1:23" ht="14.5">
      <c r="A148" s="180">
        <v>90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2'!K102</f>
        <v>0</v>
      </c>
      <c r="E148" s="76">
        <f t="shared" si="49"/>
        <v>0</v>
      </c>
      <c r="F148" s="66">
        <f>D148+'2025 Ιούλιος'!F148</f>
        <v>4137.37</v>
      </c>
      <c r="G148" s="76">
        <f t="shared" si="50"/>
        <v>8.3282909105548669E-2</v>
      </c>
      <c r="H148" s="56">
        <f>ΠΡΟΥΠΟΛΟΓΙΣΜΟΣ_ΕΞΟΔΑ!K361</f>
        <v>689.38</v>
      </c>
      <c r="I148" s="426">
        <f t="shared" si="51"/>
        <v>8.2693136493861508E-2</v>
      </c>
      <c r="J148" s="66">
        <f>H148+'2025 Ιούλιος'!J148</f>
        <v>3192.8900000000003</v>
      </c>
      <c r="K148" s="430">
        <f t="shared" si="52"/>
        <v>4.6225366483768418E-2</v>
      </c>
      <c r="L148" s="56">
        <f>'2024_60-69 ΕΞΟΔΑ+ΟΜ 2'!K97</f>
        <v>387.49999999999994</v>
      </c>
      <c r="M148" s="76">
        <f t="shared" si="53"/>
        <v>4.8529159449911013E-2</v>
      </c>
      <c r="N148" s="66">
        <f>L148+'2025 Ιούλιος'!N148</f>
        <v>3748.7200000000003</v>
      </c>
      <c r="O148" s="76">
        <f t="shared" si="54"/>
        <v>5.7615328020769498E-2</v>
      </c>
      <c r="P148" s="66"/>
      <c r="Q148" s="80">
        <f t="shared" si="48"/>
        <v>12156.178345899552</v>
      </c>
      <c r="T148"/>
      <c r="U148"/>
      <c r="V148"/>
      <c r="W148"/>
    </row>
    <row r="149" spans="1:23" ht="14.5">
      <c r="A149" s="180">
        <v>91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2'!K103</f>
        <v>0</v>
      </c>
      <c r="E149" s="76">
        <f t="shared" si="49"/>
        <v>0</v>
      </c>
      <c r="F149" s="66">
        <f>D149+'2025 Ιούλιος'!F149</f>
        <v>0</v>
      </c>
      <c r="G149" s="76">
        <f t="shared" si="50"/>
        <v>0</v>
      </c>
      <c r="H149" s="56">
        <f>ΠΡΟΥΠΟΛΟΓΙΣΜΟΣ_ΕΞΟΔΑ!K365</f>
        <v>0</v>
      </c>
      <c r="I149" s="426">
        <f t="shared" si="51"/>
        <v>0</v>
      </c>
      <c r="J149" s="66">
        <f>H149+'2025 Ιούλιος'!J149</f>
        <v>1265.0300000000002</v>
      </c>
      <c r="K149" s="430">
        <f t="shared" si="52"/>
        <v>1.8314591283433369E-2</v>
      </c>
      <c r="L149" s="56">
        <f>'2024_60-69 ΕΞΟΔΑ+ΟΜ 2'!K98</f>
        <v>0</v>
      </c>
      <c r="M149" s="76">
        <f t="shared" si="53"/>
        <v>0</v>
      </c>
      <c r="N149" s="66">
        <f>L149+'2025 Ιούλιος'!N149</f>
        <v>0</v>
      </c>
      <c r="O149" s="76">
        <f t="shared" si="54"/>
        <v>0</v>
      </c>
      <c r="P149" s="66"/>
      <c r="Q149" s="80">
        <f t="shared" si="48"/>
        <v>1265.0483145912835</v>
      </c>
      <c r="T149"/>
      <c r="U149"/>
      <c r="V149"/>
      <c r="W149"/>
    </row>
    <row r="150" spans="1:23" ht="14.5">
      <c r="A150" s="180">
        <v>92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2'!K104</f>
        <v>0</v>
      </c>
      <c r="E150" s="76">
        <f t="shared" si="49"/>
        <v>0</v>
      </c>
      <c r="F150" s="66">
        <f>D150+'2025 Ιούλιος'!F150</f>
        <v>2393.4199999999996</v>
      </c>
      <c r="G150" s="76">
        <f t="shared" si="50"/>
        <v>4.8178185734271357E-2</v>
      </c>
      <c r="H150" s="56">
        <f>ΠΡΟΥΠΟΛΟΓΙΣΜΟΣ_ΕΞΟΔΑ!K369</f>
        <v>0</v>
      </c>
      <c r="I150" s="426">
        <f t="shared" si="51"/>
        <v>0</v>
      </c>
      <c r="J150" s="66">
        <f>H150+'2025 Ιούλιος'!J150</f>
        <v>0</v>
      </c>
      <c r="K150" s="430">
        <f t="shared" si="52"/>
        <v>0</v>
      </c>
      <c r="L150" s="56">
        <f>'2024_60-69 ΕΞΟΔΑ+ΟΜ 2'!K99</f>
        <v>0</v>
      </c>
      <c r="M150" s="76">
        <f t="shared" si="53"/>
        <v>0</v>
      </c>
      <c r="N150" s="66">
        <f>L150+'2025 Ιούλιος'!N150</f>
        <v>929.62</v>
      </c>
      <c r="O150" s="76">
        <f t="shared" si="54"/>
        <v>1.4287639843644694E-2</v>
      </c>
      <c r="P150" s="66"/>
      <c r="Q150" s="80">
        <f t="shared" si="48"/>
        <v>3323.1024658255774</v>
      </c>
      <c r="T150"/>
      <c r="U150"/>
      <c r="V150"/>
      <c r="W150"/>
    </row>
    <row r="151" spans="1:23" ht="14.5">
      <c r="A151" s="180">
        <v>93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2'!K105</f>
        <v>0</v>
      </c>
      <c r="E151" s="76">
        <f t="shared" si="49"/>
        <v>0</v>
      </c>
      <c r="F151" s="66">
        <f>D151+'2025 Ιούλιος'!F151</f>
        <v>0</v>
      </c>
      <c r="G151" s="76">
        <f t="shared" si="50"/>
        <v>0</v>
      </c>
      <c r="H151" s="56">
        <f>ΠΡΟΥΠΟΛΟΓΙΣΜΟΣ_ΕΞΟΔΑ!K373</f>
        <v>422.99</v>
      </c>
      <c r="I151" s="426">
        <f t="shared" si="51"/>
        <v>5.0738881031562384E-2</v>
      </c>
      <c r="J151" s="66">
        <f>H151+'2025 Ιούλιος'!J151</f>
        <v>2926.2300000000005</v>
      </c>
      <c r="K151" s="430">
        <f t="shared" si="52"/>
        <v>4.236477115271671E-2</v>
      </c>
      <c r="L151" s="56">
        <f>'2024_60-69 ΕΞΟΔΑ+ΟΜ 2'!K100</f>
        <v>422.99</v>
      </c>
      <c r="M151" s="76">
        <f t="shared" si="53"/>
        <v>5.2973804272820293E-2</v>
      </c>
      <c r="N151" s="66">
        <f>L151+'2025 Ιούλιος'!N151</f>
        <v>5237.62</v>
      </c>
      <c r="O151" s="76">
        <f t="shared" si="54"/>
        <v>8.0498728725576382E-2</v>
      </c>
      <c r="P151" s="66"/>
      <c r="Q151" s="80">
        <f t="shared" si="48"/>
        <v>9010.0565761851831</v>
      </c>
      <c r="T151"/>
      <c r="U151"/>
      <c r="V151"/>
      <c r="W151"/>
    </row>
    <row r="152" spans="1:23" ht="42.75" customHeight="1">
      <c r="A152" s="180">
        <v>94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2'!K106</f>
        <v>777.67000000000007</v>
      </c>
      <c r="E152" s="76">
        <f t="shared" si="49"/>
        <v>1</v>
      </c>
      <c r="F152" s="66">
        <f>D152+'2025 Ιούλιος'!F152</f>
        <v>6221.3600000000006</v>
      </c>
      <c r="G152" s="76">
        <f t="shared" si="50"/>
        <v>0.12523244461889954</v>
      </c>
      <c r="H152" s="56">
        <f>ΠΡΟΥΠΟΛΟΓΙΣΜΟΣ_ΕΞΟΔΑ!K377</f>
        <v>444.43416666666667</v>
      </c>
      <c r="I152" s="426">
        <f t="shared" si="51"/>
        <v>5.3311171207029877E-2</v>
      </c>
      <c r="J152" s="66">
        <f>H152+'2025 Ιούλιος'!J152</f>
        <v>2902.0566666666673</v>
      </c>
      <c r="K152" s="430">
        <f t="shared" si="52"/>
        <v>4.2014799436663974E-2</v>
      </c>
      <c r="L152" s="56">
        <f>'2024_60-69 ΕΞΟΔΑ+ΟΜ 2'!K101</f>
        <v>0</v>
      </c>
      <c r="M152" s="76">
        <f t="shared" si="53"/>
        <v>0</v>
      </c>
      <c r="N152" s="66">
        <f>L152+'2025 Ιούλιος'!N152</f>
        <v>0</v>
      </c>
      <c r="O152" s="76">
        <f t="shared" si="54"/>
        <v>0</v>
      </c>
      <c r="P152" s="66"/>
      <c r="Q152" s="80">
        <f t="shared" si="48"/>
        <v>10346.741391748597</v>
      </c>
      <c r="T152"/>
      <c r="U152"/>
      <c r="V152"/>
      <c r="W152"/>
    </row>
    <row r="153" spans="1:23" ht="14.5">
      <c r="A153" s="180">
        <v>95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2'!K107</f>
        <v>0</v>
      </c>
      <c r="E153" s="76">
        <f t="shared" si="49"/>
        <v>0</v>
      </c>
      <c r="F153" s="66">
        <f>D153+'2025 Ιούλιος'!F153</f>
        <v>2070.54</v>
      </c>
      <c r="G153" s="76">
        <f t="shared" si="50"/>
        <v>4.1678794649596909E-2</v>
      </c>
      <c r="H153" s="56">
        <f>ΠΡΟΥΠΟΛΟΓΙΣΜΟΣ_ΕΞΟΔΑ!K381</f>
        <v>416.7</v>
      </c>
      <c r="I153" s="426">
        <f t="shared" si="51"/>
        <v>4.9984377233154555E-2</v>
      </c>
      <c r="J153" s="66">
        <f>H153+'2025 Ιούλιος'!J153</f>
        <v>2480.5983333333329</v>
      </c>
      <c r="K153" s="430">
        <f t="shared" si="52"/>
        <v>3.5913096616970341E-2</v>
      </c>
      <c r="L153" s="56">
        <f>'2024_60-69 ΕΞΟΔΑ+ΟΜ 2'!K102</f>
        <v>253.21</v>
      </c>
      <c r="M153" s="76">
        <f t="shared" si="53"/>
        <v>3.171114442403089E-2</v>
      </c>
      <c r="N153" s="66">
        <f>L153+'2025 Ιούλιος'!N153</f>
        <v>5976.2900000000009</v>
      </c>
      <c r="O153" s="76">
        <f t="shared" si="54"/>
        <v>9.1851594330129904E-2</v>
      </c>
      <c r="P153" s="66"/>
      <c r="Q153" s="80">
        <f t="shared" si="48"/>
        <v>11197.589472340587</v>
      </c>
      <c r="T153"/>
      <c r="U153"/>
      <c r="V153"/>
      <c r="W153"/>
    </row>
    <row r="154" spans="1:23" ht="14.5">
      <c r="A154" s="180">
        <v>96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T154"/>
      <c r="U154"/>
      <c r="V154"/>
      <c r="W154"/>
    </row>
    <row r="155" spans="1:23" ht="14.5">
      <c r="A155" s="180">
        <v>97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T155"/>
      <c r="U155"/>
      <c r="V155"/>
      <c r="W155"/>
    </row>
    <row r="156" spans="1:23" ht="14.5">
      <c r="A156" s="180">
        <v>98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T156"/>
      <c r="U156"/>
      <c r="V156"/>
      <c r="W156"/>
    </row>
    <row r="157" spans="1:23" ht="28">
      <c r="A157" s="177"/>
      <c r="B157" s="177"/>
      <c r="C157" s="83" t="s">
        <v>371</v>
      </c>
      <c r="D157" s="65">
        <f>'2025_60-69 ΕΞΟΔΑ+ΟΜ 2'!K70</f>
        <v>777.67000000000007</v>
      </c>
      <c r="E157" s="82"/>
      <c r="F157" s="65">
        <f>'2025_60-69 ΕΞΟΔΑ+ΟΜ 2'!X70</f>
        <v>49678.499999999993</v>
      </c>
      <c r="G157" s="82"/>
      <c r="H157" s="65">
        <f>SUM(H117:H156)</f>
        <v>8336.6048166666678</v>
      </c>
      <c r="I157" s="82"/>
      <c r="J157" s="65">
        <f>SUM(J117:J156)</f>
        <v>69072.248483333329</v>
      </c>
      <c r="K157" s="82"/>
      <c r="L157" s="65">
        <f>SUM(L117:L156)</f>
        <v>7984.8899999999994</v>
      </c>
      <c r="M157" s="82"/>
      <c r="N157" s="65">
        <f>SUM(N117:N156)</f>
        <v>65064.630000000012</v>
      </c>
      <c r="O157" s="82"/>
      <c r="P157" s="65">
        <f>SUM(P117:P156)</f>
        <v>0</v>
      </c>
      <c r="Q157" s="82"/>
      <c r="T157"/>
      <c r="U157"/>
      <c r="V157"/>
      <c r="W157"/>
    </row>
    <row r="158" spans="1:23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T158"/>
      <c r="U158"/>
      <c r="V158"/>
      <c r="W158"/>
    </row>
    <row r="159" spans="1:23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-128080.44749262533</v>
      </c>
      <c r="G159" s="298"/>
      <c r="H159" s="87">
        <f>H7-H74-H111-H157</f>
        <v>32574.481090812493</v>
      </c>
      <c r="I159" s="298"/>
      <c r="J159" s="87">
        <f>J7-J74-J111-J157</f>
        <v>154872.77392978288</v>
      </c>
      <c r="K159" s="298"/>
      <c r="L159" s="87">
        <f>L7-L74-L111-L157</f>
        <v>-1923.6199999999917</v>
      </c>
      <c r="M159" s="298"/>
      <c r="N159" s="87">
        <f>N7-N74-N111-N157</f>
        <v>322008.26805309736</v>
      </c>
      <c r="O159" s="298"/>
      <c r="P159" s="87"/>
      <c r="Q159" s="298"/>
      <c r="T159"/>
      <c r="U159"/>
      <c r="V159"/>
      <c r="W159"/>
    </row>
  </sheetData>
  <mergeCells count="33">
    <mergeCell ref="D114:F114"/>
    <mergeCell ref="H114:J114"/>
    <mergeCell ref="L114:N114"/>
    <mergeCell ref="P114:Q114"/>
    <mergeCell ref="P40:Q40"/>
    <mergeCell ref="D41:F41"/>
    <mergeCell ref="H41:J41"/>
    <mergeCell ref="L41:N41"/>
    <mergeCell ref="D113:G113"/>
    <mergeCell ref="H113:K113"/>
    <mergeCell ref="L113:O113"/>
    <mergeCell ref="P113:Q113"/>
    <mergeCell ref="H3:J3"/>
    <mergeCell ref="L3:N3"/>
    <mergeCell ref="D40:G40"/>
    <mergeCell ref="H40:K40"/>
    <mergeCell ref="L40:O40"/>
    <mergeCell ref="A1:Q1"/>
    <mergeCell ref="P41:Q41"/>
    <mergeCell ref="P3:Q3"/>
    <mergeCell ref="P78:Q78"/>
    <mergeCell ref="D77:G77"/>
    <mergeCell ref="H77:K77"/>
    <mergeCell ref="L77:O77"/>
    <mergeCell ref="P77:Q77"/>
    <mergeCell ref="D78:F78"/>
    <mergeCell ref="H78:J78"/>
    <mergeCell ref="L78:N78"/>
    <mergeCell ref="D2:G2"/>
    <mergeCell ref="H2:K2"/>
    <mergeCell ref="L2:O2"/>
    <mergeCell ref="P2:Q2"/>
    <mergeCell ref="D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748B-51EB-4AFA-8C73-E9A83F7B5D09}">
  <dimension ref="A1:V160"/>
  <sheetViews>
    <sheetView topLeftCell="F1" zoomScale="55" zoomScaleNormal="55" workbookViewId="0">
      <selection activeCell="H8" sqref="H8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26953125" style="61" bestFit="1" customWidth="1"/>
    <col min="7" max="7" width="11.7265625" style="61" customWidth="1"/>
    <col min="8" max="8" width="11.26953125" style="61" bestFit="1" customWidth="1"/>
    <col min="9" max="9" width="8.81640625" style="61" customWidth="1"/>
    <col min="10" max="10" width="11.453125" style="61" customWidth="1"/>
    <col min="11" max="11" width="10.7265625" style="61" customWidth="1"/>
    <col min="12" max="12" width="16.1796875" style="61" customWidth="1"/>
    <col min="13" max="13" width="11.7265625" style="61" customWidth="1"/>
    <col min="14" max="14" width="16.453125" style="61" customWidth="1"/>
    <col min="15" max="16" width="13.26953125" style="61" customWidth="1"/>
    <col min="17" max="17" width="11.453125" style="51" customWidth="1"/>
    <col min="18" max="21" width="9.1796875" style="51"/>
    <col min="22" max="22" width="48.54296875" style="51" customWidth="1"/>
    <col min="23" max="16384" width="9.1796875" style="51"/>
  </cols>
  <sheetData>
    <row r="1" spans="1:22" ht="15" customHeight="1">
      <c r="A1" s="437" t="s">
        <v>299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9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ΑΝΤΙΣΤΟΙΧΙΣΗ!$F$114</f>
        <v xml:space="preserve">ΣΕΠΤΕΜΒΡΙΟΣ ΤΡΕΧΟΝ ΕΤΟΣ </v>
      </c>
      <c r="E3" s="433"/>
      <c r="F3" s="433"/>
      <c r="G3" s="109">
        <f>ΑΝΤΙΣΤΟΙΧΙΣΗ!$D$34</f>
        <v>2025</v>
      </c>
      <c r="H3" s="433" t="str">
        <f>ΑΝΤΙΣΤΟΙΧΙΣΗ!$F$114</f>
        <v xml:space="preserve">ΣΕΠΤΕΜΒΡΙΟΣ ΤΡΕΧΟΝ ΕΤΟΣ </v>
      </c>
      <c r="I3" s="433"/>
      <c r="J3" s="433"/>
      <c r="K3" s="109">
        <f>ΑΝΤΙΣΤΟΙΧΙΣΗ!$D$34</f>
        <v>2025</v>
      </c>
      <c r="L3" s="433" t="str">
        <f>ΑΝΤΙΣΤΟΙΧΙΣΗ!$F$128</f>
        <v>ΣΕΠΤΕΜΒΡΙΟΣ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/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-8617.6466666666674</v>
      </c>
      <c r="E5" s="298"/>
      <c r="F5" s="85">
        <f>F7-F6</f>
        <v>-90400.754159291973</v>
      </c>
      <c r="G5" s="298"/>
      <c r="H5" s="85">
        <f>H159-H6</f>
        <v>-4700.6076666666631</v>
      </c>
      <c r="I5" s="298"/>
      <c r="J5" s="85">
        <f>J159-J6</f>
        <v>-76717.586150000017</v>
      </c>
      <c r="K5" s="298"/>
      <c r="L5" s="85">
        <f>L7-L6</f>
        <v>4873.2269026548893</v>
      </c>
      <c r="M5" s="298"/>
      <c r="N5" s="85">
        <f>N7-N6</f>
        <v>-59511.894044247689</v>
      </c>
      <c r="O5" s="298"/>
      <c r="P5" s="85">
        <f>P159-P6</f>
        <v>0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8617.6466666666674</v>
      </c>
      <c r="E6" s="298"/>
      <c r="F6" s="85">
        <f>F74+F111+F157</f>
        <v>306240.31999999995</v>
      </c>
      <c r="G6" s="298"/>
      <c r="H6" s="85">
        <f>H38-H43-H80</f>
        <v>39192.247683147369</v>
      </c>
      <c r="I6" s="298"/>
      <c r="J6" s="86">
        <f>J38-J43-J80</f>
        <v>271557.74509626359</v>
      </c>
      <c r="K6" s="298"/>
      <c r="L6" s="85">
        <f>L43+L80+L116</f>
        <v>72283.490000000005</v>
      </c>
      <c r="M6" s="298"/>
      <c r="N6" s="86">
        <f>N74+N111+N157</f>
        <v>578257.87899999996</v>
      </c>
      <c r="O6" s="298"/>
      <c r="P6" s="85">
        <f>P38-P43-P80</f>
        <v>0</v>
      </c>
      <c r="Q6" s="298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SUM(D8:D31)</f>
        <v>0</v>
      </c>
      <c r="E7" s="82"/>
      <c r="F7" s="65">
        <f>SUM(F8:F31)</f>
        <v>215839.56584070798</v>
      </c>
      <c r="G7" s="82"/>
      <c r="H7" s="65">
        <f>SUM(H8:H31)</f>
        <v>97627.597723147381</v>
      </c>
      <c r="I7" s="82"/>
      <c r="J7" s="65">
        <f>SUM(J8:J31)</f>
        <v>688324.38297126361</v>
      </c>
      <c r="K7" s="82"/>
      <c r="L7" s="65">
        <f>SUM(L8:L31)</f>
        <v>77156.716902654895</v>
      </c>
      <c r="M7" s="82"/>
      <c r="N7" s="65">
        <f>L7+'2025 Aύγουστος'!N7</f>
        <v>518745.98495575227</v>
      </c>
      <c r="O7" s="82"/>
      <c r="P7" s="65">
        <f>SUM(P8:P31)</f>
        <v>-302906.41911504423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'2025_ΕΣΟΔΑ'!K2</f>
        <v>0</v>
      </c>
      <c r="E8" s="53" t="e">
        <f>D8/$D$7</f>
        <v>#DIV/0!</v>
      </c>
      <c r="F8" s="54">
        <f>D8+'2025 Aύγουστος'!F8</f>
        <v>191311.33176991151</v>
      </c>
      <c r="G8" s="53">
        <f>F8/$F$7</f>
        <v>0.88635895381248786</v>
      </c>
      <c r="H8" s="440">
        <f>ΠΡΟΥΠΟΛΟΓΙΣΜΟΣ_ΕΣΟΔΑ!M1</f>
        <v>97627.597723147381</v>
      </c>
      <c r="I8" s="53" t="e">
        <f t="shared" ref="I8:I30" si="0">H8/$H$39</f>
        <v>#DIV/0!</v>
      </c>
      <c r="J8" s="54">
        <f>H8+'2025 Aύγουστος'!J8</f>
        <v>688324.38297126361</v>
      </c>
      <c r="K8" s="53">
        <f>J8/$J$7</f>
        <v>1</v>
      </c>
      <c r="L8" s="91">
        <f>'2024_60-69 ΕΞΟΔΑ+ΟΜ 2'!K114</f>
        <v>66655.538672566399</v>
      </c>
      <c r="M8" s="53">
        <f>L8/$L$7</f>
        <v>0.86389806809253755</v>
      </c>
      <c r="N8" s="54">
        <f>L8+'2025 Aύγουστος'!N8</f>
        <v>455281.11150442483</v>
      </c>
      <c r="O8" s="53">
        <f>N8/$N$7</f>
        <v>0.87765712835976772</v>
      </c>
      <c r="P8" s="54">
        <f t="shared" ref="P8:P26" si="1">F8-N8</f>
        <v>-263969.77973451331</v>
      </c>
      <c r="Q8" s="53">
        <f t="shared" ref="Q8:Q26" si="2">N8/F8</f>
        <v>2.3797916584051984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'2025_ΕΣΟΔΑ'!K3</f>
        <v>0</v>
      </c>
      <c r="E9" s="53" t="e">
        <f t="shared" ref="E9:E28" si="3">D9/$D$7</f>
        <v>#DIV/0!</v>
      </c>
      <c r="F9" s="54">
        <f>D9+'2025 Aύγουστος'!F9</f>
        <v>44.25</v>
      </c>
      <c r="G9" s="53">
        <f t="shared" ref="G9:G28" si="4">F9/$F$7</f>
        <v>2.0501338495397547E-4</v>
      </c>
      <c r="H9" s="54"/>
      <c r="I9" s="53" t="e">
        <f t="shared" si="0"/>
        <v>#DIV/0!</v>
      </c>
      <c r="J9" s="54">
        <f>H9+'2025 Aύγουστος'!J9</f>
        <v>0</v>
      </c>
      <c r="K9" s="53">
        <f t="shared" ref="K9:K29" si="5">J9/$J$7</f>
        <v>0</v>
      </c>
      <c r="L9" s="91">
        <f>'2024_60-69 ΕΞΟΔΑ+ΟΜ 2'!K115</f>
        <v>0</v>
      </c>
      <c r="M9" s="53">
        <f t="shared" ref="M9:M29" si="6">L9/$L$7</f>
        <v>0</v>
      </c>
      <c r="N9" s="54">
        <f>L9+'2025 Aύγουστος'!N9</f>
        <v>0</v>
      </c>
      <c r="O9" s="53">
        <f t="shared" ref="O9:O29" si="7">N9/$N$7</f>
        <v>0</v>
      </c>
      <c r="P9" s="54">
        <f t="shared" si="1"/>
        <v>44.25</v>
      </c>
      <c r="Q9" s="53">
        <f t="shared" si="2"/>
        <v>0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'2025_ΕΣΟΔΑ'!K4</f>
        <v>0</v>
      </c>
      <c r="E10" s="53" t="e">
        <f t="shared" si="3"/>
        <v>#DIV/0!</v>
      </c>
      <c r="F10" s="54">
        <f>D10+'2025 Aύγουστος'!F10</f>
        <v>0</v>
      </c>
      <c r="G10" s="53">
        <f t="shared" si="4"/>
        <v>0</v>
      </c>
      <c r="H10" s="54"/>
      <c r="I10" s="53" t="e">
        <f t="shared" si="0"/>
        <v>#DIV/0!</v>
      </c>
      <c r="J10" s="54">
        <f>H10+'2025 Aύγουστος'!J10</f>
        <v>0</v>
      </c>
      <c r="K10" s="53">
        <f t="shared" si="5"/>
        <v>0</v>
      </c>
      <c r="L10" s="91">
        <f>'2024_60-69 ΕΞΟΔΑ+ΟΜ 2'!K116</f>
        <v>0</v>
      </c>
      <c r="M10" s="53">
        <f t="shared" si="6"/>
        <v>0</v>
      </c>
      <c r="N10" s="54">
        <f>L10+'2025 Aύγουστος'!N10</f>
        <v>0</v>
      </c>
      <c r="O10" s="53">
        <f t="shared" si="7"/>
        <v>0</v>
      </c>
      <c r="P10" s="54">
        <f t="shared" si="1"/>
        <v>0</v>
      </c>
      <c r="Q10" s="53" t="e">
        <f t="shared" si="2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'2025_ΕΣΟΔΑ'!K5</f>
        <v>0</v>
      </c>
      <c r="E11" s="53" t="e">
        <f t="shared" si="3"/>
        <v>#DIV/0!</v>
      </c>
      <c r="F11" s="54">
        <f>D11+'2025 Aύγουστος'!F11</f>
        <v>13159.754070796458</v>
      </c>
      <c r="G11" s="53">
        <f t="shared" si="4"/>
        <v>6.0970072931431418E-2</v>
      </c>
      <c r="H11" s="54"/>
      <c r="I11" s="53" t="e">
        <f t="shared" si="0"/>
        <v>#DIV/0!</v>
      </c>
      <c r="J11" s="54">
        <f>H11+'2025 Aύγουστος'!J11</f>
        <v>0</v>
      </c>
      <c r="K11" s="53">
        <f t="shared" si="5"/>
        <v>0</v>
      </c>
      <c r="L11" s="91">
        <f>'2024_60-69 ΕΞΟΔΑ+ΟΜ 2'!K117</f>
        <v>5935.3982300884963</v>
      </c>
      <c r="M11" s="53">
        <f t="shared" si="6"/>
        <v>7.6926526534001144E-2</v>
      </c>
      <c r="N11" s="54">
        <f>L11+'2025 Aύγουστος'!N11</f>
        <v>34084.48345132744</v>
      </c>
      <c r="O11" s="53">
        <f t="shared" si="7"/>
        <v>6.5705536890535668E-2</v>
      </c>
      <c r="P11" s="54">
        <f t="shared" si="1"/>
        <v>-20924.729380530982</v>
      </c>
      <c r="Q11" s="53">
        <f t="shared" si="2"/>
        <v>2.5900547432695733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'2025_ΕΣΟΔΑ'!K6</f>
        <v>0</v>
      </c>
      <c r="E12" s="53" t="e">
        <f t="shared" si="3"/>
        <v>#DIV/0!</v>
      </c>
      <c r="F12" s="54">
        <f>D12+'2025 Aύγουστος'!F12</f>
        <v>2225.63</v>
      </c>
      <c r="G12" s="53">
        <f t="shared" si="4"/>
        <v>1.0311501467912236E-2</v>
      </c>
      <c r="H12" s="54"/>
      <c r="I12" s="53" t="e">
        <f t="shared" si="0"/>
        <v>#DIV/0!</v>
      </c>
      <c r="J12" s="54">
        <f>H12+'2025 Aύγουστος'!J12</f>
        <v>0</v>
      </c>
      <c r="K12" s="53">
        <f t="shared" si="5"/>
        <v>0</v>
      </c>
      <c r="L12" s="91">
        <f>'2024_60-69 ΕΞΟΔΑ+ΟΜ 2'!K118</f>
        <v>278.14</v>
      </c>
      <c r="M12" s="53">
        <f t="shared" si="6"/>
        <v>3.6048708546129109E-3</v>
      </c>
      <c r="N12" s="54">
        <f>L12+'2025 Aύγουστος'!N12</f>
        <v>2684.7299999999996</v>
      </c>
      <c r="O12" s="53">
        <f t="shared" si="7"/>
        <v>5.1754231894999636E-3</v>
      </c>
      <c r="P12" s="54">
        <f t="shared" si="1"/>
        <v>-459.09999999999945</v>
      </c>
      <c r="Q12" s="53">
        <f t="shared" si="2"/>
        <v>1.2062786716570137</v>
      </c>
      <c r="S12"/>
      <c r="T12"/>
      <c r="U12"/>
      <c r="V12"/>
    </row>
    <row r="13" spans="1:22" ht="24.7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'2025_ΕΣΟΔΑ'!K7</f>
        <v>0</v>
      </c>
      <c r="E13" s="53" t="e">
        <f t="shared" si="3"/>
        <v>#DIV/0!</v>
      </c>
      <c r="F13" s="54">
        <f>D13+'2025 Aύγουστος'!F13</f>
        <v>3326.71</v>
      </c>
      <c r="G13" s="53">
        <f t="shared" si="4"/>
        <v>1.5412883115485644E-2</v>
      </c>
      <c r="H13" s="54"/>
      <c r="I13" s="53" t="e">
        <f t="shared" si="0"/>
        <v>#DIV/0!</v>
      </c>
      <c r="J13" s="54">
        <f>H13+'2025 Aύγουστος'!J13</f>
        <v>0</v>
      </c>
      <c r="K13" s="53">
        <f t="shared" si="5"/>
        <v>0</v>
      </c>
      <c r="L13" s="91">
        <f>'2024_60-69 ΕΞΟΔΑ+ΟΜ 2'!K119</f>
        <v>2499.94</v>
      </c>
      <c r="M13" s="53">
        <f t="shared" si="6"/>
        <v>3.2400808385277202E-2</v>
      </c>
      <c r="N13" s="54">
        <f>L13+'2025 Aύγουστος'!N13</f>
        <v>14112.16</v>
      </c>
      <c r="O13" s="53">
        <f t="shared" si="7"/>
        <v>2.720437441304482E-2</v>
      </c>
      <c r="P13" s="54">
        <f t="shared" si="1"/>
        <v>-10785.45</v>
      </c>
      <c r="Q13" s="53">
        <f t="shared" si="2"/>
        <v>4.2420770070129343</v>
      </c>
      <c r="S13"/>
      <c r="T13"/>
      <c r="U13"/>
      <c r="V13"/>
    </row>
    <row r="14" spans="1:22" ht="23.2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'2025_ΕΣΟΔΑ'!K8</f>
        <v>0</v>
      </c>
      <c r="E14" s="53" t="e">
        <f t="shared" si="3"/>
        <v>#DIV/0!</v>
      </c>
      <c r="F14" s="54">
        <f>D14+'2025 Aύγουστος'!F14</f>
        <v>500</v>
      </c>
      <c r="G14" s="53">
        <f t="shared" si="4"/>
        <v>2.3165354232087625E-3</v>
      </c>
      <c r="H14" s="54"/>
      <c r="I14" s="53" t="e">
        <f t="shared" si="0"/>
        <v>#DIV/0!</v>
      </c>
      <c r="J14" s="54">
        <f>H14+'2025 Aύγουστος'!J14</f>
        <v>0</v>
      </c>
      <c r="K14" s="53">
        <f t="shared" si="5"/>
        <v>0</v>
      </c>
      <c r="L14" s="91">
        <f>'2024_60-69 ΕΞΟΔΑ+ΟΜ 2'!K120</f>
        <v>100</v>
      </c>
      <c r="M14" s="53">
        <f t="shared" si="6"/>
        <v>1.2960634409336705E-3</v>
      </c>
      <c r="N14" s="54">
        <f>L14+'2025 Aύγουστος'!N14</f>
        <v>900</v>
      </c>
      <c r="O14" s="53">
        <f t="shared" si="7"/>
        <v>1.7349531873037394E-3</v>
      </c>
      <c r="P14" s="54">
        <f t="shared" si="1"/>
        <v>-400</v>
      </c>
      <c r="Q14" s="53">
        <f t="shared" si="2"/>
        <v>1.8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'2025_ΕΣΟΔΑ'!K9</f>
        <v>0</v>
      </c>
      <c r="E15" s="53" t="e">
        <f t="shared" si="3"/>
        <v>#DIV/0!</v>
      </c>
      <c r="F15" s="54">
        <f>D15+'2025 Aύγουστος'!F15</f>
        <v>1175.0900000000001</v>
      </c>
      <c r="G15" s="53">
        <f t="shared" si="4"/>
        <v>5.4442752209167703E-3</v>
      </c>
      <c r="H15" s="54"/>
      <c r="I15" s="53" t="e">
        <f t="shared" si="0"/>
        <v>#DIV/0!</v>
      </c>
      <c r="J15" s="54">
        <f>H15+'2025 Aύγουστος'!J15</f>
        <v>0</v>
      </c>
      <c r="K15" s="53">
        <f t="shared" si="5"/>
        <v>0</v>
      </c>
      <c r="L15" s="91">
        <f>'2024_60-69 ΕΞΟΔΑ+ΟΜ 2'!K121</f>
        <v>618.54</v>
      </c>
      <c r="M15" s="53">
        <f t="shared" si="6"/>
        <v>8.016670807551125E-3</v>
      </c>
      <c r="N15" s="54">
        <f>L15+'2025 Aύγουστος'!N15</f>
        <v>1726.25</v>
      </c>
      <c r="O15" s="53">
        <f t="shared" si="7"/>
        <v>3.3277365995367557E-3</v>
      </c>
      <c r="P15" s="54">
        <f t="shared" si="1"/>
        <v>-551.15999999999985</v>
      </c>
      <c r="Q15" s="53">
        <f t="shared" si="2"/>
        <v>1.4690364142321013</v>
      </c>
      <c r="S15"/>
      <c r="T15"/>
      <c r="U15"/>
      <c r="V15"/>
    </row>
    <row r="16" spans="1:22" ht="33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'2025_ΕΣΟΔΑ'!K10</f>
        <v>0</v>
      </c>
      <c r="E16" s="53" t="e">
        <f t="shared" si="3"/>
        <v>#DIV/0!</v>
      </c>
      <c r="F16" s="54">
        <f>D16+'2025 Aύγουστος'!F16</f>
        <v>673.29</v>
      </c>
      <c r="G16" s="53">
        <f t="shared" si="4"/>
        <v>3.1194002701844551E-3</v>
      </c>
      <c r="H16" s="54"/>
      <c r="I16" s="53" t="e">
        <f t="shared" si="0"/>
        <v>#DIV/0!</v>
      </c>
      <c r="J16" s="54">
        <f>H16+'2025 Aύγουστος'!J16</f>
        <v>0</v>
      </c>
      <c r="K16" s="53">
        <f t="shared" si="5"/>
        <v>0</v>
      </c>
      <c r="L16" s="91">
        <f>'2024_60-69 ΕΞΟΔΑ+ΟΜ 2'!K122</f>
        <v>0</v>
      </c>
      <c r="M16" s="53">
        <f t="shared" si="6"/>
        <v>0</v>
      </c>
      <c r="N16" s="54">
        <f>L16+'2025 Aύγουστος'!N16</f>
        <v>0</v>
      </c>
      <c r="O16" s="53">
        <f t="shared" si="7"/>
        <v>0</v>
      </c>
      <c r="P16" s="54">
        <f t="shared" si="1"/>
        <v>673.29</v>
      </c>
      <c r="Q16" s="53">
        <f t="shared" si="2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'2025_ΕΣΟΔΑ'!K11</f>
        <v>0</v>
      </c>
      <c r="E17" s="53" t="e">
        <f t="shared" si="3"/>
        <v>#DIV/0!</v>
      </c>
      <c r="F17" s="54">
        <f>D17+'2025 Aύγουστος'!F17</f>
        <v>464.6</v>
      </c>
      <c r="G17" s="53">
        <f t="shared" si="4"/>
        <v>2.1525247152455822E-3</v>
      </c>
      <c r="H17" s="54"/>
      <c r="I17" s="53" t="e">
        <f t="shared" si="0"/>
        <v>#DIV/0!</v>
      </c>
      <c r="J17" s="54">
        <f>H17+'2025 Aύγουστος'!J17</f>
        <v>0</v>
      </c>
      <c r="K17" s="53">
        <f t="shared" si="5"/>
        <v>0</v>
      </c>
      <c r="L17" s="91">
        <f>'2024_60-69 ΕΞΟΔΑ+ΟΜ 2'!K123</f>
        <v>281.62</v>
      </c>
      <c r="M17" s="53">
        <f t="shared" si="6"/>
        <v>3.6499738623574029E-3</v>
      </c>
      <c r="N17" s="54">
        <f>L17+'2025 Aύγουστος'!N17</f>
        <v>538.27</v>
      </c>
      <c r="O17" s="53">
        <f t="shared" si="7"/>
        <v>1.0376369468110931E-3</v>
      </c>
      <c r="P17" s="54">
        <f t="shared" si="1"/>
        <v>-73.669999999999959</v>
      </c>
      <c r="Q17" s="53">
        <f t="shared" si="2"/>
        <v>1.1585665088247954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'2025_ΕΣΟΔΑ'!K12</f>
        <v>0</v>
      </c>
      <c r="E18" s="53" t="e">
        <f t="shared" si="3"/>
        <v>#DIV/0!</v>
      </c>
      <c r="F18" s="54">
        <f>D18+'2025 Aύγουστος'!F18</f>
        <v>0</v>
      </c>
      <c r="G18" s="53">
        <f t="shared" si="4"/>
        <v>0</v>
      </c>
      <c r="H18" s="54"/>
      <c r="I18" s="53" t="e">
        <f t="shared" si="0"/>
        <v>#DIV/0!</v>
      </c>
      <c r="J18" s="54">
        <f>H18+'2025 Aύγουστος'!J18</f>
        <v>0</v>
      </c>
      <c r="K18" s="53">
        <f t="shared" si="5"/>
        <v>0</v>
      </c>
      <c r="L18" s="91">
        <f>'2024_60-69 ΕΞΟΔΑ+ΟΜ 2'!K124</f>
        <v>0</v>
      </c>
      <c r="M18" s="53">
        <f t="shared" si="6"/>
        <v>0</v>
      </c>
      <c r="N18" s="54">
        <f>L18+'2025 Aύγουστος'!N18</f>
        <v>0</v>
      </c>
      <c r="O18" s="53">
        <f t="shared" si="7"/>
        <v>0</v>
      </c>
      <c r="P18" s="54">
        <f t="shared" si="1"/>
        <v>0</v>
      </c>
      <c r="Q18" s="53" t="e">
        <f t="shared" si="2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'2025_ΕΣΟΔΑ'!K13</f>
        <v>0</v>
      </c>
      <c r="E19" s="53" t="e">
        <f t="shared" si="3"/>
        <v>#DIV/0!</v>
      </c>
      <c r="F19" s="54">
        <f>D19+'2025 Aύγουστος'!F19</f>
        <v>0</v>
      </c>
      <c r="G19" s="53">
        <f t="shared" si="4"/>
        <v>0</v>
      </c>
      <c r="H19" s="54"/>
      <c r="I19" s="53" t="e">
        <f t="shared" si="0"/>
        <v>#DIV/0!</v>
      </c>
      <c r="J19" s="54">
        <f>H19+'2025 Aύγουστος'!J19</f>
        <v>0</v>
      </c>
      <c r="K19" s="53">
        <f t="shared" si="5"/>
        <v>0</v>
      </c>
      <c r="L19" s="91">
        <f>'2024_60-69 ΕΞΟΔΑ+ΟΜ 2'!K125</f>
        <v>0</v>
      </c>
      <c r="M19" s="53">
        <f t="shared" si="6"/>
        <v>0</v>
      </c>
      <c r="N19" s="54">
        <f>L19+'2025 Aύγουστος'!N19</f>
        <v>0</v>
      </c>
      <c r="O19" s="53">
        <f t="shared" si="7"/>
        <v>0</v>
      </c>
      <c r="P19" s="54">
        <f t="shared" si="1"/>
        <v>0</v>
      </c>
      <c r="Q19" s="53" t="e">
        <f t="shared" si="2"/>
        <v>#DIV/0!</v>
      </c>
      <c r="S19"/>
      <c r="T19"/>
      <c r="U19"/>
      <c r="V19"/>
    </row>
    <row r="20" spans="1:22" ht="31.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'2025_ΕΣΟΔΑ'!K14</f>
        <v>0</v>
      </c>
      <c r="E20" s="53" t="e">
        <f t="shared" si="3"/>
        <v>#DIV/0!</v>
      </c>
      <c r="F20" s="54">
        <f>D20+'2025 Aύγουστος'!F20</f>
        <v>0</v>
      </c>
      <c r="G20" s="53">
        <f t="shared" si="4"/>
        <v>0</v>
      </c>
      <c r="H20" s="54"/>
      <c r="I20" s="53" t="e">
        <f t="shared" si="0"/>
        <v>#DIV/0!</v>
      </c>
      <c r="J20" s="54">
        <f>H20+'2025 Aύγουστος'!J20</f>
        <v>0</v>
      </c>
      <c r="K20" s="53">
        <f t="shared" si="5"/>
        <v>0</v>
      </c>
      <c r="L20" s="91">
        <f>'2024_60-69 ΕΞΟΔΑ+ΟΜ 2'!K126</f>
        <v>0</v>
      </c>
      <c r="M20" s="53">
        <f t="shared" si="6"/>
        <v>0</v>
      </c>
      <c r="N20" s="54">
        <f>L20+'2025 Aύγουστος'!N20</f>
        <v>0</v>
      </c>
      <c r="O20" s="53">
        <f t="shared" si="7"/>
        <v>0</v>
      </c>
      <c r="P20" s="54">
        <f t="shared" si="1"/>
        <v>0</v>
      </c>
      <c r="Q20" s="53" t="e">
        <f t="shared" si="2"/>
        <v>#DIV/0!</v>
      </c>
      <c r="S20"/>
      <c r="T20"/>
      <c r="U20"/>
      <c r="V20"/>
    </row>
    <row r="21" spans="1:22" ht="27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'2025_ΕΣΟΔΑ'!K15</f>
        <v>0</v>
      </c>
      <c r="E21" s="53" t="e">
        <f t="shared" si="3"/>
        <v>#DIV/0!</v>
      </c>
      <c r="F21" s="54">
        <f>D21+'2025 Aύγουστος'!F21</f>
        <v>3230.0599999999995</v>
      </c>
      <c r="G21" s="53">
        <f t="shared" si="4"/>
        <v>1.4965096818179388E-2</v>
      </c>
      <c r="H21" s="54"/>
      <c r="I21" s="53" t="e">
        <f t="shared" si="0"/>
        <v>#DIV/0!</v>
      </c>
      <c r="J21" s="54">
        <f>H21+'2025 Aύγουστος'!J21</f>
        <v>0</v>
      </c>
      <c r="K21" s="53">
        <f t="shared" si="5"/>
        <v>0</v>
      </c>
      <c r="L21" s="91">
        <f>'2024_60-69 ΕΞΟΔΑ+ΟΜ 2'!K127</f>
        <v>460.18</v>
      </c>
      <c r="M21" s="53">
        <f t="shared" si="6"/>
        <v>5.9642247424885652E-3</v>
      </c>
      <c r="N21" s="54">
        <f>L21+'2025 Aύγουστος'!N21</f>
        <v>2382.2999999999997</v>
      </c>
      <c r="O21" s="53">
        <f t="shared" si="7"/>
        <v>4.5924210867929974E-3</v>
      </c>
      <c r="P21" s="54">
        <f t="shared" si="1"/>
        <v>847.75999999999976</v>
      </c>
      <c r="Q21" s="53">
        <f t="shared" si="2"/>
        <v>0.73754047912422682</v>
      </c>
      <c r="S21"/>
      <c r="T21"/>
      <c r="U21"/>
      <c r="V21"/>
    </row>
    <row r="22" spans="1:22" ht="22.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'2025_ΕΣΟΔΑ'!K16</f>
        <v>0</v>
      </c>
      <c r="E22" s="53" t="e">
        <f t="shared" si="3"/>
        <v>#DIV/0!</v>
      </c>
      <c r="F22" s="54">
        <f>D22+'2025 Aύγουστος'!F22</f>
        <v>0</v>
      </c>
      <c r="G22" s="53">
        <f t="shared" si="4"/>
        <v>0</v>
      </c>
      <c r="H22" s="54"/>
      <c r="I22" s="53" t="e">
        <f t="shared" si="0"/>
        <v>#DIV/0!</v>
      </c>
      <c r="J22" s="54">
        <f>H22+'2025 Aύγουστος'!J22</f>
        <v>0</v>
      </c>
      <c r="K22" s="53">
        <f t="shared" si="5"/>
        <v>0</v>
      </c>
      <c r="L22" s="91">
        <f>'2024_60-69 ΕΞΟΔΑ+ΟΜ 2'!K128</f>
        <v>0</v>
      </c>
      <c r="M22" s="53">
        <f t="shared" si="6"/>
        <v>0</v>
      </c>
      <c r="N22" s="54">
        <f>L22+'2025 Aύγουστος'!N22</f>
        <v>0</v>
      </c>
      <c r="O22" s="53">
        <f t="shared" si="7"/>
        <v>0</v>
      </c>
      <c r="P22" s="54">
        <f t="shared" si="1"/>
        <v>0</v>
      </c>
      <c r="Q22" s="53" t="e">
        <f t="shared" si="2"/>
        <v>#DIV/0!</v>
      </c>
      <c r="S22"/>
      <c r="T22"/>
      <c r="U22"/>
      <c r="V22"/>
    </row>
    <row r="23" spans="1:22" ht="29.2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'2025_ΕΣΟΔΑ'!K17</f>
        <v>0</v>
      </c>
      <c r="E23" s="53" t="e">
        <f t="shared" si="3"/>
        <v>#DIV/0!</v>
      </c>
      <c r="F23" s="54">
        <f>D23+'2025 Aύγουστος'!F23</f>
        <v>495.58</v>
      </c>
      <c r="G23" s="53">
        <f t="shared" si="4"/>
        <v>2.2960572500675971E-3</v>
      </c>
      <c r="H23" s="54"/>
      <c r="I23" s="53" t="e">
        <f t="shared" si="0"/>
        <v>#DIV/0!</v>
      </c>
      <c r="J23" s="54">
        <f>H23+'2025 Aύγουστος'!J23</f>
        <v>0</v>
      </c>
      <c r="K23" s="53">
        <f t="shared" si="5"/>
        <v>0</v>
      </c>
      <c r="L23" s="91">
        <f>'2024_60-69 ΕΞΟΔΑ+ΟΜ 2'!K129</f>
        <v>0</v>
      </c>
      <c r="M23" s="53">
        <f t="shared" si="6"/>
        <v>0</v>
      </c>
      <c r="N23" s="54">
        <f>L23+'2025 Aύγουστος'!N23</f>
        <v>524.05999999999995</v>
      </c>
      <c r="O23" s="53">
        <f t="shared" si="7"/>
        <v>1.0102439637093305E-3</v>
      </c>
      <c r="P23" s="54">
        <f t="shared" si="1"/>
        <v>-28.479999999999961</v>
      </c>
      <c r="Q23" s="53">
        <f t="shared" si="2"/>
        <v>1.0574680172726905</v>
      </c>
      <c r="S23"/>
      <c r="T23"/>
      <c r="U23"/>
      <c r="V23"/>
    </row>
    <row r="24" spans="1:22" ht="22.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'2025_ΕΣΟΔΑ'!K18</f>
        <v>0</v>
      </c>
      <c r="E24" s="53" t="e">
        <f t="shared" si="3"/>
        <v>#DIV/0!</v>
      </c>
      <c r="F24" s="54">
        <f>D24+'2025 Aύγουστος'!F24</f>
        <v>0</v>
      </c>
      <c r="G24" s="53">
        <f t="shared" si="4"/>
        <v>0</v>
      </c>
      <c r="H24" s="54"/>
      <c r="I24" s="53" t="e">
        <f t="shared" si="0"/>
        <v>#DIV/0!</v>
      </c>
      <c r="J24" s="54">
        <f>H24+'2025 Aύγουστος'!J24</f>
        <v>0</v>
      </c>
      <c r="K24" s="53">
        <f t="shared" si="5"/>
        <v>0</v>
      </c>
      <c r="L24" s="91">
        <f>'2024_60-69 ΕΞΟΔΑ+ΟΜ 2'!K130</f>
        <v>287.85000000000002</v>
      </c>
      <c r="M24" s="53">
        <f t="shared" si="6"/>
        <v>3.730718614727571E-3</v>
      </c>
      <c r="N24" s="54">
        <f>L24+'2025 Aύγουστος'!N24</f>
        <v>2344.9499999999998</v>
      </c>
      <c r="O24" s="53">
        <f t="shared" si="7"/>
        <v>4.5204205295198922E-3</v>
      </c>
      <c r="P24" s="54">
        <f t="shared" si="1"/>
        <v>-2344.9499999999998</v>
      </c>
      <c r="Q24" s="53" t="e">
        <f t="shared" si="2"/>
        <v>#DIV/0!</v>
      </c>
      <c r="S24"/>
      <c r="T24"/>
      <c r="U24"/>
      <c r="V24"/>
    </row>
    <row r="25" spans="1:22" ht="22.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'2025_ΕΣΟΔΑ'!K19</f>
        <v>0</v>
      </c>
      <c r="E25" s="53" t="e">
        <f t="shared" si="3"/>
        <v>#DIV/0!</v>
      </c>
      <c r="F25" s="54">
        <f>D25+'2025 Aύγουστος'!F25</f>
        <v>0</v>
      </c>
      <c r="G25" s="53">
        <f t="shared" si="4"/>
        <v>0</v>
      </c>
      <c r="H25" s="54"/>
      <c r="I25" s="53" t="e">
        <f t="shared" si="0"/>
        <v>#DIV/0!</v>
      </c>
      <c r="J25" s="54">
        <f>H25+'2025 Aύγουστος'!J25</f>
        <v>0</v>
      </c>
      <c r="K25" s="53">
        <f t="shared" si="5"/>
        <v>0</v>
      </c>
      <c r="L25" s="91">
        <f>'2024_60-69 ΕΞΟΔΑ+ΟΜ 2'!K131</f>
        <v>0</v>
      </c>
      <c r="M25" s="53">
        <f t="shared" si="6"/>
        <v>0</v>
      </c>
      <c r="N25" s="54">
        <f>L25+'2025 Aύγουστος'!N25</f>
        <v>0</v>
      </c>
      <c r="O25" s="53">
        <f t="shared" si="7"/>
        <v>0</v>
      </c>
      <c r="P25" s="54">
        <f t="shared" si="1"/>
        <v>0</v>
      </c>
      <c r="Q25" s="53" t="e">
        <f t="shared" si="2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'2025_ΕΣΟΔΑ'!K20</f>
        <v>0</v>
      </c>
      <c r="E26" s="53" t="e">
        <f t="shared" si="3"/>
        <v>#DIV/0!</v>
      </c>
      <c r="F26" s="54">
        <f>D26+'2025 Aύγουστος'!F26</f>
        <v>0</v>
      </c>
      <c r="G26" s="53">
        <f t="shared" si="4"/>
        <v>0</v>
      </c>
      <c r="H26" s="54"/>
      <c r="I26" s="53" t="e">
        <f t="shared" si="0"/>
        <v>#DIV/0!</v>
      </c>
      <c r="J26" s="54">
        <f>H26+'2025 Aύγουστος'!J26</f>
        <v>0</v>
      </c>
      <c r="K26" s="53">
        <f t="shared" si="5"/>
        <v>0</v>
      </c>
      <c r="L26" s="91">
        <f>'2024_60-69 ΕΞΟΔΑ+ΟΜ 2'!K132</f>
        <v>0</v>
      </c>
      <c r="M26" s="53">
        <f t="shared" si="6"/>
        <v>0</v>
      </c>
      <c r="N26" s="54">
        <f>L26+'2025 Aύγουστος'!N26</f>
        <v>0</v>
      </c>
      <c r="O26" s="53">
        <f t="shared" si="7"/>
        <v>0</v>
      </c>
      <c r="P26" s="54">
        <f t="shared" si="1"/>
        <v>0</v>
      </c>
      <c r="Q26" s="53" t="e">
        <f t="shared" si="2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'2025_ΕΣΟΔΑ'!K21</f>
        <v>0</v>
      </c>
      <c r="E27" s="53" t="e">
        <f t="shared" si="3"/>
        <v>#DIV/0!</v>
      </c>
      <c r="F27" s="54">
        <f>D27+'2025 Aύγουστος'!F27</f>
        <v>250.7</v>
      </c>
      <c r="G27" s="53">
        <f t="shared" si="4"/>
        <v>1.1615108611968735E-3</v>
      </c>
      <c r="H27" s="54"/>
      <c r="I27" s="53" t="e">
        <f t="shared" si="0"/>
        <v>#DIV/0!</v>
      </c>
      <c r="J27" s="54">
        <f>H27+'2025 Aύγουστος'!J27</f>
        <v>0</v>
      </c>
      <c r="K27" s="53">
        <f t="shared" si="5"/>
        <v>0</v>
      </c>
      <c r="L27" s="91">
        <f>'2024_60-69 ΕΞΟΔΑ+ΟΜ 2'!K133</f>
        <v>275.08</v>
      </c>
      <c r="M27" s="53">
        <f t="shared" si="6"/>
        <v>3.5652113133203406E-3</v>
      </c>
      <c r="N27" s="54">
        <f>L27+'2025 Aύγουστος'!N27</f>
        <v>749.75</v>
      </c>
      <c r="O27" s="53">
        <f t="shared" si="7"/>
        <v>1.4453123913121984E-3</v>
      </c>
      <c r="P27" s="54">
        <f t="shared" ref="P27:P29" si="8">F27-N27</f>
        <v>-499.05</v>
      </c>
      <c r="Q27" s="53">
        <f t="shared" ref="Q27:Q29" si="9">N27/F27</f>
        <v>2.9906262465097728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'2025_ΕΣΟΔΑ'!K22</f>
        <v>0</v>
      </c>
      <c r="E28" s="53" t="e">
        <f t="shared" si="3"/>
        <v>#DIV/0!</v>
      </c>
      <c r="F28" s="54">
        <f>D28+'2025 Aύγουστος'!F28</f>
        <v>0</v>
      </c>
      <c r="G28" s="53">
        <f t="shared" si="4"/>
        <v>0</v>
      </c>
      <c r="H28" s="54"/>
      <c r="I28" s="53" t="e">
        <f t="shared" si="0"/>
        <v>#DIV/0!</v>
      </c>
      <c r="J28" s="54">
        <f>H28+'2025 Aύγουστος'!J28</f>
        <v>0</v>
      </c>
      <c r="K28" s="53">
        <f t="shared" si="5"/>
        <v>0</v>
      </c>
      <c r="L28" s="91">
        <f>'2024_60-69 ΕΞΟΔΑ+ΟΜ 2'!K134</f>
        <v>0</v>
      </c>
      <c r="M28" s="53">
        <f t="shared" si="6"/>
        <v>0</v>
      </c>
      <c r="N28" s="54">
        <f>L28+'2025 Aύγουστος'!N28</f>
        <v>120.16</v>
      </c>
      <c r="O28" s="53">
        <f t="shared" si="7"/>
        <v>2.316355277626859E-4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'2025_ΕΣΟΔΑ'!K23</f>
        <v>0</v>
      </c>
      <c r="E29" s="53" t="e">
        <f t="shared" ref="E29:E37" si="10">D29/$D$7</f>
        <v>#DIV/0!</v>
      </c>
      <c r="F29" s="54">
        <f>D29+'2025 Aύγουστος'!F29</f>
        <v>264.43</v>
      </c>
      <c r="G29" s="53">
        <f t="shared" ref="G29:G37" si="11">F29/$F$7</f>
        <v>1.2251229239181862E-3</v>
      </c>
      <c r="H29" s="54"/>
      <c r="I29" s="53" t="e">
        <f t="shared" si="0"/>
        <v>#DIV/0!</v>
      </c>
      <c r="J29" s="54">
        <f>H29+'2025 Aύγουστος'!J29</f>
        <v>0</v>
      </c>
      <c r="K29" s="53">
        <f t="shared" si="5"/>
        <v>0</v>
      </c>
      <c r="L29" s="91">
        <f>'2024_60-69 ΕΞΟΔΑ+ΟΜ 2'!K135</f>
        <v>126.27</v>
      </c>
      <c r="M29" s="53">
        <f t="shared" si="6"/>
        <v>1.6365393068669457E-3</v>
      </c>
      <c r="N29" s="54">
        <f>L29+'2025 Aύγουστος'!N29</f>
        <v>5730.77</v>
      </c>
      <c r="O29" s="53">
        <f t="shared" si="7"/>
        <v>1.1047352974671834E-2</v>
      </c>
      <c r="P29" s="54">
        <f t="shared" si="8"/>
        <v>-5466.34</v>
      </c>
      <c r="Q29" s="53">
        <f t="shared" si="9"/>
        <v>21.672162765193058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'2025_ΕΣΟΔΑ'!K24</f>
        <v>0</v>
      </c>
      <c r="E30" s="53" t="e">
        <f t="shared" si="10"/>
        <v>#DIV/0!</v>
      </c>
      <c r="F30" s="54">
        <f>D30+'2025 Aύγουστος'!F30</f>
        <v>-1281.8600000000001</v>
      </c>
      <c r="G30" s="53">
        <f t="shared" si="11"/>
        <v>-5.9389481951887691E-3</v>
      </c>
      <c r="H30" s="54"/>
      <c r="I30" s="53" t="e">
        <f t="shared" si="0"/>
        <v>#DIV/0!</v>
      </c>
      <c r="J30" s="54">
        <f>H30+'2025 Aύγουστος'!J30</f>
        <v>0</v>
      </c>
      <c r="K30" s="53">
        <f t="shared" ref="K30" si="12">J30/$J$7</f>
        <v>0</v>
      </c>
      <c r="L30" s="91">
        <f>'2024_60-69 ΕΞΟΔΑ+ΟΜ 2'!K136</f>
        <v>-361.84</v>
      </c>
      <c r="M30" s="53">
        <f t="shared" ref="M30" si="13">L30/$L$7</f>
        <v>-4.6896759546743933E-3</v>
      </c>
      <c r="N30" s="54">
        <f>L30+'2025 Aύγουστος'!N30</f>
        <v>-2433.0100000000002</v>
      </c>
      <c r="O30" s="53">
        <f t="shared" ref="O30" si="14">N30/$N$7</f>
        <v>-4.6901760602687456E-3</v>
      </c>
      <c r="P30" s="54">
        <f t="shared" ref="P30" si="15">F30-N30</f>
        <v>1151.1500000000001</v>
      </c>
      <c r="Q30" s="53">
        <f t="shared" ref="Q30" si="16">N30/F30</f>
        <v>1.8980309862231444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'2025_ΕΣΟΔΑ'!K25</f>
        <v>0</v>
      </c>
      <c r="E31" s="53" t="e">
        <f t="shared" si="10"/>
        <v>#DIV/0!</v>
      </c>
      <c r="F31" s="54">
        <f>D31+'2025 Aύγουστος'!F31</f>
        <v>0</v>
      </c>
      <c r="G31" s="53">
        <f t="shared" si="11"/>
        <v>0</v>
      </c>
      <c r="H31" s="54"/>
      <c r="I31" s="53" t="e">
        <f t="shared" ref="I31:I37" si="17">H31/$H$39</f>
        <v>#DIV/0!</v>
      </c>
      <c r="J31" s="54">
        <f>H31+'2025 Aύγουστος'!J31</f>
        <v>0</v>
      </c>
      <c r="K31" s="53">
        <f t="shared" ref="K31:K37" si="18">J31/$J$7</f>
        <v>0</v>
      </c>
      <c r="L31" s="91">
        <f>'2024_60-69 ΕΞΟΔΑ+ΟΜ 2'!K137</f>
        <v>0</v>
      </c>
      <c r="M31" s="53">
        <f t="shared" ref="M31:M37" si="19">L31/$L$7</f>
        <v>0</v>
      </c>
      <c r="N31" s="54">
        <f>L31+'2025 Aύγουστος'!N31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'2025_ΕΣΟΔΑ'!K26</f>
        <v>0</v>
      </c>
      <c r="E32" s="53" t="e">
        <f t="shared" si="10"/>
        <v>#DIV/0!</v>
      </c>
      <c r="F32" s="54">
        <f>D32+'2025 Aύγουστος'!F32</f>
        <v>0</v>
      </c>
      <c r="G32" s="53">
        <f t="shared" si="11"/>
        <v>0</v>
      </c>
      <c r="H32" s="54"/>
      <c r="I32" s="53" t="e">
        <f t="shared" si="17"/>
        <v>#DIV/0!</v>
      </c>
      <c r="J32" s="54">
        <f>H32+'2025 Aύγουστος'!J32</f>
        <v>0</v>
      </c>
      <c r="K32" s="53">
        <f t="shared" si="18"/>
        <v>0</v>
      </c>
      <c r="L32" s="91">
        <f>'2024_60-69 ΕΞΟΔΑ+ΟΜ 2'!K138</f>
        <v>0</v>
      </c>
      <c r="M32" s="53">
        <f t="shared" si="19"/>
        <v>0</v>
      </c>
      <c r="N32" s="54">
        <f>L32+'2025 Aύγουστος'!N32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'2025_ΕΣΟΔΑ'!K27</f>
        <v>0</v>
      </c>
      <c r="E33" s="53" t="e">
        <f t="shared" si="10"/>
        <v>#DIV/0!</v>
      </c>
      <c r="F33" s="54">
        <f>D33+'2025 Aύγουστος'!F33</f>
        <v>0</v>
      </c>
      <c r="G33" s="53">
        <f t="shared" si="11"/>
        <v>0</v>
      </c>
      <c r="H33" s="54"/>
      <c r="I33" s="53" t="e">
        <f t="shared" si="17"/>
        <v>#DIV/0!</v>
      </c>
      <c r="J33" s="54">
        <f>H33+'2025 Aύγουστος'!J33</f>
        <v>0</v>
      </c>
      <c r="K33" s="53">
        <f t="shared" si="18"/>
        <v>0</v>
      </c>
      <c r="L33" s="91">
        <f>'2024_60-69 ΕΞΟΔΑ+ΟΜ 2'!K139</f>
        <v>0</v>
      </c>
      <c r="M33" s="53">
        <f t="shared" si="19"/>
        <v>0</v>
      </c>
      <c r="N33" s="54">
        <f>L33+'2025 Aύγουστος'!N33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'2025_ΕΣΟΔΑ'!K28</f>
        <v>0</v>
      </c>
      <c r="E34" s="53" t="e">
        <f t="shared" si="10"/>
        <v>#DIV/0!</v>
      </c>
      <c r="F34" s="54">
        <f>D34+'2025 Aύγουστος'!F34</f>
        <v>0</v>
      </c>
      <c r="G34" s="53">
        <f t="shared" si="11"/>
        <v>0</v>
      </c>
      <c r="H34" s="54"/>
      <c r="I34" s="53" t="e">
        <f t="shared" si="17"/>
        <v>#DIV/0!</v>
      </c>
      <c r="J34" s="54">
        <f>H34+'2025 Aύγουστος'!J34</f>
        <v>0</v>
      </c>
      <c r="K34" s="53">
        <f t="shared" si="18"/>
        <v>0</v>
      </c>
      <c r="L34" s="91">
        <f>'2024_60-69 ΕΞΟΔΑ+ΟΜ 2'!K140</f>
        <v>0</v>
      </c>
      <c r="M34" s="53">
        <f t="shared" si="19"/>
        <v>0</v>
      </c>
      <c r="N34" s="54">
        <f>L34+'2025 Aύγουστος'!N34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'2025_ΕΣΟΔΑ'!K29</f>
        <v>0</v>
      </c>
      <c r="E35" s="53" t="e">
        <f t="shared" si="10"/>
        <v>#DIV/0!</v>
      </c>
      <c r="F35" s="54">
        <f>D35+'2025 Aύγουστος'!F35</f>
        <v>0</v>
      </c>
      <c r="G35" s="53">
        <f t="shared" si="11"/>
        <v>0</v>
      </c>
      <c r="H35" s="54"/>
      <c r="I35" s="53" t="e">
        <f t="shared" si="17"/>
        <v>#DIV/0!</v>
      </c>
      <c r="J35" s="54">
        <f>H35+'2025 Aύγουστος'!J35</f>
        <v>0</v>
      </c>
      <c r="K35" s="53">
        <f t="shared" si="18"/>
        <v>0</v>
      </c>
      <c r="L35" s="91">
        <f>'2024_60-69 ΕΞΟΔΑ+ΟΜ 2'!K141</f>
        <v>0</v>
      </c>
      <c r="M35" s="53">
        <f t="shared" si="19"/>
        <v>0</v>
      </c>
      <c r="N35" s="54">
        <f>L35+'2025 Aύγουστος'!N35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'2025_ΕΣΟΔΑ'!K30</f>
        <v>0</v>
      </c>
      <c r="E36" s="53" t="e">
        <f t="shared" si="10"/>
        <v>#DIV/0!</v>
      </c>
      <c r="F36" s="54">
        <f>D36+'2025 Aύγουστος'!F36</f>
        <v>0</v>
      </c>
      <c r="G36" s="53">
        <f t="shared" si="11"/>
        <v>0</v>
      </c>
      <c r="H36" s="54"/>
      <c r="I36" s="53" t="e">
        <f t="shared" si="17"/>
        <v>#DIV/0!</v>
      </c>
      <c r="J36" s="54">
        <f>H36+'2025 Aύγουστος'!J36</f>
        <v>0</v>
      </c>
      <c r="K36" s="53">
        <f t="shared" si="18"/>
        <v>0</v>
      </c>
      <c r="L36" s="91">
        <f>'2024_60-69 ΕΞΟΔΑ+ΟΜ 2'!K142</f>
        <v>0</v>
      </c>
      <c r="M36" s="53">
        <f t="shared" si="19"/>
        <v>0</v>
      </c>
      <c r="N36" s="54">
        <f>L36+'2025 Aύγουστος'!N36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'2025_ΕΣΟΔΑ'!K31</f>
        <v>0</v>
      </c>
      <c r="E37" s="53" t="e">
        <f t="shared" si="10"/>
        <v>#DIV/0!</v>
      </c>
      <c r="F37" s="54">
        <f>D37+'2025 Aύγουστος'!F37</f>
        <v>0</v>
      </c>
      <c r="G37" s="53">
        <f t="shared" si="11"/>
        <v>0</v>
      </c>
      <c r="H37" s="54"/>
      <c r="I37" s="53" t="e">
        <f t="shared" si="17"/>
        <v>#DIV/0!</v>
      </c>
      <c r="J37" s="54">
        <f>H37+'2025 Aύγουστος'!J37</f>
        <v>0</v>
      </c>
      <c r="K37" s="53">
        <f t="shared" si="18"/>
        <v>0</v>
      </c>
      <c r="L37" s="91">
        <f>'2024_60-69 ΕΞΟΔΑ+ΟΜ 2'!K143</f>
        <v>0</v>
      </c>
      <c r="M37" s="53">
        <f t="shared" si="19"/>
        <v>0</v>
      </c>
      <c r="N37" s="54">
        <f>L37+'2025 Aύγουστος'!N37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'2025_ΕΣΟΔΑ'!K32</f>
        <v>0</v>
      </c>
      <c r="E38" s="82"/>
      <c r="F38" s="65">
        <f>'2025_ΕΣΟΔΑ'!K34</f>
        <v>215839.56584070798</v>
      </c>
      <c r="G38" s="82"/>
      <c r="H38" s="65">
        <f>SUM(H8:H37)</f>
        <v>97627.597723147381</v>
      </c>
      <c r="I38" s="82"/>
      <c r="J38" s="65">
        <f>SUM(J8:J37)</f>
        <v>688324.38297126361</v>
      </c>
      <c r="K38" s="82"/>
      <c r="L38" s="65">
        <f>SUM(L8:L37)</f>
        <v>77156.716902654895</v>
      </c>
      <c r="M38" s="82"/>
      <c r="N38" s="65">
        <f>SUM(N8:N37)</f>
        <v>518745.98495575221</v>
      </c>
      <c r="O38" s="82"/>
      <c r="P38" s="65"/>
      <c r="Q38" s="82"/>
      <c r="S38"/>
      <c r="T38"/>
      <c r="U38"/>
      <c r="V38"/>
    </row>
    <row r="39" spans="1:22" ht="26.2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/>
      <c r="Q39" s="82"/>
      <c r="S39"/>
      <c r="T39"/>
      <c r="U39"/>
      <c r="V39"/>
    </row>
    <row r="40" spans="1:22" ht="26.2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ΑΝΤΙΣΤΟΙΧΙΣΗ!$F$114</f>
        <v xml:space="preserve">ΣΕΠΤΕΜΒΡΙΟΣ ΤΡΕΧΟΝ ΕΤΟΣ </v>
      </c>
      <c r="E41" s="433"/>
      <c r="F41" s="433"/>
      <c r="G41" s="109">
        <f>ΑΝΤΙΣΤΟΙΧΙΣΗ!$D$34</f>
        <v>2025</v>
      </c>
      <c r="H41" s="433" t="str">
        <f>ΑΝΤΙΣΤΟΙΧΙΣΗ!$F$114</f>
        <v xml:space="preserve">ΣΕΠΤΕΜΒΡΙΟΣ ΤΡΕΧΟΝ ΕΤΟΣ </v>
      </c>
      <c r="I41" s="433"/>
      <c r="J41" s="433"/>
      <c r="K41" s="109">
        <f>ΑΝΤΙΣΤΟΙΧΙΣΗ!$D$34</f>
        <v>2025</v>
      </c>
      <c r="L41" s="433" t="str">
        <f>ΑΝΤΙΣΤΟΙΧΙΣΗ!$F$128</f>
        <v>ΣΕΠΤΕΜΒΡΙΟΣ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>
        <v>42</v>
      </c>
      <c r="B43" s="181" t="s">
        <v>1</v>
      </c>
      <c r="C43" s="83" t="s">
        <v>34</v>
      </c>
      <c r="D43" s="65">
        <f>SUM(D44:D73)</f>
        <v>7839.9766666666674</v>
      </c>
      <c r="E43" s="82"/>
      <c r="F43" s="65">
        <f>SUM(F44:F73)</f>
        <v>254502.28999999998</v>
      </c>
      <c r="G43" s="82"/>
      <c r="H43" s="65">
        <f>SUM(H44:H73)</f>
        <v>50014.875040000014</v>
      </c>
      <c r="I43" s="82"/>
      <c r="J43" s="65">
        <f>SUM(J44:J73)</f>
        <v>302540.84350000002</v>
      </c>
      <c r="K43" s="82"/>
      <c r="L43" s="65">
        <f>SUM(L44:L73)</f>
        <v>53841.04</v>
      </c>
      <c r="M43" s="82"/>
      <c r="N43" s="65">
        <f>SUM(N44:N73)</f>
        <v>440234.429</v>
      </c>
      <c r="O43" s="82"/>
      <c r="P43" s="65">
        <f>SUM(P44:P73)</f>
        <v>0</v>
      </c>
      <c r="Q43" s="82"/>
      <c r="S43"/>
      <c r="T43"/>
      <c r="U43"/>
      <c r="V43"/>
    </row>
    <row r="44" spans="1:22" ht="29.25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2'!L4</f>
        <v>0</v>
      </c>
      <c r="E44" s="76">
        <f>D44/$D$43</f>
        <v>0</v>
      </c>
      <c r="F44" s="66">
        <f>D44+'2025 Aύγουστος'!F44</f>
        <v>17090.260000000002</v>
      </c>
      <c r="G44" s="76">
        <f>F44/$F$43</f>
        <v>6.7151694391433578E-2</v>
      </c>
      <c r="H44" s="56">
        <f>ΠΡΟΥΠΟΛΟΓΙΣΜΟΣ_ΕΞΟΔΑ!L7</f>
        <v>4850</v>
      </c>
      <c r="I44" s="426">
        <f>H44/$H$43</f>
        <v>9.6971151004999062E-2</v>
      </c>
      <c r="J44" s="66">
        <f>H44+'2025 Aύγουστος'!J44</f>
        <v>33218.630000000005</v>
      </c>
      <c r="K44" s="430">
        <f>J44/$J$43</f>
        <v>0.10979882787297116</v>
      </c>
      <c r="L44" s="56">
        <f>'2024_60-69 ΕΞΟΔΑ+ΟΜ 2'!L4</f>
        <v>5002.6099999999997</v>
      </c>
      <c r="M44" s="76">
        <f>L44/$L$43</f>
        <v>9.2914438502673793E-2</v>
      </c>
      <c r="N44" s="66">
        <f>L44+'2025 Aύγουστος'!N44</f>
        <v>40234.730000000003</v>
      </c>
      <c r="O44" s="76">
        <f>N44/$N$43</f>
        <v>9.1393874148811755E-2</v>
      </c>
      <c r="P44" s="66"/>
      <c r="Q44" s="76"/>
      <c r="S44"/>
      <c r="T44"/>
      <c r="U44"/>
      <c r="V44"/>
    </row>
    <row r="45" spans="1:22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2'!L5</f>
        <v>0</v>
      </c>
      <c r="E45" s="76">
        <f t="shared" ref="E45:E71" si="23">D45/$D$43</f>
        <v>0</v>
      </c>
      <c r="F45" s="66">
        <f>D45+'2025 Aύγουστος'!F45</f>
        <v>24880</v>
      </c>
      <c r="G45" s="76">
        <f t="shared" ref="G45:G71" si="24">F45/$F$43</f>
        <v>9.7759434698996228E-2</v>
      </c>
      <c r="H45" s="56">
        <f>ΠΡΟΥΠΟΛΟΓΙΣΜΟΣ_ΕΞΟΔΑ!L11</f>
        <v>4450</v>
      </c>
      <c r="I45" s="426">
        <f t="shared" ref="I45:I71" si="25">H45/$H$43</f>
        <v>8.8973530303555842E-2</v>
      </c>
      <c r="J45" s="66">
        <f>H45+'2025 Aύγουστος'!J45</f>
        <v>31865.59</v>
      </c>
      <c r="K45" s="430">
        <f t="shared" ref="K45:K71" si="26">J45/$J$43</f>
        <v>0.10532657221205903</v>
      </c>
      <c r="L45" s="56">
        <f>'2024_60-69 ΕΞΟΔΑ+ΟΜ 2'!L5</f>
        <v>5054.9400000000005</v>
      </c>
      <c r="M45" s="76">
        <f t="shared" ref="M45:M71" si="27">L45/$L$43</f>
        <v>9.388637366588759E-2</v>
      </c>
      <c r="N45" s="66">
        <f>L45+'2025 Aύγουστος'!N45</f>
        <v>47963.62000000001</v>
      </c>
      <c r="O45" s="76">
        <f t="shared" ref="O45:O71" si="28">N45/$N$43</f>
        <v>0.10895017936000642</v>
      </c>
      <c r="P45" s="66"/>
      <c r="Q45" s="76">
        <f>N45/F45</f>
        <v>1.9277982315112545</v>
      </c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2'!L6</f>
        <v>0</v>
      </c>
      <c r="E46" s="76">
        <f t="shared" si="23"/>
        <v>0</v>
      </c>
      <c r="F46" s="66">
        <f>D46+'2025 Aύγουστος'!F46</f>
        <v>14200.8</v>
      </c>
      <c r="G46" s="76">
        <f t="shared" si="24"/>
        <v>5.5798319142825792E-2</v>
      </c>
      <c r="H46" s="56">
        <f>ΠΡΟΥΠΟΛΟΓΙΣΜΟΣ_ΕΞΟΔΑ!L15</f>
        <v>2200</v>
      </c>
      <c r="I46" s="426">
        <f t="shared" si="25"/>
        <v>4.3986913857937723E-2</v>
      </c>
      <c r="J46" s="66">
        <f>H46+'2025 Aύγουστος'!J46</f>
        <v>14822.95</v>
      </c>
      <c r="K46" s="430">
        <f t="shared" si="26"/>
        <v>4.8994872323742958E-2</v>
      </c>
      <c r="L46" s="56">
        <f>'2024_60-69 ΕΞΟΔΑ+ΟΜ 2'!L6</f>
        <v>1933.8</v>
      </c>
      <c r="M46" s="76">
        <f t="shared" si="27"/>
        <v>3.5916839644999428E-2</v>
      </c>
      <c r="N46" s="66">
        <f>L46+'2025 Aύγουστος'!N46</f>
        <v>25119.319999999996</v>
      </c>
      <c r="O46" s="76">
        <f t="shared" si="28"/>
        <v>5.7058963009910334E-2</v>
      </c>
      <c r="P46" s="66"/>
      <c r="Q46" s="76">
        <f t="shared" ref="Q46:Q71" si="29">N46/F46</f>
        <v>1.7688665427299868</v>
      </c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2'!L7</f>
        <v>0</v>
      </c>
      <c r="E47" s="76">
        <f t="shared" si="23"/>
        <v>0</v>
      </c>
      <c r="F47" s="66">
        <f>D47+'2025 Aύγουστος'!F47</f>
        <v>3672.9500000000003</v>
      </c>
      <c r="G47" s="76">
        <f t="shared" si="24"/>
        <v>1.4431893716948483E-2</v>
      </c>
      <c r="H47" s="56">
        <f>ΠΡΟΥΠΟΛΟΓΙΣΜΟΣ_ΕΞΟΔΑ!L19</f>
        <v>1154.33</v>
      </c>
      <c r="I47" s="426">
        <f t="shared" si="25"/>
        <v>2.3079733760742384E-2</v>
      </c>
      <c r="J47" s="66">
        <f>H47+'2025 Aύγουστος'!J47</f>
        <v>7802.8065999999999</v>
      </c>
      <c r="K47" s="430">
        <f t="shared" si="26"/>
        <v>2.5790919697756442E-2</v>
      </c>
      <c r="L47" s="56">
        <f>'2024_60-69 ΕΞΟΔΑ+ΟΜ 2'!L7</f>
        <v>1156.06</v>
      </c>
      <c r="M47" s="76">
        <f t="shared" si="27"/>
        <v>2.1471724914674754E-2</v>
      </c>
      <c r="N47" s="66">
        <f>L47+'2025 Aύγουστος'!N47</f>
        <v>9676.4</v>
      </c>
      <c r="O47" s="76">
        <f t="shared" si="28"/>
        <v>2.1980107330496861E-2</v>
      </c>
      <c r="P47" s="66"/>
      <c r="Q47" s="76">
        <f t="shared" si="29"/>
        <v>2.6345036006479803</v>
      </c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2'!L8</f>
        <v>0</v>
      </c>
      <c r="E48" s="76">
        <f t="shared" si="23"/>
        <v>0</v>
      </c>
      <c r="F48" s="66">
        <f>D48+'2025 Aύγουστος'!F48</f>
        <v>4508.5199999999995</v>
      </c>
      <c r="G48" s="76">
        <f t="shared" si="24"/>
        <v>1.7715046886218586E-2</v>
      </c>
      <c r="H48" s="56">
        <f>ΠΡΟΥΠΟΛΟΓΙΣΜΟΣ_ΕΞΟΔΑ!L23</f>
        <v>947.8649999999999</v>
      </c>
      <c r="I48" s="426">
        <f t="shared" si="25"/>
        <v>1.8951661865433695E-2</v>
      </c>
      <c r="J48" s="66">
        <f>H48+'2025 Aύγουστος'!J48</f>
        <v>6746.1272999999992</v>
      </c>
      <c r="K48" s="430">
        <f t="shared" si="26"/>
        <v>2.2298236568511449E-2</v>
      </c>
      <c r="L48" s="56">
        <f>'2024_60-69 ΕΞΟΔΑ+ΟΜ 2'!L8</f>
        <v>1005.9300000000001</v>
      </c>
      <c r="M48" s="76">
        <f t="shared" si="27"/>
        <v>1.8683331525542596E-2</v>
      </c>
      <c r="N48" s="66">
        <f>L48+'2025 Aύγουστος'!N48</f>
        <v>9693.16</v>
      </c>
      <c r="O48" s="76">
        <f t="shared" si="28"/>
        <v>2.2018177955818171E-2</v>
      </c>
      <c r="P48" s="66"/>
      <c r="Q48" s="76">
        <f t="shared" si="29"/>
        <v>2.1499649552403008</v>
      </c>
      <c r="S48"/>
      <c r="T48"/>
      <c r="U48"/>
      <c r="V48" s="237"/>
    </row>
    <row r="49" spans="1:22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2'!L9</f>
        <v>0</v>
      </c>
      <c r="E49" s="76">
        <f t="shared" si="23"/>
        <v>0</v>
      </c>
      <c r="F49" s="66">
        <f>D49+'2025 Aύγουστος'!F49</f>
        <v>3032.88</v>
      </c>
      <c r="G49" s="76">
        <f t="shared" si="24"/>
        <v>1.1916906523709473E-2</v>
      </c>
      <c r="H49" s="56">
        <f>ΠΡΟΥΠΟΛΟΓΙΣΜΟΣ_ΕΞΟΔΑ!L27</f>
        <v>570.68000000000006</v>
      </c>
      <c r="I49" s="426">
        <f t="shared" si="25"/>
        <v>1.1410205454749045E-2</v>
      </c>
      <c r="J49" s="66">
        <f>H49+'2025 Aύγουστος'!J49</f>
        <v>3803.4036000000006</v>
      </c>
      <c r="K49" s="430">
        <f t="shared" si="26"/>
        <v>1.257153763438886E-2</v>
      </c>
      <c r="L49" s="56">
        <f>'2024_60-69 ΕΞΟΔΑ+ΟΜ 2'!L9</f>
        <v>484.86</v>
      </c>
      <c r="M49" s="76">
        <f t="shared" si="27"/>
        <v>9.0053981126664712E-3</v>
      </c>
      <c r="N49" s="66">
        <f>L49+'2025 Aύγουστος'!N49</f>
        <v>6486.67</v>
      </c>
      <c r="O49" s="76">
        <f t="shared" si="28"/>
        <v>1.4734581333710271E-2</v>
      </c>
      <c r="P49" s="66"/>
      <c r="Q49" s="76">
        <f t="shared" si="29"/>
        <v>2.1387822795494711</v>
      </c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2'!L10</f>
        <v>0</v>
      </c>
      <c r="E50" s="76">
        <f t="shared" si="23"/>
        <v>0</v>
      </c>
      <c r="F50" s="66">
        <f>D50+'2025 Aύγουστος'!F50</f>
        <v>47267</v>
      </c>
      <c r="G50" s="76">
        <f t="shared" si="24"/>
        <v>0.18572327973944755</v>
      </c>
      <c r="H50" s="56">
        <f>ΠΡΟΥΠΟΛΟΓΙΣΜΟΣ_ΕΞΟΔΑ!L31</f>
        <v>9987.34</v>
      </c>
      <c r="I50" s="426">
        <f t="shared" si="25"/>
        <v>0.19968739284087988</v>
      </c>
      <c r="J50" s="66">
        <f>H50+'2025 Aύγουστος'!J50</f>
        <v>66485.509999999995</v>
      </c>
      <c r="K50" s="430">
        <f t="shared" si="26"/>
        <v>0.21975713834485952</v>
      </c>
      <c r="L50" s="56">
        <f>'2024_60-69 ΕΞΟΔΑ+ΟΜ 2'!L10</f>
        <v>9799.739999999998</v>
      </c>
      <c r="M50" s="76">
        <f t="shared" si="27"/>
        <v>0.18201245741166958</v>
      </c>
      <c r="N50" s="66">
        <f>L50+'2025 Aύγουστος'!N50</f>
        <v>84351.919999999984</v>
      </c>
      <c r="O50" s="76">
        <f t="shared" si="28"/>
        <v>0.19160682228240714</v>
      </c>
      <c r="P50" s="66"/>
      <c r="Q50" s="76">
        <f t="shared" si="29"/>
        <v>1.7845837476463491</v>
      </c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2'!L11</f>
        <v>0</v>
      </c>
      <c r="E51" s="76">
        <f t="shared" si="23"/>
        <v>0</v>
      </c>
      <c r="F51" s="66">
        <f>D51+'2025 Aύγουστος'!F51</f>
        <v>0</v>
      </c>
      <c r="G51" s="76">
        <f t="shared" si="24"/>
        <v>0</v>
      </c>
      <c r="H51" s="56">
        <f>ΠΡΟΥΠΟΛΟΓΙΣΜΟΣ_ΕΞΟΔΑ!L35</f>
        <v>0</v>
      </c>
      <c r="I51" s="426">
        <f t="shared" si="25"/>
        <v>0</v>
      </c>
      <c r="J51" s="66">
        <f>H51+'2025 Aύγουστος'!J51</f>
        <v>0</v>
      </c>
      <c r="K51" s="430">
        <f t="shared" si="26"/>
        <v>0</v>
      </c>
      <c r="L51" s="56">
        <f>'2024_60-69 ΕΞΟΔΑ+ΟΜ 2'!L11</f>
        <v>0</v>
      </c>
      <c r="M51" s="76">
        <f t="shared" si="27"/>
        <v>0</v>
      </c>
      <c r="N51" s="66">
        <f>L51+'2025 Aύγουστος'!N51</f>
        <v>0</v>
      </c>
      <c r="O51" s="76">
        <f t="shared" si="28"/>
        <v>0</v>
      </c>
      <c r="P51" s="66"/>
      <c r="Q51" s="76" t="e">
        <f t="shared" si="29"/>
        <v>#DIV/0!</v>
      </c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2'!L12</f>
        <v>0</v>
      </c>
      <c r="E52" s="76">
        <f t="shared" si="23"/>
        <v>0</v>
      </c>
      <c r="F52" s="66">
        <f>D52+'2025 Aύγουστος'!F52</f>
        <v>1664.65</v>
      </c>
      <c r="G52" s="76">
        <f t="shared" si="24"/>
        <v>6.5408055856786213E-3</v>
      </c>
      <c r="H52" s="56">
        <f>ΠΡΟΥΠΟΛΟΓΙΣΜΟΣ_ΕΞΟΔΑ!L39</f>
        <v>352.78003999999999</v>
      </c>
      <c r="I52" s="426">
        <f t="shared" si="25"/>
        <v>7.0535023773999192E-3</v>
      </c>
      <c r="J52" s="66">
        <f>H52+'2025 Aύγουστος'!J52</f>
        <v>2352.9034000000001</v>
      </c>
      <c r="K52" s="430">
        <f t="shared" si="26"/>
        <v>7.7771429892903041E-3</v>
      </c>
      <c r="L52" s="56">
        <f>'2024_60-69 ΕΞΟΔΑ+ΟΜ 2'!L12</f>
        <v>328.34999999999997</v>
      </c>
      <c r="M52" s="76">
        <f t="shared" si="27"/>
        <v>6.0985077554222573E-3</v>
      </c>
      <c r="N52" s="66">
        <f>L52+'2025 Aύγουστος'!N52</f>
        <v>2959.17</v>
      </c>
      <c r="O52" s="76">
        <f t="shared" si="28"/>
        <v>6.7218050317459383E-3</v>
      </c>
      <c r="P52" s="66"/>
      <c r="Q52" s="76">
        <f t="shared" si="29"/>
        <v>1.7776529600816988</v>
      </c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2'!L13</f>
        <v>0</v>
      </c>
      <c r="E53" s="76">
        <f t="shared" si="23"/>
        <v>0</v>
      </c>
      <c r="F53" s="66">
        <f>D53+'2025 Aύγουστος'!F53</f>
        <v>2427.5000000000005</v>
      </c>
      <c r="G53" s="76">
        <f t="shared" si="24"/>
        <v>9.5382245872915362E-3</v>
      </c>
      <c r="H53" s="56">
        <f>ΠΡΟΥΠΟΛΟΓΙΣΜΟΣ_ΕΞΟΔΑ!L43</f>
        <v>865.06</v>
      </c>
      <c r="I53" s="426">
        <f t="shared" si="25"/>
        <v>1.7296054409976183E-2</v>
      </c>
      <c r="J53" s="66">
        <f>H53+'2025 Aύγουστος'!J53</f>
        <v>2612.2799999999997</v>
      </c>
      <c r="K53" s="430">
        <f t="shared" si="26"/>
        <v>8.6344705388513923E-3</v>
      </c>
      <c r="L53" s="56">
        <f>'2024_60-69 ΕΞΟΔΑ+ΟΜ 2'!L13</f>
        <v>865.06</v>
      </c>
      <c r="M53" s="76">
        <f t="shared" si="27"/>
        <v>1.606692589890537E-2</v>
      </c>
      <c r="N53" s="66">
        <f>L53+'2025 Aύγουστος'!N53</f>
        <v>5043.5499999999993</v>
      </c>
      <c r="O53" s="76">
        <f t="shared" si="28"/>
        <v>1.1456509686115439E-2</v>
      </c>
      <c r="P53" s="66"/>
      <c r="Q53" s="76">
        <f t="shared" si="29"/>
        <v>2.0776725025746647</v>
      </c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2'!L14</f>
        <v>0</v>
      </c>
      <c r="E54" s="76">
        <f t="shared" si="23"/>
        <v>0</v>
      </c>
      <c r="F54" s="66">
        <f>D54+'2025 Aύγουστος'!F54</f>
        <v>3383.5</v>
      </c>
      <c r="G54" s="76">
        <f t="shared" si="24"/>
        <v>1.3294575856272257E-2</v>
      </c>
      <c r="H54" s="56">
        <f>ΠΡΟΥΠΟΛΟΓΙΣΜΟΣ_ΕΞΟΔΑ!L47</f>
        <v>2241.6524999999997</v>
      </c>
      <c r="I54" s="426">
        <f t="shared" si="25"/>
        <v>4.4819716098604877E-2</v>
      </c>
      <c r="J54" s="66">
        <f>H54+'2025 Aύγουστος'!J54</f>
        <v>8999.1075999999994</v>
      </c>
      <c r="K54" s="430">
        <f t="shared" si="26"/>
        <v>2.9745099854592026E-2</v>
      </c>
      <c r="L54" s="56">
        <f>'2024_60-69 ΕΞΟΔΑ+ΟΜ 2'!L14</f>
        <v>2343.33</v>
      </c>
      <c r="M54" s="76">
        <f t="shared" si="27"/>
        <v>4.3523119167088897E-2</v>
      </c>
      <c r="N54" s="66">
        <f>L54+'2025 Aύγουστος'!N54</f>
        <v>10397.589</v>
      </c>
      <c r="O54" s="76">
        <f t="shared" si="28"/>
        <v>2.3618300421478392E-2</v>
      </c>
      <c r="P54" s="66"/>
      <c r="Q54" s="76">
        <f t="shared" si="29"/>
        <v>3.0730276341066944</v>
      </c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2'!L15</f>
        <v>0</v>
      </c>
      <c r="E55" s="76">
        <f t="shared" si="23"/>
        <v>0</v>
      </c>
      <c r="F55" s="66">
        <f>D55+'2025 Aύγουστος'!F55</f>
        <v>1079.08</v>
      </c>
      <c r="G55" s="76">
        <f t="shared" si="24"/>
        <v>4.2399618486733456E-3</v>
      </c>
      <c r="H55" s="56">
        <f>ΠΡΟΥΠΟΛΟΓΙΣΜΟΣ_ΕΞΟΔΑ!L51</f>
        <v>0</v>
      </c>
      <c r="I55" s="426">
        <f t="shared" si="25"/>
        <v>0</v>
      </c>
      <c r="J55" s="66">
        <f>H55+'2025 Aύγουστος'!J55</f>
        <v>0</v>
      </c>
      <c r="K55" s="430">
        <f t="shared" si="26"/>
        <v>0</v>
      </c>
      <c r="L55" s="56">
        <f>'2024_60-69 ΕΞΟΔΑ+ΟΜ 2'!L15</f>
        <v>0</v>
      </c>
      <c r="M55" s="76">
        <f t="shared" si="27"/>
        <v>0</v>
      </c>
      <c r="N55" s="66">
        <f>L55+'2025 Aύγουστος'!N55</f>
        <v>0</v>
      </c>
      <c r="O55" s="76">
        <f t="shared" si="28"/>
        <v>0</v>
      </c>
      <c r="P55" s="66"/>
      <c r="Q55" s="76">
        <f t="shared" si="29"/>
        <v>0</v>
      </c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2'!L16</f>
        <v>0</v>
      </c>
      <c r="E56" s="76">
        <f t="shared" si="23"/>
        <v>0</v>
      </c>
      <c r="F56" s="66">
        <f>D56+'2025 Aύγουστος'!F56</f>
        <v>1678.29</v>
      </c>
      <c r="G56" s="76">
        <f t="shared" si="24"/>
        <v>6.5944003883029899E-3</v>
      </c>
      <c r="H56" s="56">
        <f>ΠΡΟΥΠΟΛΟΓΙΣΜΟΣ_ΕΞΟΔΑ!L55</f>
        <v>360.39</v>
      </c>
      <c r="I56" s="426">
        <f t="shared" si="25"/>
        <v>7.2056563114828069E-3</v>
      </c>
      <c r="J56" s="66">
        <f>H56+'2025 Aύγουστος'!J56</f>
        <v>2080.4</v>
      </c>
      <c r="K56" s="430">
        <f t="shared" si="26"/>
        <v>6.8764269178749745E-3</v>
      </c>
      <c r="L56" s="56">
        <f>'2024_60-69 ΕΞΟΔΑ+ΟΜ 2'!L16</f>
        <v>360.39</v>
      </c>
      <c r="M56" s="76">
        <f t="shared" si="27"/>
        <v>6.6935928429317114E-3</v>
      </c>
      <c r="N56" s="66">
        <f>L56+'2025 Aύγουστος'!N56</f>
        <v>2911.7199999999993</v>
      </c>
      <c r="O56" s="76">
        <f t="shared" si="28"/>
        <v>6.6140215489597686E-3</v>
      </c>
      <c r="P56" s="66"/>
      <c r="Q56" s="76"/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2'!L17</f>
        <v>0</v>
      </c>
      <c r="E57" s="76">
        <f t="shared" si="23"/>
        <v>0</v>
      </c>
      <c r="F57" s="66">
        <f>D57+'2025 Aύγουστος'!F57</f>
        <v>287.06</v>
      </c>
      <c r="G57" s="76">
        <f t="shared" si="24"/>
        <v>1.1279269825037724E-3</v>
      </c>
      <c r="H57" s="56">
        <f>ΠΡΟΥΠΟΛΟΓΙΣΜΟΣ_ΕΞΟΔΑ!L59</f>
        <v>0</v>
      </c>
      <c r="I57" s="426">
        <f t="shared" si="25"/>
        <v>0</v>
      </c>
      <c r="J57" s="66">
        <f>H57+'2025 Aύγουστος'!J57</f>
        <v>796.13</v>
      </c>
      <c r="K57" s="430">
        <f t="shared" si="26"/>
        <v>2.6314794088289767E-3</v>
      </c>
      <c r="L57" s="56">
        <f>'2024_60-69 ΕΞΟΔΑ+ΟΜ 2'!L17</f>
        <v>0</v>
      </c>
      <c r="M57" s="76">
        <f t="shared" si="27"/>
        <v>0</v>
      </c>
      <c r="N57" s="66">
        <f>L57+'2025 Aύγουστος'!N57</f>
        <v>805.81000000000006</v>
      </c>
      <c r="O57" s="76">
        <f t="shared" si="28"/>
        <v>1.8304111330647427E-3</v>
      </c>
      <c r="P57" s="66"/>
      <c r="Q57" s="76">
        <f t="shared" si="29"/>
        <v>2.8071134954364942</v>
      </c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2'!L18</f>
        <v>0</v>
      </c>
      <c r="E58" s="76">
        <f t="shared" si="23"/>
        <v>0</v>
      </c>
      <c r="F58" s="66">
        <f>D58+'2025 Aύγουστος'!F58</f>
        <v>3780.7</v>
      </c>
      <c r="G58" s="76">
        <f t="shared" si="24"/>
        <v>1.4855269082254624E-2</v>
      </c>
      <c r="H58" s="56">
        <f>ΠΡΟΥΠΟΛΟΓΙΣΜΟΣ_ΕΞΟΔΑ!L63</f>
        <v>0</v>
      </c>
      <c r="I58" s="426">
        <f t="shared" si="25"/>
        <v>0</v>
      </c>
      <c r="J58" s="66">
        <f>H58+'2025 Aύγουστος'!J58</f>
        <v>687.01000000000022</v>
      </c>
      <c r="K58" s="430">
        <f t="shared" si="26"/>
        <v>2.2708008348631451E-3</v>
      </c>
      <c r="L58" s="56">
        <f>'2024_60-69 ΕΞΟΔΑ+ΟΜ 2'!L18</f>
        <v>0</v>
      </c>
      <c r="M58" s="76">
        <f t="shared" si="27"/>
        <v>0</v>
      </c>
      <c r="N58" s="66">
        <f>L58+'2025 Aύγουστος'!N58</f>
        <v>1443.0800000000002</v>
      </c>
      <c r="O58" s="76">
        <f t="shared" si="28"/>
        <v>3.2779807869138746E-3</v>
      </c>
      <c r="P58" s="66"/>
      <c r="Q58" s="76">
        <f t="shared" si="29"/>
        <v>0.38169651122807952</v>
      </c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2'!L19</f>
        <v>0</v>
      </c>
      <c r="E59" s="76">
        <f t="shared" si="23"/>
        <v>0</v>
      </c>
      <c r="F59" s="66">
        <f>D59+'2025 Aύγουστος'!F59</f>
        <v>363.25000000000006</v>
      </c>
      <c r="G59" s="76">
        <f t="shared" si="24"/>
        <v>1.4272956050808033E-3</v>
      </c>
      <c r="H59" s="56">
        <f>ΠΡΟΥΠΟΛΟΓΙΣΜΟΣ_ΕΞΟΔΑ!L67</f>
        <v>0</v>
      </c>
      <c r="I59" s="426">
        <f t="shared" si="25"/>
        <v>0</v>
      </c>
      <c r="J59" s="66">
        <f>H59+'2025 Aύγουστος'!J59</f>
        <v>556.32000000000005</v>
      </c>
      <c r="K59" s="430">
        <f t="shared" si="26"/>
        <v>1.8388261021689127E-3</v>
      </c>
      <c r="L59" s="56">
        <f>'2024_60-69 ΕΞΟΔΑ+ΟΜ 2'!L19</f>
        <v>0</v>
      </c>
      <c r="M59" s="76">
        <f t="shared" si="27"/>
        <v>0</v>
      </c>
      <c r="N59" s="66">
        <f>L59+'2025 Aύγουστος'!N59</f>
        <v>1009.04</v>
      </c>
      <c r="O59" s="76">
        <f t="shared" si="28"/>
        <v>2.2920515378409894E-3</v>
      </c>
      <c r="P59" s="66"/>
      <c r="Q59" s="76">
        <f t="shared" si="29"/>
        <v>2.7778114246386783</v>
      </c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2'!L20</f>
        <v>0</v>
      </c>
      <c r="E60" s="76">
        <f t="shared" si="23"/>
        <v>0</v>
      </c>
      <c r="F60" s="66">
        <f>D60+'2025 Aύγουστος'!F60</f>
        <v>0</v>
      </c>
      <c r="G60" s="76">
        <f t="shared" si="24"/>
        <v>0</v>
      </c>
      <c r="H60" s="56">
        <f>ΠΡΟΥΠΟΛΟΓΙΣΜΟΣ_ΕΞΟΔΑ!L71</f>
        <v>0</v>
      </c>
      <c r="I60" s="426">
        <f t="shared" si="25"/>
        <v>0</v>
      </c>
      <c r="J60" s="66">
        <f>H60+'2025 Aύγουστος'!J60</f>
        <v>0</v>
      </c>
      <c r="K60" s="430">
        <f t="shared" si="26"/>
        <v>0</v>
      </c>
      <c r="L60" s="56">
        <f>'2024_60-69 ΕΞΟΔΑ+ΟΜ 2'!L20</f>
        <v>0</v>
      </c>
      <c r="M60" s="76">
        <f t="shared" si="27"/>
        <v>0</v>
      </c>
      <c r="N60" s="66">
        <f>L60+'2025 Aύγουστος'!N60</f>
        <v>0</v>
      </c>
      <c r="O60" s="76">
        <f t="shared" si="28"/>
        <v>0</v>
      </c>
      <c r="P60" s="66"/>
      <c r="Q60" s="76" t="e">
        <f t="shared" si="29"/>
        <v>#DIV/0!</v>
      </c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2'!L21</f>
        <v>0</v>
      </c>
      <c r="E61" s="76">
        <f t="shared" si="23"/>
        <v>0</v>
      </c>
      <c r="F61" s="66">
        <f>D61+'2025 Aύγουστος'!F61</f>
        <v>0</v>
      </c>
      <c r="G61" s="76">
        <f t="shared" si="24"/>
        <v>0</v>
      </c>
      <c r="H61" s="56">
        <f>ΠΡΟΥΠΟΛΟΓΙΣΜΟΣ_ΕΞΟΔΑ!L75</f>
        <v>9.35</v>
      </c>
      <c r="I61" s="426">
        <f t="shared" si="25"/>
        <v>1.8694438389623531E-4</v>
      </c>
      <c r="J61" s="66">
        <f>H61+'2025 Aύγουστος'!J61</f>
        <v>18.7</v>
      </c>
      <c r="K61" s="430">
        <f t="shared" si="26"/>
        <v>6.1809836264305909E-5</v>
      </c>
      <c r="L61" s="56">
        <f>'2024_60-69 ΕΞΟΔΑ+ΟΜ 2'!L21</f>
        <v>9.35</v>
      </c>
      <c r="M61" s="76">
        <f t="shared" si="27"/>
        <v>1.7365934981939426E-4</v>
      </c>
      <c r="N61" s="66">
        <f>L61+'2025 Aύγουστος'!N61</f>
        <v>36.68</v>
      </c>
      <c r="O61" s="76">
        <f t="shared" si="28"/>
        <v>8.3319244438285402E-5</v>
      </c>
      <c r="P61" s="66"/>
      <c r="Q61" s="76" t="e">
        <f t="shared" si="29"/>
        <v>#DIV/0!</v>
      </c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2'!L22</f>
        <v>0</v>
      </c>
      <c r="E62" s="76">
        <f t="shared" si="23"/>
        <v>0</v>
      </c>
      <c r="F62" s="66">
        <f>D62+'2025 Aύγουστος'!F62</f>
        <v>0</v>
      </c>
      <c r="G62" s="76">
        <f t="shared" si="24"/>
        <v>0</v>
      </c>
      <c r="H62" s="56">
        <f>ΠΡΟΥΠΟΛΟΓΙΣΜΟΣ_ΕΞΟΔΑ!L79</f>
        <v>0</v>
      </c>
      <c r="I62" s="426">
        <f t="shared" si="25"/>
        <v>0</v>
      </c>
      <c r="J62" s="66">
        <f>H62+'2025 Aύγουστος'!J62</f>
        <v>0</v>
      </c>
      <c r="K62" s="430">
        <f t="shared" si="26"/>
        <v>0</v>
      </c>
      <c r="L62" s="56">
        <f>'2024_60-69 ΕΞΟΔΑ+ΟΜ 2'!L22</f>
        <v>0</v>
      </c>
      <c r="M62" s="76">
        <f t="shared" si="27"/>
        <v>0</v>
      </c>
      <c r="N62" s="66">
        <f>L62+'2025 Aύγουστος'!N62</f>
        <v>101.1</v>
      </c>
      <c r="O62" s="76">
        <f t="shared" si="28"/>
        <v>2.2965037112079208E-4</v>
      </c>
      <c r="P62" s="66"/>
      <c r="Q62" s="76" t="e">
        <f t="shared" si="29"/>
        <v>#DIV/0!</v>
      </c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2'!L23</f>
        <v>0</v>
      </c>
      <c r="E63" s="76">
        <f t="shared" si="23"/>
        <v>0</v>
      </c>
      <c r="F63" s="66">
        <f>D63+'2025 Aύγουστος'!F63</f>
        <v>188.71</v>
      </c>
      <c r="G63" s="76">
        <f t="shared" si="24"/>
        <v>7.4148645185078701E-4</v>
      </c>
      <c r="H63" s="56">
        <f>ΠΡΟΥΠΟΛΟΓΙΣΜΟΣ_ΕΞΟΔΑ!L83</f>
        <v>37.83</v>
      </c>
      <c r="I63" s="426">
        <f t="shared" si="25"/>
        <v>7.563749778389927E-4</v>
      </c>
      <c r="J63" s="66">
        <f>H63+'2025 Aύγουστος'!J63</f>
        <v>64.58</v>
      </c>
      <c r="K63" s="430">
        <f t="shared" si="26"/>
        <v>2.1345878213630351E-4</v>
      </c>
      <c r="L63" s="56">
        <f>'2024_60-69 ΕΞΟΔΑ+ΟΜ 2'!L23</f>
        <v>37.83</v>
      </c>
      <c r="M63" s="76">
        <f t="shared" si="27"/>
        <v>7.0262387205001975E-4</v>
      </c>
      <c r="N63" s="66">
        <f>L63+'2025 Aύγουστος'!N63</f>
        <v>524.34</v>
      </c>
      <c r="O63" s="76">
        <f t="shared" si="28"/>
        <v>1.1910472363350756E-3</v>
      </c>
      <c r="P63" s="66"/>
      <c r="Q63" s="76">
        <f t="shared" si="29"/>
        <v>2.778549096497271</v>
      </c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2'!L24</f>
        <v>0</v>
      </c>
      <c r="E64" s="76">
        <f t="shared" si="23"/>
        <v>0</v>
      </c>
      <c r="F64" s="66">
        <f>D64+'2025 Aύγουστος'!F64</f>
        <v>36346.14</v>
      </c>
      <c r="G64" s="76">
        <f t="shared" si="24"/>
        <v>0.14281262459367264</v>
      </c>
      <c r="H64" s="56">
        <f>ΠΡΟΥΠΟΛΟΓΙΣΜΟΣ_ΕΞΟΔΑ!L87</f>
        <v>8795.36</v>
      </c>
      <c r="I64" s="426">
        <f t="shared" si="25"/>
        <v>0.17585488303161415</v>
      </c>
      <c r="J64" s="66">
        <f>H64+'2025 Aύγουστος'!J64</f>
        <v>54009.37</v>
      </c>
      <c r="K64" s="430">
        <f t="shared" si="26"/>
        <v>0.17851926825873346</v>
      </c>
      <c r="L64" s="56">
        <f>'2024_60-69 ΕΞΟΔΑ+ΟΜ 2'!L24</f>
        <v>8795.36</v>
      </c>
      <c r="M64" s="76">
        <f t="shared" si="27"/>
        <v>0.16335791433449282</v>
      </c>
      <c r="N64" s="66">
        <f>L64+'2025 Aύγουστος'!N64</f>
        <v>70867.149999999994</v>
      </c>
      <c r="O64" s="76">
        <f t="shared" si="28"/>
        <v>0.16097593766343066</v>
      </c>
      <c r="P64" s="66"/>
      <c r="Q64" s="76">
        <f t="shared" si="29"/>
        <v>1.9497847639391692</v>
      </c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2'!L25</f>
        <v>0</v>
      </c>
      <c r="E65" s="76">
        <f t="shared" si="23"/>
        <v>0</v>
      </c>
      <c r="F65" s="66">
        <f>D65+'2025 Aύγουστος'!F65</f>
        <v>2900.09</v>
      </c>
      <c r="G65" s="76">
        <f t="shared" si="24"/>
        <v>1.1395143045667685E-2</v>
      </c>
      <c r="H65" s="56">
        <f>ΠΡΟΥΠΟΛΟΓΙΣΜΟΣ_ΕΞΟΔΑ!L91</f>
        <v>-21.24</v>
      </c>
      <c r="I65" s="426">
        <f t="shared" si="25"/>
        <v>-4.2467365924663507E-4</v>
      </c>
      <c r="J65" s="66">
        <f>H65+'2025 Aύγουστος'!J65</f>
        <v>1470.96</v>
      </c>
      <c r="K65" s="430">
        <f t="shared" si="26"/>
        <v>4.862021216649381E-3</v>
      </c>
      <c r="L65" s="56">
        <f>'2024_60-69 ΕΞΟΔΑ+ΟΜ 2'!L25</f>
        <v>-21.24</v>
      </c>
      <c r="M65" s="76">
        <f t="shared" si="27"/>
        <v>-3.9449460857368277E-4</v>
      </c>
      <c r="N65" s="66">
        <f>L65+'2025 Aύγουστος'!N65</f>
        <v>1442.64</v>
      </c>
      <c r="O65" s="76">
        <f t="shared" si="28"/>
        <v>3.2769813194233385E-3</v>
      </c>
      <c r="P65" s="66"/>
      <c r="Q65" s="76">
        <f t="shared" si="29"/>
        <v>0.49744663096662517</v>
      </c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2'!L26</f>
        <v>0</v>
      </c>
      <c r="E66" s="76">
        <f t="shared" si="23"/>
        <v>0</v>
      </c>
      <c r="F66" s="66">
        <f>D66+'2025 Aύγουστος'!F66</f>
        <v>0</v>
      </c>
      <c r="G66" s="76">
        <f t="shared" si="24"/>
        <v>0</v>
      </c>
      <c r="H66" s="56">
        <f>ΠΡΟΥΠΟΛΟΓΙΣΜΟΣ_ΕΞΟΔΑ!L95</f>
        <v>0</v>
      </c>
      <c r="I66" s="426">
        <f t="shared" si="25"/>
        <v>0</v>
      </c>
      <c r="J66" s="66">
        <f>H66+'2025 Aύγουστος'!J66</f>
        <v>88.5</v>
      </c>
      <c r="K66" s="430">
        <f t="shared" si="26"/>
        <v>2.9252248713321249E-4</v>
      </c>
      <c r="L66" s="56">
        <f>'2024_60-69 ΕΞΟΔΑ+ΟΜ 2'!L26</f>
        <v>0</v>
      </c>
      <c r="M66" s="76">
        <f t="shared" si="27"/>
        <v>0</v>
      </c>
      <c r="N66" s="66">
        <f>L66+'2025 Aύγουστος'!N66</f>
        <v>228.5</v>
      </c>
      <c r="O66" s="76">
        <f t="shared" si="28"/>
        <v>5.1904163997132532E-4</v>
      </c>
      <c r="P66" s="66"/>
      <c r="Q66" s="76" t="e">
        <f t="shared" si="29"/>
        <v>#DIV/0!</v>
      </c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2'!L27</f>
        <v>0</v>
      </c>
      <c r="E67" s="76">
        <f t="shared" si="23"/>
        <v>0</v>
      </c>
      <c r="F67" s="66">
        <f>D67+'2025 Aύγουστος'!F67</f>
        <v>399.06</v>
      </c>
      <c r="G67" s="76">
        <f t="shared" si="24"/>
        <v>1.5680016081584178E-3</v>
      </c>
      <c r="H67" s="56">
        <f>ΠΡΟΥΠΟΛΟΓΙΣΜΟΣ_ΕΞΟΔΑ!L99</f>
        <v>186.25</v>
      </c>
      <c r="I67" s="426">
        <f t="shared" si="25"/>
        <v>3.7238921391095003E-3</v>
      </c>
      <c r="J67" s="66">
        <f>H67+'2025 Aύγουστος'!J67</f>
        <v>693.98</v>
      </c>
      <c r="K67" s="430">
        <f t="shared" si="26"/>
        <v>2.2938390465616588E-3</v>
      </c>
      <c r="L67" s="56">
        <f>'2024_60-69 ΕΞΟΔΑ+ΟΜ 2'!L27</f>
        <v>186.25</v>
      </c>
      <c r="M67" s="76">
        <f t="shared" si="27"/>
        <v>3.4592571020173458E-3</v>
      </c>
      <c r="N67" s="66">
        <f>L67+'2025 Aύγουστος'!N67</f>
        <v>343.8</v>
      </c>
      <c r="O67" s="76">
        <f t="shared" si="28"/>
        <v>7.8094755283212984E-4</v>
      </c>
      <c r="P67" s="66"/>
      <c r="Q67" s="76">
        <f t="shared" si="29"/>
        <v>0.86152458276950838</v>
      </c>
      <c r="S67"/>
      <c r="T67"/>
      <c r="U67"/>
      <c r="V67"/>
    </row>
    <row r="68" spans="1:22" ht="28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2'!L28</f>
        <v>0</v>
      </c>
      <c r="E68" s="76">
        <f t="shared" si="23"/>
        <v>0</v>
      </c>
      <c r="F68" s="66">
        <f>D68+'2025 Aύγουστος'!F68</f>
        <v>5994.46</v>
      </c>
      <c r="G68" s="76">
        <f t="shared" si="24"/>
        <v>2.3553658397337016E-2</v>
      </c>
      <c r="H68" s="56">
        <f>ΠΡΟΥΠΟΛΟΓΙΣΜΟΣ_ΕΞΟΔΑ!L103</f>
        <v>1837.94</v>
      </c>
      <c r="I68" s="426">
        <f t="shared" si="25"/>
        <v>3.674786748002639E-2</v>
      </c>
      <c r="J68" s="66">
        <f>H68+'2025 Aύγουστος'!J68</f>
        <v>12639.64</v>
      </c>
      <c r="K68" s="430">
        <f t="shared" si="26"/>
        <v>4.1778292986084035E-2</v>
      </c>
      <c r="L68" s="56">
        <f>'2024_60-69 ΕΞΟΔΑ+ΟΜ 2'!L28</f>
        <v>1837.94</v>
      </c>
      <c r="M68" s="76">
        <f t="shared" si="27"/>
        <v>3.4136413412519523E-2</v>
      </c>
      <c r="N68" s="66">
        <f>L68+'2025 Aύγουστος'!N68</f>
        <v>15147.369999999999</v>
      </c>
      <c r="O68" s="76">
        <f t="shared" si="28"/>
        <v>3.4407508822986668E-2</v>
      </c>
      <c r="P68" s="66"/>
      <c r="Q68" s="76">
        <f t="shared" si="29"/>
        <v>2.526894832895707</v>
      </c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2'!L29</f>
        <v>0</v>
      </c>
      <c r="E69" s="76">
        <f t="shared" si="23"/>
        <v>0</v>
      </c>
      <c r="F69" s="66">
        <f>D69+'2025 Aύγουστος'!F69</f>
        <v>1811.8300000000002</v>
      </c>
      <c r="G69" s="76">
        <f t="shared" si="24"/>
        <v>7.1191107946415736E-3</v>
      </c>
      <c r="H69" s="56">
        <f>ΠΡΟΥΠΟΛΟΓΙΣΜΟΣ_ΕΞΟΔΑ!L107</f>
        <v>3513.93</v>
      </c>
      <c r="I69" s="426">
        <f t="shared" si="25"/>
        <v>7.025769827855595E-2</v>
      </c>
      <c r="J69" s="66">
        <f>H69+'2025 Aύγουστος'!J69</f>
        <v>3912.7999999999997</v>
      </c>
      <c r="K69" s="430">
        <f t="shared" si="26"/>
        <v>1.293312980400942E-2</v>
      </c>
      <c r="L69" s="56">
        <f>'2024_60-69 ΕΞΟΔΑ+ΟΜ 2'!L29</f>
        <v>3513.93</v>
      </c>
      <c r="M69" s="76">
        <f t="shared" si="27"/>
        <v>6.5264898300627178E-2</v>
      </c>
      <c r="N69" s="66">
        <f>L69+'2025 Aύγουστος'!N69</f>
        <v>7866.1100000000006</v>
      </c>
      <c r="O69" s="76">
        <f t="shared" si="28"/>
        <v>1.7868002777220317E-2</v>
      </c>
      <c r="P69" s="66"/>
      <c r="Q69" s="76">
        <f t="shared" si="29"/>
        <v>4.3415276267641003</v>
      </c>
      <c r="S69"/>
      <c r="T69"/>
      <c r="U69"/>
      <c r="V69"/>
    </row>
    <row r="70" spans="1:22" ht="14.5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23"/>
        <v>0</v>
      </c>
      <c r="F70" s="66">
        <f>D70+'2025 Aύγουστος'!F70</f>
        <v>0</v>
      </c>
      <c r="G70" s="76">
        <f t="shared" si="24"/>
        <v>0</v>
      </c>
      <c r="H70" s="56">
        <f>ΠΡΟΥΠΟΛΟΓΙΣΜΟΣ_ΕΞΟΔΑ!L111</f>
        <v>0</v>
      </c>
      <c r="I70" s="426">
        <f t="shared" si="25"/>
        <v>0</v>
      </c>
      <c r="J70" s="66">
        <f>H70+'2025 Aύγουστος'!J70</f>
        <v>0</v>
      </c>
      <c r="K70" s="430">
        <f t="shared" si="26"/>
        <v>0</v>
      </c>
      <c r="L70" s="56">
        <f>'2024_60-69 ΕΞΟΔΑ+ΟΜ 2'!L30</f>
        <v>361.84</v>
      </c>
      <c r="M70" s="76">
        <f t="shared" si="27"/>
        <v>6.7205239720480878E-3</v>
      </c>
      <c r="N70" s="66">
        <f>L70+'2025 Aύγουστος'!N70</f>
        <v>2432.9900000000002</v>
      </c>
      <c r="O70" s="76">
        <f t="shared" si="28"/>
        <v>5.5265782040868055E-3</v>
      </c>
      <c r="P70" s="66"/>
      <c r="Q70" s="76" t="e">
        <f t="shared" si="29"/>
        <v>#DIV/0!</v>
      </c>
      <c r="S70"/>
      <c r="T70"/>
      <c r="U70"/>
      <c r="V70"/>
    </row>
    <row r="71" spans="1:22" ht="33.75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2'!L31</f>
        <v>7839.9766666666674</v>
      </c>
      <c r="E71" s="76">
        <f t="shared" si="23"/>
        <v>1</v>
      </c>
      <c r="F71" s="66">
        <f>D71+'2025 Aύγουστος'!F71</f>
        <v>70559.790000000008</v>
      </c>
      <c r="G71" s="76">
        <f t="shared" si="24"/>
        <v>0.27724618902250353</v>
      </c>
      <c r="H71" s="56">
        <f>ΠΡΟΥΠΟΛΟΓΙΣΜΟΣ_ΕΞΟΔΑ!L115</f>
        <v>4730.6275000000005</v>
      </c>
      <c r="I71" s="426">
        <f t="shared" si="25"/>
        <v>9.4584411062041504E-2</v>
      </c>
      <c r="J71" s="66">
        <f>H71+'2025 Aύγουστος'!J71</f>
        <v>28383.765000000007</v>
      </c>
      <c r="K71" s="430">
        <f t="shared" si="26"/>
        <v>9.3817960813611614E-2</v>
      </c>
      <c r="L71" s="56">
        <f>'2024_60-69 ΕΞΟΔΑ+ΟΜ 2'!L31</f>
        <v>7839.98</v>
      </c>
      <c r="M71" s="76">
        <f t="shared" si="27"/>
        <v>0.14561345768952455</v>
      </c>
      <c r="N71" s="66">
        <f>L71+'2025 Aύγουστος'!N71</f>
        <v>70559.819999999978</v>
      </c>
      <c r="O71" s="76">
        <f t="shared" si="28"/>
        <v>0.16027783233646176</v>
      </c>
      <c r="P71" s="66"/>
      <c r="Q71" s="76">
        <f t="shared" si="29"/>
        <v>1.000000425171333</v>
      </c>
      <c r="S71"/>
      <c r="T71"/>
      <c r="U71"/>
      <c r="V71"/>
    </row>
    <row r="72" spans="1:22" ht="33.75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2'!L32</f>
        <v>0</v>
      </c>
      <c r="E72" s="76">
        <f t="shared" ref="E72:E73" si="30">D72/$D$43</f>
        <v>0</v>
      </c>
      <c r="F72" s="66">
        <f>D72+'2025 Aύγουστος'!F72</f>
        <v>5806.2300000000005</v>
      </c>
      <c r="G72" s="76">
        <f t="shared" ref="G72:G73" si="31">F72/$F$43</f>
        <v>2.2814057979596181E-2</v>
      </c>
      <c r="H72" s="56">
        <f>ΠΡΟΥΠΟΛΟΓΙΣΜΟΣ_ΕΞΟΔΑ!L119</f>
        <v>2944.73</v>
      </c>
      <c r="I72" s="426">
        <f t="shared" ref="I72:I73" si="32">H72/$H$43</f>
        <v>5.8877084020402246E-2</v>
      </c>
      <c r="J72" s="66">
        <f>H72+'2025 Aύγουστος'!J72</f>
        <v>17814.259999999998</v>
      </c>
      <c r="K72" s="430">
        <f t="shared" ref="K72:K73" si="33">J72/$J$43</f>
        <v>5.8882165442233909E-2</v>
      </c>
      <c r="L72" s="56">
        <f>'2024_60-69 ΕΞΟΔΑ+ΟΜ 2'!L32</f>
        <v>2944.73</v>
      </c>
      <c r="M72" s="76">
        <f t="shared" ref="M72:M73" si="34">L72/$L$43</f>
        <v>5.4693037133012289E-2</v>
      </c>
      <c r="N72" s="66">
        <f>L72+'2025 Aύγουστος'!N72</f>
        <v>22588.15</v>
      </c>
      <c r="O72" s="76">
        <f t="shared" ref="O72:O73" si="35">N72/$N$43</f>
        <v>5.1309367264412667E-2</v>
      </c>
      <c r="P72" s="66"/>
      <c r="Q72" s="76"/>
      <c r="S72"/>
      <c r="T72"/>
      <c r="U72"/>
      <c r="V72"/>
    </row>
    <row r="73" spans="1:22" ht="33.75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2'!L33</f>
        <v>0</v>
      </c>
      <c r="E73" s="76">
        <f t="shared" si="30"/>
        <v>0</v>
      </c>
      <c r="F73" s="66">
        <f>D73+'2025 Aύγουστος'!F73</f>
        <v>1179.54</v>
      </c>
      <c r="G73" s="76">
        <f t="shared" si="31"/>
        <v>4.6346930709346467E-3</v>
      </c>
      <c r="H73" s="56">
        <f>ΠΡΟΥΠΟΛΟΓΙΣΜΟΣ_ΕΞΟΔΑ!L123</f>
        <v>0</v>
      </c>
      <c r="I73" s="426">
        <f t="shared" si="32"/>
        <v>0</v>
      </c>
      <c r="J73" s="66">
        <f>H73+'2025 Aύγουστος'!J73</f>
        <v>615.12</v>
      </c>
      <c r="K73" s="430">
        <f t="shared" si="33"/>
        <v>2.0331800258235216E-3</v>
      </c>
      <c r="L73" s="56">
        <f>'2024_60-69 ΕΞΟΔΑ+ΟΜ 2'!L33</f>
        <v>0</v>
      </c>
      <c r="M73" s="76">
        <f t="shared" si="34"/>
        <v>0</v>
      </c>
      <c r="N73" s="66">
        <f>L73+'2025 Aύγουστος'!N73</f>
        <v>0</v>
      </c>
      <c r="O73" s="76">
        <f t="shared" si="35"/>
        <v>0</v>
      </c>
      <c r="P73" s="66"/>
      <c r="Q73" s="76"/>
      <c r="S73"/>
      <c r="T73"/>
      <c r="U73"/>
      <c r="V73"/>
    </row>
    <row r="74" spans="1:22" ht="33.75" customHeight="1">
      <c r="A74" s="174">
        <v>73</v>
      </c>
      <c r="B74" s="174"/>
      <c r="C74" s="187" t="s">
        <v>404</v>
      </c>
      <c r="D74" s="65">
        <f>'2025_60-69 ΕΞΟΔΑ+ΟΜ 2'!L3</f>
        <v>7839.9766666666674</v>
      </c>
      <c r="E74" s="299"/>
      <c r="F74" s="65">
        <f>'2025_60-69 ΕΞΟΔΑ+ΟΜ 2'!Y3</f>
        <v>255784.14999999997</v>
      </c>
      <c r="G74" s="299"/>
      <c r="H74" s="65">
        <f>SUM(H44:H71)</f>
        <v>47070.14504000001</v>
      </c>
      <c r="I74" s="299"/>
      <c r="J74" s="65">
        <f>SUM(J44:J73)</f>
        <v>302540.84350000002</v>
      </c>
      <c r="K74" s="299"/>
      <c r="L74" s="65">
        <f>SUM(L44:L73)</f>
        <v>53841.04</v>
      </c>
      <c r="M74" s="299"/>
      <c r="N74" s="65">
        <f>SUM(N44:N73)</f>
        <v>440234.429</v>
      </c>
      <c r="O74" s="299"/>
      <c r="P74" s="65">
        <f>SUM(P44:P73)</f>
        <v>0</v>
      </c>
      <c r="Q74" s="299"/>
      <c r="S74"/>
      <c r="T74"/>
      <c r="U74"/>
      <c r="V74"/>
    </row>
    <row r="75" spans="1:22" ht="33.75" customHeight="1">
      <c r="A75" s="174">
        <v>74</v>
      </c>
      <c r="B75" s="174"/>
      <c r="C75" s="88" t="s">
        <v>382</v>
      </c>
      <c r="D75" s="65">
        <f>D43-D74</f>
        <v>0</v>
      </c>
      <c r="E75" s="299"/>
      <c r="F75" s="65">
        <f>F43-F74</f>
        <v>-1281.859999999986</v>
      </c>
      <c r="G75" s="299"/>
      <c r="H75" s="65">
        <f>H43-H74</f>
        <v>2944.7300000000032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75</v>
      </c>
      <c r="B76" s="175"/>
      <c r="C76" s="55" t="s">
        <v>387</v>
      </c>
      <c r="D76" s="78">
        <f>D38-D74</f>
        <v>-7839.9766666666674</v>
      </c>
      <c r="E76" s="300"/>
      <c r="F76" s="78">
        <f>F38-F74</f>
        <v>-39944.58415929199</v>
      </c>
      <c r="G76" s="300"/>
      <c r="H76" s="79">
        <f>H38-H74</f>
        <v>50557.45268314737</v>
      </c>
      <c r="I76" s="300"/>
      <c r="J76" s="79">
        <f>J38-J74</f>
        <v>385783.53947126359</v>
      </c>
      <c r="K76" s="300"/>
      <c r="L76" s="92">
        <f>L38-L74</f>
        <v>23315.676902654894</v>
      </c>
      <c r="M76" s="300"/>
      <c r="N76" s="78">
        <f>N38-N74</f>
        <v>78511.555955752207</v>
      </c>
      <c r="O76" s="300"/>
      <c r="P76" s="78">
        <f>P38-P74</f>
        <v>0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433" t="str">
        <f>ΑΝΤΙΣΤΟΙΧΙΣΗ!$F$114</f>
        <v xml:space="preserve">ΣΕΠΤΕΜΒΡΙΟΣ ΤΡΕΧΟΝ ΕΤΟΣ </v>
      </c>
      <c r="E78" s="433"/>
      <c r="F78" s="433"/>
      <c r="G78" s="109">
        <f>ΑΝΤΙΣΤΟΙΧΙΣΗ!$D$34</f>
        <v>2025</v>
      </c>
      <c r="H78" s="433" t="str">
        <f>ΑΝΤΙΣΤΟΙΧΙΣΗ!$F$114</f>
        <v xml:space="preserve">ΣΕΠΤΕΜΒΡΙΟΣ ΤΡΕΧΟΝ ΕΤΟΣ </v>
      </c>
      <c r="I78" s="433"/>
      <c r="J78" s="433"/>
      <c r="K78" s="109">
        <f>ΑΝΤΙΣΤΟΙΧΙΣΗ!$D$34</f>
        <v>2025</v>
      </c>
      <c r="L78" s="433" t="str">
        <f>ΑΝΤΙΣΤΟΙΧΙΣΗ!$F$128</f>
        <v>ΣΕΠΤΕΜΒΡΙΟΣ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73.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/>
      <c r="B80" s="74" t="s">
        <v>1</v>
      </c>
      <c r="C80" s="187" t="s">
        <v>405</v>
      </c>
      <c r="D80" s="65">
        <f t="shared" ref="D80:N80" si="36">SUM(D81:D110)</f>
        <v>0</v>
      </c>
      <c r="E80" s="82"/>
      <c r="F80" s="65">
        <f t="shared" si="36"/>
        <v>46297.34</v>
      </c>
      <c r="G80" s="82"/>
      <c r="H80" s="65">
        <f t="shared" si="36"/>
        <v>8420.4749999999985</v>
      </c>
      <c r="I80" s="82"/>
      <c r="J80" s="65">
        <f t="shared" si="36"/>
        <v>114225.79437499997</v>
      </c>
      <c r="K80" s="82"/>
      <c r="L80" s="65">
        <f t="shared" si="36"/>
        <v>7836.51</v>
      </c>
      <c r="M80" s="82"/>
      <c r="N80" s="65">
        <f t="shared" si="36"/>
        <v>62352.88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29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2'!L37</f>
        <v>0</v>
      </c>
      <c r="E81" s="76" t="e">
        <f>D81/$D$80</f>
        <v>#DIV/0!</v>
      </c>
      <c r="F81" s="116">
        <f>D81+'2025 Aύγουστος'!F81</f>
        <v>9451.0400000000009</v>
      </c>
      <c r="G81" s="76">
        <f>F81/$F$80</f>
        <v>0.204137861916041</v>
      </c>
      <c r="H81" s="56">
        <f>ΠΡΟΥΠΟΛΟΓΙΣΜΟΣ_ΕΞΟΔΑ!L132</f>
        <v>1700</v>
      </c>
      <c r="I81" s="427">
        <f>H81/$H$80</f>
        <v>0.20188884831318901</v>
      </c>
      <c r="J81" s="432">
        <f>'2025 Aύγουστος'!J81</f>
        <v>19864.984137861917</v>
      </c>
      <c r="K81" s="429">
        <f>J81/$J$80</f>
        <v>0.17390979197435694</v>
      </c>
      <c r="L81" s="116">
        <f>'2024_60-69 ΕΞΟΔΑ+ΟΜ 2'!L35</f>
        <v>1739.8</v>
      </c>
      <c r="M81" s="76">
        <f>L81/$L$80</f>
        <v>0.22201209466969352</v>
      </c>
      <c r="N81" s="66">
        <f>L81+'2025 Aύγουστος'!N81</f>
        <v>16029.489999999998</v>
      </c>
      <c r="O81" s="76">
        <f>N81/$N$80</f>
        <v>0.25707697864156392</v>
      </c>
      <c r="P81" s="58"/>
      <c r="Q81" s="59" t="e">
        <f t="shared" ref="Q81" si="37">SUM(Q82:Q106)</f>
        <v>#DIV/0!</v>
      </c>
      <c r="S81"/>
      <c r="T81"/>
      <c r="U81"/>
      <c r="V81"/>
    </row>
    <row r="82" spans="1:22" ht="33.75" customHeight="1">
      <c r="A82" s="180">
        <v>30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2'!L38</f>
        <v>0</v>
      </c>
      <c r="E82" s="76" t="e">
        <f t="shared" ref="E82:E105" si="38">D82/$D$80</f>
        <v>#DIV/0!</v>
      </c>
      <c r="F82" s="116">
        <f>D82+'2025 Aύγουστος'!F82</f>
        <v>10153.07</v>
      </c>
      <c r="G82" s="76">
        <f t="shared" ref="G82:G105" si="39">F82/$F$80</f>
        <v>0.21930136806995823</v>
      </c>
      <c r="H82" s="56">
        <f>ΠΡΟΥΠΟΛΟΓΙΣΜΟΣ_ΕΞΟΔΑ!L136</f>
        <v>1650</v>
      </c>
      <c r="I82" s="427">
        <f t="shared" ref="I82:I105" si="40">H82/$H$80</f>
        <v>0.19595094100985994</v>
      </c>
      <c r="J82" s="432">
        <f>'2025 Aύγουστος'!J82</f>
        <v>20359.069301368068</v>
      </c>
      <c r="K82" s="429">
        <f t="shared" ref="K82:K105" si="41">J82/$J$80</f>
        <v>0.17823530501814533</v>
      </c>
      <c r="L82" s="116">
        <f>'2024_60-69 ΕΞΟΔΑ+ΟΜ 2'!L36</f>
        <v>1756.79</v>
      </c>
      <c r="M82" s="76">
        <f t="shared" ref="M82:M105" si="42">L82/$L$80</f>
        <v>0.22418015162361815</v>
      </c>
      <c r="N82" s="66">
        <f>L82+'2025 Aύγουστος'!N82</f>
        <v>10068.57</v>
      </c>
      <c r="O82" s="76">
        <f t="shared" ref="O82:O105" si="43">N82/$N$80</f>
        <v>0.16147722446822024</v>
      </c>
      <c r="P82" s="58"/>
      <c r="Q82" s="59" t="e">
        <f>SUM(D82:P82)</f>
        <v>#DIV/0!</v>
      </c>
      <c r="S82"/>
      <c r="T82"/>
      <c r="U82"/>
      <c r="V82"/>
    </row>
    <row r="83" spans="1:22" ht="28">
      <c r="A83" s="180">
        <v>31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2'!L39</f>
        <v>0</v>
      </c>
      <c r="E83" s="76" t="e">
        <f t="shared" si="38"/>
        <v>#DIV/0!</v>
      </c>
      <c r="F83" s="116">
        <f>D83+'2025 Aύγουστος'!F83</f>
        <v>5921.02</v>
      </c>
      <c r="G83" s="76">
        <f t="shared" si="39"/>
        <v>0.12789114882194097</v>
      </c>
      <c r="H83" s="56">
        <f>ΠΡΟΥΠΟΛΟΓΙΣΜΟΣ_ΕΞΟΔΑ!L140</f>
        <v>1300</v>
      </c>
      <c r="I83" s="427">
        <f t="shared" si="40"/>
        <v>0.15438558988655632</v>
      </c>
      <c r="J83" s="432">
        <f>'2025 Aύγουστος'!J83</f>
        <v>11931.947891148822</v>
      </c>
      <c r="K83" s="429">
        <f t="shared" si="41"/>
        <v>0.10445931198321619</v>
      </c>
      <c r="L83" s="116">
        <f>'2024_60-69 ΕΞΟΔΑ+ΟΜ 2'!L37</f>
        <v>2091.4</v>
      </c>
      <c r="M83" s="76">
        <f t="shared" si="42"/>
        <v>0.26687900608816933</v>
      </c>
      <c r="N83" s="66">
        <f>L83+'2025 Aύγουστος'!N83</f>
        <v>15366.81</v>
      </c>
      <c r="O83" s="76">
        <f t="shared" si="43"/>
        <v>0.24644908142174027</v>
      </c>
      <c r="P83" s="58"/>
      <c r="Q83" s="59" t="e">
        <f t="shared" ref="Q83:Q106" si="44">SUM(D83:P83)</f>
        <v>#DIV/0!</v>
      </c>
      <c r="S83"/>
      <c r="T83"/>
      <c r="U83"/>
      <c r="V83"/>
    </row>
    <row r="84" spans="1:22" ht="28">
      <c r="A84" s="180">
        <v>32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2'!L40</f>
        <v>0</v>
      </c>
      <c r="E84" s="76" t="e">
        <f t="shared" si="38"/>
        <v>#DIV/0!</v>
      </c>
      <c r="F84" s="116">
        <f>D84+'2025 Aύγουστος'!F84</f>
        <v>6270.86</v>
      </c>
      <c r="G84" s="76">
        <f t="shared" si="39"/>
        <v>0.13544752247105341</v>
      </c>
      <c r="H84" s="56">
        <f>ΠΡΟΥΠΟΛΟΓΙΣΜΟΣ_ΕΞΟΔΑ!L144</f>
        <v>1200</v>
      </c>
      <c r="I84" s="427">
        <f t="shared" si="40"/>
        <v>0.14250977527989814</v>
      </c>
      <c r="J84" s="432">
        <f>'2025 Aύγουστος'!J84</f>
        <v>9459.9654475224706</v>
      </c>
      <c r="K84" s="429">
        <f t="shared" si="41"/>
        <v>8.2818119140985608E-2</v>
      </c>
      <c r="L84" s="116">
        <f>'2024_60-69 ΕΞΟΔΑ+ΟΜ 2'!L38</f>
        <v>0</v>
      </c>
      <c r="M84" s="76">
        <f t="shared" si="42"/>
        <v>0</v>
      </c>
      <c r="N84" s="66">
        <f>L84+'2025 Aύγουστος'!N84</f>
        <v>0</v>
      </c>
      <c r="O84" s="76">
        <f t="shared" si="43"/>
        <v>0</v>
      </c>
      <c r="P84" s="58"/>
      <c r="Q84" s="59" t="e">
        <f t="shared" si="44"/>
        <v>#DIV/0!</v>
      </c>
      <c r="S84"/>
      <c r="T84"/>
      <c r="U84"/>
      <c r="V84"/>
    </row>
    <row r="85" spans="1:22" ht="28">
      <c r="A85" s="180">
        <v>33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2'!L41</f>
        <v>0</v>
      </c>
      <c r="E85" s="76" t="e">
        <f t="shared" si="38"/>
        <v>#DIV/0!</v>
      </c>
      <c r="F85" s="116">
        <f>D85+'2025 Aύγουστος'!F85</f>
        <v>1913.23</v>
      </c>
      <c r="G85" s="76">
        <f t="shared" si="39"/>
        <v>4.1324836372888814E-2</v>
      </c>
      <c r="H85" s="56">
        <f>ΠΡΟΥΠΟΛΟΓΙΣΜΟΣ_ΕΞΟΔΑ!L148</f>
        <v>348.64</v>
      </c>
      <c r="I85" s="427">
        <f t="shared" si="40"/>
        <v>4.140384004465307E-2</v>
      </c>
      <c r="J85" s="432">
        <f>'2025 Aύγουστος'!J85</f>
        <v>3987.5841248363727</v>
      </c>
      <c r="K85" s="429">
        <f t="shared" si="41"/>
        <v>3.4909664201986199E-2</v>
      </c>
      <c r="L85" s="116">
        <f>'2024_60-69 ΕΞΟΔΑ+ΟΜ 2'!L39</f>
        <v>365.51</v>
      </c>
      <c r="M85" s="76">
        <f t="shared" si="42"/>
        <v>4.6641936270099826E-2</v>
      </c>
      <c r="N85" s="66">
        <f>L85+'2025 Aύγουστος'!N85</f>
        <v>3277.8500000000004</v>
      </c>
      <c r="O85" s="76">
        <f t="shared" si="43"/>
        <v>5.2569344030299808E-2</v>
      </c>
      <c r="P85" s="58"/>
      <c r="Q85" s="59" t="e">
        <f t="shared" si="44"/>
        <v>#DIV/0!</v>
      </c>
      <c r="S85"/>
      <c r="T85"/>
      <c r="U85"/>
      <c r="V85"/>
    </row>
    <row r="86" spans="1:22" ht="28.5" customHeight="1">
      <c r="A86" s="180">
        <v>34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2'!L42</f>
        <v>0</v>
      </c>
      <c r="E86" s="76" t="e">
        <f t="shared" si="38"/>
        <v>#DIV/0!</v>
      </c>
      <c r="F86" s="116">
        <f>D86+'2025 Aύγουστος'!F86</f>
        <v>2080.4</v>
      </c>
      <c r="G86" s="76">
        <f t="shared" si="39"/>
        <v>4.4935626971225565E-2</v>
      </c>
      <c r="H86" s="56">
        <f>ΠΡΟΥΠΟΛΟΓΙΣΜΟΣ_ΕΞΟΔΑ!L152</f>
        <v>533.8549999999999</v>
      </c>
      <c r="I86" s="427">
        <f t="shared" si="40"/>
        <v>6.3399630068374999E-2</v>
      </c>
      <c r="J86" s="432">
        <f>'2025 Aύγουστος'!J86</f>
        <v>4458.5170356269709</v>
      </c>
      <c r="K86" s="429">
        <f t="shared" si="41"/>
        <v>3.9032488765101417E-2</v>
      </c>
      <c r="L86" s="116">
        <f>'2024_60-69 ΕΞΟΔΑ+ΟΜ 2'!L40</f>
        <v>369.3</v>
      </c>
      <c r="M86" s="76">
        <f t="shared" si="42"/>
        <v>4.7125569928450295E-2</v>
      </c>
      <c r="N86" s="66">
        <f>L86+'2025 Aύγουστος'!N86</f>
        <v>2460.7600000000002</v>
      </c>
      <c r="O86" s="76">
        <f t="shared" si="43"/>
        <v>3.9465057588358395E-2</v>
      </c>
      <c r="P86" s="58"/>
      <c r="Q86" s="59" t="e">
        <f t="shared" si="44"/>
        <v>#DIV/0!</v>
      </c>
      <c r="S86"/>
      <c r="T86"/>
      <c r="U86"/>
      <c r="V86" s="237"/>
    </row>
    <row r="87" spans="1:22" ht="27" customHeight="1">
      <c r="A87" s="180">
        <v>35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2'!L43</f>
        <v>0</v>
      </c>
      <c r="E87" s="76" t="e">
        <f t="shared" si="38"/>
        <v>#DIV/0!</v>
      </c>
      <c r="F87" s="116">
        <f>D87+'2025 Aύγουστος'!F87</f>
        <v>901.2</v>
      </c>
      <c r="G87" s="76">
        <f t="shared" si="39"/>
        <v>1.9465481170192502E-2</v>
      </c>
      <c r="H87" s="56">
        <f>ΠΡΟΥΠΟΛΟΓΙΣΜΟΣ_ΕΞΟΔΑ!L156</f>
        <v>261.47999999999996</v>
      </c>
      <c r="I87" s="427">
        <f t="shared" si="40"/>
        <v>3.1052880033489799E-2</v>
      </c>
      <c r="J87" s="432">
        <f>'2025 Aύγουστος'!J87</f>
        <v>21468.129065481171</v>
      </c>
      <c r="K87" s="429">
        <f t="shared" si="41"/>
        <v>0.18794466856585759</v>
      </c>
      <c r="L87" s="116">
        <f>'2024_60-69 ΕΞΟΔΑ+ΟΜ 2'!L41</f>
        <v>326.89999999999998</v>
      </c>
      <c r="M87" s="76">
        <f t="shared" si="42"/>
        <v>4.1714998130545355E-2</v>
      </c>
      <c r="N87" s="66">
        <f>L87+'2025 Aύγουστος'!N87</f>
        <v>2775.13</v>
      </c>
      <c r="O87" s="76">
        <f t="shared" si="43"/>
        <v>4.4506845553886204E-2</v>
      </c>
      <c r="P87" s="58"/>
      <c r="Q87" s="59" t="e">
        <f t="shared" si="44"/>
        <v>#DIV/0!</v>
      </c>
      <c r="S87"/>
      <c r="T87"/>
      <c r="U87"/>
      <c r="V87" s="237"/>
    </row>
    <row r="88" spans="1:22" ht="30.75" customHeight="1">
      <c r="A88" s="180">
        <v>36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2'!L44</f>
        <v>0</v>
      </c>
      <c r="E88" s="76" t="e">
        <f t="shared" si="38"/>
        <v>#DIV/0!</v>
      </c>
      <c r="F88" s="116">
        <f>D88+'2025 Aύγουστος'!F88</f>
        <v>880.69999999999993</v>
      </c>
      <c r="G88" s="76">
        <f t="shared" si="39"/>
        <v>1.9022691152450658E-2</v>
      </c>
      <c r="H88" s="56">
        <f>ΠΡΟΥΠΟΛΟΓΙΣΜΟΣ_ΕΞΟΔΑ!L160</f>
        <v>239.68999999999997</v>
      </c>
      <c r="I88" s="427">
        <f t="shared" si="40"/>
        <v>2.8465140030698981E-2</v>
      </c>
      <c r="J88" s="432">
        <f>'2025 Aύγουστος'!J88</f>
        <v>1373.9228226911523</v>
      </c>
      <c r="K88" s="429">
        <f t="shared" si="41"/>
        <v>1.2028131038253965E-2</v>
      </c>
      <c r="L88" s="116">
        <f>'2024_60-69 ΕΞΟΔΑ+ΟΜ 2'!L42</f>
        <v>0</v>
      </c>
      <c r="M88" s="76">
        <f t="shared" si="42"/>
        <v>0</v>
      </c>
      <c r="N88" s="66">
        <f>L88+'2025 Aύγουστος'!N88</f>
        <v>0</v>
      </c>
      <c r="O88" s="76">
        <f t="shared" si="43"/>
        <v>0</v>
      </c>
      <c r="P88" s="58"/>
      <c r="Q88" s="59" t="e">
        <f t="shared" si="44"/>
        <v>#DIV/0!</v>
      </c>
      <c r="S88"/>
      <c r="T88"/>
      <c r="U88"/>
      <c r="V88" s="237"/>
    </row>
    <row r="89" spans="1:22" ht="36" customHeight="1">
      <c r="A89" s="180">
        <v>37</v>
      </c>
      <c r="B89" s="180">
        <v>9</v>
      </c>
      <c r="C89" s="118" t="str">
        <f>ΑΝΤΙΣΤΟΙΧΙΣΗ!L195</f>
        <v>Ενοίκιο</v>
      </c>
      <c r="D89" s="116">
        <f>'2025_60-69 ΕΞΟΔΑ+ΟΜ 2'!L45</f>
        <v>0</v>
      </c>
      <c r="E89" s="76" t="e">
        <f t="shared" si="38"/>
        <v>#DIV/0!</v>
      </c>
      <c r="F89" s="116">
        <f>D89+'2025 Aύγουστος'!F89</f>
        <v>0</v>
      </c>
      <c r="G89" s="76">
        <f t="shared" si="39"/>
        <v>0</v>
      </c>
      <c r="H89" s="425">
        <f>ΠΡΟΥΠΟΛΟΓΙΣΜΟΣ_ΕΞΟΔΑ!L164</f>
        <v>0</v>
      </c>
      <c r="I89" s="427">
        <f t="shared" si="40"/>
        <v>0</v>
      </c>
      <c r="J89" s="432">
        <f>'2025 Aύγουστος'!J89</f>
        <v>704.16327999999999</v>
      </c>
      <c r="K89" s="429">
        <f t="shared" si="41"/>
        <v>6.1646608268553808E-3</v>
      </c>
      <c r="L89" s="116">
        <f>'2024_60-69 ΕΞΟΔΑ+ΟΜ 2'!L43</f>
        <v>0</v>
      </c>
      <c r="M89" s="76">
        <f t="shared" si="42"/>
        <v>0</v>
      </c>
      <c r="N89" s="66">
        <f>L89+'2025 Aύγουστος'!N89</f>
        <v>0</v>
      </c>
      <c r="O89" s="76">
        <f t="shared" si="43"/>
        <v>0</v>
      </c>
      <c r="P89" s="119"/>
      <c r="Q89" s="59" t="e">
        <f t="shared" si="44"/>
        <v>#DIV/0!</v>
      </c>
      <c r="S89"/>
      <c r="T89"/>
      <c r="U89"/>
      <c r="V89"/>
    </row>
    <row r="90" spans="1:22" ht="14">
      <c r="A90" s="180">
        <v>38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2'!L46</f>
        <v>0</v>
      </c>
      <c r="E90" s="76" t="e">
        <f t="shared" si="38"/>
        <v>#DIV/0!</v>
      </c>
      <c r="F90" s="116">
        <f>D90+'2025 Aύγουστος'!F90</f>
        <v>0</v>
      </c>
      <c r="G90" s="76">
        <f t="shared" si="39"/>
        <v>0</v>
      </c>
      <c r="H90" s="425">
        <f>ΠΡΟΥΠΟΛΟΓΙΣΜΟΣ_ΕΞΟΔΑ!L168</f>
        <v>0</v>
      </c>
      <c r="I90" s="427">
        <f t="shared" si="40"/>
        <v>0</v>
      </c>
      <c r="J90" s="432">
        <f>'2025 Aύγουστος'!J90</f>
        <v>1017.75</v>
      </c>
      <c r="K90" s="429">
        <f t="shared" si="41"/>
        <v>8.9099839976490448E-3</v>
      </c>
      <c r="L90" s="116">
        <f>'2024_60-69 ΕΞΟΔΑ+ΟΜ 2'!L44</f>
        <v>0</v>
      </c>
      <c r="M90" s="76">
        <f t="shared" si="42"/>
        <v>0</v>
      </c>
      <c r="N90" s="66">
        <f>L90+'2025 Aύγουστος'!N90</f>
        <v>0</v>
      </c>
      <c r="O90" s="76">
        <f t="shared" si="43"/>
        <v>0</v>
      </c>
      <c r="P90" s="119"/>
      <c r="Q90" s="59" t="e">
        <f t="shared" si="44"/>
        <v>#DIV/0!</v>
      </c>
      <c r="S90"/>
      <c r="T90"/>
      <c r="U90"/>
      <c r="V90"/>
    </row>
    <row r="91" spans="1:22" ht="15" customHeight="1">
      <c r="A91" s="180">
        <v>39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2'!L47</f>
        <v>0</v>
      </c>
      <c r="E91" s="76" t="e">
        <f t="shared" si="38"/>
        <v>#DIV/0!</v>
      </c>
      <c r="F91" s="116">
        <f>D91+'2025 Aύγουστος'!F91</f>
        <v>0</v>
      </c>
      <c r="G91" s="76">
        <f t="shared" si="39"/>
        <v>0</v>
      </c>
      <c r="H91" s="425">
        <f>ΠΡΟΥΠΟΛΟΓΙΣΜΟΣ_ΕΞΟΔΑ!L172</f>
        <v>0</v>
      </c>
      <c r="I91" s="427">
        <f t="shared" si="40"/>
        <v>0</v>
      </c>
      <c r="J91" s="432">
        <f>'2025 Aύγουστος'!J91</f>
        <v>1427.8627949999998</v>
      </c>
      <c r="K91" s="429">
        <f t="shared" si="41"/>
        <v>1.2500353381762159E-2</v>
      </c>
      <c r="L91" s="116">
        <f>'2024_60-69 ΕΞΟΔΑ+ΟΜ 2'!L45</f>
        <v>0</v>
      </c>
      <c r="M91" s="76">
        <f t="shared" si="42"/>
        <v>0</v>
      </c>
      <c r="N91" s="66">
        <f>L91+'2025 Aύγουστος'!N91</f>
        <v>0</v>
      </c>
      <c r="O91" s="76">
        <f t="shared" si="43"/>
        <v>0</v>
      </c>
      <c r="P91" s="119"/>
      <c r="Q91" s="59" t="e">
        <f t="shared" si="44"/>
        <v>#DIV/0!</v>
      </c>
      <c r="S91"/>
      <c r="T91"/>
      <c r="U91"/>
      <c r="V91"/>
    </row>
    <row r="92" spans="1:22" ht="14.5">
      <c r="A92" s="180">
        <v>40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2'!L48</f>
        <v>0</v>
      </c>
      <c r="E92" s="76" t="e">
        <f t="shared" si="38"/>
        <v>#DIV/0!</v>
      </c>
      <c r="F92" s="116">
        <f>D92+'2025 Aύγουστος'!F92</f>
        <v>0</v>
      </c>
      <c r="G92" s="76">
        <f t="shared" si="39"/>
        <v>0</v>
      </c>
      <c r="H92" s="56">
        <f>ΠΡΟΥΠΟΛΟΓΙΣΜΟΣ_ΕΞΟΔΑ!L176</f>
        <v>0</v>
      </c>
      <c r="I92" s="427">
        <f t="shared" si="40"/>
        <v>0</v>
      </c>
      <c r="J92" s="432">
        <f>'2025 Aύγουστος'!J92</f>
        <v>0</v>
      </c>
      <c r="K92" s="429">
        <f t="shared" si="41"/>
        <v>0</v>
      </c>
      <c r="L92" s="116">
        <f>'2024_60-69 ΕΞΟΔΑ+ΟΜ 2'!L46</f>
        <v>0</v>
      </c>
      <c r="M92" s="76">
        <f t="shared" si="42"/>
        <v>0</v>
      </c>
      <c r="N92" s="66">
        <f>L92+'2025 Aύγουστος'!N92</f>
        <v>0</v>
      </c>
      <c r="O92" s="76">
        <f t="shared" si="43"/>
        <v>0</v>
      </c>
      <c r="P92" s="58"/>
      <c r="Q92" s="59" t="e">
        <f t="shared" si="44"/>
        <v>#DIV/0!</v>
      </c>
      <c r="S92"/>
      <c r="T92"/>
      <c r="U92"/>
      <c r="V92" s="237"/>
    </row>
    <row r="93" spans="1:22" ht="28">
      <c r="A93" s="180">
        <v>41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2'!L49</f>
        <v>0</v>
      </c>
      <c r="E93" s="76" t="e">
        <f t="shared" si="38"/>
        <v>#DIV/0!</v>
      </c>
      <c r="F93" s="116">
        <f>D93+'2025 Aύγουστος'!F93</f>
        <v>0</v>
      </c>
      <c r="G93" s="76">
        <f t="shared" si="39"/>
        <v>0</v>
      </c>
      <c r="H93" s="56">
        <f>ΠΡΟΥΠΟΛΟΓΙΣΜΟΣ_ΕΞΟΔΑ!L180</f>
        <v>0</v>
      </c>
      <c r="I93" s="427">
        <f t="shared" si="40"/>
        <v>0</v>
      </c>
      <c r="J93" s="432">
        <f>'2025 Aύγουστος'!J93</f>
        <v>484.59000000000003</v>
      </c>
      <c r="K93" s="429">
        <f t="shared" si="41"/>
        <v>4.2423867800744294E-3</v>
      </c>
      <c r="L93" s="116">
        <f>'2024_60-69 ΕΞΟΔΑ+ΟΜ 2'!L47</f>
        <v>0</v>
      </c>
      <c r="M93" s="76">
        <f t="shared" si="42"/>
        <v>0</v>
      </c>
      <c r="N93" s="66">
        <f>L93+'2025 Aύγουστος'!N93</f>
        <v>0</v>
      </c>
      <c r="O93" s="76">
        <f t="shared" si="43"/>
        <v>0</v>
      </c>
      <c r="P93" s="58"/>
      <c r="Q93" s="59" t="e">
        <f t="shared" si="44"/>
        <v>#DIV/0!</v>
      </c>
      <c r="S93"/>
      <c r="T93"/>
      <c r="U93"/>
      <c r="V93"/>
    </row>
    <row r="94" spans="1:22" ht="36" customHeight="1">
      <c r="A94" s="180">
        <v>42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2'!L50</f>
        <v>0</v>
      </c>
      <c r="E94" s="76" t="e">
        <f t="shared" si="38"/>
        <v>#DIV/0!</v>
      </c>
      <c r="F94" s="116">
        <f>D94+'2025 Aύγουστος'!F94</f>
        <v>0</v>
      </c>
      <c r="G94" s="76">
        <f t="shared" si="39"/>
        <v>0</v>
      </c>
      <c r="H94" s="120">
        <f>ΠΡΟΥΠΟΛΟΓΙΣΜΟΣ_ΕΞΟΔΑ!L184</f>
        <v>0</v>
      </c>
      <c r="I94" s="427">
        <f t="shared" si="40"/>
        <v>0</v>
      </c>
      <c r="J94" s="432">
        <f>'2025 Aύγουστος'!J94</f>
        <v>-26.949999999999974</v>
      </c>
      <c r="K94" s="429">
        <f t="shared" si="41"/>
        <v>-2.35936201165946E-4</v>
      </c>
      <c r="L94" s="116">
        <f>'2024_60-69 ΕΞΟΔΑ+ΟΜ 2'!L48</f>
        <v>0</v>
      </c>
      <c r="M94" s="76">
        <f t="shared" si="42"/>
        <v>0</v>
      </c>
      <c r="N94" s="66">
        <f>L94+'2025 Aύγουστος'!N94</f>
        <v>0</v>
      </c>
      <c r="O94" s="76">
        <f t="shared" si="43"/>
        <v>0</v>
      </c>
      <c r="P94" s="120"/>
      <c r="Q94" s="59" t="e">
        <f t="shared" si="44"/>
        <v>#DIV/0!</v>
      </c>
      <c r="S94"/>
      <c r="T94"/>
      <c r="U94"/>
      <c r="V94"/>
    </row>
    <row r="95" spans="1:22" ht="14.5">
      <c r="A95" s="180">
        <v>43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2'!L51</f>
        <v>0</v>
      </c>
      <c r="E95" s="76" t="e">
        <f t="shared" si="38"/>
        <v>#DIV/0!</v>
      </c>
      <c r="F95" s="116">
        <f>D95+'2025 Aύγουστος'!F95</f>
        <v>0</v>
      </c>
      <c r="G95" s="76">
        <f t="shared" si="39"/>
        <v>0</v>
      </c>
      <c r="H95" s="56">
        <f>ΠΡΟΥΠΟΛΟΓΙΣΜΟΣ_ΕΞΟΔΑ!L188</f>
        <v>0</v>
      </c>
      <c r="I95" s="427">
        <f t="shared" si="40"/>
        <v>0</v>
      </c>
      <c r="J95" s="432">
        <f>'2025 Aύγουστος'!J95</f>
        <v>768.31000000000017</v>
      </c>
      <c r="K95" s="429">
        <f t="shared" si="41"/>
        <v>6.7262390618852757E-3</v>
      </c>
      <c r="L95" s="116">
        <f>'2024_60-69 ΕΞΟΔΑ+ΟΜ 2'!L49</f>
        <v>0</v>
      </c>
      <c r="M95" s="76">
        <f t="shared" si="42"/>
        <v>0</v>
      </c>
      <c r="N95" s="66">
        <f>L95+'2025 Aύγουστος'!N95</f>
        <v>246.76</v>
      </c>
      <c r="O95" s="76">
        <f t="shared" si="43"/>
        <v>3.9574755809194378E-3</v>
      </c>
      <c r="P95" s="58"/>
      <c r="Q95" s="59" t="e">
        <f t="shared" si="44"/>
        <v>#DIV/0!</v>
      </c>
      <c r="S95"/>
      <c r="T95"/>
      <c r="U95"/>
      <c r="V95"/>
    </row>
    <row r="96" spans="1:22" ht="14.5">
      <c r="A96" s="180">
        <v>44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2'!L52</f>
        <v>0</v>
      </c>
      <c r="E96" s="76" t="e">
        <f t="shared" si="38"/>
        <v>#DIV/0!</v>
      </c>
      <c r="F96" s="116">
        <f>D96+'2025 Aύγουστος'!F96</f>
        <v>554.78</v>
      </c>
      <c r="G96" s="76">
        <f t="shared" si="39"/>
        <v>1.198297785574722E-2</v>
      </c>
      <c r="H96" s="56">
        <f>ΠΡΟΥΠΟΛΟΓΙΣΜΟΣ_ΕΞΟΔΑ!L192</f>
        <v>57.97</v>
      </c>
      <c r="I96" s="427">
        <f t="shared" si="40"/>
        <v>6.884409727479745E-3</v>
      </c>
      <c r="J96" s="432">
        <f>'2025 Aύγουστος'!J96</f>
        <v>500.59198297785571</v>
      </c>
      <c r="K96" s="429">
        <f t="shared" si="41"/>
        <v>4.3824775806279512E-3</v>
      </c>
      <c r="L96" s="116">
        <f>'2024_60-69 ΕΞΟΔΑ+ΟΜ 2'!L50</f>
        <v>57.97</v>
      </c>
      <c r="M96" s="76">
        <f t="shared" si="42"/>
        <v>7.3974256397299305E-3</v>
      </c>
      <c r="N96" s="66">
        <f>L96+'2025 Aύγουστος'!N96</f>
        <v>369.76</v>
      </c>
      <c r="O96" s="76">
        <f t="shared" si="43"/>
        <v>5.9301190257771575E-3</v>
      </c>
      <c r="P96" s="58"/>
      <c r="Q96" s="59" t="e">
        <f t="shared" si="44"/>
        <v>#DIV/0!</v>
      </c>
      <c r="S96"/>
      <c r="T96"/>
      <c r="U96"/>
      <c r="V96"/>
    </row>
    <row r="97" spans="1:22" ht="14.5">
      <c r="A97" s="180">
        <v>45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2'!L53</f>
        <v>0</v>
      </c>
      <c r="E97" s="76" t="e">
        <f t="shared" si="38"/>
        <v>#DIV/0!</v>
      </c>
      <c r="F97" s="116">
        <f>D97+'2025 Aύγουστος'!F97</f>
        <v>0</v>
      </c>
      <c r="G97" s="76">
        <f t="shared" si="39"/>
        <v>0</v>
      </c>
      <c r="H97" s="56">
        <f>ΠΡΟΥΠΟΛΟΓΙΣΜΟΣ_ΕΞΟΔΑ!L196</f>
        <v>0</v>
      </c>
      <c r="I97" s="427">
        <f t="shared" si="40"/>
        <v>0</v>
      </c>
      <c r="J97" s="432">
        <f>'2025 Aύγουστος'!J97</f>
        <v>0</v>
      </c>
      <c r="K97" s="429">
        <f t="shared" si="41"/>
        <v>0</v>
      </c>
      <c r="L97" s="116">
        <f>'2024_60-69 ΕΞΟΔΑ+ΟΜ 2'!L51</f>
        <v>0</v>
      </c>
      <c r="M97" s="76">
        <f t="shared" si="42"/>
        <v>0</v>
      </c>
      <c r="N97" s="66">
        <f>L97+'2025 Aύγουστος'!N97</f>
        <v>0</v>
      </c>
      <c r="O97" s="76">
        <f t="shared" si="43"/>
        <v>0</v>
      </c>
      <c r="P97" s="58"/>
      <c r="Q97" s="59" t="e">
        <f t="shared" si="44"/>
        <v>#DIV/0!</v>
      </c>
      <c r="S97"/>
      <c r="T97"/>
      <c r="U97"/>
      <c r="V97"/>
    </row>
    <row r="98" spans="1:22" ht="14.5">
      <c r="A98" s="180">
        <v>46</v>
      </c>
      <c r="B98" s="180">
        <v>18</v>
      </c>
      <c r="C98" s="118" t="str">
        <f>ΑΝΤΙΣΤΟΙΧΙΣΗ!L204</f>
        <v>Υλικά Φαρμακείου</v>
      </c>
      <c r="D98" s="116">
        <f>'2025_60-69 ΕΞΟΔΑ+ΟΜ 2'!L54</f>
        <v>0</v>
      </c>
      <c r="E98" s="76" t="e">
        <f t="shared" si="38"/>
        <v>#DIV/0!</v>
      </c>
      <c r="F98" s="116">
        <f>D98+'2025 Aύγουστος'!F98</f>
        <v>0</v>
      </c>
      <c r="G98" s="76">
        <f t="shared" si="39"/>
        <v>0</v>
      </c>
      <c r="H98" s="56">
        <f>ΠΡΟΥΠΟΛΟΓΙΣΜΟΣ_ΕΞΟΔΑ!L200</f>
        <v>0</v>
      </c>
      <c r="I98" s="427">
        <f t="shared" si="40"/>
        <v>0</v>
      </c>
      <c r="J98" s="432">
        <f>'2025 Aύγουστος'!J98</f>
        <v>17.98</v>
      </c>
      <c r="K98" s="429">
        <f t="shared" si="41"/>
        <v>1.5740752864429363E-4</v>
      </c>
      <c r="L98" s="116">
        <f>'2024_60-69 ΕΞΟΔΑ+ΟΜ 2'!L52</f>
        <v>0</v>
      </c>
      <c r="M98" s="76">
        <f t="shared" si="42"/>
        <v>0</v>
      </c>
      <c r="N98" s="66">
        <f>L98+'2025 Aύγουστος'!N98</f>
        <v>0</v>
      </c>
      <c r="O98" s="76">
        <f t="shared" si="43"/>
        <v>0</v>
      </c>
      <c r="P98" s="58"/>
      <c r="Q98" s="59" t="e">
        <f t="shared" si="44"/>
        <v>#DIV/0!</v>
      </c>
      <c r="S98"/>
      <c r="T98"/>
      <c r="U98"/>
      <c r="V98"/>
    </row>
    <row r="99" spans="1:22" ht="15" customHeight="1">
      <c r="A99" s="180">
        <v>47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2'!L55</f>
        <v>0</v>
      </c>
      <c r="E99" s="76" t="e">
        <f t="shared" si="38"/>
        <v>#DIV/0!</v>
      </c>
      <c r="F99" s="116">
        <f>D99+'2025 Aύγουστος'!F99</f>
        <v>4747.45</v>
      </c>
      <c r="G99" s="76">
        <f t="shared" si="39"/>
        <v>0.10254260827943895</v>
      </c>
      <c r="H99" s="56">
        <f>ΠΡΟΥΠΟΛΟΓΙΣΜΟΣ_ΕΞΟΔΑ!L204</f>
        <v>0</v>
      </c>
      <c r="I99" s="427">
        <f t="shared" si="40"/>
        <v>0</v>
      </c>
      <c r="J99" s="432">
        <f>'2025 Aύγουστος'!J99</f>
        <v>136.33254260827943</v>
      </c>
      <c r="K99" s="429">
        <f t="shared" si="41"/>
        <v>1.1935355175618533E-3</v>
      </c>
      <c r="L99" s="116">
        <f>'2024_60-69 ΕΞΟΔΑ+ΟΜ 2'!L53</f>
        <v>0</v>
      </c>
      <c r="M99" s="76">
        <f t="shared" si="42"/>
        <v>0</v>
      </c>
      <c r="N99" s="66">
        <f>L99+'2025 Aύγουστος'!N99</f>
        <v>119.88</v>
      </c>
      <c r="O99" s="76">
        <f t="shared" si="43"/>
        <v>1.922605659914987E-3</v>
      </c>
      <c r="P99" s="58"/>
      <c r="Q99" s="59" t="e">
        <f t="shared" si="44"/>
        <v>#DIV/0!</v>
      </c>
      <c r="S99"/>
      <c r="T99"/>
      <c r="U99"/>
      <c r="V99"/>
    </row>
    <row r="100" spans="1:22" ht="42">
      <c r="A100" s="180">
        <v>48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2'!L56</f>
        <v>0</v>
      </c>
      <c r="E100" s="76" t="e">
        <f t="shared" si="38"/>
        <v>#DIV/0!</v>
      </c>
      <c r="F100" s="116">
        <f>D100+'2025 Aύγουστος'!F100</f>
        <v>878.12</v>
      </c>
      <c r="G100" s="76">
        <f t="shared" si="39"/>
        <v>1.896696440875437E-2</v>
      </c>
      <c r="H100" s="56">
        <f>ΠΡΟΥΠΟΛΟΓΙΣΜΟΣ_ΕΞΟΔΑ!L208</f>
        <v>128.84</v>
      </c>
      <c r="I100" s="427">
        <f t="shared" si="40"/>
        <v>1.5300799539218396E-2</v>
      </c>
      <c r="J100" s="432">
        <f>'2025 Aύγουστος'!J100</f>
        <v>1032.2089669644088</v>
      </c>
      <c r="K100" s="429">
        <f t="shared" si="41"/>
        <v>9.0365663256032763E-3</v>
      </c>
      <c r="L100" s="116">
        <f>'2024_60-69 ΕΞΟΔΑ+ΟΜ 2'!L54</f>
        <v>128.84</v>
      </c>
      <c r="M100" s="76">
        <f t="shared" si="42"/>
        <v>1.6440992227407355E-2</v>
      </c>
      <c r="N100" s="66">
        <f>L100+'2025 Aύγουστος'!N100</f>
        <v>2007.0700000000002</v>
      </c>
      <c r="O100" s="76">
        <f t="shared" si="43"/>
        <v>3.2188890072118566E-2</v>
      </c>
      <c r="P100" s="58"/>
      <c r="Q100" s="59" t="e">
        <f t="shared" si="44"/>
        <v>#DIV/0!</v>
      </c>
      <c r="S100"/>
      <c r="T100"/>
      <c r="U100"/>
      <c r="V100"/>
    </row>
    <row r="101" spans="1:22" ht="14.5">
      <c r="A101" s="180">
        <v>49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2'!L57</f>
        <v>0</v>
      </c>
      <c r="E101" s="76" t="e">
        <f t="shared" si="38"/>
        <v>#DIV/0!</v>
      </c>
      <c r="F101" s="116">
        <f>D101+'2025 Aύγουστος'!F101</f>
        <v>0</v>
      </c>
      <c r="G101" s="76">
        <f t="shared" si="39"/>
        <v>0</v>
      </c>
      <c r="H101" s="56">
        <f>ΠΡΟΥΠΟΛΟΓΙΣΜΟΣ_ΕΞΟΔΑ!L212</f>
        <v>0</v>
      </c>
      <c r="I101" s="427">
        <f t="shared" si="40"/>
        <v>0</v>
      </c>
      <c r="J101" s="432">
        <f>'2025 Aύγουστος'!J101</f>
        <v>8958.119999999999</v>
      </c>
      <c r="K101" s="429">
        <f t="shared" si="41"/>
        <v>7.8424667992159025E-2</v>
      </c>
      <c r="L101" s="116">
        <f>'2024_60-69 ΕΞΟΔΑ+ΟΜ 2'!L55</f>
        <v>0</v>
      </c>
      <c r="M101" s="76">
        <f t="shared" si="42"/>
        <v>0</v>
      </c>
      <c r="N101" s="66">
        <f>L101+'2025 Aύγουστος'!N101</f>
        <v>0</v>
      </c>
      <c r="O101" s="76">
        <f t="shared" si="43"/>
        <v>0</v>
      </c>
      <c r="P101" s="58"/>
      <c r="Q101" s="59" t="e">
        <f t="shared" si="44"/>
        <v>#DIV/0!</v>
      </c>
      <c r="S101"/>
      <c r="T101"/>
      <c r="U101"/>
      <c r="V101"/>
    </row>
    <row r="102" spans="1:22" ht="14.5">
      <c r="A102" s="180">
        <v>50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2'!L58</f>
        <v>0</v>
      </c>
      <c r="E102" s="76" t="e">
        <f t="shared" si="38"/>
        <v>#DIV/0!</v>
      </c>
      <c r="F102" s="116">
        <f>D102+'2025 Aύγουστος'!F102</f>
        <v>0</v>
      </c>
      <c r="G102" s="76">
        <f t="shared" si="39"/>
        <v>0</v>
      </c>
      <c r="H102" s="56">
        <f>ΠΡΟΥΠΟΛΟΓΙΣΜΟΣ_ΕΞΟΔΑ!L216</f>
        <v>0</v>
      </c>
      <c r="I102" s="427">
        <f t="shared" si="40"/>
        <v>0</v>
      </c>
      <c r="J102" s="432">
        <f>'2025 Aύγουστος'!J102</f>
        <v>395.46</v>
      </c>
      <c r="K102" s="429">
        <f t="shared" si="41"/>
        <v>3.4620901711719882E-3</v>
      </c>
      <c r="L102" s="116">
        <f>'2024_60-69 ΕΞΟΔΑ+ΟΜ 2'!L56</f>
        <v>0</v>
      </c>
      <c r="M102" s="76">
        <f t="shared" si="42"/>
        <v>0</v>
      </c>
      <c r="N102" s="66">
        <f>L102+'2025 Aύγουστος'!N102</f>
        <v>1396.23</v>
      </c>
      <c r="O102" s="76">
        <f t="shared" si="43"/>
        <v>2.2392389894420276E-2</v>
      </c>
      <c r="P102" s="58"/>
      <c r="Q102" s="59" t="e">
        <f t="shared" si="44"/>
        <v>#DIV/0!</v>
      </c>
      <c r="S102"/>
      <c r="T102"/>
      <c r="U102"/>
      <c r="V102"/>
    </row>
    <row r="103" spans="1:22" ht="15" customHeight="1">
      <c r="A103" s="180">
        <v>51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2'!L59</f>
        <v>0</v>
      </c>
      <c r="E103" s="76" t="e">
        <f t="shared" si="38"/>
        <v>#DIV/0!</v>
      </c>
      <c r="F103" s="116">
        <f>D103+'2025 Aύγουστος'!F103</f>
        <v>2545.4699999999998</v>
      </c>
      <c r="G103" s="76">
        <f t="shared" si="39"/>
        <v>5.4980912510308365E-2</v>
      </c>
      <c r="H103" s="56">
        <f>ΠΡΟΥΠΟΛΟΓΙΣΜΟΣ_ΕΞΟΔΑ!L220</f>
        <v>1000</v>
      </c>
      <c r="I103" s="427">
        <f t="shared" si="40"/>
        <v>0.11875814606658178</v>
      </c>
      <c r="J103" s="432">
        <f>'2025 Aύγουστος'!J103</f>
        <v>4747.9149809125101</v>
      </c>
      <c r="K103" s="429">
        <f t="shared" si="41"/>
        <v>4.1566049130069893E-2</v>
      </c>
      <c r="L103" s="116">
        <f>'2024_60-69 ΕΞΟΔΑ+ΟΜ 2'!L57</f>
        <v>1000</v>
      </c>
      <c r="M103" s="76">
        <f t="shared" si="42"/>
        <v>0.12760782542228619</v>
      </c>
      <c r="N103" s="66">
        <f>L103+'2025 Aύγουστος'!N103</f>
        <v>8234.57</v>
      </c>
      <c r="O103" s="76">
        <f t="shared" si="43"/>
        <v>0.13206398806278075</v>
      </c>
      <c r="P103" s="58"/>
      <c r="Q103" s="59" t="e">
        <f t="shared" si="44"/>
        <v>#DIV/0!</v>
      </c>
      <c r="S103"/>
      <c r="T103"/>
      <c r="U103"/>
      <c r="V103"/>
    </row>
    <row r="104" spans="1:22" ht="14.5">
      <c r="A104" s="180">
        <v>52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2'!L60</f>
        <v>0</v>
      </c>
      <c r="E104" s="76" t="e">
        <f t="shared" si="38"/>
        <v>#DIV/0!</v>
      </c>
      <c r="F104" s="116">
        <f>D104+'2025 Aύγουστος'!F104</f>
        <v>0</v>
      </c>
      <c r="G104" s="76">
        <f t="shared" si="39"/>
        <v>0</v>
      </c>
      <c r="H104" s="56">
        <f>ΠΡΟΥΠΟΛΟΓΙΣΜΟΣ_ΕΞΟΔΑ!L224</f>
        <v>0</v>
      </c>
      <c r="I104" s="427">
        <f t="shared" si="40"/>
        <v>0</v>
      </c>
      <c r="J104" s="432">
        <f>'2025 Aύγουστος'!J104</f>
        <v>0</v>
      </c>
      <c r="K104" s="429">
        <f t="shared" si="41"/>
        <v>0</v>
      </c>
      <c r="L104" s="116">
        <f>'2024_60-69 ΕΞΟΔΑ+ΟΜ 2'!L58</f>
        <v>0</v>
      </c>
      <c r="M104" s="76">
        <f t="shared" si="42"/>
        <v>0</v>
      </c>
      <c r="N104" s="66">
        <f>L104+'2025 Aύγουστος'!N104</f>
        <v>0</v>
      </c>
      <c r="O104" s="76">
        <f t="shared" si="43"/>
        <v>0</v>
      </c>
      <c r="P104" s="58"/>
      <c r="Q104" s="59" t="e">
        <f t="shared" si="44"/>
        <v>#DIV/0!</v>
      </c>
      <c r="S104"/>
      <c r="T104"/>
      <c r="U104"/>
      <c r="V104"/>
    </row>
    <row r="105" spans="1:22" ht="22.5" customHeight="1">
      <c r="A105" s="180">
        <v>53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2'!L61</f>
        <v>0</v>
      </c>
      <c r="E105" s="76" t="e">
        <f t="shared" si="38"/>
        <v>#DIV/0!</v>
      </c>
      <c r="F105" s="116">
        <f>D105+'2025 Aύγουστος'!F105</f>
        <v>0</v>
      </c>
      <c r="G105" s="76">
        <f t="shared" si="39"/>
        <v>0</v>
      </c>
      <c r="H105" s="56">
        <f>ΠΡΟΥΠΟΛΟΓΙΣΜΟΣ_ΕΞΟΔΑ!L228</f>
        <v>0</v>
      </c>
      <c r="I105" s="427">
        <f t="shared" si="40"/>
        <v>0</v>
      </c>
      <c r="J105" s="432">
        <f>'2025 Aύγουστος'!J105</f>
        <v>1157.3399999999999</v>
      </c>
      <c r="K105" s="429">
        <f t="shared" si="41"/>
        <v>1.0132037219198373E-2</v>
      </c>
      <c r="L105" s="116">
        <f>'2024_60-69 ΕΞΟΔΑ+ΟΜ 2'!L59</f>
        <v>0</v>
      </c>
      <c r="M105" s="76">
        <f t="shared" si="42"/>
        <v>0</v>
      </c>
      <c r="N105" s="66">
        <f>L105+'2025 Aύγουστος'!N105</f>
        <v>0</v>
      </c>
      <c r="O105" s="76">
        <f t="shared" si="43"/>
        <v>0</v>
      </c>
      <c r="P105" s="58"/>
      <c r="Q105" s="59" t="e">
        <f t="shared" si="44"/>
        <v>#DIV/0!</v>
      </c>
      <c r="S105"/>
      <c r="T105"/>
      <c r="U105"/>
      <c r="V105"/>
    </row>
    <row r="106" spans="1:22" ht="14.5">
      <c r="A106" s="180">
        <v>54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>
        <f t="shared" si="44"/>
        <v>0</v>
      </c>
      <c r="S106"/>
      <c r="T106"/>
      <c r="U106"/>
      <c r="V106"/>
    </row>
    <row r="107" spans="1:22" ht="14.5">
      <c r="A107" s="180">
        <v>55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56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57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58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/>
      <c r="B111" s="174"/>
      <c r="C111" s="75" t="s">
        <v>370</v>
      </c>
      <c r="D111" s="65">
        <f>'2025_60-69 ΕΞΟΔΑ+ΟΜ 2'!L36</f>
        <v>0</v>
      </c>
      <c r="E111" s="82"/>
      <c r="F111" s="65"/>
      <c r="G111" s="82"/>
      <c r="H111" s="65">
        <f>SUM(H81:H110)</f>
        <v>8420.4749999999985</v>
      </c>
      <c r="I111" s="82"/>
      <c r="J111" s="65">
        <f>SUM(J81:J110)</f>
        <v>114225.79437499997</v>
      </c>
      <c r="K111" s="82"/>
      <c r="L111" s="65">
        <f>SUM(L81:L110)</f>
        <v>7836.51</v>
      </c>
      <c r="M111" s="82"/>
      <c r="N111" s="65">
        <f>SUM(N81:N110)</f>
        <v>62352.88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/>
      <c r="B112" s="174"/>
      <c r="C112" s="88" t="s">
        <v>382</v>
      </c>
      <c r="D112" s="65">
        <f>D80-D111</f>
        <v>0</v>
      </c>
      <c r="E112" s="82"/>
      <c r="F112" s="65">
        <f>F80-F111</f>
        <v>46297.34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1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15.75" customHeight="1">
      <c r="A114" s="174"/>
      <c r="B114" s="74"/>
      <c r="C114" s="52" t="s">
        <v>413</v>
      </c>
      <c r="D114" s="433" t="str">
        <f>ΑΝΤΙΣΤΟΙΧΙΣΗ!$F$114</f>
        <v xml:space="preserve">ΣΕΠΤΕΜΒΡΙΟΣ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ΑΝΤΙΣΤΟΙΧΙΣΗ!$F$114</f>
        <v xml:space="preserve">ΣΕΠΤΕΜΒΡΙΟΣ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ΑΝΤΙΣΤΟΙΧΙΣΗ!$F$128</f>
        <v>ΣΕΠΤΕΜΒΡΙΟΣ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/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50456.17</v>
      </c>
      <c r="G116" s="82"/>
      <c r="H116" s="65">
        <f>SUM(H117:H156)</f>
        <v>7645.3376666666663</v>
      </c>
      <c r="I116" s="82"/>
      <c r="J116" s="65">
        <f>SUM(J117:J156)</f>
        <v>76717.586150000017</v>
      </c>
      <c r="K116" s="82"/>
      <c r="L116" s="65">
        <f>SUM(L117:L156)</f>
        <v>10605.939999999999</v>
      </c>
      <c r="M116" s="82"/>
      <c r="N116" s="65">
        <f>SUM(N117:N156)</f>
        <v>75670.570000000007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59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2'!L71</f>
        <v>0</v>
      </c>
      <c r="E117" s="76">
        <f>D117/$D$116</f>
        <v>0</v>
      </c>
      <c r="F117" s="66">
        <f>D117+'2025 Aύγουστος'!F117</f>
        <v>6449.25</v>
      </c>
      <c r="G117" s="76">
        <f>F117/$F$116</f>
        <v>0.12781885743606777</v>
      </c>
      <c r="H117" s="56">
        <f>ΠΡΟΥΠΟΛΟΓΙΣΜΟΣ_ΕΞΟΔΑ!L237</f>
        <v>1200</v>
      </c>
      <c r="I117" s="426">
        <f>H117/$H$116</f>
        <v>0.15695840423529583</v>
      </c>
      <c r="J117" s="66">
        <f>H117+'2025 Aύγουστος'!J117</f>
        <v>22865.944783333336</v>
      </c>
      <c r="K117" s="430">
        <f>J117/$J$116</f>
        <v>0.29805349634730827</v>
      </c>
      <c r="L117" s="56">
        <f>'2024_60-69 ΕΞΟΔΑ+ΟΜ 2'!L66</f>
        <v>1079</v>
      </c>
      <c r="M117" s="76">
        <f>L117/$L$116</f>
        <v>0.10173544259160434</v>
      </c>
      <c r="N117" s="66">
        <f>L117+'2025 Aύγουστος'!N117</f>
        <v>11376.27</v>
      </c>
      <c r="O117" s="76">
        <f>N117/$N$116</f>
        <v>0.15033942522172095</v>
      </c>
      <c r="P117" s="66"/>
      <c r="Q117" s="80">
        <f t="shared" ref="Q117:Q153" si="45">SUM(D117:P117)</f>
        <v>42971.299688959167</v>
      </c>
      <c r="S117"/>
      <c r="T117"/>
      <c r="U117"/>
      <c r="V117"/>
    </row>
    <row r="118" spans="1:22" ht="28">
      <c r="A118" s="180">
        <v>60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2'!L72</f>
        <v>0</v>
      </c>
      <c r="E118" s="76">
        <f t="shared" ref="E118:E153" si="46">D118/$D$116</f>
        <v>0</v>
      </c>
      <c r="F118" s="66">
        <f>D118+'2025 Aύγουστος'!F118</f>
        <v>1329.02</v>
      </c>
      <c r="G118" s="76">
        <f t="shared" ref="G118:G153" si="47">F118/$F$116</f>
        <v>2.6340088833536116E-2</v>
      </c>
      <c r="H118" s="56">
        <f>ΠΡΟΥΠΟΛΟΓΙΣΜΟΣ_ΕΞΟΔΑ!L241</f>
        <v>239.68999999999997</v>
      </c>
      <c r="I118" s="426">
        <f t="shared" ref="I118:I153" si="48">H118/$H$116</f>
        <v>3.1351133259298378E-2</v>
      </c>
      <c r="J118" s="66">
        <f>H118+'2025 Aύγουστος'!J118</f>
        <v>3852.5237999999999</v>
      </c>
      <c r="K118" s="430">
        <f t="shared" ref="K118:K153" si="49">J118/$J$116</f>
        <v>5.0216957979718695E-2</v>
      </c>
      <c r="L118" s="56">
        <f>'2024_60-69 ΕΞΟΔΑ+ΟΜ 2'!L67</f>
        <v>240.51</v>
      </c>
      <c r="M118" s="76">
        <f t="shared" ref="M118:M153" si="50">L118/$L$116</f>
        <v>2.2676915011776422E-2</v>
      </c>
      <c r="N118" s="66">
        <f>L118+'2025 Aύγουστος'!N118</f>
        <v>2448.42</v>
      </c>
      <c r="O118" s="76">
        <f t="shared" ref="O118:O153" si="51">N118/$N$116</f>
        <v>3.2356304439096997E-2</v>
      </c>
      <c r="P118" s="66"/>
      <c r="Q118" s="80">
        <f t="shared" si="45"/>
        <v>8110.3267413995245</v>
      </c>
      <c r="S118"/>
      <c r="T118"/>
      <c r="U118"/>
      <c r="V118" s="237"/>
    </row>
    <row r="119" spans="1:22" ht="14.5">
      <c r="A119" s="180">
        <v>61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2'!L73</f>
        <v>0</v>
      </c>
      <c r="E119" s="76">
        <f t="shared" si="46"/>
        <v>0</v>
      </c>
      <c r="F119" s="66">
        <f>D119+'2025 Aύγουστος'!F119</f>
        <v>4377.5</v>
      </c>
      <c r="G119" s="76">
        <f t="shared" si="47"/>
        <v>8.675846779491983E-2</v>
      </c>
      <c r="H119" s="56">
        <f>ΠΡΟΥΠΟΛΟΓΙΣΜΟΣ_ΕΞΟΔΑ!L245</f>
        <v>875.5</v>
      </c>
      <c r="I119" s="426">
        <f t="shared" si="48"/>
        <v>0.11451423575666791</v>
      </c>
      <c r="J119" s="66">
        <f>H119+'2025 Aύγουστος'!J119</f>
        <v>4831.38</v>
      </c>
      <c r="K119" s="430">
        <f t="shared" si="49"/>
        <v>6.2976173292960139E-2</v>
      </c>
      <c r="L119" s="56">
        <f>'2024_60-69 ΕΞΟΔΑ+ΟΜ 2'!L68</f>
        <v>875.5</v>
      </c>
      <c r="M119" s="76">
        <f t="shared" si="50"/>
        <v>8.2548081546755886E-2</v>
      </c>
      <c r="N119" s="66">
        <f>L119+'2025 Aύγουστος'!N119</f>
        <v>7726.5</v>
      </c>
      <c r="O119" s="76">
        <f t="shared" si="51"/>
        <v>0.10210706751647304</v>
      </c>
      <c r="P119" s="66"/>
      <c r="Q119" s="80">
        <f t="shared" si="45"/>
        <v>18686.828904025908</v>
      </c>
      <c r="S119"/>
      <c r="T119"/>
      <c r="U119"/>
      <c r="V119"/>
    </row>
    <row r="120" spans="1:22" ht="14.5">
      <c r="A120" s="180">
        <v>62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2'!L74</f>
        <v>0</v>
      </c>
      <c r="E120" s="76">
        <f t="shared" si="46"/>
        <v>0</v>
      </c>
      <c r="F120" s="66">
        <f>D120+'2025 Aύγουστος'!F120</f>
        <v>0</v>
      </c>
      <c r="G120" s="76">
        <f t="shared" si="47"/>
        <v>0</v>
      </c>
      <c r="H120" s="56">
        <f>ΠΡΟΥΠΟΛΟΓΙΣΜΟΣ_ΕΞΟΔΑ!L249</f>
        <v>0</v>
      </c>
      <c r="I120" s="426">
        <f t="shared" si="48"/>
        <v>0</v>
      </c>
      <c r="J120" s="66">
        <f>H120+'2025 Aύγουστος'!J120</f>
        <v>1700</v>
      </c>
      <c r="K120" s="430">
        <f t="shared" si="49"/>
        <v>2.2159195633138409E-2</v>
      </c>
      <c r="L120" s="56">
        <f>'2024_60-69 ΕΞΟΔΑ+ΟΜ 2'!L69</f>
        <v>0</v>
      </c>
      <c r="M120" s="76">
        <f t="shared" si="50"/>
        <v>0</v>
      </c>
      <c r="N120" s="66">
        <f>L120+'2025 Aύγουστος'!N120</f>
        <v>0</v>
      </c>
      <c r="O120" s="76">
        <f t="shared" si="51"/>
        <v>0</v>
      </c>
      <c r="P120" s="66"/>
      <c r="Q120" s="80">
        <f t="shared" si="45"/>
        <v>1700.0221591956331</v>
      </c>
      <c r="S120"/>
      <c r="T120"/>
      <c r="U120"/>
      <c r="V120"/>
    </row>
    <row r="121" spans="1:22" ht="14.5">
      <c r="A121" s="180">
        <v>63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2'!L75</f>
        <v>0</v>
      </c>
      <c r="E121" s="76">
        <f t="shared" si="46"/>
        <v>0</v>
      </c>
      <c r="F121" s="66">
        <f>D121+'2025 Aύγουστος'!F121</f>
        <v>1242.75</v>
      </c>
      <c r="G121" s="76">
        <f t="shared" si="47"/>
        <v>2.4630288030185406E-2</v>
      </c>
      <c r="H121" s="56">
        <f>ΠΡΟΥΠΟΛΟΓΙΣΜΟΣ_ΕΞΟΔΑ!L253</f>
        <v>248.55</v>
      </c>
      <c r="I121" s="426">
        <f t="shared" si="48"/>
        <v>3.2510009477235646E-2</v>
      </c>
      <c r="J121" s="66">
        <f>H121+'2025 Aύγουστος'!J121</f>
        <v>1242.75</v>
      </c>
      <c r="K121" s="430">
        <f t="shared" si="49"/>
        <v>1.6199023748872211E-2</v>
      </c>
      <c r="L121" s="56">
        <f>'2024_60-69 ΕΞΟΔΑ+ΟΜ 2'!L70</f>
        <v>241.31</v>
      </c>
      <c r="M121" s="76">
        <f t="shared" si="50"/>
        <v>2.2752344440945361E-2</v>
      </c>
      <c r="N121" s="66">
        <f>L121+'2025 Aύγουστος'!N121</f>
        <v>2171.79</v>
      </c>
      <c r="O121" s="76">
        <f t="shared" si="51"/>
        <v>2.870058993873047E-2</v>
      </c>
      <c r="P121" s="66"/>
      <c r="Q121" s="80">
        <f t="shared" si="45"/>
        <v>5147.2747922556364</v>
      </c>
      <c r="S121"/>
      <c r="T121"/>
      <c r="U121"/>
      <c r="V121"/>
    </row>
    <row r="122" spans="1:22" ht="14.5">
      <c r="A122" s="180">
        <v>64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2'!L76</f>
        <v>0</v>
      </c>
      <c r="E122" s="76">
        <f t="shared" si="46"/>
        <v>0</v>
      </c>
      <c r="F122" s="66">
        <f>D122+'2025 Aύγουστος'!F122</f>
        <v>4826.25</v>
      </c>
      <c r="G122" s="76">
        <f t="shared" si="47"/>
        <v>9.5652325572868499E-2</v>
      </c>
      <c r="H122" s="56">
        <f>ΠΡΟΥΠΟΛΟΓΙΣΜΟΣ_ΕΞΟΔΑ!L257</f>
        <v>992.95</v>
      </c>
      <c r="I122" s="426">
        <f t="shared" si="48"/>
        <v>0.12987653957119749</v>
      </c>
      <c r="J122" s="66">
        <f>H122+'2025 Aύγουστος'!J122</f>
        <v>5406.45</v>
      </c>
      <c r="K122" s="430">
        <f t="shared" si="49"/>
        <v>7.0472107782812432E-2</v>
      </c>
      <c r="L122" s="56">
        <f>'2024_60-69 ΕΞΟΔΑ+ΟΜ 2'!L71</f>
        <v>965.25</v>
      </c>
      <c r="M122" s="76">
        <f t="shared" si="50"/>
        <v>9.1010320631646047E-2</v>
      </c>
      <c r="N122" s="66">
        <f>L122+'2025 Aύγουστος'!N122</f>
        <v>8687.25</v>
      </c>
      <c r="O122" s="76">
        <f t="shared" si="51"/>
        <v>0.11480354912088014</v>
      </c>
      <c r="P122" s="66"/>
      <c r="Q122" s="80">
        <f t="shared" si="45"/>
        <v>20878.65181484268</v>
      </c>
      <c r="S122"/>
      <c r="T122"/>
      <c r="U122"/>
      <c r="V122"/>
    </row>
    <row r="123" spans="1:22" ht="14.5">
      <c r="A123" s="180">
        <v>65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2'!L77</f>
        <v>0</v>
      </c>
      <c r="E123" s="76">
        <f t="shared" si="46"/>
        <v>0</v>
      </c>
      <c r="F123" s="66">
        <f>D123+'2025 Aύγουστος'!F123</f>
        <v>157.6</v>
      </c>
      <c r="G123" s="76">
        <f t="shared" si="47"/>
        <v>3.1235030324338925E-3</v>
      </c>
      <c r="H123" s="56">
        <f>ΠΡΟΥΠΟΛΟΓΙΣΜΟΣ_ΕΞΟΔΑ!L261</f>
        <v>31.51</v>
      </c>
      <c r="I123" s="426">
        <f t="shared" si="48"/>
        <v>4.1214660978784769E-3</v>
      </c>
      <c r="J123" s="66">
        <f>H123+'2025 Aύγουστος'!J123</f>
        <v>2087.15</v>
      </c>
      <c r="K123" s="430">
        <f t="shared" si="49"/>
        <v>2.7205626568061664E-2</v>
      </c>
      <c r="L123" s="56">
        <f>'2024_60-69 ΕΞΟΔΑ+ΟΜ 2'!L72</f>
        <v>31.52</v>
      </c>
      <c r="M123" s="76">
        <f t="shared" si="50"/>
        <v>2.9719195092561342E-3</v>
      </c>
      <c r="N123" s="66">
        <f>L123+'2025 Aύγουστος'!N123</f>
        <v>278.16000000000003</v>
      </c>
      <c r="O123" s="76">
        <f t="shared" si="51"/>
        <v>3.6759337216569136E-3</v>
      </c>
      <c r="P123" s="66"/>
      <c r="Q123" s="80">
        <f t="shared" si="45"/>
        <v>2585.9810984489291</v>
      </c>
      <c r="S123"/>
      <c r="T123"/>
      <c r="U123"/>
      <c r="V123"/>
    </row>
    <row r="124" spans="1:22" ht="28">
      <c r="A124" s="180">
        <v>66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2'!L78</f>
        <v>0</v>
      </c>
      <c r="E124" s="76">
        <f t="shared" si="46"/>
        <v>0</v>
      </c>
      <c r="F124" s="66">
        <f>D124+'2025 Aύγουστος'!F124</f>
        <v>44.75</v>
      </c>
      <c r="G124" s="76">
        <f t="shared" si="47"/>
        <v>8.8690838008513139E-4</v>
      </c>
      <c r="H124" s="56">
        <f>ΠΡΟΥΠΟΛΟΓΙΣΜΟΣ_ΕΞΟΔΑ!L265</f>
        <v>8.9499999999999886</v>
      </c>
      <c r="I124" s="426">
        <f t="shared" si="48"/>
        <v>1.1706480982549131E-3</v>
      </c>
      <c r="J124" s="66">
        <f>H124+'2025 Aύγουστος'!J124</f>
        <v>105.94999999999996</v>
      </c>
      <c r="K124" s="430">
        <f t="shared" si="49"/>
        <v>1.3810392807829491E-3</v>
      </c>
      <c r="L124" s="56">
        <f>'2024_60-69 ΕΞΟΔΑ+ΟΜ 2'!L73</f>
        <v>25.560000000000002</v>
      </c>
      <c r="M124" s="76">
        <f t="shared" si="50"/>
        <v>2.4099702619475505E-3</v>
      </c>
      <c r="N124" s="66">
        <f>L124+'2025 Aύγουστος'!N124</f>
        <v>95.08</v>
      </c>
      <c r="O124" s="76">
        <f t="shared" si="51"/>
        <v>1.2564990590132991E-3</v>
      </c>
      <c r="P124" s="66"/>
      <c r="Q124" s="80">
        <f t="shared" si="45"/>
        <v>280.29710506508002</v>
      </c>
      <c r="S124"/>
      <c r="T124"/>
      <c r="U124"/>
      <c r="V124"/>
    </row>
    <row r="125" spans="1:22" ht="28">
      <c r="A125" s="180">
        <v>67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2'!L79</f>
        <v>0</v>
      </c>
      <c r="E125" s="76">
        <f t="shared" si="46"/>
        <v>0</v>
      </c>
      <c r="F125" s="66">
        <f>D125+'2025 Aύγουστος'!F125</f>
        <v>0</v>
      </c>
      <c r="G125" s="76">
        <f t="shared" si="47"/>
        <v>0</v>
      </c>
      <c r="H125" s="56">
        <f>ΠΡΟΥΠΟΛΟΓΙΣΜΟΣ_ΕΞΟΔΑ!L269</f>
        <v>0</v>
      </c>
      <c r="I125" s="426">
        <f t="shared" si="48"/>
        <v>0</v>
      </c>
      <c r="J125" s="66">
        <f>H125+'2025 Aύγουστος'!J125</f>
        <v>17.899999999999977</v>
      </c>
      <c r="K125" s="430">
        <f t="shared" si="49"/>
        <v>2.3332329519598646E-4</v>
      </c>
      <c r="L125" s="56">
        <f>'2024_60-69 ΕΞΟΔΑ+ΟΜ 2'!L74</f>
        <v>0</v>
      </c>
      <c r="M125" s="76">
        <f t="shared" si="50"/>
        <v>0</v>
      </c>
      <c r="N125" s="66">
        <f>L125+'2025 Aύγουστος'!N125</f>
        <v>0</v>
      </c>
      <c r="O125" s="76">
        <f t="shared" si="51"/>
        <v>0</v>
      </c>
      <c r="P125" s="66"/>
      <c r="Q125" s="80">
        <f t="shared" si="45"/>
        <v>17.900233323295172</v>
      </c>
      <c r="S125"/>
      <c r="T125"/>
      <c r="U125"/>
      <c r="V125"/>
    </row>
    <row r="126" spans="1:22" ht="28">
      <c r="A126" s="180">
        <v>68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2'!L80</f>
        <v>0</v>
      </c>
      <c r="E126" s="76">
        <f t="shared" si="46"/>
        <v>0</v>
      </c>
      <c r="F126" s="66">
        <f>D126+'2025 Aύγουστος'!F126</f>
        <v>173.75</v>
      </c>
      <c r="G126" s="76">
        <f t="shared" si="47"/>
        <v>3.4435828165316554E-3</v>
      </c>
      <c r="H126" s="56">
        <f>ΠΡΟΥΠΟΛΟΓΙΣΜΟΣ_ΕΞΟΔΑ!L273</f>
        <v>35.74</v>
      </c>
      <c r="I126" s="426">
        <f t="shared" si="48"/>
        <v>4.6747444728078942E-3</v>
      </c>
      <c r="J126" s="66">
        <f>H126+'2025 Aύγουστος'!J126</f>
        <v>176.72000000000003</v>
      </c>
      <c r="K126" s="430">
        <f t="shared" si="49"/>
        <v>2.303513560169541E-3</v>
      </c>
      <c r="L126" s="56">
        <f>'2024_60-69 ΕΞΟΔΑ+ΟΜ 2'!L75</f>
        <v>34.75</v>
      </c>
      <c r="M126" s="76">
        <f t="shared" si="50"/>
        <v>3.2764658295257191E-3</v>
      </c>
      <c r="N126" s="66">
        <f>L126+'2025 Aύγουστος'!N126</f>
        <v>312.75</v>
      </c>
      <c r="O126" s="76">
        <f t="shared" si="51"/>
        <v>4.1330467049475106E-3</v>
      </c>
      <c r="P126" s="66"/>
      <c r="Q126" s="80">
        <f t="shared" si="45"/>
        <v>733.72783135338409</v>
      </c>
      <c r="S126"/>
      <c r="T126"/>
      <c r="U126"/>
      <c r="V126"/>
    </row>
    <row r="127" spans="1:22" ht="14.5">
      <c r="A127" s="180">
        <v>69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2'!L81</f>
        <v>0</v>
      </c>
      <c r="E127" s="76">
        <f t="shared" si="46"/>
        <v>0</v>
      </c>
      <c r="F127" s="66">
        <f>D127+'2025 Aύγουστος'!F127</f>
        <v>0</v>
      </c>
      <c r="G127" s="76">
        <f t="shared" si="47"/>
        <v>0</v>
      </c>
      <c r="H127" s="56">
        <f>ΠΡΟΥΠΟΛΟΓΙΣΜΟΣ_ΕΞΟΔΑ!L277</f>
        <v>0</v>
      </c>
      <c r="I127" s="426">
        <f t="shared" si="48"/>
        <v>0</v>
      </c>
      <c r="J127" s="66">
        <f>H127+'2025 Aύγουστος'!J127</f>
        <v>69.5</v>
      </c>
      <c r="K127" s="430">
        <f t="shared" si="49"/>
        <v>9.0592005676654085E-4</v>
      </c>
      <c r="L127" s="56">
        <f>'2024_60-69 ΕΞΟΔΑ+ΟΜ 2'!L76</f>
        <v>0</v>
      </c>
      <c r="M127" s="76">
        <f t="shared" si="50"/>
        <v>0</v>
      </c>
      <c r="N127" s="66">
        <f>L127+'2025 Aύγουστος'!N127</f>
        <v>0</v>
      </c>
      <c r="O127" s="76">
        <f t="shared" si="51"/>
        <v>0</v>
      </c>
      <c r="P127" s="66"/>
      <c r="Q127" s="80">
        <f t="shared" si="45"/>
        <v>69.500905920056766</v>
      </c>
      <c r="S127"/>
      <c r="T127"/>
      <c r="U127"/>
      <c r="V127"/>
    </row>
    <row r="128" spans="1:22" ht="28">
      <c r="A128" s="180">
        <v>70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2'!L82</f>
        <v>0</v>
      </c>
      <c r="E128" s="76">
        <f t="shared" si="46"/>
        <v>0</v>
      </c>
      <c r="F128" s="66">
        <f>D128+'2025 Aύγουστος'!F128</f>
        <v>0</v>
      </c>
      <c r="G128" s="76">
        <f t="shared" si="47"/>
        <v>0</v>
      </c>
      <c r="H128" s="56">
        <f>ΠΡΟΥΠΟΛΟΓΙΣΜΟΣ_ΕΞΟΔΑ!L281</f>
        <v>0</v>
      </c>
      <c r="I128" s="426">
        <f t="shared" si="48"/>
        <v>0</v>
      </c>
      <c r="J128" s="66">
        <f>H128+'2025 Aύγουστος'!J128</f>
        <v>0</v>
      </c>
      <c r="K128" s="430">
        <f t="shared" si="49"/>
        <v>0</v>
      </c>
      <c r="L128" s="56">
        <f>'2024_60-69 ΕΞΟΔΑ+ΟΜ 2'!L77</f>
        <v>0</v>
      </c>
      <c r="M128" s="76">
        <f t="shared" si="50"/>
        <v>0</v>
      </c>
      <c r="N128" s="66">
        <f>L128+'2025 Aύγουστος'!N128</f>
        <v>0</v>
      </c>
      <c r="O128" s="76">
        <f t="shared" si="51"/>
        <v>0</v>
      </c>
      <c r="P128" s="66"/>
      <c r="Q128" s="80">
        <f t="shared" si="45"/>
        <v>0</v>
      </c>
      <c r="S128"/>
      <c r="T128"/>
      <c r="U128"/>
      <c r="V128"/>
    </row>
    <row r="129" spans="1:22" ht="28">
      <c r="A129" s="180">
        <v>71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2'!L83</f>
        <v>0</v>
      </c>
      <c r="E129" s="76">
        <f t="shared" si="46"/>
        <v>0</v>
      </c>
      <c r="F129" s="66">
        <f>D129+'2025 Aύγουστος'!F129</f>
        <v>0</v>
      </c>
      <c r="G129" s="76">
        <f t="shared" si="47"/>
        <v>0</v>
      </c>
      <c r="H129" s="56">
        <f>ΠΡΟΥΠΟΛΟΓΙΣΜΟΣ_ΕΞΟΔΑ!L285</f>
        <v>0</v>
      </c>
      <c r="I129" s="426">
        <f t="shared" si="48"/>
        <v>0</v>
      </c>
      <c r="J129" s="66">
        <f>H129+'2025 Aύγουστος'!J129</f>
        <v>0</v>
      </c>
      <c r="K129" s="430">
        <f t="shared" si="49"/>
        <v>0</v>
      </c>
      <c r="L129" s="56">
        <f>'2024_60-69 ΕΞΟΔΑ+ΟΜ 2'!L78</f>
        <v>0</v>
      </c>
      <c r="M129" s="76">
        <f t="shared" si="50"/>
        <v>0</v>
      </c>
      <c r="N129" s="66">
        <f>L129+'2025 Aύγουστος'!N129</f>
        <v>0</v>
      </c>
      <c r="O129" s="76">
        <f t="shared" si="51"/>
        <v>0</v>
      </c>
      <c r="P129" s="66"/>
      <c r="Q129" s="80">
        <f t="shared" si="45"/>
        <v>0</v>
      </c>
      <c r="S129"/>
      <c r="T129"/>
      <c r="U129"/>
      <c r="V129"/>
    </row>
    <row r="130" spans="1:22" ht="28">
      <c r="A130" s="180">
        <v>72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2'!L84</f>
        <v>0</v>
      </c>
      <c r="E130" s="76">
        <f t="shared" si="46"/>
        <v>0</v>
      </c>
      <c r="F130" s="66">
        <f>D130+'2025 Aύγουστος'!F130</f>
        <v>172.5</v>
      </c>
      <c r="G130" s="76">
        <f t="shared" si="47"/>
        <v>3.4188088394343052E-3</v>
      </c>
      <c r="H130" s="56">
        <f>ΠΡΟΥΠΟΛΟΓΙΣΜΟΣ_ΕΞΟΔΑ!L289</f>
        <v>32</v>
      </c>
      <c r="I130" s="426">
        <f t="shared" si="48"/>
        <v>4.185557446274555E-3</v>
      </c>
      <c r="J130" s="66">
        <f>H130+'2025 Aύγουστος'!J130</f>
        <v>200.5</v>
      </c>
      <c r="K130" s="430">
        <f t="shared" si="49"/>
        <v>2.6134816026142653E-3</v>
      </c>
      <c r="L130" s="56">
        <f>'2024_60-69 ΕΞΟΔΑ+ΟΜ 2'!L79</f>
        <v>32</v>
      </c>
      <c r="M130" s="76">
        <f t="shared" si="50"/>
        <v>3.0171771667574965E-3</v>
      </c>
      <c r="N130" s="66">
        <f>L130+'2025 Aύγουστος'!N130</f>
        <v>341.5</v>
      </c>
      <c r="O130" s="76">
        <f t="shared" si="51"/>
        <v>4.5129830527244601E-3</v>
      </c>
      <c r="P130" s="66"/>
      <c r="Q130" s="80">
        <f t="shared" si="45"/>
        <v>778.51774800810779</v>
      </c>
      <c r="S130"/>
      <c r="T130"/>
      <c r="U130"/>
      <c r="V130"/>
    </row>
    <row r="131" spans="1:22" ht="14.5">
      <c r="A131" s="180">
        <v>73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2'!L85</f>
        <v>0</v>
      </c>
      <c r="E131" s="76">
        <f t="shared" si="46"/>
        <v>0</v>
      </c>
      <c r="F131" s="66">
        <f>D131+'2025 Aύγουστος'!F131</f>
        <v>751.64</v>
      </c>
      <c r="G131" s="76">
        <f t="shared" si="47"/>
        <v>1.4896889716361746E-2</v>
      </c>
      <c r="H131" s="56">
        <f>ΠΡΟΥΠΟΛΟΓΙΣΜΟΣ_ΕΞΟΔΑ!L293</f>
        <v>272.61629999999997</v>
      </c>
      <c r="I131" s="426">
        <f t="shared" si="48"/>
        <v>3.5657849513775562E-2</v>
      </c>
      <c r="J131" s="66">
        <f>H131+'2025 Aύγουστος'!J131</f>
        <v>1078.2585999999999</v>
      </c>
      <c r="K131" s="430">
        <f t="shared" si="49"/>
        <v>1.4054907800302312E-2</v>
      </c>
      <c r="L131" s="56">
        <f>'2024_60-69 ΕΞΟΔΑ+ΟΜ 2'!L80</f>
        <v>271.26</v>
      </c>
      <c r="M131" s="76">
        <f t="shared" si="50"/>
        <v>2.5576233695457452E-2</v>
      </c>
      <c r="N131" s="66">
        <f>L131+'2025 Aύγουστος'!N131</f>
        <v>1505.83</v>
      </c>
      <c r="O131" s="76">
        <f t="shared" si="51"/>
        <v>1.9899810454711783E-2</v>
      </c>
      <c r="P131" s="66"/>
      <c r="Q131" s="80">
        <f t="shared" si="45"/>
        <v>3879.7149856911806</v>
      </c>
      <c r="S131"/>
      <c r="T131"/>
      <c r="U131"/>
      <c r="V131" s="237"/>
    </row>
    <row r="132" spans="1:22" ht="14.5">
      <c r="A132" s="180">
        <v>74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2'!L86</f>
        <v>0</v>
      </c>
      <c r="E132" s="76">
        <f t="shared" si="46"/>
        <v>0</v>
      </c>
      <c r="F132" s="66">
        <f>D132+'2025 Aύγουστος'!F132</f>
        <v>88.68</v>
      </c>
      <c r="G132" s="76">
        <f t="shared" si="47"/>
        <v>1.7575650311944012E-3</v>
      </c>
      <c r="H132" s="56">
        <f>ΠΡΟΥΠΟΛΟΓΙΣΜΟΣ_ΕΞΟΔΑ!L297</f>
        <v>12.79365</v>
      </c>
      <c r="I132" s="426">
        <f t="shared" si="48"/>
        <v>1.6733924069540769E-3</v>
      </c>
      <c r="J132" s="66">
        <f>H132+'2025 Aύγουστος'!J132</f>
        <v>268.97359999999998</v>
      </c>
      <c r="K132" s="430">
        <f t="shared" si="49"/>
        <v>3.5060227191467744E-3</v>
      </c>
      <c r="L132" s="56">
        <f>'2024_60-69 ΕΞΟΔΑ+ΟΜ 2'!L81</f>
        <v>12.73</v>
      </c>
      <c r="M132" s="76">
        <f t="shared" si="50"/>
        <v>1.2002707916507166E-3</v>
      </c>
      <c r="N132" s="66">
        <f>L132+'2025 Aύγουστος'!N132</f>
        <v>125.27000000000002</v>
      </c>
      <c r="O132" s="76">
        <f t="shared" si="51"/>
        <v>1.6554652621223814E-3</v>
      </c>
      <c r="P132" s="66"/>
      <c r="Q132" s="80">
        <f t="shared" si="45"/>
        <v>508.45704271621105</v>
      </c>
      <c r="S132"/>
      <c r="T132"/>
      <c r="U132"/>
      <c r="V132" s="237"/>
    </row>
    <row r="133" spans="1:22" ht="28">
      <c r="A133" s="180">
        <v>75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2'!L87</f>
        <v>0</v>
      </c>
      <c r="E133" s="76">
        <f t="shared" si="46"/>
        <v>0</v>
      </c>
      <c r="F133" s="66">
        <f>D133+'2025 Aύγουστος'!F133</f>
        <v>46.31</v>
      </c>
      <c r="G133" s="76">
        <f t="shared" si="47"/>
        <v>9.1782630350262424E-4</v>
      </c>
      <c r="H133" s="56">
        <f>ΠΡΟΥΠΟΛΟΓΙΣΜΟΣ_ΕΞΟΔΑ!L301</f>
        <v>4.4622000000000002</v>
      </c>
      <c r="I133" s="426">
        <f t="shared" si="48"/>
        <v>5.8364982614894753E-4</v>
      </c>
      <c r="J133" s="66">
        <f>H133+'2025 Aύγουστος'!J133</f>
        <v>63.820350000000005</v>
      </c>
      <c r="K133" s="430">
        <f t="shared" si="49"/>
        <v>8.3188683589727349E-4</v>
      </c>
      <c r="L133" s="56">
        <f>'2024_60-69 ΕΞΟΔΑ+ΟΜ 2'!L82</f>
        <v>4.4400000000000004</v>
      </c>
      <c r="M133" s="76">
        <f t="shared" si="50"/>
        <v>4.186333318876027E-4</v>
      </c>
      <c r="N133" s="66">
        <f>L133+'2025 Aύγουστος'!N133</f>
        <v>35.56</v>
      </c>
      <c r="O133" s="76">
        <f t="shared" si="51"/>
        <v>4.6993170528515909E-4</v>
      </c>
      <c r="P133" s="66"/>
      <c r="Q133" s="80">
        <f t="shared" si="45"/>
        <v>154.59577192800273</v>
      </c>
      <c r="S133"/>
      <c r="T133"/>
      <c r="U133"/>
      <c r="V133" s="237"/>
    </row>
    <row r="134" spans="1:22" ht="14.5">
      <c r="A134" s="180">
        <v>76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2'!L88</f>
        <v>0</v>
      </c>
      <c r="E134" s="76">
        <f t="shared" si="46"/>
        <v>0</v>
      </c>
      <c r="F134" s="66">
        <f>D134+'2025 Aύγουστος'!F134</f>
        <v>62.370000000000005</v>
      </c>
      <c r="G134" s="76">
        <f t="shared" si="47"/>
        <v>1.2361223612493775E-3</v>
      </c>
      <c r="H134" s="56">
        <f>ΠΡΟΥΠΟΛΟΓΙΣΜΟΣ_ΕΞΟΔΑ!L305</f>
        <v>0.27134999999999998</v>
      </c>
      <c r="I134" s="426">
        <f t="shared" si="48"/>
        <v>3.5492219157706263E-5</v>
      </c>
      <c r="J134" s="66">
        <f>H134+'2025 Aύγουστος'!J134</f>
        <v>591.01984999999991</v>
      </c>
      <c r="K134" s="430">
        <f t="shared" si="49"/>
        <v>7.703837928951832E-3</v>
      </c>
      <c r="L134" s="56">
        <f>'2024_60-69 ΕΞΟΔΑ+ΟΜ 2'!L83</f>
        <v>0.27</v>
      </c>
      <c r="M134" s="76">
        <f t="shared" si="50"/>
        <v>2.5457432344516379E-5</v>
      </c>
      <c r="N134" s="66">
        <f>L134+'2025 Aύγουστος'!N134</f>
        <v>45.370000000000026</v>
      </c>
      <c r="O134" s="76">
        <f t="shared" si="51"/>
        <v>5.9957259473531149E-4</v>
      </c>
      <c r="P134" s="66"/>
      <c r="Q134" s="80">
        <f t="shared" si="45"/>
        <v>699.31080048253637</v>
      </c>
      <c r="S134"/>
      <c r="T134"/>
      <c r="U134"/>
      <c r="V134" s="237"/>
    </row>
    <row r="135" spans="1:22" ht="28">
      <c r="A135" s="180">
        <v>77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2'!L89</f>
        <v>0</v>
      </c>
      <c r="E135" s="76">
        <f t="shared" si="46"/>
        <v>0</v>
      </c>
      <c r="F135" s="66">
        <f>D135+'2025 Aύγουστος'!F135</f>
        <v>1482.8000000000002</v>
      </c>
      <c r="G135" s="76">
        <f t="shared" si="47"/>
        <v>2.9387882591960512E-2</v>
      </c>
      <c r="H135" s="56">
        <f>ΠΡΟΥΠΟΛΟΓΙΣΜΟΣ_ΕΞΟΔΑ!L309</f>
        <v>337.7</v>
      </c>
      <c r="I135" s="426">
        <f t="shared" si="48"/>
        <v>4.4170710925216163E-2</v>
      </c>
      <c r="J135" s="66">
        <f>H135+'2025 Aύγουστος'!J135</f>
        <v>1740.8260000000002</v>
      </c>
      <c r="K135" s="430">
        <f t="shared" si="49"/>
        <v>2.2691355233678712E-2</v>
      </c>
      <c r="L135" s="56">
        <f>'2024_60-69 ΕΞΟΔΑ+ΟΜ 2'!L84</f>
        <v>337.7</v>
      </c>
      <c r="M135" s="76">
        <f t="shared" si="50"/>
        <v>3.1840647787937708E-2</v>
      </c>
      <c r="N135" s="66">
        <f>L135+'2025 Aύγουστος'!N135</f>
        <v>2954.6899999999996</v>
      </c>
      <c r="O135" s="76">
        <f t="shared" si="51"/>
        <v>3.9046752257846075E-2</v>
      </c>
      <c r="P135" s="66"/>
      <c r="Q135" s="80">
        <f t="shared" si="45"/>
        <v>6853.8831373487965</v>
      </c>
      <c r="S135"/>
      <c r="T135"/>
      <c r="U135"/>
      <c r="V135"/>
    </row>
    <row r="136" spans="1:22" ht="14.5">
      <c r="A136" s="180">
        <v>78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2'!L90</f>
        <v>0</v>
      </c>
      <c r="E136" s="76">
        <f t="shared" si="46"/>
        <v>0</v>
      </c>
      <c r="F136" s="66">
        <f>D136+'2025 Aύγουστος'!F136</f>
        <v>25.62</v>
      </c>
      <c r="G136" s="76">
        <f t="shared" si="47"/>
        <v>5.0776743458728641E-4</v>
      </c>
      <c r="H136" s="56">
        <f>ΠΡΟΥΠΟΛΟΓΙΣΜΟΣ_ΕΞΟΔΑ!L313</f>
        <v>0</v>
      </c>
      <c r="I136" s="426">
        <f t="shared" si="48"/>
        <v>0</v>
      </c>
      <c r="J136" s="66">
        <f>H136+'2025 Aύγουστος'!J136</f>
        <v>458.32000000000005</v>
      </c>
      <c r="K136" s="430">
        <f t="shared" si="49"/>
        <v>5.9741191426941152E-3</v>
      </c>
      <c r="L136" s="56">
        <f>'2024_60-69 ΕΞΟΔΑ+ΟΜ 2'!L85</f>
        <v>0</v>
      </c>
      <c r="M136" s="76">
        <f t="shared" si="50"/>
        <v>0</v>
      </c>
      <c r="N136" s="66">
        <f>L136+'2025 Aύγουστος'!N136</f>
        <v>71.930000000000007</v>
      </c>
      <c r="O136" s="76">
        <f t="shared" si="51"/>
        <v>9.5056770419464263E-4</v>
      </c>
      <c r="P136" s="66"/>
      <c r="Q136" s="80">
        <f t="shared" si="45"/>
        <v>555.87743245428146</v>
      </c>
      <c r="S136"/>
      <c r="T136"/>
      <c r="U136"/>
      <c r="V136"/>
    </row>
    <row r="137" spans="1:22" ht="14.5">
      <c r="A137" s="180">
        <v>79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2'!L91</f>
        <v>0</v>
      </c>
      <c r="E137" s="76">
        <f t="shared" si="46"/>
        <v>0</v>
      </c>
      <c r="F137" s="66">
        <f>D137+'2025 Aύγουστος'!F137</f>
        <v>299.25</v>
      </c>
      <c r="G137" s="76">
        <f t="shared" si="47"/>
        <v>5.9308901171055989E-3</v>
      </c>
      <c r="H137" s="56">
        <f>ΠΡΟΥΠΟΛΟΓΙΣΜΟΣ_ΕΞΟΔΑ!L317</f>
        <v>45.42</v>
      </c>
      <c r="I137" s="426">
        <f t="shared" si="48"/>
        <v>5.9408756003059473E-3</v>
      </c>
      <c r="J137" s="66">
        <f>H137+'2025 Aύγουστος'!J137</f>
        <v>149.01</v>
      </c>
      <c r="K137" s="430">
        <f t="shared" si="49"/>
        <v>1.9423186713493847E-3</v>
      </c>
      <c r="L137" s="56">
        <f>'2024_60-69 ΕΞΟΔΑ+ΟΜ 2'!L86</f>
        <v>45.42</v>
      </c>
      <c r="M137" s="76">
        <f t="shared" si="50"/>
        <v>4.2825058410664221E-3</v>
      </c>
      <c r="N137" s="66">
        <f>L137+'2025 Aύγουστος'!N137</f>
        <v>515</v>
      </c>
      <c r="O137" s="76">
        <f t="shared" si="51"/>
        <v>6.8058163167001376E-3</v>
      </c>
      <c r="P137" s="66"/>
      <c r="Q137" s="80">
        <f t="shared" si="45"/>
        <v>1054.1249024065467</v>
      </c>
      <c r="S137"/>
      <c r="T137"/>
      <c r="U137"/>
      <c r="V137"/>
    </row>
    <row r="138" spans="1:22" ht="14.5">
      <c r="A138" s="180">
        <v>80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2'!L92</f>
        <v>0</v>
      </c>
      <c r="E138" s="76">
        <f t="shared" si="46"/>
        <v>0</v>
      </c>
      <c r="F138" s="66">
        <f>D138+'2025 Aύγουστος'!F138</f>
        <v>0</v>
      </c>
      <c r="G138" s="76">
        <f t="shared" si="47"/>
        <v>0</v>
      </c>
      <c r="H138" s="56">
        <f>ΠΡΟΥΠΟΛΟΓΙΣΜΟΣ_ΕΞΟΔΑ!L321</f>
        <v>0</v>
      </c>
      <c r="I138" s="426">
        <f t="shared" si="48"/>
        <v>0</v>
      </c>
      <c r="J138" s="66">
        <f>H138+'2025 Aύγουστος'!J138</f>
        <v>316.24</v>
      </c>
      <c r="K138" s="430">
        <f t="shared" si="49"/>
        <v>4.1221317806021708E-3</v>
      </c>
      <c r="L138" s="56">
        <f>'2024_60-69 ΕΞΟΔΑ+ΟΜ 2'!L87</f>
        <v>0</v>
      </c>
      <c r="M138" s="76">
        <f t="shared" si="50"/>
        <v>0</v>
      </c>
      <c r="N138" s="66">
        <f>L138+'2025 Aύγουστος'!N138</f>
        <v>0</v>
      </c>
      <c r="O138" s="76">
        <f t="shared" si="51"/>
        <v>0</v>
      </c>
      <c r="P138" s="66"/>
      <c r="Q138" s="80">
        <f t="shared" si="45"/>
        <v>316.24412213178061</v>
      </c>
      <c r="S138"/>
      <c r="T138"/>
      <c r="U138"/>
      <c r="V138"/>
    </row>
    <row r="139" spans="1:22" ht="14.5">
      <c r="A139" s="180">
        <v>81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2'!L93</f>
        <v>0</v>
      </c>
      <c r="E139" s="76">
        <f t="shared" si="46"/>
        <v>0</v>
      </c>
      <c r="F139" s="66">
        <f>D139+'2025 Aύγουστος'!F139</f>
        <v>0</v>
      </c>
      <c r="G139" s="76">
        <f t="shared" si="47"/>
        <v>0</v>
      </c>
      <c r="H139" s="56">
        <f>ΠΡΟΥΠΟΛΟΓΙΣΜΟΣ_ΕΞΟΔΑ!L325</f>
        <v>0</v>
      </c>
      <c r="I139" s="426">
        <f t="shared" si="48"/>
        <v>0</v>
      </c>
      <c r="J139" s="66">
        <f>H139+'2025 Aύγουστος'!J139</f>
        <v>0</v>
      </c>
      <c r="K139" s="430">
        <f t="shared" si="49"/>
        <v>0</v>
      </c>
      <c r="L139" s="56">
        <f>'2024_60-69 ΕΞΟΔΑ+ΟΜ 2'!L88</f>
        <v>0</v>
      </c>
      <c r="M139" s="76">
        <f t="shared" si="50"/>
        <v>0</v>
      </c>
      <c r="N139" s="66">
        <f>L139+'2025 Aύγουστος'!N139</f>
        <v>0</v>
      </c>
      <c r="O139" s="76">
        <f t="shared" si="51"/>
        <v>0</v>
      </c>
      <c r="P139" s="66"/>
      <c r="Q139" s="80">
        <f t="shared" si="45"/>
        <v>0</v>
      </c>
      <c r="S139"/>
      <c r="T139"/>
      <c r="U139"/>
      <c r="V139"/>
    </row>
    <row r="140" spans="1:22" ht="14.5">
      <c r="A140" s="180">
        <v>82</v>
      </c>
      <c r="B140" s="180">
        <v>24</v>
      </c>
      <c r="C140" s="118" t="str">
        <f>ΑΝΤΙΣΤΟΙΧΙΣΗ!O210</f>
        <v>Υλικά Φαρμακείου</v>
      </c>
      <c r="D140" s="56">
        <f>'2025_60-69 ΕΞΟΔΑ+ΟΜ 2'!L94</f>
        <v>0</v>
      </c>
      <c r="E140" s="76">
        <f t="shared" si="46"/>
        <v>0</v>
      </c>
      <c r="F140" s="66">
        <f>D140+'2025 Aύγουστος'!F140</f>
        <v>0</v>
      </c>
      <c r="G140" s="76">
        <f t="shared" si="47"/>
        <v>0</v>
      </c>
      <c r="H140" s="56">
        <f>ΠΡΟΥΠΟΛΟΓΙΣΜΟΣ_ΕΞΟΔΑ!L329</f>
        <v>0</v>
      </c>
      <c r="I140" s="426">
        <f t="shared" si="48"/>
        <v>0</v>
      </c>
      <c r="J140" s="66">
        <f>H140+'2025 Aύγουστος'!J140</f>
        <v>0</v>
      </c>
      <c r="K140" s="430">
        <f t="shared" si="49"/>
        <v>0</v>
      </c>
      <c r="L140" s="56">
        <f>'2024_60-69 ΕΞΟΔΑ+ΟΜ 2'!L89</f>
        <v>0</v>
      </c>
      <c r="M140" s="76">
        <f t="shared" si="50"/>
        <v>0</v>
      </c>
      <c r="N140" s="66">
        <f>L140+'2025 Aύγουστος'!N140</f>
        <v>0</v>
      </c>
      <c r="O140" s="76">
        <f t="shared" si="51"/>
        <v>0</v>
      </c>
      <c r="P140" s="66"/>
      <c r="Q140" s="80">
        <f t="shared" si="45"/>
        <v>0</v>
      </c>
      <c r="S140"/>
      <c r="T140"/>
      <c r="U140"/>
      <c r="V140"/>
    </row>
    <row r="141" spans="1:22" ht="14.5">
      <c r="A141" s="180">
        <v>83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2'!L95</f>
        <v>0</v>
      </c>
      <c r="E141" s="76">
        <f t="shared" si="46"/>
        <v>0</v>
      </c>
      <c r="F141" s="66">
        <f>D141+'2025 Aύγουστος'!F141</f>
        <v>1086.5899999999999</v>
      </c>
      <c r="G141" s="76">
        <f t="shared" si="47"/>
        <v>2.1535324619367659E-2</v>
      </c>
      <c r="H141" s="56">
        <f>ΠΡΟΥΠΟΛΟΓΙΣΜΟΣ_ΕΞΟΔΑ!L333</f>
        <v>0</v>
      </c>
      <c r="I141" s="426">
        <f t="shared" si="48"/>
        <v>0</v>
      </c>
      <c r="J141" s="66">
        <f>H141+'2025 Aύγουστος'!J141</f>
        <v>-2.1599999999999966</v>
      </c>
      <c r="K141" s="430">
        <f t="shared" si="49"/>
        <v>-2.8155213275046404E-5</v>
      </c>
      <c r="L141" s="56">
        <f>'2024_60-69 ΕΞΟΔΑ+ΟΜ 2'!L90</f>
        <v>0</v>
      </c>
      <c r="M141" s="76">
        <f t="shared" si="50"/>
        <v>0</v>
      </c>
      <c r="N141" s="66">
        <f>L141+'2025 Aύγουστος'!N141</f>
        <v>1145.46</v>
      </c>
      <c r="O141" s="76">
        <f t="shared" si="51"/>
        <v>1.5137457006072505E-2</v>
      </c>
      <c r="P141" s="66"/>
      <c r="Q141" s="80">
        <f t="shared" si="45"/>
        <v>2229.9266446264119</v>
      </c>
      <c r="S141"/>
      <c r="T141"/>
      <c r="U141"/>
      <c r="V141"/>
    </row>
    <row r="142" spans="1:22" ht="56">
      <c r="A142" s="180">
        <v>84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2'!L96</f>
        <v>0</v>
      </c>
      <c r="E142" s="76">
        <f t="shared" si="46"/>
        <v>0</v>
      </c>
      <c r="F142" s="66">
        <f>D142+'2025 Aύγουστος'!F142</f>
        <v>5242.7299999999996</v>
      </c>
      <c r="G142" s="76">
        <f t="shared" si="47"/>
        <v>0.10390661835807197</v>
      </c>
      <c r="H142" s="56">
        <f>ΠΡΟΥΠΟΛΟΓΙΣΜΟΣ_ΕΞΟΔΑ!L337</f>
        <v>900</v>
      </c>
      <c r="I142" s="426">
        <f t="shared" si="48"/>
        <v>0.11771880317647188</v>
      </c>
      <c r="J142" s="66">
        <f>H142+'2025 Aύγουστος'!J142</f>
        <v>8155.6900000000005</v>
      </c>
      <c r="K142" s="430">
        <f t="shared" si="49"/>
        <v>0.10630795896072388</v>
      </c>
      <c r="L142" s="56">
        <f>'2024_60-69 ΕΞΟΔΑ+ΟΜ 2'!L91</f>
        <v>900</v>
      </c>
      <c r="M142" s="76">
        <f t="shared" si="50"/>
        <v>8.4858107815054595E-2</v>
      </c>
      <c r="N142" s="66">
        <f>L142+'2025 Aύγουστος'!N142</f>
        <v>8690</v>
      </c>
      <c r="O142" s="76">
        <f t="shared" si="51"/>
        <v>0.11483989085849358</v>
      </c>
      <c r="P142" s="66"/>
      <c r="Q142" s="80">
        <f t="shared" si="45"/>
        <v>23888.947631379171</v>
      </c>
      <c r="S142"/>
      <c r="T142"/>
      <c r="U142"/>
      <c r="V142"/>
    </row>
    <row r="143" spans="1:22" ht="56">
      <c r="A143" s="180">
        <v>85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2'!L97</f>
        <v>0</v>
      </c>
      <c r="E143" s="76">
        <f t="shared" si="46"/>
        <v>0</v>
      </c>
      <c r="F143" s="66">
        <f>D143+'2025 Aύγουστος'!F143</f>
        <v>4600.62</v>
      </c>
      <c r="G143" s="76">
        <f t="shared" si="47"/>
        <v>9.1180523610888423E-2</v>
      </c>
      <c r="H143" s="56">
        <f>ΠΡΟΥΠΟΛΟΓΙΣΜΟΣ_ΕΞΟΔΑ!L341</f>
        <v>0</v>
      </c>
      <c r="I143" s="426">
        <f t="shared" si="48"/>
        <v>0</v>
      </c>
      <c r="J143" s="66">
        <f>H143+'2025 Aύγουστος'!J143</f>
        <v>2415.9300000000003</v>
      </c>
      <c r="K143" s="430">
        <f t="shared" si="49"/>
        <v>3.1491215003510632E-2</v>
      </c>
      <c r="L143" s="56">
        <f>'2024_60-69 ΕΞΟΔΑ+ΟΜ 2'!L92</f>
        <v>34.44</v>
      </c>
      <c r="M143" s="76">
        <f t="shared" si="50"/>
        <v>3.2472369257227555E-3</v>
      </c>
      <c r="N143" s="66">
        <f>L143+'2025 Aύγουστος'!N143</f>
        <v>3079.98</v>
      </c>
      <c r="O143" s="76">
        <f t="shared" si="51"/>
        <v>4.0702481823514741E-2</v>
      </c>
      <c r="P143" s="66"/>
      <c r="Q143" s="80">
        <f t="shared" si="45"/>
        <v>10131.136621457363</v>
      </c>
      <c r="S143"/>
      <c r="T143"/>
      <c r="U143"/>
      <c r="V143"/>
    </row>
    <row r="144" spans="1:22" ht="14.5">
      <c r="A144" s="180">
        <v>86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2'!L98</f>
        <v>0</v>
      </c>
      <c r="E144" s="76">
        <f t="shared" si="46"/>
        <v>0</v>
      </c>
      <c r="F144" s="66">
        <f>D144+'2025 Aύγουστος'!F144</f>
        <v>2050.08</v>
      </c>
      <c r="G144" s="76">
        <f t="shared" si="47"/>
        <v>4.0630907974188293E-2</v>
      </c>
      <c r="H144" s="56">
        <f>ΠΡΟΥΠΟΛΟΓΙΣΜΟΣ_ΕΞΟΔΑ!L345</f>
        <v>0</v>
      </c>
      <c r="I144" s="426">
        <f t="shared" si="48"/>
        <v>0</v>
      </c>
      <c r="J144" s="66">
        <f>H144+'2025 Aύγουστος'!J144</f>
        <v>3002.89</v>
      </c>
      <c r="K144" s="430">
        <f t="shared" si="49"/>
        <v>3.9142133514585287E-2</v>
      </c>
      <c r="L144" s="56">
        <f>'2024_60-69 ΕΞΟΔΑ+ΟΜ 2'!L93</f>
        <v>0</v>
      </c>
      <c r="M144" s="76">
        <f t="shared" si="50"/>
        <v>0</v>
      </c>
      <c r="N144" s="66">
        <f>L144+'2025 Aύγουστος'!N144</f>
        <v>1797.3300000000002</v>
      </c>
      <c r="O144" s="76">
        <f t="shared" si="51"/>
        <v>2.3752034641737203E-2</v>
      </c>
      <c r="P144" s="66"/>
      <c r="Q144" s="80">
        <f t="shared" si="45"/>
        <v>6850.4035250761299</v>
      </c>
      <c r="S144"/>
      <c r="T144"/>
      <c r="U144"/>
      <c r="V144"/>
    </row>
    <row r="145" spans="1:22" ht="14.5">
      <c r="A145" s="180">
        <v>87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2'!L99</f>
        <v>0</v>
      </c>
      <c r="E145" s="76">
        <f t="shared" si="46"/>
        <v>0</v>
      </c>
      <c r="F145" s="66">
        <f>D145+'2025 Aύγουστος'!F145</f>
        <v>345.75</v>
      </c>
      <c r="G145" s="76">
        <f t="shared" si="47"/>
        <v>6.8524820651270201E-3</v>
      </c>
      <c r="H145" s="56">
        <f>ΠΡΟΥΠΟΛΟΓΙΣΜΟΣ_ΕΞΟΔΑ!L349</f>
        <v>74.19</v>
      </c>
      <c r="I145" s="426">
        <f t="shared" si="48"/>
        <v>9.7039533418471647E-3</v>
      </c>
      <c r="J145" s="66">
        <f>H145+'2025 Aύγουστος'!J145</f>
        <v>664.32999999999993</v>
      </c>
      <c r="K145" s="430">
        <f t="shared" si="49"/>
        <v>8.6594226088016688E-3</v>
      </c>
      <c r="L145" s="56">
        <f>'2024_60-69 ΕΞΟΔΑ+ΟΜ 2'!L94</f>
        <v>74.19</v>
      </c>
      <c r="M145" s="76">
        <f t="shared" si="50"/>
        <v>6.9951366875543337E-3</v>
      </c>
      <c r="N145" s="66">
        <f>L145+'2025 Aύγουστος'!N145</f>
        <v>974.08999999999992</v>
      </c>
      <c r="O145" s="76">
        <f t="shared" si="51"/>
        <v>1.2872772069775605E-2</v>
      </c>
      <c r="P145" s="66"/>
      <c r="Q145" s="80">
        <f t="shared" si="45"/>
        <v>2132.5950837667729</v>
      </c>
      <c r="S145"/>
      <c r="T145"/>
      <c r="U145"/>
      <c r="V145"/>
    </row>
    <row r="146" spans="1:22" ht="14.5">
      <c r="A146" s="180">
        <v>88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2'!L100</f>
        <v>0</v>
      </c>
      <c r="E146" s="76">
        <f t="shared" si="46"/>
        <v>0</v>
      </c>
      <c r="F146" s="66">
        <f>D146+'2025 Aύγουστος'!F146</f>
        <v>0</v>
      </c>
      <c r="G146" s="76">
        <f t="shared" si="47"/>
        <v>0</v>
      </c>
      <c r="H146" s="56">
        <f>ΠΡΟΥΠΟΛΟΓΙΣΜΟΣ_ΕΞΟΔΑ!L353</f>
        <v>0</v>
      </c>
      <c r="I146" s="426">
        <f t="shared" si="48"/>
        <v>0</v>
      </c>
      <c r="J146" s="66">
        <f>H146+'2025 Aύγουστος'!J146</f>
        <v>157.87</v>
      </c>
      <c r="K146" s="430">
        <f t="shared" si="49"/>
        <v>2.057807185060918E-3</v>
      </c>
      <c r="L146" s="56">
        <f>'2024_60-69 ΕΞΟΔΑ+ΟΜ 2'!L95</f>
        <v>0</v>
      </c>
      <c r="M146" s="76">
        <f t="shared" si="50"/>
        <v>0</v>
      </c>
      <c r="N146" s="66">
        <f>L146+'2025 Aύγουστος'!N146</f>
        <v>0</v>
      </c>
      <c r="O146" s="76">
        <f t="shared" si="51"/>
        <v>0</v>
      </c>
      <c r="P146" s="66"/>
      <c r="Q146" s="80">
        <f t="shared" si="45"/>
        <v>157.87205780718506</v>
      </c>
      <c r="S146"/>
      <c r="T146"/>
      <c r="U146"/>
      <c r="V146"/>
    </row>
    <row r="147" spans="1:22" ht="14.5">
      <c r="A147" s="180">
        <v>89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2'!L101</f>
        <v>0</v>
      </c>
      <c r="E147" s="76">
        <f t="shared" si="46"/>
        <v>0</v>
      </c>
      <c r="F147" s="66">
        <f>D147+'2025 Aύγουστος'!F147</f>
        <v>0</v>
      </c>
      <c r="G147" s="76">
        <f t="shared" si="47"/>
        <v>0</v>
      </c>
      <c r="H147" s="56">
        <f>ΠΡΟΥΠΟΛΟΓΙΣΜΟΣ_ΕΞΟΔΑ!L357</f>
        <v>0</v>
      </c>
      <c r="I147" s="426">
        <f t="shared" si="48"/>
        <v>0</v>
      </c>
      <c r="J147" s="66">
        <f>H147+'2025 Aύγουστος'!J147</f>
        <v>0</v>
      </c>
      <c r="K147" s="430">
        <f t="shared" si="49"/>
        <v>0</v>
      </c>
      <c r="L147" s="56">
        <f>'2024_60-69 ΕΞΟΔΑ+ΟΜ 2'!L96</f>
        <v>0</v>
      </c>
      <c r="M147" s="76">
        <f t="shared" si="50"/>
        <v>0</v>
      </c>
      <c r="N147" s="66">
        <f>L147+'2025 Aύγουστος'!N147</f>
        <v>0</v>
      </c>
      <c r="O147" s="76">
        <f t="shared" si="51"/>
        <v>0</v>
      </c>
      <c r="P147" s="66"/>
      <c r="Q147" s="80">
        <f t="shared" si="45"/>
        <v>0</v>
      </c>
      <c r="S147"/>
      <c r="T147"/>
      <c r="U147"/>
      <c r="V147"/>
    </row>
    <row r="148" spans="1:22" ht="14.5">
      <c r="A148" s="180">
        <v>90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2'!L102</f>
        <v>0</v>
      </c>
      <c r="E148" s="76">
        <f t="shared" si="46"/>
        <v>0</v>
      </c>
      <c r="F148" s="66">
        <f>D148+'2025 Aύγουστος'!F148</f>
        <v>4137.37</v>
      </c>
      <c r="G148" s="76">
        <f t="shared" si="47"/>
        <v>8.1999287698610493E-2</v>
      </c>
      <c r="H148" s="56">
        <f>ΠΡΟΥΠΟΛΟΓΙΣΜΟΣ_ΕΞΟΔΑ!L361</f>
        <v>892.99</v>
      </c>
      <c r="I148" s="426">
        <f t="shared" si="48"/>
        <v>0.11680190449839735</v>
      </c>
      <c r="J148" s="66">
        <f>H148+'2025 Aύγουστος'!J148</f>
        <v>4085.88</v>
      </c>
      <c r="K148" s="430">
        <f t="shared" si="49"/>
        <v>5.3258714266780915E-2</v>
      </c>
      <c r="L148" s="56">
        <f>'2024_60-69 ΕΞΟΔΑ+ΟΜ 2'!L97</f>
        <v>92.44</v>
      </c>
      <c r="M148" s="76">
        <f t="shared" si="50"/>
        <v>8.7158705404707174E-3</v>
      </c>
      <c r="N148" s="66">
        <f>L148+'2025 Aύγουστος'!N148</f>
        <v>3841.1600000000003</v>
      </c>
      <c r="O148" s="76">
        <f t="shared" si="51"/>
        <v>5.0761610491370686E-2</v>
      </c>
      <c r="P148" s="66"/>
      <c r="Q148" s="80">
        <f t="shared" si="45"/>
        <v>13050.151537387495</v>
      </c>
      <c r="S148"/>
      <c r="T148"/>
      <c r="U148"/>
      <c r="V148"/>
    </row>
    <row r="149" spans="1:22" ht="14.5">
      <c r="A149" s="180">
        <v>91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2'!L103</f>
        <v>0</v>
      </c>
      <c r="E149" s="76">
        <f t="shared" si="46"/>
        <v>0</v>
      </c>
      <c r="F149" s="66">
        <f>D149+'2025 Aύγουστος'!F149</f>
        <v>0</v>
      </c>
      <c r="G149" s="76">
        <f t="shared" si="47"/>
        <v>0</v>
      </c>
      <c r="H149" s="56">
        <f>ΠΡΟΥΠΟΛΟΓΙΣΜΟΣ_ΕΞΟΔΑ!L365</f>
        <v>0</v>
      </c>
      <c r="I149" s="426">
        <f t="shared" si="48"/>
        <v>0</v>
      </c>
      <c r="J149" s="66">
        <f>H149+'2025 Aύγουστος'!J149</f>
        <v>1265.0300000000002</v>
      </c>
      <c r="K149" s="430">
        <f t="shared" si="49"/>
        <v>1.6489439559875932E-2</v>
      </c>
      <c r="L149" s="56">
        <f>'2024_60-69 ΕΞΟΔΑ+ΟΜ 2'!L98</f>
        <v>0</v>
      </c>
      <c r="M149" s="76">
        <f t="shared" si="50"/>
        <v>0</v>
      </c>
      <c r="N149" s="66">
        <f>L149+'2025 Aύγουστος'!N149</f>
        <v>0</v>
      </c>
      <c r="O149" s="76">
        <f t="shared" si="51"/>
        <v>0</v>
      </c>
      <c r="P149" s="66"/>
      <c r="Q149" s="80">
        <f t="shared" si="45"/>
        <v>1265.04648943956</v>
      </c>
      <c r="S149"/>
      <c r="T149"/>
      <c r="U149"/>
      <c r="V149"/>
    </row>
    <row r="150" spans="1:22" ht="14.5">
      <c r="A150" s="180">
        <v>92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2'!L104</f>
        <v>0</v>
      </c>
      <c r="E150" s="76">
        <f t="shared" si="46"/>
        <v>0</v>
      </c>
      <c r="F150" s="66">
        <f>D150+'2025 Aύγουστος'!F150</f>
        <v>2393.4199999999996</v>
      </c>
      <c r="G150" s="76">
        <f t="shared" si="47"/>
        <v>4.7435625811471614E-2</v>
      </c>
      <c r="H150" s="56">
        <f>ΠΡΟΥΠΟΛΟΓΙΣΜΟΣ_ΕΞΟΔΑ!L369</f>
        <v>0</v>
      </c>
      <c r="I150" s="426">
        <f t="shared" si="48"/>
        <v>0</v>
      </c>
      <c r="J150" s="66">
        <f>H150+'2025 Aύγουστος'!J150</f>
        <v>0</v>
      </c>
      <c r="K150" s="430">
        <f t="shared" si="49"/>
        <v>0</v>
      </c>
      <c r="L150" s="56">
        <f>'2024_60-69 ΕΞΟΔΑ+ΟΜ 2'!L99</f>
        <v>0</v>
      </c>
      <c r="M150" s="76">
        <f t="shared" si="50"/>
        <v>0</v>
      </c>
      <c r="N150" s="66">
        <f>L150+'2025 Aύγουστος'!N150</f>
        <v>929.62</v>
      </c>
      <c r="O150" s="76">
        <f t="shared" si="51"/>
        <v>1.2285093134622877E-2</v>
      </c>
      <c r="P150" s="66"/>
      <c r="Q150" s="80">
        <f t="shared" si="45"/>
        <v>3323.0997207189457</v>
      </c>
      <c r="S150"/>
      <c r="T150"/>
      <c r="U150"/>
      <c r="V150"/>
    </row>
    <row r="151" spans="1:22" ht="14.5">
      <c r="A151" s="180">
        <v>93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2'!L105</f>
        <v>0</v>
      </c>
      <c r="E151" s="76">
        <f t="shared" si="46"/>
        <v>0</v>
      </c>
      <c r="F151" s="66">
        <f>D151+'2025 Aύγουστος'!F151</f>
        <v>0</v>
      </c>
      <c r="G151" s="76">
        <f t="shared" si="47"/>
        <v>0</v>
      </c>
      <c r="H151" s="56">
        <f>ΠΡΟΥΠΟΛΟΓΙΣΜΟΣ_ΕΞΟΔΑ!L373</f>
        <v>578.87</v>
      </c>
      <c r="I151" s="426">
        <f t="shared" si="48"/>
        <v>7.5715426216404744E-2</v>
      </c>
      <c r="J151" s="66">
        <f>H151+'2025 Aύγουστος'!J151</f>
        <v>3505.1000000000004</v>
      </c>
      <c r="K151" s="430">
        <f t="shared" si="49"/>
        <v>4.5688350949243201E-2</v>
      </c>
      <c r="L151" s="56">
        <f>'2024_60-69 ΕΞΟΔΑ+ΟΜ 2'!L100</f>
        <v>578.87</v>
      </c>
      <c r="M151" s="76">
        <f t="shared" si="50"/>
        <v>5.45797920787785E-2</v>
      </c>
      <c r="N151" s="66">
        <f>L151+'2025 Aύγουστος'!N151</f>
        <v>5816.49</v>
      </c>
      <c r="O151" s="76">
        <f t="shared" si="51"/>
        <v>7.6865946694996468E-2</v>
      </c>
      <c r="P151" s="66"/>
      <c r="Q151" s="80">
        <f t="shared" si="45"/>
        <v>10479.58284951594</v>
      </c>
      <c r="S151"/>
      <c r="T151"/>
      <c r="U151"/>
      <c r="V151"/>
    </row>
    <row r="152" spans="1:22" ht="42">
      <c r="A152" s="180">
        <v>94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2'!L106</f>
        <v>777.67000000000007</v>
      </c>
      <c r="E152" s="76">
        <f t="shared" si="46"/>
        <v>1</v>
      </c>
      <c r="F152" s="66">
        <f>D152+'2025 Aύγουστος'!F152</f>
        <v>6999.0300000000007</v>
      </c>
      <c r="G152" s="76">
        <f t="shared" si="47"/>
        <v>0.13871504713893268</v>
      </c>
      <c r="H152" s="56">
        <f>ΠΡΟΥΠΟΛΟΓΙΣΜΟΣ_ΕΞΟΔΑ!L377</f>
        <v>444.43416666666667</v>
      </c>
      <c r="I152" s="426">
        <f t="shared" si="48"/>
        <v>5.8131397989702918E-2</v>
      </c>
      <c r="J152" s="66">
        <f>H152+'2025 Aύγουστος'!J152</f>
        <v>3346.4908333333342</v>
      </c>
      <c r="K152" s="430">
        <f t="shared" si="49"/>
        <v>4.3620908859022194E-2</v>
      </c>
      <c r="L152" s="56">
        <f>'2024_60-69 ΕΞΟΔΑ+ΟΜ 2'!L101</f>
        <v>0</v>
      </c>
      <c r="M152" s="76">
        <f t="shared" si="50"/>
        <v>0</v>
      </c>
      <c r="N152" s="66">
        <f>L152+'2025 Aύγουστος'!N152</f>
        <v>0</v>
      </c>
      <c r="O152" s="76">
        <f t="shared" si="51"/>
        <v>0</v>
      </c>
      <c r="P152" s="66"/>
      <c r="Q152" s="80">
        <f t="shared" si="45"/>
        <v>11568.86546735399</v>
      </c>
      <c r="S152"/>
      <c r="T152"/>
      <c r="U152"/>
      <c r="V152"/>
    </row>
    <row r="153" spans="1:22" ht="14.5">
      <c r="A153" s="180">
        <v>95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2'!L107</f>
        <v>0</v>
      </c>
      <c r="E153" s="76">
        <f t="shared" si="46"/>
        <v>0</v>
      </c>
      <c r="F153" s="66">
        <f>D153+'2025 Aύγουστος'!F153</f>
        <v>2070.54</v>
      </c>
      <c r="G153" s="76">
        <f t="shared" si="47"/>
        <v>4.1036408431317714E-2</v>
      </c>
      <c r="H153" s="56">
        <f>ΠΡΟΥΠΟΛΟΓΙΣΜΟΣ_ΕΞΟΔΑ!L381</f>
        <v>416.7</v>
      </c>
      <c r="I153" s="426">
        <f t="shared" si="48"/>
        <v>5.4503805870706475E-2</v>
      </c>
      <c r="J153" s="66">
        <f>H153+'2025 Aύγουστος'!J153</f>
        <v>2897.2983333333327</v>
      </c>
      <c r="K153" s="430">
        <f t="shared" si="49"/>
        <v>3.7765765044646571E-2</v>
      </c>
      <c r="L153" s="56">
        <f>'2024_60-69 ΕΞΟΔΑ+ΟΜ 2'!L102</f>
        <v>4728.78</v>
      </c>
      <c r="M153" s="76">
        <f t="shared" si="50"/>
        <v>0.44586147008185983</v>
      </c>
      <c r="N153" s="66">
        <f>L153+'2025 Aύγουστος'!N153</f>
        <v>10705.07</v>
      </c>
      <c r="O153" s="76">
        <f t="shared" si="51"/>
        <v>0.14146939820857699</v>
      </c>
      <c r="P153" s="66"/>
      <c r="Q153" s="80">
        <f t="shared" si="45"/>
        <v>20819.108970180969</v>
      </c>
      <c r="S153"/>
      <c r="T153"/>
      <c r="U153"/>
      <c r="V153"/>
    </row>
    <row r="154" spans="1:22" ht="14.5">
      <c r="A154" s="180">
        <v>96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97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98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2'!L70</f>
        <v>777.67000000000007</v>
      </c>
      <c r="E157" s="82"/>
      <c r="F157" s="65">
        <f>'2025_60-69 ΕΞΟΔΑ+ΟΜ 2'!Y70</f>
        <v>50456.169999999991</v>
      </c>
      <c r="G157" s="82"/>
      <c r="H157" s="65">
        <f>SUM(H117:H156)</f>
        <v>7645.3376666666663</v>
      </c>
      <c r="I157" s="82"/>
      <c r="J157" s="65">
        <f>SUM(J117:J156)</f>
        <v>76717.586150000017</v>
      </c>
      <c r="K157" s="82"/>
      <c r="L157" s="65">
        <f>SUM(L117:L156)</f>
        <v>10605.939999999999</v>
      </c>
      <c r="M157" s="82"/>
      <c r="N157" s="65">
        <f>SUM(N117:N156)</f>
        <v>75670.570000000007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-90400.754159291973</v>
      </c>
      <c r="G159" s="298"/>
      <c r="H159" s="87">
        <f>H7-H74-H111-H157</f>
        <v>34491.640016480706</v>
      </c>
      <c r="I159" s="298"/>
      <c r="J159" s="87">
        <f>J7-J74-J111-J157</f>
        <v>194840.15894626357</v>
      </c>
      <c r="K159" s="298"/>
      <c r="L159" s="87">
        <f>L7-L74-L111-L157</f>
        <v>4873.2269026548947</v>
      </c>
      <c r="M159" s="298"/>
      <c r="N159" s="87">
        <f>N7-N74-N111-N157</f>
        <v>-59511.89404424774</v>
      </c>
      <c r="O159" s="298"/>
      <c r="P159" s="87"/>
      <c r="Q159" s="298"/>
      <c r="S159"/>
      <c r="T159"/>
      <c r="U159"/>
      <c r="V159"/>
    </row>
    <row r="160" spans="1:22" ht="14">
      <c r="A160" s="182"/>
      <c r="B160" s="112"/>
      <c r="C160" s="112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5"/>
      <c r="Q160" s="435"/>
    </row>
  </sheetData>
  <mergeCells count="37">
    <mergeCell ref="P3:Q3"/>
    <mergeCell ref="D3:F3"/>
    <mergeCell ref="H3:J3"/>
    <mergeCell ref="L3:N3"/>
    <mergeCell ref="A1:Q1"/>
    <mergeCell ref="P2:Q2"/>
    <mergeCell ref="D2:G2"/>
    <mergeCell ref="H2:K2"/>
    <mergeCell ref="L2:O2"/>
    <mergeCell ref="D40:G40"/>
    <mergeCell ref="H40:K40"/>
    <mergeCell ref="L40:O40"/>
    <mergeCell ref="P40:Q40"/>
    <mergeCell ref="P77:Q77"/>
    <mergeCell ref="P41:Q41"/>
    <mergeCell ref="D41:F41"/>
    <mergeCell ref="H41:J41"/>
    <mergeCell ref="L41:N41"/>
    <mergeCell ref="D77:G77"/>
    <mergeCell ref="H77:K77"/>
    <mergeCell ref="L77:O77"/>
    <mergeCell ref="D160:G160"/>
    <mergeCell ref="H160:K160"/>
    <mergeCell ref="L160:O160"/>
    <mergeCell ref="P160:Q160"/>
    <mergeCell ref="L78:N78"/>
    <mergeCell ref="P114:Q114"/>
    <mergeCell ref="D114:F114"/>
    <mergeCell ref="H114:J114"/>
    <mergeCell ref="L114:N114"/>
    <mergeCell ref="D113:G113"/>
    <mergeCell ref="H113:K113"/>
    <mergeCell ref="L113:O113"/>
    <mergeCell ref="P113:Q113"/>
    <mergeCell ref="D78:F78"/>
    <mergeCell ref="H78:J78"/>
    <mergeCell ref="P78:Q7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62E3-EAB6-4FB7-B2B1-C98308CABEB8}">
  <dimension ref="A1:V159"/>
  <sheetViews>
    <sheetView topLeftCell="D1" zoomScale="55" zoomScaleNormal="55" workbookViewId="0">
      <selection activeCell="H9" sqref="H9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7265625" style="61" bestFit="1" customWidth="1"/>
    <col min="7" max="7" width="11.7265625" style="61" customWidth="1"/>
    <col min="8" max="8" width="11.26953125" style="61" bestFit="1" customWidth="1"/>
    <col min="9" max="9" width="8.81640625" style="61" customWidth="1"/>
    <col min="10" max="10" width="14.26953125" style="61" bestFit="1" customWidth="1"/>
    <col min="11" max="11" width="10.7265625" style="61" customWidth="1"/>
    <col min="12" max="12" width="14" style="61" customWidth="1"/>
    <col min="13" max="13" width="11.7265625" style="61" customWidth="1"/>
    <col min="14" max="14" width="17.7265625" style="61" customWidth="1"/>
    <col min="15" max="15" width="13.26953125" style="61" customWidth="1"/>
    <col min="16" max="16" width="14.26953125" style="61" bestFit="1" customWidth="1"/>
    <col min="17" max="17" width="11.453125" style="51" customWidth="1"/>
    <col min="18" max="21" width="9.1796875" style="51"/>
    <col min="22" max="22" width="40.8164062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/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 t="s">
        <v>384</v>
      </c>
      <c r="B3" s="174"/>
      <c r="C3" s="52" t="s">
        <v>413</v>
      </c>
      <c r="D3" s="433" t="str">
        <f>ΑΝΤΙΣΤΟΙΧΙΣΗ!$F$115</f>
        <v xml:space="preserve">ΟΚΤΩΒΡΙΟΣ ΤΡΕΧΟΝ ΕΤΟΣ </v>
      </c>
      <c r="E3" s="433"/>
      <c r="F3" s="433"/>
      <c r="G3" s="109">
        <f>ΑΝΤΙΣΤΟΙΧΙΣΗ!$D$34</f>
        <v>2025</v>
      </c>
      <c r="H3" s="433" t="str">
        <f>ΑΝΤΙΣΤΟΙΧΙΣΗ!$F$115</f>
        <v xml:space="preserve">ΟΚΤΩΒΡΙΟΣ ΤΡΕΧΟΝ ΕΤΟΣ </v>
      </c>
      <c r="I3" s="433"/>
      <c r="J3" s="433"/>
      <c r="K3" s="109">
        <f>ΑΝΤΙΣΤΟΙΧΙΣΗ!$D$34</f>
        <v>2025</v>
      </c>
      <c r="L3" s="433" t="str">
        <f>ΑΝΤΙΣΤΟΙΧΙΣΗ!$F$129</f>
        <v>ΟΚΤΩΒΡΙΟΣ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102" customHeight="1">
      <c r="A4" s="113"/>
      <c r="B4" s="113"/>
      <c r="C4" s="113"/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/>
      <c r="B5" s="179"/>
      <c r="C5" s="84" t="s">
        <v>368</v>
      </c>
      <c r="D5" s="85">
        <f>D7-D6</f>
        <v>-8617.6466666666674</v>
      </c>
      <c r="E5" s="298"/>
      <c r="F5" s="85">
        <f>F7-F6</f>
        <v>-145315.74082595867</v>
      </c>
      <c r="G5" s="298"/>
      <c r="H5" s="85">
        <f>H159-H6</f>
        <v>-6012.4399666666686</v>
      </c>
      <c r="I5" s="298"/>
      <c r="J5" s="85">
        <f>J159-J6</f>
        <v>-64300.6461166667</v>
      </c>
      <c r="K5" s="298"/>
      <c r="L5" s="85">
        <f>L7-L6</f>
        <v>10329.989999999991</v>
      </c>
      <c r="M5" s="298"/>
      <c r="N5" s="85">
        <f>N7-N6</f>
        <v>-23626.974044247181</v>
      </c>
      <c r="O5" s="298"/>
      <c r="P5" s="85">
        <f>P159-P6</f>
        <v>0</v>
      </c>
      <c r="Q5" s="298"/>
      <c r="S5"/>
      <c r="T5"/>
      <c r="U5"/>
      <c r="V5"/>
    </row>
    <row r="6" spans="1:22" ht="25.5" customHeight="1">
      <c r="A6" s="170"/>
      <c r="B6" s="179"/>
      <c r="C6" s="84" t="s">
        <v>381</v>
      </c>
      <c r="D6" s="85">
        <f>D43+D80+D116</f>
        <v>8617.6466666666674</v>
      </c>
      <c r="E6" s="298"/>
      <c r="F6" s="85">
        <f>F74+F111+F157</f>
        <v>361155.30666666664</v>
      </c>
      <c r="G6" s="298"/>
      <c r="H6" s="85">
        <f>H38-H43-H80</f>
        <v>22069.929846729028</v>
      </c>
      <c r="I6" s="298"/>
      <c r="J6" s="86">
        <f>J38-J43-J80</f>
        <v>156038.57081799262</v>
      </c>
      <c r="K6" s="298"/>
      <c r="L6" s="85">
        <f>L43+L80+L116</f>
        <v>66765.61</v>
      </c>
      <c r="M6" s="298"/>
      <c r="N6" s="86">
        <f>N74+N111+N157</f>
        <v>619468.55899999978</v>
      </c>
      <c r="O6" s="298"/>
      <c r="P6" s="85">
        <f>P38-P43-P80</f>
        <v>0</v>
      </c>
      <c r="Q6" s="298"/>
      <c r="S6"/>
      <c r="T6"/>
      <c r="U6"/>
      <c r="V6"/>
    </row>
    <row r="7" spans="1:22" ht="15.5">
      <c r="A7" s="74"/>
      <c r="B7" s="74"/>
      <c r="C7" s="83" t="s">
        <v>380</v>
      </c>
      <c r="D7" s="65">
        <f>SUM(D8:D37)</f>
        <v>0</v>
      </c>
      <c r="E7" s="82"/>
      <c r="F7" s="65">
        <f>SUM(F8:F37)</f>
        <v>215839.56584070798</v>
      </c>
      <c r="G7" s="82"/>
      <c r="H7" s="65">
        <f>SUM(H8:H37)</f>
        <v>76661.595736729025</v>
      </c>
      <c r="I7" s="82"/>
      <c r="J7" s="65">
        <f>SUM(J8:J37)</f>
        <v>764985.97870799259</v>
      </c>
      <c r="K7" s="82"/>
      <c r="L7" s="65">
        <f>SUM(L8:L37)</f>
        <v>77095.599999999991</v>
      </c>
      <c r="M7" s="82"/>
      <c r="N7" s="65">
        <f>SUM(N8:N37)</f>
        <v>595841.58495575259</v>
      </c>
      <c r="O7" s="82"/>
      <c r="P7" s="65">
        <f>SUM(P8:P37)</f>
        <v>-380002.01911504433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'2025_ΕΣΟΔΑ'!L2</f>
        <v>0</v>
      </c>
      <c r="E8" s="53" t="e">
        <f>D8/$D$7</f>
        <v>#DIV/0!</v>
      </c>
      <c r="F8" s="54">
        <f>D8+'2025 Σεπτέμβριος'!F8</f>
        <v>191311.33176991151</v>
      </c>
      <c r="G8" s="53">
        <f>F8/$F$7</f>
        <v>0.88635895381248786</v>
      </c>
      <c r="H8" s="54">
        <f>ΠΡΟΥΠΟΛΟΓΙΣΜΟΣ_ΕΣΟΔΑ!N1</f>
        <v>76661.595736729025</v>
      </c>
      <c r="I8" s="53">
        <f>H8/$H$7</f>
        <v>1</v>
      </c>
      <c r="J8" s="54">
        <f>H8+'2025 Σεπτέμβριος'!J8</f>
        <v>764985.97870799259</v>
      </c>
      <c r="K8" s="53">
        <f>J8/$J$7</f>
        <v>1</v>
      </c>
      <c r="L8" s="91">
        <f>'2024_60-69 ΕΞΟΔΑ+ΟΜ 2'!L114</f>
        <v>69039.8</v>
      </c>
      <c r="M8" s="53">
        <f>L8/$L$7</f>
        <v>0.89550895252128537</v>
      </c>
      <c r="N8" s="54">
        <f>L8+'2025 Σεπτέμβριος'!N8</f>
        <v>524320.91150442488</v>
      </c>
      <c r="O8" s="53">
        <f>N8/$N$7</f>
        <v>0.87996696562117449</v>
      </c>
      <c r="P8" s="54">
        <f t="shared" ref="P8:P26" si="0">F8-N8</f>
        <v>-333009.57973451336</v>
      </c>
      <c r="Q8" s="53">
        <f t="shared" ref="Q8:Q26" si="1">N8/F8</f>
        <v>2.7406683475238212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'2025_ΕΣΟΔΑ'!L3</f>
        <v>0</v>
      </c>
      <c r="E9" s="53" t="e">
        <f t="shared" ref="E9:E28" si="2">D9/$D$7</f>
        <v>#DIV/0!</v>
      </c>
      <c r="F9" s="54">
        <f>D9+'2025 Σεπτέμβριος'!F9</f>
        <v>44.25</v>
      </c>
      <c r="G9" s="53">
        <f t="shared" ref="G9:G28" si="3">F9/$F$7</f>
        <v>2.0501338495397547E-4</v>
      </c>
      <c r="H9" s="54"/>
      <c r="I9" s="53">
        <f t="shared" ref="I9:I29" si="4">H9/$H$7</f>
        <v>0</v>
      </c>
      <c r="J9" s="54">
        <f>H9+'2025 Σεπτέμβριος'!J9</f>
        <v>0</v>
      </c>
      <c r="K9" s="53">
        <f t="shared" ref="K9:K29" si="5">J9/$J$7</f>
        <v>0</v>
      </c>
      <c r="L9" s="91">
        <f>'2024_60-69 ΕΞΟΔΑ+ΟΜ 2'!L115</f>
        <v>0</v>
      </c>
      <c r="M9" s="53">
        <f t="shared" ref="M9:M28" si="6">L9/$L$7</f>
        <v>0</v>
      </c>
      <c r="N9" s="54">
        <f>L9+'2025 Σεπτέμβριος'!N9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'2025_ΕΣΟΔΑ'!L4</f>
        <v>0</v>
      </c>
      <c r="E10" s="53" t="e">
        <f t="shared" si="2"/>
        <v>#DIV/0!</v>
      </c>
      <c r="F10" s="54">
        <f>D10+'2025 Σεπτέμβριος'!F10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Σεπτέμβριος'!J10</f>
        <v>0</v>
      </c>
      <c r="K10" s="53">
        <f t="shared" si="5"/>
        <v>0</v>
      </c>
      <c r="L10" s="91">
        <f>'2024_60-69 ΕΞΟΔΑ+ΟΜ 2'!L116</f>
        <v>0</v>
      </c>
      <c r="M10" s="53">
        <f t="shared" si="6"/>
        <v>0</v>
      </c>
      <c r="N10" s="54">
        <f>L10+'2025 Σεπτέμβριος'!N10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'2025_ΕΣΟΔΑ'!L5</f>
        <v>0</v>
      </c>
      <c r="E11" s="53" t="e">
        <f t="shared" si="2"/>
        <v>#DIV/0!</v>
      </c>
      <c r="F11" s="54">
        <f>D11+'2025 Σεπτέμβριος'!F11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Σεπτέμβριος'!J11</f>
        <v>0</v>
      </c>
      <c r="K11" s="53">
        <f t="shared" si="5"/>
        <v>0</v>
      </c>
      <c r="L11" s="91">
        <f>'2024_60-69 ΕΞΟΔΑ+ΟΜ 2'!L117</f>
        <v>4419.47</v>
      </c>
      <c r="M11" s="53">
        <f t="shared" si="6"/>
        <v>5.7324542516045025E-2</v>
      </c>
      <c r="N11" s="54">
        <f>L11+'2025 Σεπτέμβριος'!N11</f>
        <v>38503.953451327441</v>
      </c>
      <c r="O11" s="53">
        <f t="shared" si="7"/>
        <v>6.4621124848455752E-2</v>
      </c>
      <c r="P11" s="54">
        <f t="shared" si="0"/>
        <v>-25344.199380530983</v>
      </c>
      <c r="Q11" s="53">
        <f t="shared" si="1"/>
        <v>2.9258870070204201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'2025_ΕΣΟΔΑ'!L6</f>
        <v>0</v>
      </c>
      <c r="E12" s="53" t="e">
        <f t="shared" si="2"/>
        <v>#DIV/0!</v>
      </c>
      <c r="F12" s="54">
        <f>D12+'2025 Σεπτέμβριος'!F12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Σεπτέμβριος'!J12</f>
        <v>0</v>
      </c>
      <c r="K12" s="53">
        <f t="shared" si="5"/>
        <v>0</v>
      </c>
      <c r="L12" s="91">
        <f>'2024_60-69 ΕΞΟΔΑ+ΟΜ 2'!L118</f>
        <v>0</v>
      </c>
      <c r="M12" s="53">
        <f t="shared" si="6"/>
        <v>0</v>
      </c>
      <c r="N12" s="54">
        <f>L12+'2025 Σεπτέμβριος'!N12</f>
        <v>2684.7299999999996</v>
      </c>
      <c r="O12" s="53">
        <f t="shared" si="7"/>
        <v>4.5057781594739959E-3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5.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'2025_ΕΣΟΔΑ'!L7</f>
        <v>0</v>
      </c>
      <c r="E13" s="53" t="e">
        <f t="shared" si="2"/>
        <v>#DIV/0!</v>
      </c>
      <c r="F13" s="54">
        <f>D13+'2025 Σεπτέμβριος'!F13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Σεπτέμβριος'!J13</f>
        <v>0</v>
      </c>
      <c r="K13" s="53">
        <f t="shared" si="5"/>
        <v>0</v>
      </c>
      <c r="L13" s="91">
        <f>'2024_60-69 ΕΞΟΔΑ+ΟΜ 2'!L119</f>
        <v>2140.0100000000002</v>
      </c>
      <c r="M13" s="53">
        <f t="shared" si="6"/>
        <v>2.7757874638760196E-2</v>
      </c>
      <c r="N13" s="54">
        <f>L13+'2025 Σεπτέμβριος'!N13</f>
        <v>16252.17</v>
      </c>
      <c r="O13" s="53">
        <f t="shared" si="7"/>
        <v>2.7275991488923842E-2</v>
      </c>
      <c r="P13" s="54">
        <f t="shared" si="0"/>
        <v>-12925.46</v>
      </c>
      <c r="Q13" s="53">
        <f t="shared" si="1"/>
        <v>4.885358206756826</v>
      </c>
      <c r="S13"/>
      <c r="T13"/>
      <c r="U13"/>
      <c r="V13"/>
    </row>
    <row r="14" spans="1:22" ht="23.2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'2025_ΕΣΟΔΑ'!L8</f>
        <v>0</v>
      </c>
      <c r="E14" s="53" t="e">
        <f t="shared" si="2"/>
        <v>#DIV/0!</v>
      </c>
      <c r="F14" s="54">
        <f>D14+'2025 Σεπτέμβριος'!F14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Σεπτέμβριος'!J14</f>
        <v>0</v>
      </c>
      <c r="K14" s="53">
        <f t="shared" si="5"/>
        <v>0</v>
      </c>
      <c r="L14" s="91">
        <f>'2024_60-69 ΕΞΟΔΑ+ΟΜ 2'!L120</f>
        <v>100</v>
      </c>
      <c r="M14" s="53">
        <f t="shared" si="6"/>
        <v>1.2970908845640998E-3</v>
      </c>
      <c r="N14" s="54">
        <f>L14+'2025 Σεπτέμβριος'!N14</f>
        <v>1000</v>
      </c>
      <c r="O14" s="53">
        <f t="shared" si="7"/>
        <v>1.6782984357734286E-3</v>
      </c>
      <c r="P14" s="54">
        <f t="shared" si="0"/>
        <v>-500</v>
      </c>
      <c r="Q14" s="53">
        <f t="shared" si="1"/>
        <v>2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'2025_ΕΣΟΔΑ'!L9</f>
        <v>0</v>
      </c>
      <c r="E15" s="53" t="e">
        <f t="shared" si="2"/>
        <v>#DIV/0!</v>
      </c>
      <c r="F15" s="54">
        <f>D15+'2025 Σεπτέμβριος'!F15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Σεπτέμβριος'!J15</f>
        <v>0</v>
      </c>
      <c r="K15" s="53">
        <f t="shared" si="5"/>
        <v>0</v>
      </c>
      <c r="L15" s="91">
        <f>'2024_60-69 ΕΞΟΔΑ+ΟΜ 2'!L121</f>
        <v>912.88</v>
      </c>
      <c r="M15" s="53">
        <f t="shared" si="6"/>
        <v>1.1840883267008754E-2</v>
      </c>
      <c r="N15" s="54">
        <f>L15+'2025 Σεπτέμβριος'!N15</f>
        <v>2639.13</v>
      </c>
      <c r="O15" s="53">
        <f t="shared" si="7"/>
        <v>4.4292477508027289E-3</v>
      </c>
      <c r="P15" s="54">
        <f t="shared" si="0"/>
        <v>-1464.04</v>
      </c>
      <c r="Q15" s="53">
        <f t="shared" si="1"/>
        <v>2.2458960590252661</v>
      </c>
      <c r="S15"/>
      <c r="T15"/>
      <c r="U15"/>
      <c r="V15"/>
    </row>
    <row r="16" spans="1:22" ht="18.7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'2025_ΕΣΟΔΑ'!L10</f>
        <v>0</v>
      </c>
      <c r="E16" s="53" t="e">
        <f t="shared" si="2"/>
        <v>#DIV/0!</v>
      </c>
      <c r="F16" s="54">
        <f>D16+'2025 Σεπτέμβριος'!F16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Σεπτέμβριος'!J16</f>
        <v>0</v>
      </c>
      <c r="K16" s="53">
        <f t="shared" si="5"/>
        <v>0</v>
      </c>
      <c r="L16" s="91">
        <f>'2024_60-69 ΕΞΟΔΑ+ΟΜ 2'!L122</f>
        <v>0</v>
      </c>
      <c r="M16" s="53">
        <f t="shared" si="6"/>
        <v>0</v>
      </c>
      <c r="N16" s="54">
        <f>L16+'2025 Σεπτέμβριος'!N16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'2025_ΕΣΟΔΑ'!L11</f>
        <v>0</v>
      </c>
      <c r="E17" s="53" t="e">
        <f t="shared" si="2"/>
        <v>#DIV/0!</v>
      </c>
      <c r="F17" s="54">
        <f>D17+'2025 Σεπτέμβριος'!F17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Σεπτέμβριος'!J17</f>
        <v>0</v>
      </c>
      <c r="K17" s="53">
        <f t="shared" si="5"/>
        <v>0</v>
      </c>
      <c r="L17" s="91">
        <f>'2024_60-69 ΕΞΟΔΑ+ΟΜ 2'!L123</f>
        <v>0</v>
      </c>
      <c r="M17" s="53">
        <f t="shared" si="6"/>
        <v>0</v>
      </c>
      <c r="N17" s="54">
        <f>L17+'2025 Σεπτέμβριος'!N17</f>
        <v>538.27</v>
      </c>
      <c r="O17" s="53">
        <f t="shared" si="7"/>
        <v>9.0337769902376337E-4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'2025_ΕΣΟΔΑ'!L12</f>
        <v>0</v>
      </c>
      <c r="E18" s="53" t="e">
        <f t="shared" si="2"/>
        <v>#DIV/0!</v>
      </c>
      <c r="F18" s="54">
        <f>D18+'2025 Σεπτέμβριος'!F18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Σεπτέμβριος'!J18</f>
        <v>0</v>
      </c>
      <c r="K18" s="53">
        <f t="shared" si="5"/>
        <v>0</v>
      </c>
      <c r="L18" s="91">
        <f>'2024_60-69 ΕΞΟΔΑ+ΟΜ 2'!L124</f>
        <v>112.9</v>
      </c>
      <c r="M18" s="53">
        <f t="shared" si="6"/>
        <v>1.4644156086728688E-3</v>
      </c>
      <c r="N18" s="54">
        <f>L18+'2025 Σεπτέμβριος'!N18</f>
        <v>112.9</v>
      </c>
      <c r="O18" s="53">
        <f t="shared" si="7"/>
        <v>1.8947989339882009E-4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'2025_ΕΣΟΔΑ'!L13</f>
        <v>0</v>
      </c>
      <c r="E19" s="53" t="e">
        <f t="shared" si="2"/>
        <v>#DIV/0!</v>
      </c>
      <c r="F19" s="54">
        <f>D19+'2025 Σεπτέμβριος'!F19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Σεπτέμβριος'!J19</f>
        <v>0</v>
      </c>
      <c r="K19" s="53">
        <f t="shared" si="5"/>
        <v>0</v>
      </c>
      <c r="L19" s="91">
        <f>'2024_60-69 ΕΞΟΔΑ+ΟΜ 2'!L125</f>
        <v>0</v>
      </c>
      <c r="M19" s="53">
        <f t="shared" si="6"/>
        <v>0</v>
      </c>
      <c r="N19" s="54">
        <f>L19+'2025 Σεπτέμβριος'!N19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'2025_ΕΣΟΔΑ'!L14</f>
        <v>0</v>
      </c>
      <c r="E20" s="53" t="e">
        <f t="shared" si="2"/>
        <v>#DIV/0!</v>
      </c>
      <c r="F20" s="54">
        <f>D20+'2025 Σεπτέμβριος'!F20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Σεπτέμβριος'!J20</f>
        <v>0</v>
      </c>
      <c r="K20" s="53">
        <f t="shared" si="5"/>
        <v>0</v>
      </c>
      <c r="L20" s="91">
        <f>'2024_60-69 ΕΞΟΔΑ+ΟΜ 2'!L126</f>
        <v>0</v>
      </c>
      <c r="M20" s="53">
        <f t="shared" si="6"/>
        <v>0</v>
      </c>
      <c r="N20" s="54">
        <f>L20+'2025 Σεπτέμβριος'!N20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8.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'2025_ΕΣΟΔΑ'!L15</f>
        <v>0</v>
      </c>
      <c r="E21" s="53" t="e">
        <f t="shared" si="2"/>
        <v>#DIV/0!</v>
      </c>
      <c r="F21" s="54">
        <f>D21+'2025 Σεπτέμβριος'!F21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Σεπτέμβριος'!J21</f>
        <v>0</v>
      </c>
      <c r="K21" s="53">
        <f t="shared" si="5"/>
        <v>0</v>
      </c>
      <c r="L21" s="91">
        <f>'2024_60-69 ΕΞΟΔΑ+ΟΜ 2'!L127</f>
        <v>345.13</v>
      </c>
      <c r="M21" s="53">
        <f t="shared" si="6"/>
        <v>4.4766497698960775E-3</v>
      </c>
      <c r="N21" s="54">
        <f>L21+'2025 Σεπτέμβριος'!N21</f>
        <v>2727.43</v>
      </c>
      <c r="O21" s="53">
        <f t="shared" si="7"/>
        <v>4.5774415026815221E-3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'2025_ΕΣΟΔΑ'!L16</f>
        <v>0</v>
      </c>
      <c r="E22" s="53" t="e">
        <f t="shared" si="2"/>
        <v>#DIV/0!</v>
      </c>
      <c r="F22" s="54">
        <f>D22+'2025 Σεπτέμβριος'!F22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Σεπτέμβριος'!J22</f>
        <v>0</v>
      </c>
      <c r="K22" s="53">
        <f t="shared" si="5"/>
        <v>0</v>
      </c>
      <c r="L22" s="91">
        <f>'2024_60-69 ΕΞΟΔΑ+ΟΜ 2'!L128</f>
        <v>0</v>
      </c>
      <c r="M22" s="53">
        <f t="shared" si="6"/>
        <v>0</v>
      </c>
      <c r="N22" s="54">
        <f>L22+'2025 Σεπτέμβριος'!N22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'2025_ΕΣΟΔΑ'!L17</f>
        <v>0</v>
      </c>
      <c r="E23" s="53" t="e">
        <f t="shared" si="2"/>
        <v>#DIV/0!</v>
      </c>
      <c r="F23" s="54">
        <f>D23+'2025 Σεπτέμβριος'!F23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Σεπτέμβριος'!J23</f>
        <v>0</v>
      </c>
      <c r="K23" s="53">
        <f t="shared" si="5"/>
        <v>0</v>
      </c>
      <c r="L23" s="91">
        <f>'2024_60-69 ΕΞΟΔΑ+ΟΜ 2'!L129</f>
        <v>0</v>
      </c>
      <c r="M23" s="53">
        <f t="shared" si="6"/>
        <v>0</v>
      </c>
      <c r="N23" s="54">
        <f>L23+'2025 Σεπτέμβριος'!N23</f>
        <v>524.05999999999995</v>
      </c>
      <c r="O23" s="53">
        <f t="shared" si="7"/>
        <v>8.7952907825142291E-4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'2025_ΕΣΟΔΑ'!L18</f>
        <v>0</v>
      </c>
      <c r="E24" s="53" t="e">
        <f t="shared" si="2"/>
        <v>#DIV/0!</v>
      </c>
      <c r="F24" s="54">
        <f>D24+'2025 Σεπτέμβριος'!F24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Σεπτέμβριος'!J24</f>
        <v>0</v>
      </c>
      <c r="K24" s="53">
        <f t="shared" si="5"/>
        <v>0</v>
      </c>
      <c r="L24" s="91">
        <f>'2024_60-69 ΕΞΟΔΑ+ΟΜ 2'!L130</f>
        <v>91.95</v>
      </c>
      <c r="M24" s="53">
        <f t="shared" si="6"/>
        <v>1.1926750683566897E-3</v>
      </c>
      <c r="N24" s="54">
        <f>L24+'2025 Σεπτέμβριος'!N24</f>
        <v>2436.8999999999996</v>
      </c>
      <c r="O24" s="53">
        <f t="shared" si="7"/>
        <v>4.0898454581362676E-3</v>
      </c>
      <c r="P24" s="54">
        <f t="shared" si="0"/>
        <v>-2436.8999999999996</v>
      </c>
      <c r="Q24" s="53" t="e">
        <f t="shared" si="1"/>
        <v>#DIV/0!</v>
      </c>
      <c r="S24"/>
      <c r="T24"/>
      <c r="U24"/>
      <c r="V24"/>
    </row>
    <row r="25" spans="1:22" ht="24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'2025_ΕΣΟΔΑ'!L19</f>
        <v>0</v>
      </c>
      <c r="E25" s="53" t="e">
        <f t="shared" si="2"/>
        <v>#DIV/0!</v>
      </c>
      <c r="F25" s="54">
        <f>D25+'2025 Σεπτέμβριος'!F25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Σεπτέμβριος'!J25</f>
        <v>0</v>
      </c>
      <c r="K25" s="53">
        <f t="shared" si="5"/>
        <v>0</v>
      </c>
      <c r="L25" s="91">
        <f>'2024_60-69 ΕΞΟΔΑ+ΟΜ 2'!L131</f>
        <v>0</v>
      </c>
      <c r="M25" s="53">
        <f t="shared" si="6"/>
        <v>0</v>
      </c>
      <c r="N25" s="54">
        <f>L25+'2025 Σεπτέμβριος'!N25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'2025_ΕΣΟΔΑ'!L20</f>
        <v>0</v>
      </c>
      <c r="E26" s="53" t="e">
        <f t="shared" si="2"/>
        <v>#DIV/0!</v>
      </c>
      <c r="F26" s="54">
        <f>D26+'2025 Σεπτέμβριος'!F26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Σεπτέμβριος'!J26</f>
        <v>0</v>
      </c>
      <c r="K26" s="53">
        <f t="shared" si="5"/>
        <v>0</v>
      </c>
      <c r="L26" s="91">
        <f>'2024_60-69 ΕΞΟΔΑ+ΟΜ 2'!L132</f>
        <v>112.9</v>
      </c>
      <c r="M26" s="53">
        <f t="shared" si="6"/>
        <v>1.4644156086728688E-3</v>
      </c>
      <c r="N26" s="54">
        <f>L26+'2025 Σεπτέμβριος'!N26</f>
        <v>112.9</v>
      </c>
      <c r="O26" s="53">
        <f t="shared" si="7"/>
        <v>1.8947989339882009E-4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'2025_ΕΣΟΔΑ'!L21</f>
        <v>0</v>
      </c>
      <c r="E27" s="53" t="e">
        <f t="shared" si="2"/>
        <v>#DIV/0!</v>
      </c>
      <c r="F27" s="54">
        <f>D27+'2025 Σεπτέμβριος'!F27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Σεπτέμβριος'!J27</f>
        <v>0</v>
      </c>
      <c r="K27" s="53">
        <f t="shared" si="5"/>
        <v>0</v>
      </c>
      <c r="L27" s="91">
        <f>'2024_60-69 ΕΞΟΔΑ+ΟΜ 2'!L133</f>
        <v>110.88999999999999</v>
      </c>
      <c r="M27" s="53">
        <f t="shared" si="6"/>
        <v>1.4383440818931301E-3</v>
      </c>
      <c r="N27" s="54">
        <f>L27+'2025 Σεπτέμβριος'!N27</f>
        <v>860.64</v>
      </c>
      <c r="O27" s="53">
        <f t="shared" si="7"/>
        <v>1.4444107657640435E-3</v>
      </c>
      <c r="P27" s="54">
        <f t="shared" ref="P27:P29" si="8">F27-N27</f>
        <v>-609.94000000000005</v>
      </c>
      <c r="Q27" s="53">
        <f t="shared" ref="Q27:Q29" si="9">N27/F27</f>
        <v>3.4329477463103313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'2025_ΕΣΟΔΑ'!L22</f>
        <v>0</v>
      </c>
      <c r="E28" s="53" t="e">
        <f t="shared" si="2"/>
        <v>#DIV/0!</v>
      </c>
      <c r="F28" s="54">
        <f>D28+'2025 Σεπτέμβριος'!F28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Σεπτέμβριος'!J28</f>
        <v>0</v>
      </c>
      <c r="K28" s="53">
        <f t="shared" si="5"/>
        <v>0</v>
      </c>
      <c r="L28" s="91">
        <f>'2024_60-69 ΕΞΟΔΑ+ΟΜ 2'!L134</f>
        <v>0</v>
      </c>
      <c r="M28" s="53">
        <f t="shared" si="6"/>
        <v>0</v>
      </c>
      <c r="N28" s="54">
        <f>L28+'2025 Σεπτέμβριος'!N28</f>
        <v>120.16</v>
      </c>
      <c r="O28" s="53">
        <f t="shared" si="7"/>
        <v>2.0166434004253517E-4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'2025_ΕΣΟΔΑ'!L23</f>
        <v>0</v>
      </c>
      <c r="E29" s="53" t="e">
        <f t="shared" ref="E29:E37" si="10">D29/$D$7</f>
        <v>#DIV/0!</v>
      </c>
      <c r="F29" s="54">
        <f>D29+'2025 Σεπτέμβριος'!F29</f>
        <v>264.43</v>
      </c>
      <c r="G29" s="53">
        <f t="shared" ref="G29:G37" si="11">F29/$F$7</f>
        <v>1.2251229239181862E-3</v>
      </c>
      <c r="H29" s="54"/>
      <c r="I29" s="53">
        <f t="shared" si="4"/>
        <v>0</v>
      </c>
      <c r="J29" s="54">
        <f>H29+'2025 Σεπτέμβριος'!J29</f>
        <v>0</v>
      </c>
      <c r="K29" s="53">
        <f t="shared" si="5"/>
        <v>0</v>
      </c>
      <c r="L29" s="91">
        <f>'2024_60-69 ΕΞΟΔΑ+ΟΜ 2'!L135</f>
        <v>76.400000000000006</v>
      </c>
      <c r="M29" s="53">
        <f>L29/$L$7</f>
        <v>9.9097743580697241E-4</v>
      </c>
      <c r="N29" s="54">
        <f>L29+'2025 Σεπτέμβριος'!N29</f>
        <v>5807.17</v>
      </c>
      <c r="O29" s="53">
        <f t="shared" si="7"/>
        <v>9.7461643272703808E-3</v>
      </c>
      <c r="P29" s="54">
        <f t="shared" si="8"/>
        <v>-5542.74</v>
      </c>
      <c r="Q29" s="53">
        <f t="shared" si="9"/>
        <v>21.961086109745491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'2025_ΕΣΟΔΑ'!L24</f>
        <v>0</v>
      </c>
      <c r="E30" s="53" t="e">
        <f t="shared" si="10"/>
        <v>#DIV/0!</v>
      </c>
      <c r="F30" s="54">
        <f>D30+'2025 Σεπτέμβριος'!F30</f>
        <v>-1281.8600000000001</v>
      </c>
      <c r="G30" s="53">
        <f t="shared" si="11"/>
        <v>-5.9389481951887691E-3</v>
      </c>
      <c r="H30" s="54"/>
      <c r="I30" s="53">
        <f t="shared" ref="I30" si="12">H30/$H$7</f>
        <v>0</v>
      </c>
      <c r="J30" s="54">
        <f>H30+'2025 Σεπτέμβριος'!J30</f>
        <v>0</v>
      </c>
      <c r="K30" s="53">
        <f t="shared" ref="K30" si="13">J30/$J$7</f>
        <v>0</v>
      </c>
      <c r="L30" s="91">
        <f>'2024_60-69 ΕΞΟΔΑ+ΟΜ 2'!L136</f>
        <v>-366.73</v>
      </c>
      <c r="M30" s="53">
        <f>L30/$L$7</f>
        <v>-4.756821400961923E-3</v>
      </c>
      <c r="N30" s="54">
        <f>L30+'2025 Σεπτέμβριος'!N30</f>
        <v>-2799.7400000000002</v>
      </c>
      <c r="O30" s="53">
        <f t="shared" ref="O30" si="14">N30/$N$7</f>
        <v>-4.698799262572299E-3</v>
      </c>
      <c r="P30" s="54">
        <f t="shared" ref="P30" si="15">F30-N30</f>
        <v>1517.88</v>
      </c>
      <c r="Q30" s="53">
        <f t="shared" ref="Q30" si="16">N30/F30</f>
        <v>2.1841230711622175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'2025_ΕΣΟΔΑ'!L25</f>
        <v>0</v>
      </c>
      <c r="E31" s="53" t="e">
        <f t="shared" si="10"/>
        <v>#DIV/0!</v>
      </c>
      <c r="F31" s="54">
        <f>D31+'2025 Σεπτέμβριος'!F31</f>
        <v>0</v>
      </c>
      <c r="G31" s="53">
        <f t="shared" si="11"/>
        <v>0</v>
      </c>
      <c r="H31" s="54"/>
      <c r="I31" s="53">
        <f t="shared" ref="I31:I37" si="17">H31/$H$7</f>
        <v>0</v>
      </c>
      <c r="J31" s="54">
        <f>H31+'2025 Σεπτέμβριος'!J31</f>
        <v>0</v>
      </c>
      <c r="K31" s="53">
        <f t="shared" ref="K31:K37" si="18">J31/$J$7</f>
        <v>0</v>
      </c>
      <c r="L31" s="91">
        <f>'2024_60-69 ΕΞΟΔΑ+ΟΜ 2'!L137</f>
        <v>0</v>
      </c>
      <c r="M31" s="53">
        <f t="shared" ref="M31:M37" si="19">L31/$L$7</f>
        <v>0</v>
      </c>
      <c r="N31" s="54">
        <f>L31+'2025 Σεπτέμβριος'!N31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'2025_ΕΣΟΔΑ'!L26</f>
        <v>0</v>
      </c>
      <c r="E32" s="53" t="e">
        <f t="shared" si="10"/>
        <v>#DIV/0!</v>
      </c>
      <c r="F32" s="54">
        <f>D32+'2025 Σεπτέμβριος'!F32</f>
        <v>0</v>
      </c>
      <c r="G32" s="53">
        <f t="shared" si="11"/>
        <v>0</v>
      </c>
      <c r="H32" s="54"/>
      <c r="I32" s="53">
        <f t="shared" si="17"/>
        <v>0</v>
      </c>
      <c r="J32" s="54">
        <f>H32+'2025 Σεπτέμβριος'!J32</f>
        <v>0</v>
      </c>
      <c r="K32" s="53">
        <f t="shared" si="18"/>
        <v>0</v>
      </c>
      <c r="L32" s="91">
        <f>'2024_60-69 ΕΞΟΔΑ+ΟΜ 2'!L138</f>
        <v>0</v>
      </c>
      <c r="M32" s="53">
        <f t="shared" si="19"/>
        <v>0</v>
      </c>
      <c r="N32" s="54">
        <f>L32+'2025 Σεπτέμβριος'!N32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'2025_ΕΣΟΔΑ'!L27</f>
        <v>0</v>
      </c>
      <c r="E33" s="53" t="e">
        <f t="shared" si="10"/>
        <v>#DIV/0!</v>
      </c>
      <c r="F33" s="54">
        <f>D33+'2025 Σεπτέμβριος'!F33</f>
        <v>0</v>
      </c>
      <c r="G33" s="53">
        <f t="shared" si="11"/>
        <v>0</v>
      </c>
      <c r="H33" s="54"/>
      <c r="I33" s="53">
        <f t="shared" si="17"/>
        <v>0</v>
      </c>
      <c r="J33" s="54">
        <f>H33+'2025 Σεπτέμβριος'!J33</f>
        <v>0</v>
      </c>
      <c r="K33" s="53">
        <f t="shared" si="18"/>
        <v>0</v>
      </c>
      <c r="L33" s="91">
        <f>'2024_60-69 ΕΞΟΔΑ+ΟΜ 2'!L139</f>
        <v>0</v>
      </c>
      <c r="M33" s="53">
        <f t="shared" si="19"/>
        <v>0</v>
      </c>
      <c r="N33" s="54">
        <f>L33+'2025 Σεπτέμβριος'!N33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'2025_ΕΣΟΔΑ'!L28</f>
        <v>0</v>
      </c>
      <c r="E34" s="53" t="e">
        <f t="shared" si="10"/>
        <v>#DIV/0!</v>
      </c>
      <c r="F34" s="54">
        <f>D34+'2025 Σεπτέμβριος'!F34</f>
        <v>0</v>
      </c>
      <c r="G34" s="53">
        <f t="shared" si="11"/>
        <v>0</v>
      </c>
      <c r="H34" s="54"/>
      <c r="I34" s="53">
        <f t="shared" si="17"/>
        <v>0</v>
      </c>
      <c r="J34" s="54">
        <f>H34+'2025 Σεπτέμβριος'!J34</f>
        <v>0</v>
      </c>
      <c r="K34" s="53">
        <f t="shared" si="18"/>
        <v>0</v>
      </c>
      <c r="L34" s="91">
        <f>'2024_60-69 ΕΞΟΔΑ+ΟΜ 2'!L140</f>
        <v>0</v>
      </c>
      <c r="M34" s="53">
        <f t="shared" si="19"/>
        <v>0</v>
      </c>
      <c r="N34" s="54">
        <f>L34+'2025 Σεπτέμβριος'!N34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'2025_ΕΣΟΔΑ'!L29</f>
        <v>0</v>
      </c>
      <c r="E35" s="53" t="e">
        <f t="shared" si="10"/>
        <v>#DIV/0!</v>
      </c>
      <c r="F35" s="54">
        <f>D35+'2025 Σεπτέμβριος'!F35</f>
        <v>0</v>
      </c>
      <c r="G35" s="53">
        <f t="shared" si="11"/>
        <v>0</v>
      </c>
      <c r="H35" s="54"/>
      <c r="I35" s="53">
        <f t="shared" si="17"/>
        <v>0</v>
      </c>
      <c r="J35" s="54">
        <f>H35+'2025 Σεπτέμβριος'!J35</f>
        <v>0</v>
      </c>
      <c r="K35" s="53">
        <f t="shared" si="18"/>
        <v>0</v>
      </c>
      <c r="L35" s="91">
        <f>'2024_60-69 ΕΞΟΔΑ+ΟΜ 2'!L141</f>
        <v>0</v>
      </c>
      <c r="M35" s="53">
        <f t="shared" si="19"/>
        <v>0</v>
      </c>
      <c r="N35" s="54">
        <f>L35+'2025 Σεπτέμβριος'!N35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'2025_ΕΣΟΔΑ'!L30</f>
        <v>0</v>
      </c>
      <c r="E36" s="53" t="e">
        <f t="shared" si="10"/>
        <v>#DIV/0!</v>
      </c>
      <c r="F36" s="54">
        <f>D36+'2025 Σεπτέμβριος'!F36</f>
        <v>0</v>
      </c>
      <c r="G36" s="53">
        <f t="shared" si="11"/>
        <v>0</v>
      </c>
      <c r="H36" s="54"/>
      <c r="I36" s="53">
        <f t="shared" si="17"/>
        <v>0</v>
      </c>
      <c r="J36" s="54">
        <f>H36+'2025 Σεπτέμβριος'!J36</f>
        <v>0</v>
      </c>
      <c r="K36" s="53">
        <f t="shared" si="18"/>
        <v>0</v>
      </c>
      <c r="L36" s="91">
        <f>'2024_60-69 ΕΞΟΔΑ+ΟΜ 2'!L142</f>
        <v>0</v>
      </c>
      <c r="M36" s="53">
        <f t="shared" si="19"/>
        <v>0</v>
      </c>
      <c r="N36" s="54">
        <f>L36+'2025 Σεπτέμβριος'!N36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'2025_ΕΣΟΔΑ'!L31</f>
        <v>0</v>
      </c>
      <c r="E37" s="53" t="e">
        <f t="shared" si="10"/>
        <v>#DIV/0!</v>
      </c>
      <c r="F37" s="54">
        <f>D37+'2025 Σεπτέμβριος'!F37</f>
        <v>0</v>
      </c>
      <c r="G37" s="53">
        <f t="shared" si="11"/>
        <v>0</v>
      </c>
      <c r="H37" s="54"/>
      <c r="I37" s="53">
        <f t="shared" si="17"/>
        <v>0</v>
      </c>
      <c r="J37" s="54">
        <f>H37+'2025 Σεπτέμβριος'!J37</f>
        <v>0</v>
      </c>
      <c r="K37" s="53">
        <f t="shared" si="18"/>
        <v>0</v>
      </c>
      <c r="L37" s="91">
        <f>'2024_60-69 ΕΞΟΔΑ+ΟΜ 2'!L143</f>
        <v>0</v>
      </c>
      <c r="M37" s="53">
        <f t="shared" si="19"/>
        <v>0</v>
      </c>
      <c r="N37" s="54">
        <f>L37+'2025 Σεπτέμβριος'!N37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4"/>
      <c r="B38" s="174"/>
      <c r="C38" s="83" t="s">
        <v>369</v>
      </c>
      <c r="D38" s="65">
        <f>'2025_ΕΣΟΔΑ'!L32</f>
        <v>0</v>
      </c>
      <c r="E38" s="82"/>
      <c r="F38" s="65">
        <f>'2025_ΕΣΟΔΑ'!L34</f>
        <v>215839.56584070798</v>
      </c>
      <c r="G38" s="82"/>
      <c r="H38" s="65">
        <f t="shared" ref="H38:N38" si="23">SUM(H8:H31)</f>
        <v>76661.595736729025</v>
      </c>
      <c r="I38" s="82"/>
      <c r="J38" s="65">
        <f t="shared" si="23"/>
        <v>764985.97870799259</v>
      </c>
      <c r="K38" s="82"/>
      <c r="L38" s="65">
        <f t="shared" si="23"/>
        <v>77095.599999999991</v>
      </c>
      <c r="M38" s="82"/>
      <c r="N38" s="65">
        <f t="shared" si="23"/>
        <v>595841.58495575259</v>
      </c>
      <c r="O38" s="82"/>
      <c r="P38" s="65"/>
      <c r="Q38" s="82"/>
      <c r="S38"/>
      <c r="T38"/>
      <c r="U38"/>
      <c r="V38"/>
    </row>
    <row r="39" spans="1:22" ht="28">
      <c r="A39" s="174"/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/>
      <c r="Q39" s="82"/>
      <c r="S39"/>
      <c r="T39"/>
      <c r="U39"/>
      <c r="V39"/>
    </row>
    <row r="40" spans="1:22" ht="1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39</v>
      </c>
      <c r="B41" s="174"/>
      <c r="C41" s="52" t="s">
        <v>413</v>
      </c>
      <c r="D41" s="433" t="str">
        <f>ΑΝΤΙΣΤΟΙΧΙΣΗ!$F$115</f>
        <v xml:space="preserve">ΟΚΤΩΒΡΙΟΣ ΤΡΕΧΟΝ ΕΤΟΣ </v>
      </c>
      <c r="E41" s="433"/>
      <c r="F41" s="433"/>
      <c r="G41" s="109">
        <f>ΑΝΤΙΣΤΟΙΧΙΣΗ!$D$34</f>
        <v>2025</v>
      </c>
      <c r="H41" s="433" t="str">
        <f>ΑΝΤΙΣΤΟΙΧΙΣΗ!$F$115</f>
        <v xml:space="preserve">ΟΚΤΩΒΡΙΟΣ ΤΡΕΧΟΝ ΕΤΟΣ </v>
      </c>
      <c r="I41" s="433"/>
      <c r="J41" s="433"/>
      <c r="K41" s="109">
        <f>ΑΝΤΙΣΤΟΙΧΙΣΗ!$D$34</f>
        <v>2025</v>
      </c>
      <c r="L41" s="433" t="str">
        <f>ΑΝΤΙΣΤΟΙΧΙΣΗ!$F$129</f>
        <v>ΟΚΤΩΒΡΙΟΣ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/>
      <c r="B43" s="181" t="s">
        <v>390</v>
      </c>
      <c r="C43" s="83" t="s">
        <v>34</v>
      </c>
      <c r="D43" s="65">
        <f>SUM(D44:D73)</f>
        <v>7839.9766666666674</v>
      </c>
      <c r="E43" s="82"/>
      <c r="F43" s="65">
        <f>SUM(F44:F73)</f>
        <v>262342.26666666666</v>
      </c>
      <c r="G43" s="82"/>
      <c r="H43" s="65">
        <f>SUM(H44:H73)</f>
        <v>46212.800889999999</v>
      </c>
      <c r="I43" s="82"/>
      <c r="J43" s="65">
        <f>SUM(J44:J73)</f>
        <v>348753.64438999997</v>
      </c>
      <c r="K43" s="82"/>
      <c r="L43" s="65">
        <f>SUM(L44:L73)</f>
        <v>51120.160000000003</v>
      </c>
      <c r="M43" s="82"/>
      <c r="N43" s="65">
        <f>SUM(N44:N73)</f>
        <v>491354.58899999986</v>
      </c>
      <c r="O43" s="82"/>
      <c r="P43" s="65">
        <f>SUM(P44:P73)</f>
        <v>0</v>
      </c>
      <c r="Q43" s="82"/>
      <c r="S43"/>
      <c r="T43"/>
      <c r="U43"/>
      <c r="V43"/>
    </row>
    <row r="44" spans="1:22" ht="33" customHeight="1">
      <c r="A44" s="180">
        <v>1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2'!M4</f>
        <v>0</v>
      </c>
      <c r="E44" s="76">
        <f>D44/$D$43</f>
        <v>0</v>
      </c>
      <c r="F44" s="66">
        <f>D44+'2025 Σεπτέμβριος'!F44</f>
        <v>17090.260000000002</v>
      </c>
      <c r="G44" s="76">
        <f>F44/$F$43</f>
        <v>6.5144897225863224E-2</v>
      </c>
      <c r="H44" s="56">
        <f>ΠΡΟΥΠΟΛΟΓΙΣΜΟΣ_ΕΞΟΔΑ!M7</f>
        <v>4850</v>
      </c>
      <c r="I44" s="426">
        <f>H44/$H$43</f>
        <v>0.1049492761008886</v>
      </c>
      <c r="J44" s="66">
        <f>H44+'2025 Σεπτέμβριος'!J44</f>
        <v>38068.630000000005</v>
      </c>
      <c r="K44" s="430">
        <f>J44/$J$43</f>
        <v>0.10915622133952264</v>
      </c>
      <c r="L44" s="56">
        <f>'2024_60-69 ΕΞΟΔΑ+ΟΜ 2'!M4</f>
        <v>5747.8799999999992</v>
      </c>
      <c r="M44" s="76">
        <f>L44/$L$43</f>
        <v>0.11243861521560181</v>
      </c>
      <c r="N44" s="66">
        <f>L44+'2025 Σεπτέμβριος'!N44</f>
        <v>45982.61</v>
      </c>
      <c r="O44" s="76">
        <f>N44/$N$43</f>
        <v>9.3583353100626099E-2</v>
      </c>
      <c r="P44" s="66"/>
      <c r="Q44" s="76"/>
      <c r="S44"/>
      <c r="T44"/>
      <c r="U44"/>
      <c r="V44"/>
    </row>
    <row r="45" spans="1:22" ht="28">
      <c r="A45" s="180">
        <v>2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2'!M5</f>
        <v>0</v>
      </c>
      <c r="E45" s="76">
        <f t="shared" ref="E45:E71" si="24">D45/$D$43</f>
        <v>0</v>
      </c>
      <c r="F45" s="66">
        <f>D45+'2025 Σεπτέμβριος'!F45</f>
        <v>24880</v>
      </c>
      <c r="G45" s="76">
        <f t="shared" ref="G45:G71" si="25">F45/$F$43</f>
        <v>9.4837939445010011E-2</v>
      </c>
      <c r="H45" s="56">
        <f>ΠΡΟΥΠΟΛΟΓΙΣΜΟΣ_ΕΞΟΔΑ!M11</f>
        <v>4450</v>
      </c>
      <c r="I45" s="426">
        <f t="shared" ref="I45:I71" si="26">H45/$H$43</f>
        <v>9.6293665700815309E-2</v>
      </c>
      <c r="J45" s="66">
        <f>H45+'2025 Σεπτέμβριος'!J45</f>
        <v>36315.589999999997</v>
      </c>
      <c r="K45" s="430">
        <f t="shared" ref="K45:K71" si="27">J45/$J$43</f>
        <v>0.10412963587382457</v>
      </c>
      <c r="L45" s="56">
        <f>'2024_60-69 ΕΞΟΔΑ+ΟΜ 2'!M5</f>
        <v>4986.0600000000004</v>
      </c>
      <c r="M45" s="76">
        <f t="shared" ref="M45:M71" si="28">L45/$L$43</f>
        <v>9.7536079699281061E-2</v>
      </c>
      <c r="N45" s="66">
        <f>L45+'2025 Σεπτέμβριος'!N45</f>
        <v>52949.680000000008</v>
      </c>
      <c r="O45" s="76">
        <f t="shared" ref="O45:O71" si="29">N45/$N$43</f>
        <v>0.10776266505979457</v>
      </c>
      <c r="P45" s="66"/>
      <c r="Q45" s="76">
        <f>N45/F45</f>
        <v>2.1282025723472673</v>
      </c>
      <c r="S45"/>
      <c r="T45"/>
      <c r="U45"/>
      <c r="V45"/>
    </row>
    <row r="46" spans="1:22" ht="28">
      <c r="A46" s="180">
        <v>3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2'!M6</f>
        <v>0</v>
      </c>
      <c r="E46" s="76">
        <f t="shared" si="24"/>
        <v>0</v>
      </c>
      <c r="F46" s="66">
        <f>D46+'2025 Σεπτέμβριος'!F46</f>
        <v>14200.8</v>
      </c>
      <c r="G46" s="76">
        <f t="shared" si="25"/>
        <v>5.4130812317954101E-2</v>
      </c>
      <c r="H46" s="56">
        <f>ΠΡΟΥΠΟΛΟΓΙΣΜΟΣ_ΕΞΟΔΑ!M15</f>
        <v>2200</v>
      </c>
      <c r="I46" s="426">
        <f t="shared" si="26"/>
        <v>4.7605857200403071E-2</v>
      </c>
      <c r="J46" s="66">
        <f>H46+'2025 Σεπτέμβριος'!J46</f>
        <v>17022.95</v>
      </c>
      <c r="K46" s="430">
        <f t="shared" si="27"/>
        <v>4.88108160984944E-2</v>
      </c>
      <c r="L46" s="56">
        <f>'2024_60-69 ΕΞΟΔΑ+ΟΜ 2'!M6</f>
        <v>2330.9</v>
      </c>
      <c r="M46" s="76">
        <f t="shared" si="28"/>
        <v>4.5596492655735038E-2</v>
      </c>
      <c r="N46" s="66">
        <f>L46+'2025 Σεπτέμβριος'!N46</f>
        <v>27450.219999999998</v>
      </c>
      <c r="O46" s="76">
        <f t="shared" si="29"/>
        <v>5.5866416259317778E-2</v>
      </c>
      <c r="P46" s="66"/>
      <c r="Q46" s="76">
        <f t="shared" ref="Q46:Q71" si="30">N46/F46</f>
        <v>1.9330051828066024</v>
      </c>
      <c r="S46"/>
      <c r="T46"/>
      <c r="U46"/>
      <c r="V46"/>
    </row>
    <row r="47" spans="1:22" ht="28">
      <c r="A47" s="180">
        <v>4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2'!M7</f>
        <v>0</v>
      </c>
      <c r="E47" s="76">
        <f t="shared" si="24"/>
        <v>0</v>
      </c>
      <c r="F47" s="66">
        <f>D47+'2025 Σεπτέμβριος'!F47</f>
        <v>3672.9500000000003</v>
      </c>
      <c r="G47" s="76">
        <f t="shared" si="25"/>
        <v>1.4000603283141058E-2</v>
      </c>
      <c r="H47" s="56">
        <f>ΠΡΟΥΠΟΛΟΓΙΣΜΟΣ_ΕΞΟΔΑ!M19</f>
        <v>1154.33</v>
      </c>
      <c r="I47" s="426">
        <f t="shared" si="26"/>
        <v>2.4978576882791488E-2</v>
      </c>
      <c r="J47" s="66">
        <f>H47+'2025 Σεπτέμβριος'!J47</f>
        <v>8957.1365999999998</v>
      </c>
      <c r="K47" s="430">
        <f t="shared" si="27"/>
        <v>2.5683277419700661E-2</v>
      </c>
      <c r="L47" s="56">
        <f>'2024_60-69 ΕΞΟΔΑ+ΟΜ 2'!M7</f>
        <v>1326.72</v>
      </c>
      <c r="M47" s="76">
        <f t="shared" si="28"/>
        <v>2.595297041323814E-2</v>
      </c>
      <c r="N47" s="66">
        <f>L47+'2025 Σεπτέμβριος'!N47</f>
        <v>11003.119999999999</v>
      </c>
      <c r="O47" s="76">
        <f t="shared" si="29"/>
        <v>2.2393441002338949E-2</v>
      </c>
      <c r="P47" s="66"/>
      <c r="Q47" s="76">
        <f t="shared" si="30"/>
        <v>2.995717338923753</v>
      </c>
      <c r="S47"/>
      <c r="T47"/>
      <c r="U47"/>
      <c r="V47" s="237"/>
    </row>
    <row r="48" spans="1:22" ht="28">
      <c r="A48" s="180">
        <v>5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2'!M8</f>
        <v>0</v>
      </c>
      <c r="E48" s="76">
        <f t="shared" si="24"/>
        <v>0</v>
      </c>
      <c r="F48" s="66">
        <f>D48+'2025 Σεπτέμβριος'!F48</f>
        <v>4508.5199999999995</v>
      </c>
      <c r="G48" s="76">
        <f t="shared" si="25"/>
        <v>1.7185640946407413E-2</v>
      </c>
      <c r="H48" s="56">
        <f>ΠΡΟΥΠΟΛΟΓΙΣΜΟΣ_ΕΞΟΔΑ!M23</f>
        <v>947.8649999999999</v>
      </c>
      <c r="I48" s="426">
        <f t="shared" si="26"/>
        <v>2.0510875379663659E-2</v>
      </c>
      <c r="J48" s="66">
        <f>H48+'2025 Σεπτέμβριος'!J48</f>
        <v>7693.992299999999</v>
      </c>
      <c r="K48" s="430">
        <f t="shared" si="27"/>
        <v>2.2061396128081907E-2</v>
      </c>
      <c r="L48" s="56">
        <f>'2024_60-69 ΕΞΟΔΑ+ΟΜ 2'!M8</f>
        <v>1008.1999999999999</v>
      </c>
      <c r="M48" s="76">
        <f t="shared" si="28"/>
        <v>1.9722160494020362E-2</v>
      </c>
      <c r="N48" s="66">
        <f>L48+'2025 Σεπτέμβριος'!N48</f>
        <v>10701.36</v>
      </c>
      <c r="O48" s="76">
        <f t="shared" si="29"/>
        <v>2.1779302034767408E-2</v>
      </c>
      <c r="P48" s="66"/>
      <c r="Q48" s="76">
        <f t="shared" si="30"/>
        <v>2.3735860104868118</v>
      </c>
      <c r="S48"/>
      <c r="T48"/>
      <c r="U48"/>
      <c r="V48" s="237"/>
    </row>
    <row r="49" spans="1:22" ht="28">
      <c r="A49" s="180">
        <v>6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2'!M9</f>
        <v>0</v>
      </c>
      <c r="E49" s="76">
        <f t="shared" si="24"/>
        <v>0</v>
      </c>
      <c r="F49" s="66">
        <f>D49+'2025 Σεπτέμβριος'!F49</f>
        <v>3032.88</v>
      </c>
      <c r="G49" s="76">
        <f t="shared" si="25"/>
        <v>1.1560775312861012E-2</v>
      </c>
      <c r="H49" s="56">
        <f>ΠΡΟΥΠΟΛΟΓΙΣΜΟΣ_ΕΞΟΔΑ!M27</f>
        <v>570.68000000000006</v>
      </c>
      <c r="I49" s="426">
        <f t="shared" si="26"/>
        <v>1.2348959357784559E-2</v>
      </c>
      <c r="J49" s="66">
        <f>H49+'2025 Σεπτέμβριος'!J49</f>
        <v>4374.0836000000008</v>
      </c>
      <c r="K49" s="430">
        <f t="shared" si="27"/>
        <v>1.254204413447965E-2</v>
      </c>
      <c r="L49" s="56">
        <f>'2024_60-69 ΕΞΟΔΑ+ΟΜ 2'!M9</f>
        <v>589.86</v>
      </c>
      <c r="M49" s="76">
        <f t="shared" si="28"/>
        <v>1.1538696279510862E-2</v>
      </c>
      <c r="N49" s="66">
        <f>L49+'2025 Σεπτέμβριος'!N49</f>
        <v>7076.53</v>
      </c>
      <c r="O49" s="76">
        <f t="shared" si="29"/>
        <v>1.4402083868601055E-2</v>
      </c>
      <c r="P49" s="66"/>
      <c r="Q49" s="76">
        <f t="shared" si="30"/>
        <v>2.3332706866081083</v>
      </c>
      <c r="S49"/>
      <c r="T49"/>
      <c r="U49"/>
      <c r="V49" s="237"/>
    </row>
    <row r="50" spans="1:22" ht="14.5">
      <c r="A50" s="180">
        <v>7</v>
      </c>
      <c r="B50" s="180">
        <v>7</v>
      </c>
      <c r="C50" s="115" t="str">
        <f>ΑΝΤΙΣΤΟΙΧΙΣΗ!I193</f>
        <v xml:space="preserve">Ενοίκια </v>
      </c>
      <c r="D50" s="56">
        <f>'2025_60-69 ΕΞΟΔΑ+ΟΜ 2'!M10</f>
        <v>0</v>
      </c>
      <c r="E50" s="76">
        <f t="shared" si="24"/>
        <v>0</v>
      </c>
      <c r="F50" s="66">
        <f>D50+'2025 Σεπτέμβριος'!F50</f>
        <v>47267</v>
      </c>
      <c r="G50" s="76">
        <f t="shared" si="25"/>
        <v>0.18017302587408715</v>
      </c>
      <c r="H50" s="56">
        <f>ΠΡΟΥΠΟΛΟΓΙΣΜΟΣ_ΕΞΟΔΑ!M31</f>
        <v>9987.34</v>
      </c>
      <c r="I50" s="426">
        <f t="shared" si="26"/>
        <v>0.21611630993266984</v>
      </c>
      <c r="J50" s="66">
        <f>H50+'2025 Σεπτέμβριος'!J50</f>
        <v>76472.849999999991</v>
      </c>
      <c r="K50" s="430">
        <f t="shared" si="27"/>
        <v>0.2192746978565846</v>
      </c>
      <c r="L50" s="56">
        <f>'2024_60-69 ΕΞΟΔΑ+ΟΜ 2'!M10</f>
        <v>9331.11</v>
      </c>
      <c r="M50" s="76">
        <f t="shared" si="28"/>
        <v>0.18253287939630861</v>
      </c>
      <c r="N50" s="66">
        <f>L50+'2025 Σεπτέμβριος'!N50</f>
        <v>93683.029999999984</v>
      </c>
      <c r="O50" s="76">
        <f t="shared" si="29"/>
        <v>0.19066277612398572</v>
      </c>
      <c r="P50" s="66"/>
      <c r="Q50" s="76">
        <f t="shared" si="30"/>
        <v>1.9819965303488689</v>
      </c>
      <c r="S50"/>
      <c r="T50"/>
      <c r="U50"/>
      <c r="V50"/>
    </row>
    <row r="51" spans="1:22" ht="14.5">
      <c r="A51" s="180">
        <v>8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2'!M11</f>
        <v>0</v>
      </c>
      <c r="E51" s="76">
        <f t="shared" si="24"/>
        <v>0</v>
      </c>
      <c r="F51" s="66">
        <f>D51+'2025 Σεπτέμβριος'!F51</f>
        <v>0</v>
      </c>
      <c r="G51" s="76">
        <f t="shared" si="25"/>
        <v>0</v>
      </c>
      <c r="H51" s="56">
        <f>ΠΡΟΥΠΟΛΟΓΙΣΜΟΣ_ΕΞΟΔΑ!M35</f>
        <v>0</v>
      </c>
      <c r="I51" s="426">
        <f t="shared" si="26"/>
        <v>0</v>
      </c>
      <c r="J51" s="66">
        <f>H51+'2025 Σεπτέμβριος'!J51</f>
        <v>0</v>
      </c>
      <c r="K51" s="430">
        <f t="shared" si="27"/>
        <v>0</v>
      </c>
      <c r="L51" s="56">
        <f>'2024_60-69 ΕΞΟΔΑ+ΟΜ 2'!M11</f>
        <v>0</v>
      </c>
      <c r="M51" s="76">
        <f t="shared" si="28"/>
        <v>0</v>
      </c>
      <c r="N51" s="66">
        <f>L51+'2025 Σεπτέμβριος'!N51</f>
        <v>0</v>
      </c>
      <c r="O51" s="76">
        <f t="shared" si="29"/>
        <v>0</v>
      </c>
      <c r="P51" s="66"/>
      <c r="Q51" s="76" t="e">
        <f t="shared" si="30"/>
        <v>#DIV/0!</v>
      </c>
      <c r="S51"/>
      <c r="T51"/>
      <c r="U51"/>
      <c r="V51"/>
    </row>
    <row r="52" spans="1:22" ht="14.5">
      <c r="A52" s="180">
        <v>9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2'!M12</f>
        <v>0</v>
      </c>
      <c r="E52" s="76">
        <f t="shared" si="24"/>
        <v>0</v>
      </c>
      <c r="F52" s="66">
        <f>D52+'2025 Σεπτέμβριος'!F52</f>
        <v>1664.65</v>
      </c>
      <c r="G52" s="76">
        <f t="shared" si="25"/>
        <v>6.3453366518141444E-3</v>
      </c>
      <c r="H52" s="56">
        <f>ΠΡΟΥΠΟΛΟΓΙΣΜΟΣ_ΕΞΟΔΑ!M39</f>
        <v>352.78003999999999</v>
      </c>
      <c r="I52" s="426">
        <f t="shared" si="26"/>
        <v>7.6338164579056742E-3</v>
      </c>
      <c r="J52" s="66">
        <f>H52+'2025 Σεπτέμβριος'!J52</f>
        <v>2705.6834400000002</v>
      </c>
      <c r="K52" s="430">
        <f t="shared" si="27"/>
        <v>7.7581510144000719E-3</v>
      </c>
      <c r="L52" s="56">
        <f>'2024_60-69 ΕΞΟΔΑ+ΟΜ 2'!M12</f>
        <v>328.34999999999997</v>
      </c>
      <c r="M52" s="76">
        <f t="shared" si="28"/>
        <v>6.4231019621221828E-3</v>
      </c>
      <c r="N52" s="66">
        <f>L52+'2025 Σεπτέμβριος'!N52</f>
        <v>3287.52</v>
      </c>
      <c r="O52" s="76">
        <f t="shared" si="29"/>
        <v>6.6907281901869061E-3</v>
      </c>
      <c r="P52" s="66"/>
      <c r="Q52" s="76">
        <f t="shared" si="30"/>
        <v>1.9749016309734777</v>
      </c>
      <c r="S52"/>
      <c r="T52"/>
      <c r="U52"/>
      <c r="V52"/>
    </row>
    <row r="53" spans="1:22" ht="14.5">
      <c r="A53" s="180">
        <v>10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2'!M13</f>
        <v>0</v>
      </c>
      <c r="E53" s="76">
        <f t="shared" si="24"/>
        <v>0</v>
      </c>
      <c r="F53" s="66">
        <f>D53+'2025 Σεπτέμβριος'!F53</f>
        <v>2427.5000000000005</v>
      </c>
      <c r="G53" s="76">
        <f t="shared" si="25"/>
        <v>9.2531791801753142E-3</v>
      </c>
      <c r="H53" s="56">
        <f>ΠΡΟΥΠΟΛΟΓΙΣΜΟΣ_ΕΞΟΔΑ!M43</f>
        <v>225.26</v>
      </c>
      <c r="I53" s="426">
        <f t="shared" si="26"/>
        <v>4.8744069968012713E-3</v>
      </c>
      <c r="J53" s="66">
        <f>H53+'2025 Σεπτέμβριος'!J53</f>
        <v>2837.54</v>
      </c>
      <c r="K53" s="430">
        <f t="shared" si="27"/>
        <v>8.136230389686968E-3</v>
      </c>
      <c r="L53" s="56">
        <f>'2024_60-69 ΕΞΟΔΑ+ΟΜ 2'!M13</f>
        <v>225.26</v>
      </c>
      <c r="M53" s="76">
        <f t="shared" si="28"/>
        <v>4.4064807308897306E-3</v>
      </c>
      <c r="N53" s="66">
        <f>L53+'2025 Σεπτέμβριος'!N53</f>
        <v>5268.8099999999995</v>
      </c>
      <c r="O53" s="76">
        <f t="shared" si="29"/>
        <v>1.0723030003083986E-2</v>
      </c>
      <c r="P53" s="66"/>
      <c r="Q53" s="76">
        <f t="shared" si="30"/>
        <v>2.1704675592173013</v>
      </c>
      <c r="S53"/>
      <c r="T53"/>
      <c r="U53"/>
      <c r="V53"/>
    </row>
    <row r="54" spans="1:22" ht="14.5">
      <c r="A54" s="180">
        <v>11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2'!M14</f>
        <v>0</v>
      </c>
      <c r="E54" s="76">
        <f t="shared" si="24"/>
        <v>0</v>
      </c>
      <c r="F54" s="66">
        <f>D54+'2025 Σεπτέμβριος'!F54</f>
        <v>3383.5</v>
      </c>
      <c r="G54" s="76">
        <f t="shared" si="25"/>
        <v>1.2897273637949814E-2</v>
      </c>
      <c r="H54" s="56">
        <f>ΠΡΟΥΠΟΛΟΓΙΣΜΟΣ_ΕΞΟΔΑ!M47</f>
        <v>1836.8083499999998</v>
      </c>
      <c r="I54" s="426">
        <f t="shared" si="26"/>
        <v>3.9746743643003624E-2</v>
      </c>
      <c r="J54" s="66">
        <f>H54+'2025 Σεπτέμβριος'!J54</f>
        <v>10835.915949999999</v>
      </c>
      <c r="K54" s="430">
        <f t="shared" si="27"/>
        <v>3.1070402056881569E-2</v>
      </c>
      <c r="L54" s="56">
        <f>'2024_60-69 ΕΞΟΔΑ+ΟΜ 2'!M14</f>
        <v>2132</v>
      </c>
      <c r="M54" s="76">
        <f t="shared" si="28"/>
        <v>4.170565976319323E-2</v>
      </c>
      <c r="N54" s="66">
        <f>L54+'2025 Σεπτέμβριος'!N54</f>
        <v>12529.589</v>
      </c>
      <c r="O54" s="76">
        <f t="shared" si="29"/>
        <v>2.5500095614248968E-2</v>
      </c>
      <c r="P54" s="66"/>
      <c r="Q54" s="76">
        <f t="shared" si="30"/>
        <v>3.7031443771242798</v>
      </c>
      <c r="S54"/>
      <c r="T54"/>
      <c r="U54"/>
      <c r="V54"/>
    </row>
    <row r="55" spans="1:22" ht="14.5">
      <c r="A55" s="180">
        <v>12</v>
      </c>
      <c r="B55" s="180">
        <v>12</v>
      </c>
      <c r="C55" s="115" t="str">
        <f>ΑΝΤΙΣΤΟΙΧΙΣΗ!I198</f>
        <v>Φυσικό αέριο</v>
      </c>
      <c r="D55" s="56">
        <f>'2025_60-69 ΕΞΟΔΑ+ΟΜ 2'!M15</f>
        <v>0</v>
      </c>
      <c r="E55" s="76">
        <f t="shared" si="24"/>
        <v>0</v>
      </c>
      <c r="F55" s="66">
        <f>D55+'2025 Σεπτέμβριος'!F55</f>
        <v>1079.08</v>
      </c>
      <c r="G55" s="76">
        <f t="shared" si="25"/>
        <v>4.1132525601415351E-3</v>
      </c>
      <c r="H55" s="56">
        <f>ΠΡΟΥΠΟΛΟΓΙΣΜΟΣ_ΕΞΟΔΑ!M51</f>
        <v>0</v>
      </c>
      <c r="I55" s="426">
        <f t="shared" si="26"/>
        <v>0</v>
      </c>
      <c r="J55" s="66">
        <f>H55+'2025 Σεπτέμβριος'!J55</f>
        <v>0</v>
      </c>
      <c r="K55" s="430">
        <f t="shared" si="27"/>
        <v>0</v>
      </c>
      <c r="L55" s="56">
        <f>'2024_60-69 ΕΞΟΔΑ+ΟΜ 2'!M15</f>
        <v>0</v>
      </c>
      <c r="M55" s="76">
        <f t="shared" si="28"/>
        <v>0</v>
      </c>
      <c r="N55" s="66">
        <f>L55+'2025 Σεπτέμβριος'!N55</f>
        <v>0</v>
      </c>
      <c r="O55" s="76">
        <f t="shared" si="29"/>
        <v>0</v>
      </c>
      <c r="P55" s="66"/>
      <c r="Q55" s="76">
        <f t="shared" si="30"/>
        <v>0</v>
      </c>
      <c r="S55"/>
      <c r="T55"/>
      <c r="U55"/>
      <c r="V55"/>
    </row>
    <row r="56" spans="1:22" ht="28">
      <c r="A56" s="180">
        <v>13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2'!M16</f>
        <v>0</v>
      </c>
      <c r="E56" s="76">
        <f t="shared" si="24"/>
        <v>0</v>
      </c>
      <c r="F56" s="66">
        <f>D56+'2025 Σεπτέμβριος'!F56</f>
        <v>1678.29</v>
      </c>
      <c r="G56" s="76">
        <f t="shared" si="25"/>
        <v>6.3973297986802992E-3</v>
      </c>
      <c r="H56" s="56">
        <f>ΠΡΟΥΠΟΛΟΓΙΣΜΟΣ_ΕΞΟΔΑ!M55</f>
        <v>360.39</v>
      </c>
      <c r="I56" s="426">
        <f t="shared" si="26"/>
        <v>7.7984885802060283E-3</v>
      </c>
      <c r="J56" s="66">
        <f>H56+'2025 Σεπτέμβριος'!J56</f>
        <v>2440.79</v>
      </c>
      <c r="K56" s="430">
        <f t="shared" si="27"/>
        <v>6.9986078690852131E-3</v>
      </c>
      <c r="L56" s="56">
        <f>'2024_60-69 ΕΞΟΔΑ+ΟΜ 2'!M16</f>
        <v>360.39</v>
      </c>
      <c r="M56" s="76">
        <f t="shared" si="28"/>
        <v>7.0498605638167006E-3</v>
      </c>
      <c r="N56" s="66">
        <f>L56+'2025 Σεπτέμβριος'!N56</f>
        <v>3272.1099999999992</v>
      </c>
      <c r="O56" s="76">
        <f t="shared" si="29"/>
        <v>6.6593659105929305E-3</v>
      </c>
      <c r="P56" s="66"/>
      <c r="Q56" s="76"/>
      <c r="S56"/>
      <c r="T56"/>
      <c r="U56"/>
      <c r="V56"/>
    </row>
    <row r="57" spans="1:22" ht="14.5">
      <c r="A57" s="180">
        <v>14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2'!M17</f>
        <v>0</v>
      </c>
      <c r="E57" s="76">
        <f t="shared" si="24"/>
        <v>0</v>
      </c>
      <c r="F57" s="66">
        <f>D57+'2025 Σεπτέμβριος'!F57</f>
        <v>287.06</v>
      </c>
      <c r="G57" s="76">
        <f t="shared" si="25"/>
        <v>1.0942194090468075E-3</v>
      </c>
      <c r="H57" s="56">
        <f>ΠΡΟΥΠΟΛΟΓΙΣΜΟΣ_ΕΞΟΔΑ!M59</f>
        <v>95.350000000000009</v>
      </c>
      <c r="I57" s="426">
        <f t="shared" si="26"/>
        <v>2.0632811291174699E-3</v>
      </c>
      <c r="J57" s="66">
        <f>H57+'2025 Σεπτέμβριος'!J57</f>
        <v>891.48</v>
      </c>
      <c r="K57" s="430">
        <f t="shared" si="27"/>
        <v>2.5561883419434224E-3</v>
      </c>
      <c r="L57" s="56">
        <f>'2024_60-69 ΕΞΟΔΑ+ΟΜ 2'!M17</f>
        <v>95.350000000000009</v>
      </c>
      <c r="M57" s="76">
        <f t="shared" si="28"/>
        <v>1.8652132544186091E-3</v>
      </c>
      <c r="N57" s="66">
        <f>L57+'2025 Σεπτέμβριος'!N57</f>
        <v>901.16000000000008</v>
      </c>
      <c r="O57" s="76">
        <f t="shared" si="29"/>
        <v>1.8340319194617319E-3</v>
      </c>
      <c r="P57" s="66"/>
      <c r="Q57" s="76">
        <f t="shared" si="30"/>
        <v>3.1392740193687731</v>
      </c>
      <c r="S57"/>
      <c r="T57"/>
      <c r="U57"/>
      <c r="V57"/>
    </row>
    <row r="58" spans="1:22" ht="14.5">
      <c r="A58" s="180">
        <v>15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2'!M18</f>
        <v>0</v>
      </c>
      <c r="E58" s="76">
        <f t="shared" si="24"/>
        <v>0</v>
      </c>
      <c r="F58" s="66">
        <f>D58+'2025 Σεπτέμβριος'!F58</f>
        <v>3780.7</v>
      </c>
      <c r="G58" s="76">
        <f t="shared" si="25"/>
        <v>1.4411326272497962E-2</v>
      </c>
      <c r="H58" s="56">
        <f>ΠΡΟΥΠΟΛΟΓΙΣΜΟΣ_ΕΞΟΔΑ!M63</f>
        <v>0</v>
      </c>
      <c r="I58" s="426">
        <f t="shared" si="26"/>
        <v>0</v>
      </c>
      <c r="J58" s="66">
        <f>H58+'2025 Σεπτέμβριος'!J58</f>
        <v>687.01000000000022</v>
      </c>
      <c r="K58" s="430">
        <f t="shared" si="27"/>
        <v>1.9699005617608372E-3</v>
      </c>
      <c r="L58" s="56">
        <f>'2024_60-69 ΕΞΟΔΑ+ΟΜ 2'!M18</f>
        <v>0</v>
      </c>
      <c r="M58" s="76">
        <f t="shared" si="28"/>
        <v>0</v>
      </c>
      <c r="N58" s="66">
        <f>L58+'2025 Σεπτέμβριος'!N58</f>
        <v>1443.0800000000002</v>
      </c>
      <c r="O58" s="76">
        <f t="shared" si="29"/>
        <v>2.9369421438333217E-3</v>
      </c>
      <c r="P58" s="66"/>
      <c r="Q58" s="76">
        <f t="shared" si="30"/>
        <v>0.38169651122807952</v>
      </c>
      <c r="S58"/>
      <c r="T58"/>
      <c r="U58"/>
      <c r="V58"/>
    </row>
    <row r="59" spans="1:22" ht="14.5">
      <c r="A59" s="180">
        <v>16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2'!M19</f>
        <v>0</v>
      </c>
      <c r="E59" s="76">
        <f t="shared" si="24"/>
        <v>0</v>
      </c>
      <c r="F59" s="66">
        <f>D59+'2025 Σεπτέμβριος'!F59</f>
        <v>363.25000000000006</v>
      </c>
      <c r="G59" s="76">
        <f t="shared" si="25"/>
        <v>1.3846415395257191E-3</v>
      </c>
      <c r="H59" s="56">
        <f>ΠΡΟΥΠΟΛΟΓΙΣΜΟΣ_ΕΞΟΔΑ!M67</f>
        <v>56.52</v>
      </c>
      <c r="I59" s="426">
        <f t="shared" si="26"/>
        <v>1.2230377495303555E-3</v>
      </c>
      <c r="J59" s="66">
        <f>H59+'2025 Σεπτέμβριος'!J59</f>
        <v>612.84</v>
      </c>
      <c r="K59" s="430">
        <f t="shared" si="27"/>
        <v>1.7572289490247757E-3</v>
      </c>
      <c r="L59" s="56">
        <f>'2024_60-69 ΕΞΟΔΑ+ΟΜ 2'!M19</f>
        <v>56.519999999999982</v>
      </c>
      <c r="M59" s="76">
        <f t="shared" si="28"/>
        <v>1.105630342315047E-3</v>
      </c>
      <c r="N59" s="66">
        <f>L59+'2025 Σεπτέμβριος'!N59</f>
        <v>1065.56</v>
      </c>
      <c r="O59" s="76">
        <f t="shared" si="29"/>
        <v>2.168617173533715E-3</v>
      </c>
      <c r="P59" s="66"/>
      <c r="Q59" s="76">
        <f t="shared" si="30"/>
        <v>2.9334067446662071</v>
      </c>
      <c r="S59"/>
      <c r="T59"/>
      <c r="U59"/>
      <c r="V59"/>
    </row>
    <row r="60" spans="1:22" ht="14.5">
      <c r="A60" s="180">
        <v>17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2'!M20</f>
        <v>0</v>
      </c>
      <c r="E60" s="76">
        <f t="shared" si="24"/>
        <v>0</v>
      </c>
      <c r="F60" s="66">
        <f>D60+'2025 Σεπτέμβριος'!F60</f>
        <v>0</v>
      </c>
      <c r="G60" s="76">
        <f t="shared" si="25"/>
        <v>0</v>
      </c>
      <c r="H60" s="56">
        <f>ΠΡΟΥΠΟΛΟΓΙΣΜΟΣ_ΕΞΟΔΑ!M71</f>
        <v>0</v>
      </c>
      <c r="I60" s="426">
        <f t="shared" si="26"/>
        <v>0</v>
      </c>
      <c r="J60" s="66">
        <f>H60+'2025 Σεπτέμβριος'!J60</f>
        <v>0</v>
      </c>
      <c r="K60" s="430">
        <f t="shared" si="27"/>
        <v>0</v>
      </c>
      <c r="L60" s="56">
        <f>'2024_60-69 ΕΞΟΔΑ+ΟΜ 2'!M20</f>
        <v>0</v>
      </c>
      <c r="M60" s="76">
        <f t="shared" si="28"/>
        <v>0</v>
      </c>
      <c r="N60" s="66">
        <f>L60+'2025 Σεπτέμβριος'!N60</f>
        <v>0</v>
      </c>
      <c r="O60" s="76">
        <f t="shared" si="29"/>
        <v>0</v>
      </c>
      <c r="P60" s="66"/>
      <c r="Q60" s="76" t="e">
        <f t="shared" si="30"/>
        <v>#DIV/0!</v>
      </c>
      <c r="S60"/>
      <c r="T60"/>
      <c r="U60"/>
      <c r="V60"/>
    </row>
    <row r="61" spans="1:22" ht="14.5">
      <c r="A61" s="180">
        <v>18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2'!M21</f>
        <v>0</v>
      </c>
      <c r="E61" s="76">
        <f t="shared" si="24"/>
        <v>0</v>
      </c>
      <c r="F61" s="66">
        <f>D61+'2025 Σεπτέμβριος'!F61</f>
        <v>0</v>
      </c>
      <c r="G61" s="76">
        <f t="shared" si="25"/>
        <v>0</v>
      </c>
      <c r="H61" s="56">
        <f>ΠΡΟΥΠΟΛΟΓΙΣΜΟΣ_ΕΞΟΔΑ!M75</f>
        <v>0</v>
      </c>
      <c r="I61" s="426">
        <f t="shared" si="26"/>
        <v>0</v>
      </c>
      <c r="J61" s="66">
        <f>H61+'2025 Σεπτέμβριος'!J61</f>
        <v>18.7</v>
      </c>
      <c r="K61" s="430">
        <f t="shared" si="27"/>
        <v>5.3619511367997036E-5</v>
      </c>
      <c r="L61" s="56">
        <f>'2024_60-69 ΕΞΟΔΑ+ΟΜ 2'!M21</f>
        <v>0</v>
      </c>
      <c r="M61" s="76">
        <f t="shared" si="28"/>
        <v>0</v>
      </c>
      <c r="N61" s="66">
        <f>L61+'2025 Σεπτέμβριος'!N61</f>
        <v>36.68</v>
      </c>
      <c r="O61" s="76">
        <f t="shared" si="29"/>
        <v>7.4650773232118957E-5</v>
      </c>
      <c r="P61" s="66"/>
      <c r="Q61" s="76" t="e">
        <f t="shared" si="30"/>
        <v>#DIV/0!</v>
      </c>
      <c r="S61"/>
      <c r="T61"/>
      <c r="U61"/>
      <c r="V61"/>
    </row>
    <row r="62" spans="1:22" ht="14.5">
      <c r="A62" s="180">
        <v>19</v>
      </c>
      <c r="B62" s="180">
        <v>19</v>
      </c>
      <c r="C62" s="118" t="str">
        <f>ΑΝΤΙΣΤΟΙΧΙΣΗ!I205</f>
        <v>Υλικά Φαρμακείου</v>
      </c>
      <c r="D62" s="56">
        <f>'2025_60-69 ΕΞΟΔΑ+ΟΜ 2'!M22</f>
        <v>0</v>
      </c>
      <c r="E62" s="76">
        <f t="shared" si="24"/>
        <v>0</v>
      </c>
      <c r="F62" s="66">
        <f>D62+'2025 Σεπτέμβριος'!F62</f>
        <v>0</v>
      </c>
      <c r="G62" s="76">
        <f t="shared" si="25"/>
        <v>0</v>
      </c>
      <c r="H62" s="56">
        <f>ΠΡΟΥΠΟΛΟΓΙΣΜΟΣ_ΕΞΟΔΑ!M79</f>
        <v>0</v>
      </c>
      <c r="I62" s="426">
        <f t="shared" si="26"/>
        <v>0</v>
      </c>
      <c r="J62" s="66">
        <f>H62+'2025 Σεπτέμβριος'!J62</f>
        <v>0</v>
      </c>
      <c r="K62" s="430">
        <f t="shared" si="27"/>
        <v>0</v>
      </c>
      <c r="L62" s="56">
        <f>'2024_60-69 ΕΞΟΔΑ+ΟΜ 2'!M22</f>
        <v>0</v>
      </c>
      <c r="M62" s="76">
        <f t="shared" si="28"/>
        <v>0</v>
      </c>
      <c r="N62" s="66">
        <f>L62+'2025 Σεπτέμβριος'!N62</f>
        <v>101.1</v>
      </c>
      <c r="O62" s="76">
        <f t="shared" si="29"/>
        <v>2.057577201136103E-4</v>
      </c>
      <c r="P62" s="66"/>
      <c r="Q62" s="76" t="e">
        <f t="shared" si="30"/>
        <v>#DIV/0!</v>
      </c>
      <c r="S62"/>
      <c r="T62"/>
      <c r="U62"/>
      <c r="V62"/>
    </row>
    <row r="63" spans="1:22" ht="14.5">
      <c r="A63" s="180">
        <v>20</v>
      </c>
      <c r="B63" s="180">
        <v>20</v>
      </c>
      <c r="C63" s="185" t="str">
        <f>ΑΝΤΙΣΤΟΙΧΙΣΗ!I206</f>
        <v>Διάφορα αναλώσιμα</v>
      </c>
      <c r="D63" s="56">
        <f>'2025_60-69 ΕΞΟΔΑ+ΟΜ 2'!M23</f>
        <v>0</v>
      </c>
      <c r="E63" s="76">
        <f t="shared" si="24"/>
        <v>0</v>
      </c>
      <c r="F63" s="66">
        <f>D63+'2025 Σεπτέμβριος'!F63</f>
        <v>188.71</v>
      </c>
      <c r="G63" s="76">
        <f t="shared" si="25"/>
        <v>7.193274739818263E-4</v>
      </c>
      <c r="H63" s="56">
        <f>ΠΡΟΥΠΟΛΟΓΙΣΜΟΣ_ΕΞΟΔΑ!M83</f>
        <v>0</v>
      </c>
      <c r="I63" s="426">
        <f t="shared" si="26"/>
        <v>0</v>
      </c>
      <c r="J63" s="66">
        <f>H63+'2025 Σεπτέμβριος'!J63</f>
        <v>64.58</v>
      </c>
      <c r="K63" s="430">
        <f t="shared" si="27"/>
        <v>1.8517369220028067E-4</v>
      </c>
      <c r="L63" s="56">
        <f>'2024_60-69 ΕΞΟΔΑ+ΟΜ 2'!M23</f>
        <v>0</v>
      </c>
      <c r="M63" s="76">
        <f t="shared" si="28"/>
        <v>0</v>
      </c>
      <c r="N63" s="66">
        <f>L63+'2025 Σεπτέμβριος'!N63</f>
        <v>524.34</v>
      </c>
      <c r="O63" s="76">
        <f t="shared" si="29"/>
        <v>1.0671315822390745E-3</v>
      </c>
      <c r="P63" s="66"/>
      <c r="Q63" s="76">
        <f t="shared" si="30"/>
        <v>2.778549096497271</v>
      </c>
      <c r="S63"/>
      <c r="T63"/>
      <c r="U63"/>
      <c r="V63"/>
    </row>
    <row r="64" spans="1:22" ht="42">
      <c r="A64" s="180">
        <v>21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2'!M24</f>
        <v>0</v>
      </c>
      <c r="E64" s="76">
        <f t="shared" si="24"/>
        <v>0</v>
      </c>
      <c r="F64" s="66">
        <f>D64+'2025 Σεπτέμβριος'!F64</f>
        <v>36346.14</v>
      </c>
      <c r="G64" s="76">
        <f t="shared" si="25"/>
        <v>0.13854473570658585</v>
      </c>
      <c r="H64" s="56">
        <f>ΠΡΟΥΠΟΛΟΓΙΣΜΟΣ_ΕΞΟΔΑ!M87</f>
        <v>8393.18</v>
      </c>
      <c r="I64" s="426">
        <f t="shared" si="26"/>
        <v>0.18162024024421777</v>
      </c>
      <c r="J64" s="66">
        <f>H64+'2025 Σεπτέμβριος'!J64</f>
        <v>62402.55</v>
      </c>
      <c r="K64" s="430">
        <f t="shared" si="27"/>
        <v>0.17893017321481303</v>
      </c>
      <c r="L64" s="56">
        <f>'2024_60-69 ΕΞΟΔΑ+ΟΜ 2'!M24</f>
        <v>8393.18</v>
      </c>
      <c r="M64" s="76">
        <f t="shared" si="28"/>
        <v>0.16418532336362013</v>
      </c>
      <c r="N64" s="66">
        <f>L64+'2025 Σεπτέμβριος'!N64</f>
        <v>79260.329999999987</v>
      </c>
      <c r="O64" s="76">
        <f t="shared" si="29"/>
        <v>0.16130983972554291</v>
      </c>
      <c r="P64" s="66"/>
      <c r="Q64" s="76">
        <f t="shared" si="30"/>
        <v>2.1807083228095197</v>
      </c>
      <c r="S64"/>
      <c r="T64"/>
      <c r="U64"/>
      <c r="V64"/>
    </row>
    <row r="65" spans="1:22" ht="42">
      <c r="A65" s="180">
        <v>22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2'!M25</f>
        <v>0</v>
      </c>
      <c r="E65" s="76">
        <f t="shared" si="24"/>
        <v>0</v>
      </c>
      <c r="F65" s="66">
        <f>D65+'2025 Σεπτέμβριος'!F65</f>
        <v>2900.09</v>
      </c>
      <c r="G65" s="76">
        <f t="shared" si="25"/>
        <v>1.1054604493773275E-2</v>
      </c>
      <c r="H65" s="56">
        <f>ΠΡΟΥΠΟΛΟΓΙΣΜΟΣ_ΕΞΟΔΑ!M91</f>
        <v>793.61</v>
      </c>
      <c r="I65" s="426">
        <f t="shared" si="26"/>
        <v>1.7172947424005401E-2</v>
      </c>
      <c r="J65" s="66">
        <f>H65+'2025 Σεπτέμβριος'!J65</f>
        <v>2264.5700000000002</v>
      </c>
      <c r="K65" s="430">
        <f t="shared" si="27"/>
        <v>6.4933228266644419E-3</v>
      </c>
      <c r="L65" s="56">
        <f>'2024_60-69 ΕΞΟΔΑ+ΟΜ 2'!M25</f>
        <v>793.61</v>
      </c>
      <c r="M65" s="76">
        <f t="shared" si="28"/>
        <v>1.55244036794877E-2</v>
      </c>
      <c r="N65" s="66">
        <f>L65+'2025 Σεπτέμβριος'!N65</f>
        <v>2236.25</v>
      </c>
      <c r="O65" s="76">
        <f t="shared" si="29"/>
        <v>4.5511938833240461E-3</v>
      </c>
      <c r="P65" s="66"/>
      <c r="Q65" s="76">
        <f t="shared" si="30"/>
        <v>0.77109675906609787</v>
      </c>
      <c r="S65"/>
      <c r="T65"/>
      <c r="U65"/>
      <c r="V65"/>
    </row>
    <row r="66" spans="1:22" ht="28.5" customHeight="1">
      <c r="A66" s="180">
        <v>23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2'!M26</f>
        <v>0</v>
      </c>
      <c r="E66" s="76">
        <f t="shared" si="24"/>
        <v>0</v>
      </c>
      <c r="F66" s="66">
        <f>D66+'2025 Σεπτέμβριος'!F66</f>
        <v>0</v>
      </c>
      <c r="G66" s="76">
        <f t="shared" si="25"/>
        <v>0</v>
      </c>
      <c r="H66" s="56">
        <f>ΠΡΟΥΠΟΛΟΓΙΣΜΟΣ_ΕΞΟΔΑ!M95</f>
        <v>0</v>
      </c>
      <c r="I66" s="426">
        <f t="shared" si="26"/>
        <v>0</v>
      </c>
      <c r="J66" s="66">
        <f>H66+'2025 Σεπτέμβριος'!J66</f>
        <v>88.5</v>
      </c>
      <c r="K66" s="430">
        <f t="shared" si="27"/>
        <v>2.5376078909453143E-4</v>
      </c>
      <c r="L66" s="56">
        <f>'2024_60-69 ΕΞΟΔΑ+ΟΜ 2'!M26</f>
        <v>0</v>
      </c>
      <c r="M66" s="76">
        <f t="shared" si="28"/>
        <v>0</v>
      </c>
      <c r="N66" s="66">
        <f>L66+'2025 Σεπτέμβριος'!N66</f>
        <v>228.5</v>
      </c>
      <c r="O66" s="76">
        <f t="shared" si="29"/>
        <v>4.6504094011829827E-4</v>
      </c>
      <c r="P66" s="66"/>
      <c r="Q66" s="76" t="e">
        <f t="shared" si="30"/>
        <v>#DIV/0!</v>
      </c>
      <c r="S66"/>
      <c r="T66"/>
      <c r="U66"/>
      <c r="V66"/>
    </row>
    <row r="67" spans="1:22" ht="42">
      <c r="A67" s="180">
        <v>24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2'!M27</f>
        <v>0</v>
      </c>
      <c r="E67" s="76">
        <f t="shared" si="24"/>
        <v>0</v>
      </c>
      <c r="F67" s="66">
        <f>D67+'2025 Σεπτέμβριος'!F67</f>
        <v>399.06</v>
      </c>
      <c r="G67" s="76">
        <f t="shared" si="25"/>
        <v>1.5211426091208077E-3</v>
      </c>
      <c r="H67" s="56">
        <f>ΠΡΟΥΠΟΛΟΓΙΣΜΟΣ_ΕΞΟΔΑ!M99</f>
        <v>206.81</v>
      </c>
      <c r="I67" s="426">
        <f t="shared" si="26"/>
        <v>4.4751669670978905E-3</v>
      </c>
      <c r="J67" s="66">
        <f>H67+'2025 Σεπτέμβριος'!J67</f>
        <v>900.79</v>
      </c>
      <c r="K67" s="430">
        <f t="shared" si="27"/>
        <v>2.5828834034854571E-3</v>
      </c>
      <c r="L67" s="56">
        <f>'2024_60-69 ΕΞΟΔΑ+ΟΜ 2'!M27</f>
        <v>206.81</v>
      </c>
      <c r="M67" s="76">
        <f t="shared" si="28"/>
        <v>4.0455663675544049E-3</v>
      </c>
      <c r="N67" s="66">
        <f>L67+'2025 Σεπτέμβριος'!N67</f>
        <v>550.61</v>
      </c>
      <c r="O67" s="76">
        <f t="shared" si="29"/>
        <v>1.1205960264268544E-3</v>
      </c>
      <c r="P67" s="66"/>
      <c r="Q67" s="76">
        <f t="shared" si="30"/>
        <v>1.379767453515762</v>
      </c>
      <c r="S67"/>
      <c r="T67"/>
      <c r="U67"/>
      <c r="V67"/>
    </row>
    <row r="68" spans="1:22" ht="28">
      <c r="A68" s="180">
        <v>25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2'!M28</f>
        <v>0</v>
      </c>
      <c r="E68" s="76">
        <f t="shared" si="24"/>
        <v>0</v>
      </c>
      <c r="F68" s="66">
        <f>D68+'2025 Σεπτέμβριος'!F68</f>
        <v>5994.46</v>
      </c>
      <c r="G68" s="76">
        <f t="shared" si="25"/>
        <v>2.2849768267103485E-2</v>
      </c>
      <c r="H68" s="56">
        <f>ΠΡΟΥΠΟΛΟΓΙΣΜΟΣ_ΕΞΟΔΑ!M103</f>
        <v>2034.47</v>
      </c>
      <c r="I68" s="426">
        <f t="shared" si="26"/>
        <v>4.4023949226592744E-2</v>
      </c>
      <c r="J68" s="66">
        <f>H68+'2025 Σεπτέμβριος'!J68</f>
        <v>14674.109999999999</v>
      </c>
      <c r="K68" s="430">
        <f t="shared" si="27"/>
        <v>4.2075861388248072E-2</v>
      </c>
      <c r="L68" s="56">
        <f>'2024_60-69 ΕΞΟΔΑ+ΟΜ 2'!M28</f>
        <v>2034.47</v>
      </c>
      <c r="M68" s="76">
        <f t="shared" si="28"/>
        <v>3.9797801884814132E-2</v>
      </c>
      <c r="N68" s="66">
        <f>L68+'2025 Σεπτέμβριος'!N68</f>
        <v>17181.84</v>
      </c>
      <c r="O68" s="76">
        <f t="shared" si="29"/>
        <v>3.4968310838346534E-2</v>
      </c>
      <c r="P68" s="66"/>
      <c r="Q68" s="76">
        <f t="shared" si="30"/>
        <v>2.8662865379033309</v>
      </c>
      <c r="S68"/>
      <c r="T68"/>
      <c r="U68"/>
      <c r="V68"/>
    </row>
    <row r="69" spans="1:22" ht="14.5">
      <c r="A69" s="180">
        <v>26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2'!M29</f>
        <v>0</v>
      </c>
      <c r="E69" s="76">
        <f t="shared" si="24"/>
        <v>0</v>
      </c>
      <c r="F69" s="66">
        <f>D69+'2025 Σεπτέμβριος'!F69</f>
        <v>1811.8300000000002</v>
      </c>
      <c r="G69" s="76">
        <f t="shared" si="25"/>
        <v>6.9063594784828175E-3</v>
      </c>
      <c r="H69" s="56">
        <f>ΠΡΟΥΠΟΛΟΓΙΣΜΟΣ_ΕΞΟΔΑ!M107</f>
        <v>0</v>
      </c>
      <c r="I69" s="426">
        <f t="shared" si="26"/>
        <v>0</v>
      </c>
      <c r="J69" s="66">
        <f>H69+'2025 Σεπτέμβριος'!J69</f>
        <v>3912.7999999999997</v>
      </c>
      <c r="K69" s="430">
        <f t="shared" si="27"/>
        <v>1.1219380966882289E-2</v>
      </c>
      <c r="L69" s="56">
        <f>'2024_60-69 ΕΞΟΔΑ+ΟΜ 2'!M29</f>
        <v>0</v>
      </c>
      <c r="M69" s="76">
        <f t="shared" si="28"/>
        <v>0</v>
      </c>
      <c r="N69" s="66">
        <f>L69+'2025 Σεπτέμβριος'!N69</f>
        <v>7866.1100000000006</v>
      </c>
      <c r="O69" s="76">
        <f t="shared" si="29"/>
        <v>1.6009029275597143E-2</v>
      </c>
      <c r="P69" s="66"/>
      <c r="Q69" s="76">
        <f t="shared" si="30"/>
        <v>4.3415276267641003</v>
      </c>
      <c r="S69"/>
      <c r="T69"/>
      <c r="U69"/>
      <c r="V69"/>
    </row>
    <row r="70" spans="1:22" ht="14.5">
      <c r="A70" s="180">
        <v>27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24"/>
        <v>0</v>
      </c>
      <c r="F70" s="66">
        <f>D70+'2025 Σεπτέμβριος'!F70</f>
        <v>0</v>
      </c>
      <c r="G70" s="76">
        <f t="shared" si="25"/>
        <v>0</v>
      </c>
      <c r="H70" s="56">
        <f>ΠΡΟΥΠΟΛΟΓΙΣΜΟΣ_ΕΞΟΔΑ!M111</f>
        <v>0</v>
      </c>
      <c r="I70" s="426">
        <f t="shared" si="26"/>
        <v>0</v>
      </c>
      <c r="J70" s="66">
        <f>H70+'2025 Σεπτέμβριος'!J70</f>
        <v>0</v>
      </c>
      <c r="K70" s="430">
        <f t="shared" si="27"/>
        <v>0</v>
      </c>
      <c r="L70" s="56">
        <f>'2024_60-69 ΕΞΟΔΑ+ΟΜ 2'!M30</f>
        <v>366.73</v>
      </c>
      <c r="M70" s="76">
        <f t="shared" si="28"/>
        <v>7.1738820848761039E-3</v>
      </c>
      <c r="N70" s="66">
        <f>L70+'2025 Σεπτέμβριος'!N70</f>
        <v>2799.7200000000003</v>
      </c>
      <c r="O70" s="76">
        <f t="shared" si="29"/>
        <v>5.6979624545645613E-3</v>
      </c>
      <c r="P70" s="66"/>
      <c r="Q70" s="76" t="e">
        <f t="shared" si="30"/>
        <v>#DIV/0!</v>
      </c>
      <c r="S70"/>
      <c r="T70"/>
      <c r="U70"/>
      <c r="V70"/>
    </row>
    <row r="71" spans="1:22" ht="44.25" customHeight="1">
      <c r="A71" s="180">
        <v>28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2'!M31</f>
        <v>7839.9766666666674</v>
      </c>
      <c r="E71" s="76">
        <f t="shared" si="24"/>
        <v>1</v>
      </c>
      <c r="F71" s="66">
        <f>D71+'2025 Σεπτέμβριος'!F71</f>
        <v>78399.766666666677</v>
      </c>
      <c r="G71" s="76">
        <f t="shared" si="25"/>
        <v>0.29884535062846657</v>
      </c>
      <c r="H71" s="56">
        <f>ΠΡΟΥΠΟΛΟΓΙΣΜΟΣ_ΕΞΟΔΑ!M115</f>
        <v>4730.6275000000005</v>
      </c>
      <c r="I71" s="426">
        <f t="shared" si="26"/>
        <v>0.10236617146968173</v>
      </c>
      <c r="J71" s="66">
        <f>H71+'2025 Σεπτέμβριος'!J71</f>
        <v>33114.392500000009</v>
      </c>
      <c r="K71" s="430">
        <f t="shared" si="27"/>
        <v>9.4950670860859163E-2</v>
      </c>
      <c r="L71" s="56">
        <f>'2024_60-69 ΕΞΟΔΑ+ΟΜ 2'!M31</f>
        <v>7839.98</v>
      </c>
      <c r="M71" s="76">
        <f t="shared" si="28"/>
        <v>0.15336376098979343</v>
      </c>
      <c r="N71" s="66">
        <f>L71+'2025 Σεπτέμβριος'!N71</f>
        <v>78399.799999999974</v>
      </c>
      <c r="O71" s="76">
        <f t="shared" si="29"/>
        <v>0.15955849758024748</v>
      </c>
      <c r="P71" s="66"/>
      <c r="Q71" s="76">
        <f t="shared" si="30"/>
        <v>1.000000425171333</v>
      </c>
      <c r="S71"/>
      <c r="T71"/>
      <c r="U71"/>
      <c r="V71"/>
    </row>
    <row r="72" spans="1:22" ht="44.25" customHeight="1">
      <c r="A72" s="180">
        <v>29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2'!M32</f>
        <v>0</v>
      </c>
      <c r="E72" s="76">
        <f t="shared" ref="E72:E73" si="31">D72/$D$43</f>
        <v>0</v>
      </c>
      <c r="F72" s="66">
        <f>D72+'2025 Σεπτέμβριος'!F72</f>
        <v>5806.2300000000005</v>
      </c>
      <c r="G72" s="76">
        <f t="shared" ref="G72:G73" si="32">F72/$F$43</f>
        <v>2.2132270463979118E-2</v>
      </c>
      <c r="H72" s="56">
        <f>ΠΡΟΥΠΟΛΟΓΙΣΜΟΣ_ΕΞΟΔΑ!M119</f>
        <v>2966.78</v>
      </c>
      <c r="I72" s="426">
        <f t="shared" ref="I72:I73" si="33">H72/$H$43</f>
        <v>6.4198229556823569E-2</v>
      </c>
      <c r="J72" s="66">
        <f>H72+'2025 Σεπτέμβριος'!J72</f>
        <v>20781.039999999997</v>
      </c>
      <c r="K72" s="430">
        <f t="shared" ref="K72:K73" si="34">J72/$J$43</f>
        <v>5.9586588797796845E-2</v>
      </c>
      <c r="L72" s="56">
        <f>'2024_60-69 ΕΞΟΔΑ+ΟΜ 2'!M32</f>
        <v>2966.78</v>
      </c>
      <c r="M72" s="76">
        <f t="shared" ref="M72:M73" si="35">L72/$L$43</f>
        <v>5.803542085940263E-2</v>
      </c>
      <c r="N72" s="66">
        <f>L72+'2025 Σεπτέμβριος'!N72</f>
        <v>25554.93</v>
      </c>
      <c r="O72" s="76">
        <f t="shared" ref="O72:O73" si="36">N72/$N$43</f>
        <v>5.2009140795874417E-2</v>
      </c>
      <c r="P72" s="66"/>
      <c r="Q72" s="76">
        <f t="shared" ref="Q72:Q73" si="37">N72/F72</f>
        <v>4.4012948160854801</v>
      </c>
      <c r="S72"/>
      <c r="T72"/>
      <c r="U72"/>
      <c r="V72"/>
    </row>
    <row r="73" spans="1:22" ht="44.25" customHeight="1">
      <c r="A73" s="180">
        <v>30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2'!M33</f>
        <v>0</v>
      </c>
      <c r="E73" s="76">
        <f t="shared" si="31"/>
        <v>0</v>
      </c>
      <c r="F73" s="66">
        <f>D73+'2025 Σεπτέμβριος'!F73</f>
        <v>1179.54</v>
      </c>
      <c r="G73" s="76">
        <f t="shared" si="32"/>
        <v>4.4961874233507681E-3</v>
      </c>
      <c r="H73" s="56">
        <f>ΠΡΟΥΠΟΛΟΓΙΣΜΟΣ_ΕΞΟΔΑ!M123</f>
        <v>0</v>
      </c>
      <c r="I73" s="426">
        <f t="shared" si="33"/>
        <v>0</v>
      </c>
      <c r="J73" s="66">
        <f>H73+'2025 Σεπτέμβριος'!J73</f>
        <v>615.12</v>
      </c>
      <c r="K73" s="430">
        <f t="shared" si="34"/>
        <v>1.7637665151167025E-3</v>
      </c>
      <c r="L73" s="56">
        <f>'2024_60-69 ΕΞΟΔΑ+ΟΜ 2'!M33</f>
        <v>0</v>
      </c>
      <c r="M73" s="76">
        <f t="shared" si="35"/>
        <v>0</v>
      </c>
      <c r="N73" s="66">
        <f>L73+'2025 Σεπτέμβριος'!N73</f>
        <v>0</v>
      </c>
      <c r="O73" s="76">
        <f t="shared" si="36"/>
        <v>0</v>
      </c>
      <c r="P73" s="66"/>
      <c r="Q73" s="76">
        <f t="shared" si="37"/>
        <v>0</v>
      </c>
      <c r="S73"/>
      <c r="T73"/>
      <c r="U73"/>
      <c r="V73"/>
    </row>
    <row r="74" spans="1:22" ht="32.25" customHeight="1">
      <c r="A74" s="174"/>
      <c r="B74" s="174"/>
      <c r="C74" s="187" t="s">
        <v>404</v>
      </c>
      <c r="D74" s="65">
        <f>'2025_60-69 ΕΞΟΔΑ+ΟΜ 2'!M3</f>
        <v>7839.9766666666674</v>
      </c>
      <c r="E74" s="299"/>
      <c r="F74" s="65">
        <f>'2025_60-69 ΕΞΟΔΑ+ΟΜ 2'!Z3</f>
        <v>263624.12666666665</v>
      </c>
      <c r="G74" s="299"/>
      <c r="H74" s="65">
        <f>SUM(H44:H71)</f>
        <v>43246.02089</v>
      </c>
      <c r="I74" s="299"/>
      <c r="J74" s="65">
        <f>SUM(J44:J71)</f>
        <v>327357.48439</v>
      </c>
      <c r="K74" s="299"/>
      <c r="L74" s="65">
        <f>SUM(L44:L71)</f>
        <v>48153.380000000005</v>
      </c>
      <c r="M74" s="299"/>
      <c r="N74" s="65">
        <f>SUM(N44:N71)</f>
        <v>465799.65899999987</v>
      </c>
      <c r="O74" s="299"/>
      <c r="P74" s="65">
        <f>SUM(P44:P71)</f>
        <v>0</v>
      </c>
      <c r="Q74" s="299"/>
      <c r="S74"/>
      <c r="T74"/>
      <c r="U74"/>
      <c r="V74"/>
    </row>
    <row r="75" spans="1:22" ht="22.5" customHeight="1">
      <c r="A75" s="174"/>
      <c r="B75" s="174"/>
      <c r="C75" s="88" t="s">
        <v>382</v>
      </c>
      <c r="D75" s="65">
        <f>D43-D74</f>
        <v>0</v>
      </c>
      <c r="E75" s="299"/>
      <c r="F75" s="65">
        <f>F43-F74</f>
        <v>-1281.859999999986</v>
      </c>
      <c r="G75" s="299"/>
      <c r="H75" s="65">
        <f>H43-H74</f>
        <v>2966.7799999999988</v>
      </c>
      <c r="I75" s="299"/>
      <c r="J75" s="65">
        <f>J43-J74</f>
        <v>21396.159999999974</v>
      </c>
      <c r="K75" s="299"/>
      <c r="L75" s="65">
        <f>L43-L74</f>
        <v>2966.7799999999988</v>
      </c>
      <c r="M75" s="299"/>
      <c r="N75" s="65">
        <f>N43-N74</f>
        <v>25554.929999999993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28</v>
      </c>
      <c r="B76" s="175">
        <v>28</v>
      </c>
      <c r="C76" s="55" t="s">
        <v>387</v>
      </c>
      <c r="D76" s="78">
        <f>D38-D74</f>
        <v>-7839.9766666666674</v>
      </c>
      <c r="E76" s="300"/>
      <c r="F76" s="78">
        <f>F38-F74</f>
        <v>-47784.560825958673</v>
      </c>
      <c r="G76" s="300"/>
      <c r="H76" s="79">
        <f>H38-H74</f>
        <v>33415.574846729025</v>
      </c>
      <c r="I76" s="300" t="e">
        <f t="shared" ref="I76" si="38">H76/$I$39</f>
        <v>#DIV/0!</v>
      </c>
      <c r="J76" s="79">
        <f>J38-J74</f>
        <v>437628.49431799259</v>
      </c>
      <c r="K76" s="300"/>
      <c r="L76" s="92">
        <f>L38-L74</f>
        <v>28942.219999999987</v>
      </c>
      <c r="M76" s="300"/>
      <c r="N76" s="78">
        <f>N38-N74</f>
        <v>130041.92595575273</v>
      </c>
      <c r="O76" s="300"/>
      <c r="P76" s="78">
        <f>P38-P74</f>
        <v>0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433" t="str">
        <f>ΑΝΤΙΣΤΟΙΧΙΣΗ!$F$115</f>
        <v xml:space="preserve">ΟΚΤΩΒΡΙΟΣ ΤΡΕΧΟΝ ΕΤΟΣ </v>
      </c>
      <c r="E78" s="433"/>
      <c r="F78" s="433"/>
      <c r="G78" s="109">
        <f>ΑΝΤΙΣΤΟΙΧΙΣΗ!$D$34</f>
        <v>2025</v>
      </c>
      <c r="H78" s="433" t="str">
        <f>ΑΝΤΙΣΤΟΙΧΙΣΗ!$F$115</f>
        <v xml:space="preserve">ΟΚΤΩΒΡΙΟΣ ΤΡΕΧΟΝ ΕΤΟΣ </v>
      </c>
      <c r="I78" s="433"/>
      <c r="J78" s="433"/>
      <c r="K78" s="109">
        <f>ΑΝΤΙΣΤΟΙΧΙΣΗ!$D$34</f>
        <v>2025</v>
      </c>
      <c r="L78" s="433" t="str">
        <f>ΑΝΤΙΣΤΟΙΧΙΣΗ!$F$129</f>
        <v>ΟΚΤΩΒΡΙΟΣ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60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/>
      <c r="B80" s="74" t="s">
        <v>1</v>
      </c>
      <c r="C80" s="187" t="s">
        <v>405</v>
      </c>
      <c r="D80" s="65">
        <f t="shared" ref="D80:N80" si="39">SUM(D81:D110)</f>
        <v>0</v>
      </c>
      <c r="E80" s="82"/>
      <c r="F80" s="65">
        <f t="shared" si="39"/>
        <v>46297.34</v>
      </c>
      <c r="G80" s="82"/>
      <c r="H80" s="65">
        <f t="shared" si="39"/>
        <v>8378.864999999998</v>
      </c>
      <c r="I80" s="82"/>
      <c r="J80" s="65">
        <f t="shared" si="39"/>
        <v>260193.7635</v>
      </c>
      <c r="K80" s="82"/>
      <c r="L80" s="65">
        <f t="shared" si="39"/>
        <v>7794.92</v>
      </c>
      <c r="M80" s="82"/>
      <c r="N80" s="65">
        <f t="shared" si="39"/>
        <v>70147.799999999988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29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2'!M37</f>
        <v>0</v>
      </c>
      <c r="E81" s="76" t="e">
        <f>D81/$D$80</f>
        <v>#DIV/0!</v>
      </c>
      <c r="F81" s="116">
        <f>D81+'2025 Σεπτέμβριος'!F81</f>
        <v>9451.0400000000009</v>
      </c>
      <c r="G81" s="76">
        <f>F81/$F$80</f>
        <v>0.204137861916041</v>
      </c>
      <c r="H81" s="56">
        <f>ΠΡΟΥΠΟΛΟΓΙΣΜΟΣ_ΕΞΟΔΑ!M132</f>
        <v>1700</v>
      </c>
      <c r="I81" s="427">
        <f>H81/$H$80</f>
        <v>0.20289144174061766</v>
      </c>
      <c r="J81" s="428">
        <f>H81+'2025 Σεπτέμβριος'!J44</f>
        <v>34918.630000000005</v>
      </c>
      <c r="K81" s="429">
        <f>J81/$J$80</f>
        <v>0.13420240950548382</v>
      </c>
      <c r="L81" s="116">
        <f>'2024_60-69 ΕΞΟΔΑ+ΟΜ 2'!M35</f>
        <v>1739.82</v>
      </c>
      <c r="M81" s="76">
        <f>L81/$L$80</f>
        <v>0.2231992117943481</v>
      </c>
      <c r="N81" s="66">
        <f>L81+'2025 Σεπτέμβριος'!N81</f>
        <v>17769.309999999998</v>
      </c>
      <c r="O81" s="76">
        <f>N81/$N$80</f>
        <v>0.25331243460236813</v>
      </c>
      <c r="P81" s="58"/>
      <c r="Q81" s="59" t="e">
        <f t="shared" ref="Q81" si="40">SUM(Q82:Q106)</f>
        <v>#DIV/0!</v>
      </c>
      <c r="S81"/>
      <c r="T81"/>
      <c r="U81"/>
      <c r="V81"/>
    </row>
    <row r="82" spans="1:22" ht="33.75" customHeight="1">
      <c r="A82" s="180">
        <v>30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2'!M38</f>
        <v>0</v>
      </c>
      <c r="E82" s="76" t="e">
        <f t="shared" ref="E82:E105" si="41">D82/$D$80</f>
        <v>#DIV/0!</v>
      </c>
      <c r="F82" s="116">
        <f>D82+'2025 Σεπτέμβριος'!F82</f>
        <v>10153.07</v>
      </c>
      <c r="G82" s="76">
        <f t="shared" ref="G82:G105" si="42">F82/$F$80</f>
        <v>0.21930136806995823</v>
      </c>
      <c r="H82" s="56">
        <f>ΠΡΟΥΠΟΛΟΓΙΣΜΟΣ_ΕΞΟΔΑ!M136</f>
        <v>1650</v>
      </c>
      <c r="I82" s="427">
        <f t="shared" ref="I82:I105" si="43">H82/$H$80</f>
        <v>0.19692404639530539</v>
      </c>
      <c r="J82" s="428">
        <f>H82+'2025 Σεπτέμβριος'!J45</f>
        <v>33515.589999999997</v>
      </c>
      <c r="K82" s="429">
        <f t="shared" ref="K82:K105" si="44">J82/$J$80</f>
        <v>0.12881012038553336</v>
      </c>
      <c r="L82" s="116">
        <f>'2024_60-69 ΕΞΟΔΑ+ΟΜ 2'!M36</f>
        <v>1756.78</v>
      </c>
      <c r="M82" s="76">
        <f t="shared" ref="M82:M105" si="45">L82/$L$80</f>
        <v>0.22537498781257537</v>
      </c>
      <c r="N82" s="66">
        <f>L82+'2025 Σεπτέμβριος'!N82</f>
        <v>11825.35</v>
      </c>
      <c r="O82" s="76">
        <f t="shared" ref="O82:O105" si="46">N82/$N$80</f>
        <v>0.16857763180028457</v>
      </c>
      <c r="P82" s="58"/>
      <c r="Q82" s="59" t="e">
        <f>SUM(D82:P82)</f>
        <v>#DIV/0!</v>
      </c>
      <c r="S82"/>
      <c r="T82"/>
      <c r="U82"/>
      <c r="V82"/>
    </row>
    <row r="83" spans="1:22" ht="28">
      <c r="A83" s="180">
        <v>31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2'!M39</f>
        <v>0</v>
      </c>
      <c r="E83" s="76" t="e">
        <f t="shared" si="41"/>
        <v>#DIV/0!</v>
      </c>
      <c r="F83" s="116">
        <f>D83+'2025 Σεπτέμβριος'!F83</f>
        <v>5921.02</v>
      </c>
      <c r="G83" s="76">
        <f t="shared" si="42"/>
        <v>0.12789114882194097</v>
      </c>
      <c r="H83" s="56">
        <f>ΠΡΟΥΠΟΛΟΓΙΣΜΟΣ_ΕΞΟΔΑ!M140</f>
        <v>1300</v>
      </c>
      <c r="I83" s="427">
        <f t="shared" si="43"/>
        <v>0.1551522789781194</v>
      </c>
      <c r="J83" s="428">
        <f>H83+'2025 Σεπτέμβριος'!J46</f>
        <v>16122.95</v>
      </c>
      <c r="K83" s="429">
        <f t="shared" si="44"/>
        <v>6.1965166970652623E-2</v>
      </c>
      <c r="L83" s="116">
        <f>'2024_60-69 ΕΞΟΔΑ+ΟΜ 2'!M37</f>
        <v>2091.4</v>
      </c>
      <c r="M83" s="76">
        <f t="shared" si="45"/>
        <v>0.26830294602125487</v>
      </c>
      <c r="N83" s="66">
        <f>L83+'2025 Σεπτέμβριος'!N83</f>
        <v>17458.21</v>
      </c>
      <c r="O83" s="76">
        <f t="shared" si="46"/>
        <v>0.24887751290845903</v>
      </c>
      <c r="P83" s="58"/>
      <c r="Q83" s="59" t="e">
        <f t="shared" ref="Q83:Q105" si="47">SUM(D83:P83)</f>
        <v>#DIV/0!</v>
      </c>
      <c r="S83"/>
      <c r="T83"/>
      <c r="U83"/>
      <c r="V83"/>
    </row>
    <row r="84" spans="1:22" ht="28">
      <c r="A84" s="180">
        <v>32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2'!M40</f>
        <v>0</v>
      </c>
      <c r="E84" s="76" t="e">
        <f t="shared" si="41"/>
        <v>#DIV/0!</v>
      </c>
      <c r="F84" s="116">
        <f>D84+'2025 Σεπτέμβριος'!F84</f>
        <v>6270.86</v>
      </c>
      <c r="G84" s="76">
        <f t="shared" si="42"/>
        <v>0.13544752247105341</v>
      </c>
      <c r="H84" s="56">
        <f>ΠΡΟΥΠΟΛΟΓΙΣΜΟΣ_ΕΞΟΔΑ!M144</f>
        <v>1200</v>
      </c>
      <c r="I84" s="427">
        <f t="shared" si="43"/>
        <v>0.14321748828749481</v>
      </c>
      <c r="J84" s="428">
        <f>H84+'2025 Σεπτέμβριος'!J47</f>
        <v>9002.8065999999999</v>
      </c>
      <c r="K84" s="429">
        <f t="shared" si="44"/>
        <v>3.4600393487140592E-2</v>
      </c>
      <c r="L84" s="116">
        <f>'2024_60-69 ΕΞΟΔΑ+ΟΜ 2'!M38</f>
        <v>0</v>
      </c>
      <c r="M84" s="76">
        <f t="shared" si="45"/>
        <v>0</v>
      </c>
      <c r="N84" s="66">
        <f>L84+'2025 Σεπτέμβριος'!N84</f>
        <v>0</v>
      </c>
      <c r="O84" s="76">
        <f t="shared" si="46"/>
        <v>0</v>
      </c>
      <c r="P84" s="58"/>
      <c r="Q84" s="59" t="e">
        <f t="shared" si="47"/>
        <v>#DIV/0!</v>
      </c>
      <c r="S84"/>
      <c r="T84"/>
      <c r="U84"/>
      <c r="V84"/>
    </row>
    <row r="85" spans="1:22" ht="28">
      <c r="A85" s="180">
        <v>33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2'!M41</f>
        <v>0</v>
      </c>
      <c r="E85" s="76" t="e">
        <f t="shared" si="41"/>
        <v>#DIV/0!</v>
      </c>
      <c r="F85" s="116">
        <f>D85+'2025 Σεπτέμβριος'!F85</f>
        <v>1913.23</v>
      </c>
      <c r="G85" s="76">
        <f t="shared" si="42"/>
        <v>4.1324836372888814E-2</v>
      </c>
      <c r="H85" s="56">
        <f>ΠΡΟΥΠΟΛΟΓΙΣΜΟΣ_ΕΞΟΔΑ!M148</f>
        <v>348.64</v>
      </c>
      <c r="I85" s="427">
        <f t="shared" si="43"/>
        <v>4.1609454263793491E-2</v>
      </c>
      <c r="J85" s="428">
        <f>H85+'2025 Σεπτέμβριος'!J48</f>
        <v>7094.7672999999995</v>
      </c>
      <c r="K85" s="429">
        <f t="shared" si="44"/>
        <v>2.7267245780854387E-2</v>
      </c>
      <c r="L85" s="116">
        <f>'2024_60-69 ΕΞΟΔΑ+ΟΜ 2'!M39</f>
        <v>365.52</v>
      </c>
      <c r="M85" s="76">
        <f t="shared" si="45"/>
        <v>4.6892078430567599E-2</v>
      </c>
      <c r="N85" s="66">
        <f>L85+'2025 Σεπτέμβριος'!N85</f>
        <v>3643.3700000000003</v>
      </c>
      <c r="O85" s="76">
        <f t="shared" si="46"/>
        <v>5.1938478469745322E-2</v>
      </c>
      <c r="P85" s="58"/>
      <c r="Q85" s="59" t="e">
        <f t="shared" si="47"/>
        <v>#DIV/0!</v>
      </c>
      <c r="S85"/>
      <c r="T85"/>
      <c r="U85"/>
      <c r="V85"/>
    </row>
    <row r="86" spans="1:22" ht="32.25" customHeight="1">
      <c r="A86" s="180">
        <v>34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2'!M42</f>
        <v>0</v>
      </c>
      <c r="E86" s="76" t="e">
        <f t="shared" si="41"/>
        <v>#DIV/0!</v>
      </c>
      <c r="F86" s="116">
        <f>D86+'2025 Σεπτέμβριος'!F86</f>
        <v>2080.4</v>
      </c>
      <c r="G86" s="76">
        <f t="shared" si="42"/>
        <v>4.4935626971225565E-2</v>
      </c>
      <c r="H86" s="56">
        <f>ΠΡΟΥΠΟΛΟΓΙΣΜΟΣ_ΕΞΟΔΑ!M152</f>
        <v>533.8549999999999</v>
      </c>
      <c r="I86" s="427">
        <f t="shared" si="43"/>
        <v>6.3714476841433776E-2</v>
      </c>
      <c r="J86" s="428">
        <f>H86+'2025 Σεπτέμβριος'!J49</f>
        <v>4337.2586000000001</v>
      </c>
      <c r="K86" s="429">
        <f t="shared" si="44"/>
        <v>1.666934111585653E-2</v>
      </c>
      <c r="L86" s="116">
        <f>'2024_60-69 ΕΞΟΔΑ+ΟΜ 2'!M40</f>
        <v>369.3</v>
      </c>
      <c r="M86" s="76">
        <f t="shared" si="45"/>
        <v>4.7377009642177212E-2</v>
      </c>
      <c r="N86" s="66">
        <f>L86+'2025 Σεπτέμβριος'!N86</f>
        <v>2830.0600000000004</v>
      </c>
      <c r="O86" s="76">
        <f t="shared" si="46"/>
        <v>4.0344244580728134E-2</v>
      </c>
      <c r="P86" s="58"/>
      <c r="Q86" s="59" t="e">
        <f t="shared" si="47"/>
        <v>#DIV/0!</v>
      </c>
      <c r="S86"/>
      <c r="T86"/>
      <c r="U86"/>
      <c r="V86" s="237"/>
    </row>
    <row r="87" spans="1:22" ht="29.25" customHeight="1">
      <c r="A87" s="180">
        <v>35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2'!M43</f>
        <v>0</v>
      </c>
      <c r="E87" s="76" t="e">
        <f t="shared" si="41"/>
        <v>#DIV/0!</v>
      </c>
      <c r="F87" s="116">
        <f>D87+'2025 Σεπτέμβριος'!F87</f>
        <v>901.2</v>
      </c>
      <c r="G87" s="76">
        <f t="shared" si="42"/>
        <v>1.9465481170192502E-2</v>
      </c>
      <c r="H87" s="56">
        <f>ΠΡΟΥΠΟΛΟΓΙΣΜΟΣ_ΕΞΟΔΑ!M156</f>
        <v>261.47999999999996</v>
      </c>
      <c r="I87" s="427">
        <f t="shared" si="43"/>
        <v>3.1207090697845118E-2</v>
      </c>
      <c r="J87" s="428">
        <f>H87+'2025 Σεπτέμβριος'!J50</f>
        <v>66746.989999999991</v>
      </c>
      <c r="K87" s="429">
        <f t="shared" si="44"/>
        <v>0.25652801628352628</v>
      </c>
      <c r="L87" s="116">
        <f>'2024_60-69 ΕΞΟΔΑ+ΟΜ 2'!M41</f>
        <v>326.89999999999998</v>
      </c>
      <c r="M87" s="76">
        <f t="shared" si="45"/>
        <v>4.1937569596609069E-2</v>
      </c>
      <c r="N87" s="66">
        <f>L87+'2025 Σεπτέμβριος'!N87</f>
        <v>3102.03</v>
      </c>
      <c r="O87" s="76">
        <f t="shared" si="46"/>
        <v>4.4221344076364487E-2</v>
      </c>
      <c r="P87" s="58"/>
      <c r="Q87" s="59" t="e">
        <f t="shared" si="47"/>
        <v>#DIV/0!</v>
      </c>
      <c r="S87"/>
      <c r="T87"/>
      <c r="U87"/>
      <c r="V87" s="237"/>
    </row>
    <row r="88" spans="1:22" ht="26.25" customHeight="1">
      <c r="A88" s="180">
        <v>36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2'!M44</f>
        <v>0</v>
      </c>
      <c r="E88" s="76" t="e">
        <f t="shared" si="41"/>
        <v>#DIV/0!</v>
      </c>
      <c r="F88" s="116">
        <f>D88+'2025 Σεπτέμβριος'!F88</f>
        <v>880.69999999999993</v>
      </c>
      <c r="G88" s="76">
        <f t="shared" si="42"/>
        <v>1.9022691152450658E-2</v>
      </c>
      <c r="H88" s="56">
        <f>ΠΡΟΥΠΟΛΟΓΙΣΜΟΣ_ΕΞΟΔΑ!M160</f>
        <v>239.68999999999997</v>
      </c>
      <c r="I88" s="427">
        <f t="shared" si="43"/>
        <v>2.8606499806358026E-2</v>
      </c>
      <c r="J88" s="428">
        <f>H88+'2025 Σεπτέμβριος'!J51</f>
        <v>239.68999999999997</v>
      </c>
      <c r="K88" s="429">
        <f t="shared" si="44"/>
        <v>9.2119809781682173E-4</v>
      </c>
      <c r="L88" s="116">
        <f>'2024_60-69 ΕΞΟΔΑ+ΟΜ 2'!M42</f>
        <v>0</v>
      </c>
      <c r="M88" s="76">
        <f t="shared" si="45"/>
        <v>0</v>
      </c>
      <c r="N88" s="66">
        <f>L88+'2025 Σεπτέμβριος'!N88</f>
        <v>0</v>
      </c>
      <c r="O88" s="76">
        <f t="shared" si="46"/>
        <v>0</v>
      </c>
      <c r="P88" s="58"/>
      <c r="Q88" s="59" t="e">
        <f t="shared" si="47"/>
        <v>#DIV/0!</v>
      </c>
      <c r="S88"/>
      <c r="T88"/>
      <c r="U88"/>
      <c r="V88" s="237"/>
    </row>
    <row r="89" spans="1:22" ht="31.5" customHeight="1">
      <c r="A89" s="180">
        <v>37</v>
      </c>
      <c r="B89" s="180">
        <v>9</v>
      </c>
      <c r="C89" s="118" t="str">
        <f>ΑΝΤΙΣΤΟΙΧΙΣΗ!L195</f>
        <v>Ενοίκιο</v>
      </c>
      <c r="D89" s="116">
        <f>'2025_60-69 ΕΞΟΔΑ+ΟΜ 2'!M45</f>
        <v>0</v>
      </c>
      <c r="E89" s="76" t="e">
        <f t="shared" si="41"/>
        <v>#DIV/0!</v>
      </c>
      <c r="F89" s="116">
        <f>D89+'2025 Σεπτέμβριος'!F89</f>
        <v>0</v>
      </c>
      <c r="G89" s="76">
        <f t="shared" si="42"/>
        <v>0</v>
      </c>
      <c r="H89" s="425">
        <f>ΠΡΟΥΠΟΛΟΓΙΣΜΟΣ_ΕΞΟΔΑ!M164</f>
        <v>0</v>
      </c>
      <c r="I89" s="427">
        <f t="shared" si="43"/>
        <v>0</v>
      </c>
      <c r="J89" s="428">
        <f>H89+'2025 Σεπτέμβριος'!J52</f>
        <v>2352.9034000000001</v>
      </c>
      <c r="K89" s="429">
        <f t="shared" si="44"/>
        <v>9.0428893004578115E-3</v>
      </c>
      <c r="L89" s="116">
        <f>'2024_60-69 ΕΞΟΔΑ+ΟΜ 2'!M43</f>
        <v>0</v>
      </c>
      <c r="M89" s="76">
        <f t="shared" si="45"/>
        <v>0</v>
      </c>
      <c r="N89" s="66">
        <f>L89+'2025 Σεπτέμβριος'!N89</f>
        <v>0</v>
      </c>
      <c r="O89" s="76">
        <f t="shared" si="46"/>
        <v>0</v>
      </c>
      <c r="P89" s="119"/>
      <c r="Q89" s="59" t="e">
        <f t="shared" si="47"/>
        <v>#DIV/0!</v>
      </c>
      <c r="S89"/>
      <c r="T89"/>
      <c r="U89"/>
      <c r="V89"/>
    </row>
    <row r="90" spans="1:22" ht="14">
      <c r="A90" s="180">
        <v>38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2'!M46</f>
        <v>0</v>
      </c>
      <c r="E90" s="76" t="e">
        <f t="shared" si="41"/>
        <v>#DIV/0!</v>
      </c>
      <c r="F90" s="116">
        <f>D90+'2025 Σεπτέμβριος'!F90</f>
        <v>0</v>
      </c>
      <c r="G90" s="76">
        <f t="shared" si="42"/>
        <v>0</v>
      </c>
      <c r="H90" s="425">
        <f>ΠΡΟΥΠΟΛΟΓΙΣΜΟΣ_ΕΞΟΔΑ!M168</f>
        <v>0</v>
      </c>
      <c r="I90" s="427">
        <f t="shared" si="43"/>
        <v>0</v>
      </c>
      <c r="J90" s="428">
        <f>H90+'2025 Σεπτέμβριος'!J53</f>
        <v>2612.2799999999997</v>
      </c>
      <c r="K90" s="429">
        <f t="shared" si="44"/>
        <v>1.0039748704430418E-2</v>
      </c>
      <c r="L90" s="116">
        <f>'2024_60-69 ΕΞΟΔΑ+ΟΜ 2'!M44</f>
        <v>0</v>
      </c>
      <c r="M90" s="76">
        <f t="shared" si="45"/>
        <v>0</v>
      </c>
      <c r="N90" s="66">
        <f>L90+'2025 Σεπτέμβριος'!N90</f>
        <v>0</v>
      </c>
      <c r="O90" s="76">
        <f t="shared" si="46"/>
        <v>0</v>
      </c>
      <c r="P90" s="119"/>
      <c r="Q90" s="59" t="e">
        <f t="shared" si="47"/>
        <v>#DIV/0!</v>
      </c>
      <c r="S90"/>
      <c r="T90"/>
      <c r="U90"/>
      <c r="V90"/>
    </row>
    <row r="91" spans="1:22" ht="15" customHeight="1">
      <c r="A91" s="180">
        <v>39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2'!M47</f>
        <v>0</v>
      </c>
      <c r="E91" s="76" t="e">
        <f t="shared" si="41"/>
        <v>#DIV/0!</v>
      </c>
      <c r="F91" s="116">
        <f>D91+'2025 Σεπτέμβριος'!F91</f>
        <v>0</v>
      </c>
      <c r="G91" s="76">
        <f t="shared" si="42"/>
        <v>0</v>
      </c>
      <c r="H91" s="425">
        <f>ΠΡΟΥΠΟΛΟΓΙΣΜΟΣ_ΕΞΟΔΑ!M172</f>
        <v>0</v>
      </c>
      <c r="I91" s="427">
        <f t="shared" si="43"/>
        <v>0</v>
      </c>
      <c r="J91" s="428">
        <f>H91+'2025 Σεπτέμβριος'!J54</f>
        <v>8999.1075999999994</v>
      </c>
      <c r="K91" s="429">
        <f t="shared" si="44"/>
        <v>3.4586177158700424E-2</v>
      </c>
      <c r="L91" s="116">
        <f>'2024_60-69 ΕΞΟΔΑ+ΟΜ 2'!M45</f>
        <v>0</v>
      </c>
      <c r="M91" s="76">
        <f t="shared" si="45"/>
        <v>0</v>
      </c>
      <c r="N91" s="66">
        <f>L91+'2025 Σεπτέμβριος'!N91</f>
        <v>0</v>
      </c>
      <c r="O91" s="76">
        <f t="shared" si="46"/>
        <v>0</v>
      </c>
      <c r="P91" s="119"/>
      <c r="Q91" s="59" t="e">
        <f t="shared" si="47"/>
        <v>#DIV/0!</v>
      </c>
      <c r="S91"/>
      <c r="T91"/>
      <c r="U91"/>
      <c r="V91"/>
    </row>
    <row r="92" spans="1:22" ht="14.5">
      <c r="A92" s="180">
        <v>40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2'!M48</f>
        <v>0</v>
      </c>
      <c r="E92" s="76" t="e">
        <f t="shared" si="41"/>
        <v>#DIV/0!</v>
      </c>
      <c r="F92" s="116">
        <f>D92+'2025 Σεπτέμβριος'!F92</f>
        <v>0</v>
      </c>
      <c r="G92" s="76">
        <f t="shared" si="42"/>
        <v>0</v>
      </c>
      <c r="H92" s="56">
        <f>ΠΡΟΥΠΟΛΟΓΙΣΜΟΣ_ΕΞΟΔΑ!M176</f>
        <v>0</v>
      </c>
      <c r="I92" s="427">
        <f t="shared" si="43"/>
        <v>0</v>
      </c>
      <c r="J92" s="428">
        <f>H92+'2025 Σεπτέμβριος'!J55</f>
        <v>0</v>
      </c>
      <c r="K92" s="429">
        <f t="shared" si="44"/>
        <v>0</v>
      </c>
      <c r="L92" s="116">
        <f>'2024_60-69 ΕΞΟΔΑ+ΟΜ 2'!M46</f>
        <v>0</v>
      </c>
      <c r="M92" s="76">
        <f t="shared" si="45"/>
        <v>0</v>
      </c>
      <c r="N92" s="66">
        <f>L92+'2025 Σεπτέμβριος'!N92</f>
        <v>0</v>
      </c>
      <c r="O92" s="76">
        <f t="shared" si="46"/>
        <v>0</v>
      </c>
      <c r="P92" s="58"/>
      <c r="Q92" s="59" t="e">
        <f t="shared" si="47"/>
        <v>#DIV/0!</v>
      </c>
      <c r="S92"/>
      <c r="T92"/>
      <c r="U92"/>
      <c r="V92" s="237"/>
    </row>
    <row r="93" spans="1:22" ht="28">
      <c r="A93" s="180">
        <v>41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2'!M49</f>
        <v>0</v>
      </c>
      <c r="E93" s="76" t="e">
        <f t="shared" si="41"/>
        <v>#DIV/0!</v>
      </c>
      <c r="F93" s="116">
        <f>D93+'2025 Σεπτέμβριος'!F93</f>
        <v>0</v>
      </c>
      <c r="G93" s="76">
        <f t="shared" si="42"/>
        <v>0</v>
      </c>
      <c r="H93" s="56">
        <f>ΠΡΟΥΠΟΛΟΓΙΣΜΟΣ_ΕΞΟΔΑ!M180</f>
        <v>0</v>
      </c>
      <c r="I93" s="427">
        <f t="shared" si="43"/>
        <v>0</v>
      </c>
      <c r="J93" s="428">
        <f>H93+'2025 Σεπτέμβριος'!J56</f>
        <v>2080.4</v>
      </c>
      <c r="K93" s="429">
        <f t="shared" si="44"/>
        <v>7.9955798018195006E-3</v>
      </c>
      <c r="L93" s="116">
        <f>'2024_60-69 ΕΞΟΔΑ+ΟΜ 2'!M47</f>
        <v>0</v>
      </c>
      <c r="M93" s="76">
        <f t="shared" si="45"/>
        <v>0</v>
      </c>
      <c r="N93" s="66">
        <f>L93+'2025 Σεπτέμβριος'!N93</f>
        <v>0</v>
      </c>
      <c r="O93" s="76">
        <f t="shared" si="46"/>
        <v>0</v>
      </c>
      <c r="P93" s="58"/>
      <c r="Q93" s="59" t="e">
        <f t="shared" si="47"/>
        <v>#DIV/0!</v>
      </c>
      <c r="S93"/>
      <c r="T93"/>
      <c r="U93"/>
      <c r="V93"/>
    </row>
    <row r="94" spans="1:22" ht="26.25" customHeight="1">
      <c r="A94" s="180">
        <v>42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2'!M50</f>
        <v>0</v>
      </c>
      <c r="E94" s="76" t="e">
        <f t="shared" si="41"/>
        <v>#DIV/0!</v>
      </c>
      <c r="F94" s="116">
        <f>D94+'2025 Σεπτέμβριος'!F94</f>
        <v>0</v>
      </c>
      <c r="G94" s="76">
        <f t="shared" si="42"/>
        <v>0</v>
      </c>
      <c r="H94" s="120">
        <f>ΠΡΟΥΠΟΛΟΓΙΣΜΟΣ_ΕΞΟΔΑ!M184</f>
        <v>0</v>
      </c>
      <c r="I94" s="427">
        <f t="shared" si="43"/>
        <v>0</v>
      </c>
      <c r="J94" s="428">
        <f>H94+'2025 Σεπτέμβριος'!J57</f>
        <v>796.13</v>
      </c>
      <c r="K94" s="429">
        <f t="shared" si="44"/>
        <v>3.0597581943965385E-3</v>
      </c>
      <c r="L94" s="116">
        <f>'2024_60-69 ΕΞΟΔΑ+ΟΜ 2'!M48</f>
        <v>0</v>
      </c>
      <c r="M94" s="76">
        <f t="shared" si="45"/>
        <v>0</v>
      </c>
      <c r="N94" s="66">
        <f>L94+'2025 Σεπτέμβριος'!N94</f>
        <v>0</v>
      </c>
      <c r="O94" s="76">
        <f t="shared" si="46"/>
        <v>0</v>
      </c>
      <c r="P94" s="120"/>
      <c r="Q94" s="59" t="e">
        <f t="shared" si="47"/>
        <v>#DIV/0!</v>
      </c>
      <c r="S94"/>
      <c r="T94"/>
      <c r="U94"/>
      <c r="V94"/>
    </row>
    <row r="95" spans="1:22" ht="14.5">
      <c r="A95" s="180">
        <v>43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2'!M51</f>
        <v>0</v>
      </c>
      <c r="E95" s="76" t="e">
        <f t="shared" si="41"/>
        <v>#DIV/0!</v>
      </c>
      <c r="F95" s="116">
        <f>D95+'2025 Σεπτέμβριος'!F95</f>
        <v>0</v>
      </c>
      <c r="G95" s="76">
        <f t="shared" si="42"/>
        <v>0</v>
      </c>
      <c r="H95" s="56">
        <f>ΠΡΟΥΠΟΛΟΓΙΣΜΟΣ_ΕΞΟΔΑ!M188</f>
        <v>0</v>
      </c>
      <c r="I95" s="427">
        <f t="shared" si="43"/>
        <v>0</v>
      </c>
      <c r="J95" s="428">
        <f>H95+'2025 Σεπτέμβριος'!J58</f>
        <v>687.01000000000022</v>
      </c>
      <c r="K95" s="429">
        <f t="shared" si="44"/>
        <v>2.6403784270563435E-3</v>
      </c>
      <c r="L95" s="116">
        <f>'2024_60-69 ΕΞΟΔΑ+ΟΜ 2'!M49</f>
        <v>0</v>
      </c>
      <c r="M95" s="76">
        <f t="shared" si="45"/>
        <v>0</v>
      </c>
      <c r="N95" s="66">
        <f>L95+'2025 Σεπτέμβριος'!N95</f>
        <v>246.76</v>
      </c>
      <c r="O95" s="76">
        <f t="shared" si="46"/>
        <v>3.5177154522308615E-3</v>
      </c>
      <c r="P95" s="58"/>
      <c r="Q95" s="59" t="e">
        <f t="shared" si="47"/>
        <v>#DIV/0!</v>
      </c>
      <c r="S95"/>
      <c r="T95"/>
      <c r="U95"/>
      <c r="V95"/>
    </row>
    <row r="96" spans="1:22" ht="14.5">
      <c r="A96" s="180">
        <v>44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2'!M52</f>
        <v>0</v>
      </c>
      <c r="E96" s="76" t="e">
        <f t="shared" si="41"/>
        <v>#DIV/0!</v>
      </c>
      <c r="F96" s="116">
        <f>D96+'2025 Σεπτέμβριος'!F96</f>
        <v>554.78</v>
      </c>
      <c r="G96" s="76">
        <f t="shared" si="42"/>
        <v>1.198297785574722E-2</v>
      </c>
      <c r="H96" s="56">
        <f>ΠΡΟΥΠΟΛΟΓΙΣΜΟΣ_ΕΞΟΔΑ!M192</f>
        <v>15.63</v>
      </c>
      <c r="I96" s="427">
        <f t="shared" si="43"/>
        <v>1.8654077849446201E-3</v>
      </c>
      <c r="J96" s="428">
        <f>H96+'2025 Σεπτέμβριος'!J59</f>
        <v>571.95000000000005</v>
      </c>
      <c r="K96" s="429">
        <f t="shared" si="44"/>
        <v>2.1981695191552893E-3</v>
      </c>
      <c r="L96" s="116">
        <f>'2024_60-69 ΕΞΟΔΑ+ΟΜ 2'!M50</f>
        <v>15.63</v>
      </c>
      <c r="M96" s="76">
        <f t="shared" si="45"/>
        <v>2.0051520734016516E-3</v>
      </c>
      <c r="N96" s="66">
        <f>L96+'2025 Σεπτέμβριος'!N96</f>
        <v>385.39</v>
      </c>
      <c r="O96" s="76">
        <f t="shared" si="46"/>
        <v>5.4939713005967405E-3</v>
      </c>
      <c r="P96" s="58"/>
      <c r="Q96" s="59" t="e">
        <f t="shared" si="47"/>
        <v>#DIV/0!</v>
      </c>
      <c r="S96"/>
      <c r="T96"/>
      <c r="U96"/>
      <c r="V96"/>
    </row>
    <row r="97" spans="1:22" ht="14.5">
      <c r="A97" s="180">
        <v>45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2'!M53</f>
        <v>0</v>
      </c>
      <c r="E97" s="76" t="e">
        <f t="shared" si="41"/>
        <v>#DIV/0!</v>
      </c>
      <c r="F97" s="116">
        <f>D97+'2025 Σεπτέμβριος'!F97</f>
        <v>0</v>
      </c>
      <c r="G97" s="76">
        <f t="shared" si="42"/>
        <v>0</v>
      </c>
      <c r="H97" s="56">
        <f>ΠΡΟΥΠΟΛΟΓΙΣΜΟΣ_ΕΞΟΔΑ!M196</f>
        <v>0</v>
      </c>
      <c r="I97" s="427">
        <f t="shared" si="43"/>
        <v>0</v>
      </c>
      <c r="J97" s="428">
        <f>H97+'2025 Σεπτέμβριος'!J60</f>
        <v>0</v>
      </c>
      <c r="K97" s="429">
        <f t="shared" si="44"/>
        <v>0</v>
      </c>
      <c r="L97" s="116">
        <f>'2024_60-69 ΕΞΟΔΑ+ΟΜ 2'!M51</f>
        <v>0</v>
      </c>
      <c r="M97" s="76">
        <f t="shared" si="45"/>
        <v>0</v>
      </c>
      <c r="N97" s="66">
        <f>L97+'2025 Σεπτέμβριος'!N97</f>
        <v>0</v>
      </c>
      <c r="O97" s="76">
        <f t="shared" si="46"/>
        <v>0</v>
      </c>
      <c r="P97" s="58"/>
      <c r="Q97" s="59" t="e">
        <f t="shared" si="47"/>
        <v>#DIV/0!</v>
      </c>
      <c r="S97"/>
      <c r="T97"/>
      <c r="U97"/>
      <c r="V97"/>
    </row>
    <row r="98" spans="1:22" ht="14.5">
      <c r="A98" s="180">
        <v>46</v>
      </c>
      <c r="B98" s="180">
        <v>18</v>
      </c>
      <c r="C98" s="118" t="str">
        <f>ΑΝΤΙΣΤΟΙΧΙΣΗ!L204</f>
        <v>Υλικά Φαρμακείου</v>
      </c>
      <c r="D98" s="116">
        <f>'2025_60-69 ΕΞΟΔΑ+ΟΜ 2'!M54</f>
        <v>0</v>
      </c>
      <c r="E98" s="76" t="e">
        <f t="shared" si="41"/>
        <v>#DIV/0!</v>
      </c>
      <c r="F98" s="116">
        <f>D98+'2025 Σεπτέμβριος'!F98</f>
        <v>0</v>
      </c>
      <c r="G98" s="76">
        <f t="shared" si="42"/>
        <v>0</v>
      </c>
      <c r="H98" s="56">
        <f>ΠΡΟΥΠΟΛΟΓΙΣΜΟΣ_ΕΞΟΔΑ!M200</f>
        <v>0</v>
      </c>
      <c r="I98" s="427">
        <f t="shared" si="43"/>
        <v>0</v>
      </c>
      <c r="J98" s="428">
        <f>H98+'2025 Σεπτέμβριος'!J61</f>
        <v>18.7</v>
      </c>
      <c r="K98" s="429">
        <f t="shared" si="44"/>
        <v>7.1869516580477151E-5</v>
      </c>
      <c r="L98" s="116">
        <f>'2024_60-69 ΕΞΟΔΑ+ΟΜ 2'!M52</f>
        <v>0</v>
      </c>
      <c r="M98" s="76">
        <f t="shared" si="45"/>
        <v>0</v>
      </c>
      <c r="N98" s="66">
        <f>L98+'2025 Σεπτέμβριος'!N98</f>
        <v>0</v>
      </c>
      <c r="O98" s="76">
        <f t="shared" si="46"/>
        <v>0</v>
      </c>
      <c r="P98" s="58"/>
      <c r="Q98" s="59" t="e">
        <f t="shared" si="47"/>
        <v>#DIV/0!</v>
      </c>
      <c r="S98"/>
      <c r="T98"/>
      <c r="U98"/>
      <c r="V98"/>
    </row>
    <row r="99" spans="1:22" ht="15" customHeight="1">
      <c r="A99" s="180">
        <v>47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2'!M55</f>
        <v>0</v>
      </c>
      <c r="E99" s="76" t="e">
        <f t="shared" si="41"/>
        <v>#DIV/0!</v>
      </c>
      <c r="F99" s="116">
        <f>D99+'2025 Σεπτέμβριος'!F99</f>
        <v>4747.45</v>
      </c>
      <c r="G99" s="76">
        <f t="shared" si="42"/>
        <v>0.10254260827943895</v>
      </c>
      <c r="H99" s="56">
        <f>ΠΡΟΥΠΟΛΟΓΙΣΜΟΣ_ΕΞΟΔΑ!M204</f>
        <v>0</v>
      </c>
      <c r="I99" s="427">
        <f t="shared" si="43"/>
        <v>0</v>
      </c>
      <c r="J99" s="428">
        <f>H99+'2025 Σεπτέμβριος'!J62</f>
        <v>0</v>
      </c>
      <c r="K99" s="429">
        <f t="shared" si="44"/>
        <v>0</v>
      </c>
      <c r="L99" s="116">
        <f>'2024_60-69 ΕΞΟΔΑ+ΟΜ 2'!M53</f>
        <v>0</v>
      </c>
      <c r="M99" s="76">
        <f t="shared" si="45"/>
        <v>0</v>
      </c>
      <c r="N99" s="66">
        <f>L99+'2025 Σεπτέμβριος'!N99</f>
        <v>119.88</v>
      </c>
      <c r="O99" s="76">
        <f t="shared" si="46"/>
        <v>1.7089630751071312E-3</v>
      </c>
      <c r="P99" s="58"/>
      <c r="Q99" s="59" t="e">
        <f t="shared" si="47"/>
        <v>#DIV/0!</v>
      </c>
      <c r="S99"/>
      <c r="T99"/>
      <c r="U99"/>
      <c r="V99"/>
    </row>
    <row r="100" spans="1:22" ht="42">
      <c r="A100" s="180">
        <v>48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2'!M56</f>
        <v>0</v>
      </c>
      <c r="E100" s="76" t="e">
        <f t="shared" si="41"/>
        <v>#DIV/0!</v>
      </c>
      <c r="F100" s="116">
        <f>D100+'2025 Σεπτέμβριος'!F100</f>
        <v>878.12</v>
      </c>
      <c r="G100" s="76">
        <f t="shared" si="42"/>
        <v>1.896696440875437E-2</v>
      </c>
      <c r="H100" s="56">
        <f>ΠΡΟΥΠΟΛΟΓΙΣΜΟΣ_ΕΞΟΔΑ!M208</f>
        <v>129.57</v>
      </c>
      <c r="I100" s="427">
        <f t="shared" si="43"/>
        <v>1.5463908297842253E-2</v>
      </c>
      <c r="J100" s="428">
        <f>H100+'2025 Σεπτέμβριος'!J63</f>
        <v>194.14999999999998</v>
      </c>
      <c r="K100" s="429">
        <f t="shared" si="44"/>
        <v>7.4617468685024796E-4</v>
      </c>
      <c r="L100" s="116">
        <f>'2024_60-69 ΕΞΟΔΑ+ΟΜ 2'!M54</f>
        <v>129.57</v>
      </c>
      <c r="M100" s="76">
        <f t="shared" si="45"/>
        <v>1.6622364309062825E-2</v>
      </c>
      <c r="N100" s="66">
        <f>L100+'2025 Σεπτέμβριος'!N100</f>
        <v>2136.6400000000003</v>
      </c>
      <c r="O100" s="76">
        <f t="shared" si="46"/>
        <v>3.045911632296381E-2</v>
      </c>
      <c r="P100" s="58"/>
      <c r="Q100" s="59" t="e">
        <f t="shared" si="47"/>
        <v>#DIV/0!</v>
      </c>
      <c r="S100"/>
      <c r="T100"/>
      <c r="U100"/>
      <c r="V100"/>
    </row>
    <row r="101" spans="1:22" ht="14.5">
      <c r="A101" s="180">
        <v>49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2'!M57</f>
        <v>0</v>
      </c>
      <c r="E101" s="76" t="e">
        <f t="shared" si="41"/>
        <v>#DIV/0!</v>
      </c>
      <c r="F101" s="116">
        <f>D101+'2025 Σεπτέμβριος'!F101</f>
        <v>0</v>
      </c>
      <c r="G101" s="76">
        <f t="shared" si="42"/>
        <v>0</v>
      </c>
      <c r="H101" s="56">
        <f>ΠΡΟΥΠΟΛΟΓΙΣΜΟΣ_ΕΞΟΔΑ!M212</f>
        <v>0</v>
      </c>
      <c r="I101" s="427">
        <f t="shared" si="43"/>
        <v>0</v>
      </c>
      <c r="J101" s="428">
        <f>H101+'2025 Σεπτέμβριος'!J64</f>
        <v>54009.37</v>
      </c>
      <c r="K101" s="429">
        <f t="shared" si="44"/>
        <v>0.20757365308642381</v>
      </c>
      <c r="L101" s="116">
        <f>'2024_60-69 ΕΞΟΔΑ+ΟΜ 2'!M55</f>
        <v>0</v>
      </c>
      <c r="M101" s="76">
        <f t="shared" si="45"/>
        <v>0</v>
      </c>
      <c r="N101" s="66">
        <f>L101+'2025 Σεπτέμβριος'!N101</f>
        <v>0</v>
      </c>
      <c r="O101" s="76">
        <f t="shared" si="46"/>
        <v>0</v>
      </c>
      <c r="P101" s="58"/>
      <c r="Q101" s="59" t="e">
        <f t="shared" si="47"/>
        <v>#DIV/0!</v>
      </c>
      <c r="S101"/>
      <c r="T101"/>
      <c r="U101"/>
      <c r="V101"/>
    </row>
    <row r="102" spans="1:22" ht="14.5">
      <c r="A102" s="180">
        <v>50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2'!M58</f>
        <v>0</v>
      </c>
      <c r="E102" s="76" t="e">
        <f t="shared" si="41"/>
        <v>#DIV/0!</v>
      </c>
      <c r="F102" s="116">
        <f>D102+'2025 Σεπτέμβριος'!F102</f>
        <v>0</v>
      </c>
      <c r="G102" s="76">
        <f t="shared" si="42"/>
        <v>0</v>
      </c>
      <c r="H102" s="56">
        <f>ΠΡΟΥΠΟΛΟΓΙΣΜΟΣ_ΕΞΟΔΑ!M216</f>
        <v>0</v>
      </c>
      <c r="I102" s="427">
        <f t="shared" si="43"/>
        <v>0</v>
      </c>
      <c r="J102" s="428">
        <f>H102+'2025 Σεπτέμβριος'!J65</f>
        <v>1470.96</v>
      </c>
      <c r="K102" s="429">
        <f t="shared" si="44"/>
        <v>5.6533253534341533E-3</v>
      </c>
      <c r="L102" s="116">
        <f>'2024_60-69 ΕΞΟΔΑ+ΟΜ 2'!M56</f>
        <v>0</v>
      </c>
      <c r="M102" s="76">
        <f t="shared" si="45"/>
        <v>0</v>
      </c>
      <c r="N102" s="66">
        <f>L102+'2025 Σεπτέμβριος'!N102</f>
        <v>1396.23</v>
      </c>
      <c r="O102" s="76">
        <f t="shared" si="46"/>
        <v>1.9904116736376626E-2</v>
      </c>
      <c r="P102" s="58"/>
      <c r="Q102" s="59" t="e">
        <f t="shared" si="47"/>
        <v>#DIV/0!</v>
      </c>
      <c r="S102"/>
      <c r="T102"/>
      <c r="U102"/>
      <c r="V102"/>
    </row>
    <row r="103" spans="1:22" ht="15" customHeight="1">
      <c r="A103" s="180">
        <v>51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2'!M59</f>
        <v>0</v>
      </c>
      <c r="E103" s="76" t="e">
        <f t="shared" si="41"/>
        <v>#DIV/0!</v>
      </c>
      <c r="F103" s="116">
        <f>D103+'2025 Σεπτέμβριος'!F103</f>
        <v>2545.4699999999998</v>
      </c>
      <c r="G103" s="76">
        <f t="shared" si="42"/>
        <v>5.4980912510308365E-2</v>
      </c>
      <c r="H103" s="56">
        <f>ΠΡΟΥΠΟΛΟΓΙΣΜΟΣ_ΕΞΟΔΑ!M220</f>
        <v>1000</v>
      </c>
      <c r="I103" s="427">
        <f t="shared" si="43"/>
        <v>0.11934790690624568</v>
      </c>
      <c r="J103" s="428">
        <f>H103+'2025 Σεπτέμβριος'!J66</f>
        <v>1088.5</v>
      </c>
      <c r="K103" s="429">
        <f t="shared" si="44"/>
        <v>4.1834207913288438E-3</v>
      </c>
      <c r="L103" s="116">
        <f>'2024_60-69 ΕΞΟΔΑ+ΟΜ 2'!M57</f>
        <v>1000</v>
      </c>
      <c r="M103" s="76">
        <f t="shared" si="45"/>
        <v>0.12828868032000329</v>
      </c>
      <c r="N103" s="66">
        <f>L103+'2025 Σεπτέμβριος'!N103</f>
        <v>9234.57</v>
      </c>
      <c r="O103" s="76">
        <f t="shared" si="46"/>
        <v>0.13164447067477528</v>
      </c>
      <c r="P103" s="58"/>
      <c r="Q103" s="59" t="e">
        <f t="shared" si="47"/>
        <v>#DIV/0!</v>
      </c>
      <c r="S103"/>
      <c r="T103"/>
      <c r="U103"/>
      <c r="V103"/>
    </row>
    <row r="104" spans="1:22" ht="14.5">
      <c r="A104" s="180">
        <v>52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2'!M60</f>
        <v>0</v>
      </c>
      <c r="E104" s="76" t="e">
        <f t="shared" si="41"/>
        <v>#DIV/0!</v>
      </c>
      <c r="F104" s="116">
        <f>D104+'2025 Σεπτέμβριος'!F104</f>
        <v>0</v>
      </c>
      <c r="G104" s="76">
        <f t="shared" si="42"/>
        <v>0</v>
      </c>
      <c r="H104" s="56">
        <f>ΠΡΟΥΠΟΛΟΓΙΣΜΟΣ_ΕΞΟΔΑ!M224</f>
        <v>0</v>
      </c>
      <c r="I104" s="427">
        <f t="shared" si="43"/>
        <v>0</v>
      </c>
      <c r="J104" s="428">
        <f>H104+'2025 Σεπτέμβριος'!J67</f>
        <v>693.98</v>
      </c>
      <c r="K104" s="429">
        <f t="shared" si="44"/>
        <v>2.6671661559636113E-3</v>
      </c>
      <c r="L104" s="116">
        <f>'2024_60-69 ΕΞΟΔΑ+ΟΜ 2'!M58</f>
        <v>0</v>
      </c>
      <c r="M104" s="76">
        <f t="shared" si="45"/>
        <v>0</v>
      </c>
      <c r="N104" s="66">
        <f>L104+'2025 Σεπτέμβριος'!N104</f>
        <v>0</v>
      </c>
      <c r="O104" s="76">
        <f t="shared" si="46"/>
        <v>0</v>
      </c>
      <c r="P104" s="58"/>
      <c r="Q104" s="59" t="e">
        <f t="shared" si="47"/>
        <v>#DIV/0!</v>
      </c>
      <c r="S104"/>
      <c r="T104"/>
      <c r="U104"/>
      <c r="V104"/>
    </row>
    <row r="105" spans="1:22" ht="33.75" customHeight="1">
      <c r="A105" s="180">
        <v>53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2'!M61</f>
        <v>0</v>
      </c>
      <c r="E105" s="76" t="e">
        <f t="shared" si="41"/>
        <v>#DIV/0!</v>
      </c>
      <c r="F105" s="116">
        <f>D105+'2025 Σεπτέμβριος'!F105</f>
        <v>0</v>
      </c>
      <c r="G105" s="76">
        <f t="shared" si="42"/>
        <v>0</v>
      </c>
      <c r="H105" s="56">
        <f>ΠΡΟΥΠΟΛΟΓΙΣΜΟΣ_ΕΞΟΔΑ!M228</f>
        <v>0</v>
      </c>
      <c r="I105" s="427">
        <f t="shared" si="43"/>
        <v>0</v>
      </c>
      <c r="J105" s="428">
        <f>H105+'2025 Σεπτέμβριος'!J68</f>
        <v>12639.64</v>
      </c>
      <c r="K105" s="429">
        <f t="shared" si="44"/>
        <v>4.8577797676538081E-2</v>
      </c>
      <c r="L105" s="116">
        <f>'2024_60-69 ΕΞΟΔΑ+ΟΜ 2'!M59</f>
        <v>0</v>
      </c>
      <c r="M105" s="76">
        <f t="shared" si="45"/>
        <v>0</v>
      </c>
      <c r="N105" s="66">
        <f>L105+'2025 Σεπτέμβριος'!N105</f>
        <v>0</v>
      </c>
      <c r="O105" s="76">
        <f t="shared" si="46"/>
        <v>0</v>
      </c>
      <c r="P105" s="58"/>
      <c r="Q105" s="59" t="e">
        <f t="shared" si="47"/>
        <v>#DIV/0!</v>
      </c>
      <c r="S105"/>
      <c r="T105"/>
      <c r="U105"/>
      <c r="V105"/>
    </row>
    <row r="106" spans="1:22" ht="14.5">
      <c r="A106" s="180">
        <v>54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14.5">
      <c r="A107" s="180">
        <v>55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56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57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58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/>
      <c r="B111" s="174"/>
      <c r="C111" s="75" t="s">
        <v>370</v>
      </c>
      <c r="D111" s="65">
        <f>'2025_60-69 ΕΞΟΔΑ+ΟΜ 2'!M36</f>
        <v>0</v>
      </c>
      <c r="E111" s="82"/>
      <c r="F111" s="65">
        <f>'2025_60-69 ΕΞΟΔΑ+ΟΜ 2'!Z36</f>
        <v>46297.340000000004</v>
      </c>
      <c r="G111" s="82"/>
      <c r="H111" s="65">
        <f>SUM(H81:H110)</f>
        <v>8378.864999999998</v>
      </c>
      <c r="I111" s="82"/>
      <c r="J111" s="65">
        <f>SUM(J81:J110)</f>
        <v>260193.7635</v>
      </c>
      <c r="K111" s="82"/>
      <c r="L111" s="65">
        <f>SUM(L81:L110)</f>
        <v>7794.92</v>
      </c>
      <c r="M111" s="82"/>
      <c r="N111" s="65">
        <f>SUM(N81:N110)</f>
        <v>70147.799999999988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/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1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15.75" customHeight="1">
      <c r="A114" s="174"/>
      <c r="B114" s="74"/>
      <c r="C114" s="52" t="s">
        <v>413</v>
      </c>
      <c r="D114" s="433" t="str">
        <f>ΑΝΤΙΣΤΟΙΧΙΣΗ!$F$115</f>
        <v xml:space="preserve">ΟΚΤΩΒΡΙΟΣ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ΑΝΤΙΣΤΟΙΧΙΣΗ!$F$115</f>
        <v xml:space="preserve">ΟΚΤΩΒΡΙΟΣ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ΑΝΤΙΣΤΟΙΧΙΣΗ!$F$129</f>
        <v>ΟΚΤΩΒΡΙΟΣ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6.5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/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51233.840000000004</v>
      </c>
      <c r="G116" s="82"/>
      <c r="H116" s="65">
        <f>SUM(H117:H156)</f>
        <v>8979.2199666666675</v>
      </c>
      <c r="I116" s="82"/>
      <c r="J116" s="65">
        <f>SUM(J117:J156)</f>
        <v>85696.806116666674</v>
      </c>
      <c r="K116" s="82"/>
      <c r="L116" s="65">
        <f>SUM(L117:L156)</f>
        <v>7850.5300000000016</v>
      </c>
      <c r="M116" s="82"/>
      <c r="N116" s="65">
        <f>SUM(N117:N156)</f>
        <v>83521.100000000006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59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2'!M71</f>
        <v>0</v>
      </c>
      <c r="E117" s="76">
        <f>D117/$D$116</f>
        <v>0</v>
      </c>
      <c r="F117" s="66">
        <f>D117+'2025 Σεπτέμβριος'!F117</f>
        <v>6449.25</v>
      </c>
      <c r="G117" s="76">
        <f>F117/$F$116</f>
        <v>0.12587871609857859</v>
      </c>
      <c r="H117" s="56">
        <f>ΠΡΟΥΠΟΛΟΓΙΣΜΟΣ_ΕΞΟΔΑ!M237</f>
        <v>1200</v>
      </c>
      <c r="I117" s="426">
        <f>H117/$H$116</f>
        <v>0.13364189812196714</v>
      </c>
      <c r="J117" s="66">
        <f>H117+'2025 Σεπτέμβριος'!J117</f>
        <v>24065.944783333336</v>
      </c>
      <c r="K117" s="66">
        <f>J117/$J$116</f>
        <v>0.28082662439683259</v>
      </c>
      <c r="L117" s="56">
        <f>'2024_60-69 ΕΞΟΔΑ+ΟΜ 2'!M66</f>
        <v>1079</v>
      </c>
      <c r="M117" s="76">
        <f>L117/$L$116</f>
        <v>0.13744294971167548</v>
      </c>
      <c r="N117" s="66">
        <f>L117+'2025 Σεπτέμβριος'!N117</f>
        <v>12455.27</v>
      </c>
      <c r="O117" s="76">
        <f>N117/$N$116</f>
        <v>0.14912722653317545</v>
      </c>
      <c r="P117" s="66"/>
      <c r="Q117" s="80">
        <f t="shared" ref="Q117:Q153" si="48">SUM(D117:P117)</f>
        <v>45250.291700748196</v>
      </c>
      <c r="S117"/>
      <c r="T117"/>
      <c r="U117"/>
      <c r="V117"/>
    </row>
    <row r="118" spans="1:22" ht="28">
      <c r="A118" s="180">
        <v>60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2'!M72</f>
        <v>0</v>
      </c>
      <c r="E118" s="76">
        <f t="shared" ref="E118:E153" si="49">D118/$D$116</f>
        <v>0</v>
      </c>
      <c r="F118" s="66">
        <f>D118+'2025 Σεπτέμβριος'!F118</f>
        <v>1329.02</v>
      </c>
      <c r="G118" s="76">
        <f t="shared" ref="G118:G153" si="50">F118/$F$116</f>
        <v>2.5940276973188032E-2</v>
      </c>
      <c r="H118" s="56">
        <f>ΠΡΟΥΠΟΛΟΓΙΣΜΟΣ_ΕΞΟΔΑ!M241</f>
        <v>239.68999999999997</v>
      </c>
      <c r="I118" s="426">
        <f t="shared" ref="I118:I153" si="51">H118/$H$116</f>
        <v>2.6693855467378583E-2</v>
      </c>
      <c r="J118" s="66">
        <f>H118+'2025 Σεπτέμβριος'!J118</f>
        <v>4092.2138</v>
      </c>
      <c r="K118" s="66">
        <f t="shared" ref="K118:K153" si="52">J118/$J$116</f>
        <v>4.7752232381086709E-2</v>
      </c>
      <c r="L118" s="56">
        <f>'2024_60-69 ΕΞΟΔΑ+ΟΜ 2'!M67</f>
        <v>240.51</v>
      </c>
      <c r="M118" s="76">
        <f t="shared" ref="M118:M153" si="53">L118/$L$116</f>
        <v>3.0636148132673839E-2</v>
      </c>
      <c r="N118" s="66">
        <f>L118+'2025 Σεπτέμβριος'!N118</f>
        <v>2688.9300000000003</v>
      </c>
      <c r="O118" s="76">
        <f t="shared" ref="O118:O153" si="54">N118/$N$116</f>
        <v>3.2194619084279306E-2</v>
      </c>
      <c r="P118" s="66"/>
      <c r="Q118" s="80">
        <f t="shared" si="48"/>
        <v>8590.527017132039</v>
      </c>
      <c r="S118"/>
      <c r="T118"/>
      <c r="U118"/>
      <c r="V118" s="237"/>
    </row>
    <row r="119" spans="1:22" ht="14.5">
      <c r="A119" s="180">
        <v>61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2'!M73</f>
        <v>0</v>
      </c>
      <c r="E119" s="76">
        <f t="shared" si="49"/>
        <v>0</v>
      </c>
      <c r="F119" s="66">
        <f>D119+'2025 Σεπτέμβριος'!F119</f>
        <v>4377.5</v>
      </c>
      <c r="G119" s="76">
        <f t="shared" si="50"/>
        <v>8.5441575333802811E-2</v>
      </c>
      <c r="H119" s="56">
        <f>ΠΡΟΥΠΟΛΟΓΙΣΜΟΣ_ΕΞΟΔΑ!M245</f>
        <v>875.5</v>
      </c>
      <c r="I119" s="426">
        <f t="shared" si="51"/>
        <v>9.7502901504818523E-2</v>
      </c>
      <c r="J119" s="66">
        <f>H119+'2025 Σεπτέμβριος'!J119</f>
        <v>5706.88</v>
      </c>
      <c r="K119" s="66">
        <f t="shared" si="52"/>
        <v>6.6593847059255834E-2</v>
      </c>
      <c r="L119" s="56">
        <f>'2024_60-69 ΕΞΟΔΑ+ΟΜ 2'!M68</f>
        <v>875.5</v>
      </c>
      <c r="M119" s="76">
        <f t="shared" si="53"/>
        <v>0.11152113296809257</v>
      </c>
      <c r="N119" s="66">
        <f>L119+'2025 Σεπτέμβριος'!N119</f>
        <v>8602</v>
      </c>
      <c r="O119" s="76">
        <f t="shared" si="54"/>
        <v>0.10299193856402752</v>
      </c>
      <c r="P119" s="66"/>
      <c r="Q119" s="80">
        <f t="shared" si="48"/>
        <v>20437.84405139543</v>
      </c>
      <c r="S119"/>
      <c r="T119"/>
      <c r="U119"/>
      <c r="V119"/>
    </row>
    <row r="120" spans="1:22" ht="14.5">
      <c r="A120" s="180">
        <v>62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2'!M74</f>
        <v>0</v>
      </c>
      <c r="E120" s="76">
        <f t="shared" si="49"/>
        <v>0</v>
      </c>
      <c r="F120" s="66">
        <f>D120+'2025 Σεπτέμβριος'!F120</f>
        <v>0</v>
      </c>
      <c r="G120" s="76">
        <f t="shared" si="50"/>
        <v>0</v>
      </c>
      <c r="H120" s="56">
        <f>ΠΡΟΥΠΟΛΟΓΙΣΜΟΣ_ΕΞΟΔΑ!M249</f>
        <v>0</v>
      </c>
      <c r="I120" s="426">
        <f t="shared" si="51"/>
        <v>0</v>
      </c>
      <c r="J120" s="66">
        <f>H120+'2025 Σεπτέμβριος'!J120</f>
        <v>1700</v>
      </c>
      <c r="K120" s="66">
        <f t="shared" si="52"/>
        <v>1.9837378742979511E-2</v>
      </c>
      <c r="L120" s="56">
        <f>'2024_60-69 ΕΞΟΔΑ+ΟΜ 2'!M69</f>
        <v>0</v>
      </c>
      <c r="M120" s="76">
        <f t="shared" si="53"/>
        <v>0</v>
      </c>
      <c r="N120" s="66">
        <f>L120+'2025 Σεπτέμβριος'!N120</f>
        <v>0</v>
      </c>
      <c r="O120" s="76">
        <f t="shared" si="54"/>
        <v>0</v>
      </c>
      <c r="P120" s="66"/>
      <c r="Q120" s="80">
        <f t="shared" si="48"/>
        <v>1700.019837378743</v>
      </c>
      <c r="S120"/>
      <c r="T120"/>
      <c r="U120"/>
      <c r="V120"/>
    </row>
    <row r="121" spans="1:22" ht="14.5">
      <c r="A121" s="180">
        <v>63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2'!M75</f>
        <v>0</v>
      </c>
      <c r="E121" s="76">
        <f t="shared" si="49"/>
        <v>0</v>
      </c>
      <c r="F121" s="66">
        <f>D121+'2025 Σεπτέμβριος'!F121</f>
        <v>1242.75</v>
      </c>
      <c r="G121" s="76">
        <f t="shared" si="50"/>
        <v>2.4256428953988222E-2</v>
      </c>
      <c r="H121" s="56">
        <f>ΠΡΟΥΠΟΛΟΓΙΣΜΟΣ_ΕΞΟΔΑ!M253</f>
        <v>248.55</v>
      </c>
      <c r="I121" s="426">
        <f t="shared" si="51"/>
        <v>2.7680578148512446E-2</v>
      </c>
      <c r="J121" s="66">
        <f>H121+'2025 Σεπτέμβριος'!J121</f>
        <v>1491.3</v>
      </c>
      <c r="K121" s="66">
        <f t="shared" si="52"/>
        <v>1.7402048776120789E-2</v>
      </c>
      <c r="L121" s="56">
        <f>'2024_60-69 ΕΞΟΔΑ+ΟΜ 2'!M70</f>
        <v>241.31</v>
      </c>
      <c r="M121" s="76">
        <f t="shared" si="53"/>
        <v>3.0738052080560161E-2</v>
      </c>
      <c r="N121" s="66">
        <f>L121+'2025 Σεπτέμβριος'!N121</f>
        <v>2413.1</v>
      </c>
      <c r="O121" s="76">
        <f t="shared" si="54"/>
        <v>2.8892100319559966E-2</v>
      </c>
      <c r="P121" s="66"/>
      <c r="Q121" s="80">
        <f t="shared" si="48"/>
        <v>5637.1389692082785</v>
      </c>
      <c r="S121"/>
      <c r="T121"/>
      <c r="U121"/>
      <c r="V121"/>
    </row>
    <row r="122" spans="1:22" ht="14.5">
      <c r="A122" s="180">
        <v>64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2'!M76</f>
        <v>0</v>
      </c>
      <c r="E122" s="76">
        <f t="shared" si="49"/>
        <v>0</v>
      </c>
      <c r="F122" s="66">
        <f>D122+'2025 Σεπτέμβριος'!F122</f>
        <v>4826.25</v>
      </c>
      <c r="G122" s="76">
        <f t="shared" si="50"/>
        <v>9.420043471268208E-2</v>
      </c>
      <c r="H122" s="56">
        <f>ΠΡΟΥΠΟΛΟΓΙΣΜΟΣ_ΕΞΟΔΑ!M257</f>
        <v>992.95</v>
      </c>
      <c r="I122" s="426">
        <f t="shared" si="51"/>
        <v>0.11058310228350607</v>
      </c>
      <c r="J122" s="66">
        <f>H122+'2025 Σεπτέμβριος'!J122</f>
        <v>6399.4</v>
      </c>
      <c r="K122" s="66">
        <f t="shared" si="52"/>
        <v>7.467489501636651E-2</v>
      </c>
      <c r="L122" s="56">
        <f>'2024_60-69 ΕΞΟΔΑ+ΟΜ 2'!M71</f>
        <v>965.25</v>
      </c>
      <c r="M122" s="76">
        <f t="shared" si="53"/>
        <v>0.12295348212158921</v>
      </c>
      <c r="N122" s="66">
        <f>L122+'2025 Σεπτέμβριος'!N122</f>
        <v>9652.5</v>
      </c>
      <c r="O122" s="76">
        <f t="shared" si="54"/>
        <v>0.11556959858047845</v>
      </c>
      <c r="P122" s="66"/>
      <c r="Q122" s="80">
        <f t="shared" si="48"/>
        <v>22836.867981512711</v>
      </c>
      <c r="S122"/>
      <c r="T122"/>
      <c r="U122"/>
      <c r="V122"/>
    </row>
    <row r="123" spans="1:22" ht="14.5">
      <c r="A123" s="180">
        <v>65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2'!M77</f>
        <v>0</v>
      </c>
      <c r="E123" s="76">
        <f t="shared" si="49"/>
        <v>0</v>
      </c>
      <c r="F123" s="66">
        <f>D123+'2025 Σεπτέμβριος'!F123</f>
        <v>157.6</v>
      </c>
      <c r="G123" s="76">
        <f t="shared" si="50"/>
        <v>3.0760918955128093E-3</v>
      </c>
      <c r="H123" s="56">
        <f>ΠΡΟΥΠΟΛΟΓΙΣΜΟΣ_ΕΞΟΔΑ!M261</f>
        <v>31.51</v>
      </c>
      <c r="I123" s="426">
        <f t="shared" si="51"/>
        <v>3.5092135081859874E-3</v>
      </c>
      <c r="J123" s="66">
        <f>H123+'2025 Σεπτέμβριος'!J123</f>
        <v>2118.6600000000003</v>
      </c>
      <c r="K123" s="66">
        <f t="shared" si="52"/>
        <v>2.4722741675059397E-2</v>
      </c>
      <c r="L123" s="56">
        <f>'2024_60-69 ΕΞΟΔΑ+ΟΜ 2'!M72</f>
        <v>31.52</v>
      </c>
      <c r="M123" s="76">
        <f t="shared" si="53"/>
        <v>4.0150155467210489E-3</v>
      </c>
      <c r="N123" s="66">
        <f>L123+'2025 Σεπτέμβριος'!N123</f>
        <v>309.68</v>
      </c>
      <c r="O123" s="76">
        <f t="shared" si="54"/>
        <v>3.7078055724840786E-3</v>
      </c>
      <c r="P123" s="66"/>
      <c r="Q123" s="80">
        <f t="shared" si="48"/>
        <v>2649.0090308681979</v>
      </c>
      <c r="S123"/>
      <c r="T123"/>
      <c r="U123"/>
      <c r="V123"/>
    </row>
    <row r="124" spans="1:22" ht="28">
      <c r="A124" s="180">
        <v>66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2'!M78</f>
        <v>0</v>
      </c>
      <c r="E124" s="76">
        <f t="shared" si="49"/>
        <v>0</v>
      </c>
      <c r="F124" s="66">
        <f>D124+'2025 Σεπτέμβριος'!F124</f>
        <v>44.75</v>
      </c>
      <c r="G124" s="76">
        <f t="shared" si="50"/>
        <v>8.7344614418907501E-4</v>
      </c>
      <c r="H124" s="56">
        <f>ΠΡΟΥΠΟΛΟΓΙΣΜΟΣ_ΕΞΟΔΑ!M265</f>
        <v>8.9499999999999886</v>
      </c>
      <c r="I124" s="426">
        <f t="shared" si="51"/>
        <v>9.9674582349300366E-4</v>
      </c>
      <c r="J124" s="66">
        <f>H124+'2025 Σεπτέμβριος'!J124</f>
        <v>114.89999999999995</v>
      </c>
      <c r="K124" s="66">
        <f t="shared" si="52"/>
        <v>1.3407734220990263E-3</v>
      </c>
      <c r="L124" s="56">
        <f>'2024_60-69 ΕΞΟΔΑ+ΟΜ 2'!M73</f>
        <v>8.69</v>
      </c>
      <c r="M124" s="76">
        <f t="shared" si="53"/>
        <v>1.1069316339151621E-3</v>
      </c>
      <c r="N124" s="66">
        <f>L124+'2025 Σεπτέμβριος'!N124</f>
        <v>103.77</v>
      </c>
      <c r="O124" s="76">
        <f t="shared" si="54"/>
        <v>1.2424405329910643E-3</v>
      </c>
      <c r="P124" s="66"/>
      <c r="Q124" s="80">
        <f t="shared" si="48"/>
        <v>281.06556033755669</v>
      </c>
      <c r="S124"/>
      <c r="T124"/>
      <c r="U124"/>
      <c r="V124"/>
    </row>
    <row r="125" spans="1:22" ht="28">
      <c r="A125" s="180">
        <v>67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2'!M79</f>
        <v>0</v>
      </c>
      <c r="E125" s="76">
        <f t="shared" si="49"/>
        <v>0</v>
      </c>
      <c r="F125" s="66">
        <f>D125+'2025 Σεπτέμβριος'!F125</f>
        <v>0</v>
      </c>
      <c r="G125" s="76">
        <f t="shared" si="50"/>
        <v>0</v>
      </c>
      <c r="H125" s="56">
        <f>ΠΡΟΥΠΟΛΟΓΙΣΜΟΣ_ΕΞΟΔΑ!M269</f>
        <v>0</v>
      </c>
      <c r="I125" s="426">
        <f t="shared" si="51"/>
        <v>0</v>
      </c>
      <c r="J125" s="66">
        <f>H125+'2025 Σεπτέμβριος'!J125</f>
        <v>17.899999999999977</v>
      </c>
      <c r="K125" s="66">
        <f t="shared" si="52"/>
        <v>2.0887592911725459E-4</v>
      </c>
      <c r="L125" s="56">
        <f>'2024_60-69 ΕΞΟΔΑ+ΟΜ 2'!M74</f>
        <v>0</v>
      </c>
      <c r="M125" s="76">
        <f t="shared" si="53"/>
        <v>0</v>
      </c>
      <c r="N125" s="66">
        <f>L125+'2025 Σεπτέμβριος'!N125</f>
        <v>0</v>
      </c>
      <c r="O125" s="76">
        <f t="shared" si="54"/>
        <v>0</v>
      </c>
      <c r="P125" s="66"/>
      <c r="Q125" s="80">
        <f t="shared" si="48"/>
        <v>17.900208875929096</v>
      </c>
      <c r="S125"/>
      <c r="T125"/>
      <c r="U125"/>
      <c r="V125"/>
    </row>
    <row r="126" spans="1:22" ht="28">
      <c r="A126" s="180">
        <v>68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2'!M80</f>
        <v>0</v>
      </c>
      <c r="E126" s="76">
        <f t="shared" si="49"/>
        <v>0</v>
      </c>
      <c r="F126" s="66">
        <f>D126+'2025 Σεπτέμβριος'!F126</f>
        <v>173.75</v>
      </c>
      <c r="G126" s="76">
        <f t="shared" si="50"/>
        <v>3.3913132414045088E-3</v>
      </c>
      <c r="H126" s="56">
        <f>ΠΡΟΥΠΟΛΟΓΙΣΜΟΣ_ΕΞΟΔΑ!M273</f>
        <v>35.74</v>
      </c>
      <c r="I126" s="426">
        <f t="shared" si="51"/>
        <v>3.9803011990659221E-3</v>
      </c>
      <c r="J126" s="66">
        <f>H126+'2025 Σεπτέμβριος'!J126</f>
        <v>212.46000000000004</v>
      </c>
      <c r="K126" s="66">
        <f t="shared" si="52"/>
        <v>2.4792055810196633E-3</v>
      </c>
      <c r="L126" s="56">
        <f>'2024_60-69 ΕΞΟΔΑ+ΟΜ 2'!M75</f>
        <v>34.75</v>
      </c>
      <c r="M126" s="76">
        <f t="shared" si="53"/>
        <v>4.4264527363120695E-3</v>
      </c>
      <c r="N126" s="66">
        <f>L126+'2025 Σεπτέμβριος'!N126</f>
        <v>347.5</v>
      </c>
      <c r="O126" s="76">
        <f t="shared" si="54"/>
        <v>4.1606252791210841E-3</v>
      </c>
      <c r="P126" s="66"/>
      <c r="Q126" s="80">
        <f t="shared" si="48"/>
        <v>804.218437898037</v>
      </c>
      <c r="S126"/>
      <c r="T126"/>
      <c r="U126"/>
      <c r="V126"/>
    </row>
    <row r="127" spans="1:22" ht="14.5">
      <c r="A127" s="180">
        <v>69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2'!M81</f>
        <v>0</v>
      </c>
      <c r="E127" s="76">
        <f t="shared" si="49"/>
        <v>0</v>
      </c>
      <c r="F127" s="66">
        <f>D127+'2025 Σεπτέμβριος'!F127</f>
        <v>0</v>
      </c>
      <c r="G127" s="76">
        <f t="shared" si="50"/>
        <v>0</v>
      </c>
      <c r="H127" s="56">
        <f>ΠΡΟΥΠΟΛΟΓΙΣΜΟΣ_ΕΞΟΔΑ!M277</f>
        <v>0</v>
      </c>
      <c r="I127" s="426">
        <f t="shared" si="51"/>
        <v>0</v>
      </c>
      <c r="J127" s="66">
        <f>H127+'2025 Σεπτέμβριος'!J127</f>
        <v>69.5</v>
      </c>
      <c r="K127" s="66">
        <f t="shared" si="52"/>
        <v>8.1099871919827998E-4</v>
      </c>
      <c r="L127" s="56">
        <f>'2024_60-69 ΕΞΟΔΑ+ΟΜ 2'!M76</f>
        <v>0</v>
      </c>
      <c r="M127" s="76">
        <f t="shared" si="53"/>
        <v>0</v>
      </c>
      <c r="N127" s="66">
        <f>L127+'2025 Σεπτέμβριος'!N127</f>
        <v>0</v>
      </c>
      <c r="O127" s="76">
        <f t="shared" si="54"/>
        <v>0</v>
      </c>
      <c r="P127" s="66"/>
      <c r="Q127" s="80">
        <f t="shared" si="48"/>
        <v>69.500810998719203</v>
      </c>
      <c r="S127"/>
      <c r="T127"/>
      <c r="U127"/>
      <c r="V127"/>
    </row>
    <row r="128" spans="1:22" ht="28">
      <c r="A128" s="180">
        <v>70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2'!M82</f>
        <v>0</v>
      </c>
      <c r="E128" s="76">
        <f t="shared" si="49"/>
        <v>0</v>
      </c>
      <c r="F128" s="66">
        <f>D128+'2025 Σεπτέμβριος'!F128</f>
        <v>0</v>
      </c>
      <c r="G128" s="76">
        <f t="shared" si="50"/>
        <v>0</v>
      </c>
      <c r="H128" s="56">
        <f>ΠΡΟΥΠΟΛΟΓΙΣΜΟΣ_ΕΞΟΔΑ!M281</f>
        <v>0</v>
      </c>
      <c r="I128" s="426">
        <f t="shared" si="51"/>
        <v>0</v>
      </c>
      <c r="J128" s="66">
        <f>H128+'2025 Σεπτέμβριος'!J128</f>
        <v>0</v>
      </c>
      <c r="K128" s="66">
        <f t="shared" si="52"/>
        <v>0</v>
      </c>
      <c r="L128" s="56">
        <f>'2024_60-69 ΕΞΟΔΑ+ΟΜ 2'!M77</f>
        <v>0</v>
      </c>
      <c r="M128" s="76">
        <f t="shared" si="53"/>
        <v>0</v>
      </c>
      <c r="N128" s="66">
        <f>L128+'2025 Σεπτέμβριος'!N128</f>
        <v>0</v>
      </c>
      <c r="O128" s="76">
        <f t="shared" si="54"/>
        <v>0</v>
      </c>
      <c r="P128" s="66"/>
      <c r="Q128" s="80">
        <f t="shared" si="48"/>
        <v>0</v>
      </c>
      <c r="S128"/>
      <c r="T128"/>
      <c r="U128"/>
      <c r="V128"/>
    </row>
    <row r="129" spans="1:22" ht="28">
      <c r="A129" s="180">
        <v>71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2'!M83</f>
        <v>0</v>
      </c>
      <c r="E129" s="76">
        <f t="shared" si="49"/>
        <v>0</v>
      </c>
      <c r="F129" s="66">
        <f>D129+'2025 Σεπτέμβριος'!F129</f>
        <v>0</v>
      </c>
      <c r="G129" s="76">
        <f t="shared" si="50"/>
        <v>0</v>
      </c>
      <c r="H129" s="56">
        <f>ΠΡΟΥΠΟΛΟΓΙΣΜΟΣ_ΕΞΟΔΑ!M285</f>
        <v>0</v>
      </c>
      <c r="I129" s="426">
        <f t="shared" si="51"/>
        <v>0</v>
      </c>
      <c r="J129" s="66">
        <f>H129+'2025 Σεπτέμβριος'!J129</f>
        <v>0</v>
      </c>
      <c r="K129" s="66">
        <f t="shared" si="52"/>
        <v>0</v>
      </c>
      <c r="L129" s="56">
        <f>'2024_60-69 ΕΞΟΔΑ+ΟΜ 2'!M78</f>
        <v>0</v>
      </c>
      <c r="M129" s="76">
        <f t="shared" si="53"/>
        <v>0</v>
      </c>
      <c r="N129" s="66">
        <f>L129+'2025 Σεπτέμβριος'!N129</f>
        <v>0</v>
      </c>
      <c r="O129" s="76">
        <f t="shared" si="54"/>
        <v>0</v>
      </c>
      <c r="P129" s="66"/>
      <c r="Q129" s="80">
        <f t="shared" si="48"/>
        <v>0</v>
      </c>
      <c r="S129"/>
      <c r="T129"/>
      <c r="U129"/>
      <c r="V129"/>
    </row>
    <row r="130" spans="1:22" ht="28">
      <c r="A130" s="180">
        <v>72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2'!M84</f>
        <v>0</v>
      </c>
      <c r="E130" s="76">
        <f t="shared" si="49"/>
        <v>0</v>
      </c>
      <c r="F130" s="66">
        <f>D130+'2025 Σεπτέμβριος'!F130</f>
        <v>172.5</v>
      </c>
      <c r="G130" s="76">
        <f t="shared" si="50"/>
        <v>3.3669153044159875E-3</v>
      </c>
      <c r="H130" s="56">
        <f>ΠΡΟΥΠΟΛΟΓΙΣΜΟΣ_ΕΞΟΔΑ!M289</f>
        <v>31</v>
      </c>
      <c r="I130" s="426">
        <f t="shared" si="51"/>
        <v>3.4524157014841511E-3</v>
      </c>
      <c r="J130" s="66">
        <f>H130+'2025 Σεπτέμβριος'!J130</f>
        <v>231.5</v>
      </c>
      <c r="K130" s="66">
        <f t="shared" si="52"/>
        <v>2.7013842229410335E-3</v>
      </c>
      <c r="L130" s="56">
        <f>'2024_60-69 ΕΞΟΔΑ+ΟΜ 2'!M79</f>
        <v>31</v>
      </c>
      <c r="M130" s="76">
        <f t="shared" si="53"/>
        <v>3.94877798059494E-3</v>
      </c>
      <c r="N130" s="66">
        <f>L130+'2025 Σεπτέμβριος'!N130</f>
        <v>372.5</v>
      </c>
      <c r="O130" s="76">
        <f t="shared" si="54"/>
        <v>4.4599508387700828E-3</v>
      </c>
      <c r="P130" s="66"/>
      <c r="Q130" s="80">
        <f t="shared" si="48"/>
        <v>838.51792944404815</v>
      </c>
      <c r="S130"/>
      <c r="T130"/>
      <c r="U130"/>
      <c r="V130"/>
    </row>
    <row r="131" spans="1:22" ht="14.5">
      <c r="A131" s="180">
        <v>73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2'!M85</f>
        <v>0</v>
      </c>
      <c r="E131" s="76">
        <f t="shared" si="49"/>
        <v>0</v>
      </c>
      <c r="F131" s="66">
        <f>D131+'2025 Σεπτέμβριος'!F131</f>
        <v>751.64</v>
      </c>
      <c r="G131" s="76">
        <f t="shared" si="50"/>
        <v>1.4670772286441928E-2</v>
      </c>
      <c r="H131" s="56">
        <f>ΠΡΟΥΠΟΛΟΓΙΣΜΟΣ_ΕΞΟΔΑ!M293</f>
        <v>54.651899999999998</v>
      </c>
      <c r="I131" s="426">
        <f t="shared" si="51"/>
        <v>6.0864863766432803E-3</v>
      </c>
      <c r="J131" s="66">
        <f>H131+'2025 Σεπτέμβριος'!J131</f>
        <v>1132.9105</v>
      </c>
      <c r="K131" s="66">
        <f t="shared" si="52"/>
        <v>1.3219985100234288E-2</v>
      </c>
      <c r="L131" s="56">
        <f>'2024_60-69 ΕΞΟΔΑ+ΟΜ 2'!M80</f>
        <v>54.38</v>
      </c>
      <c r="M131" s="76">
        <f t="shared" si="53"/>
        <v>6.9269208575726722E-3</v>
      </c>
      <c r="N131" s="66">
        <f>L131+'2025 Σεπτέμβριος'!N131</f>
        <v>1560.21</v>
      </c>
      <c r="O131" s="76">
        <f t="shared" si="54"/>
        <v>1.8680429256798581E-2</v>
      </c>
      <c r="P131" s="66"/>
      <c r="Q131" s="80">
        <f t="shared" si="48"/>
        <v>3553.8519845938777</v>
      </c>
      <c r="S131"/>
      <c r="T131"/>
      <c r="U131"/>
      <c r="V131" s="237"/>
    </row>
    <row r="132" spans="1:22" ht="14.5">
      <c r="A132" s="180">
        <v>74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2'!M86</f>
        <v>0</v>
      </c>
      <c r="E132" s="76">
        <f t="shared" si="49"/>
        <v>0</v>
      </c>
      <c r="F132" s="66">
        <f>D132+'2025 Σεπτέμβριος'!F132</f>
        <v>88.68</v>
      </c>
      <c r="G132" s="76">
        <f t="shared" si="50"/>
        <v>1.7308872417136799E-3</v>
      </c>
      <c r="H132" s="56">
        <f>ΠΡΟΥΠΟΛΟΓΙΣΜΟΣ_ΕΞΟΔΑ!M297</f>
        <v>23.888849999999998</v>
      </c>
      <c r="I132" s="426">
        <f t="shared" si="51"/>
        <v>2.6604593816257956E-3</v>
      </c>
      <c r="J132" s="66">
        <f>H132+'2025 Σεπτέμβριος'!J132</f>
        <v>292.86244999999997</v>
      </c>
      <c r="K132" s="66">
        <f t="shared" si="52"/>
        <v>3.4174254942628819E-3</v>
      </c>
      <c r="L132" s="56">
        <f>'2024_60-69 ΕΞΟΔΑ+ΟΜ 2'!M81</f>
        <v>23.77</v>
      </c>
      <c r="M132" s="76">
        <f t="shared" si="53"/>
        <v>3.0278210515723137E-3</v>
      </c>
      <c r="N132" s="66">
        <f>L132+'2025 Σεπτέμβριος'!N132</f>
        <v>149.04000000000002</v>
      </c>
      <c r="O132" s="76">
        <f t="shared" si="54"/>
        <v>1.7844592564034718E-3</v>
      </c>
      <c r="P132" s="66"/>
      <c r="Q132" s="80">
        <f t="shared" si="48"/>
        <v>578.25392105242554</v>
      </c>
      <c r="S132"/>
      <c r="T132"/>
      <c r="U132"/>
      <c r="V132" s="237"/>
    </row>
    <row r="133" spans="1:22" ht="28">
      <c r="A133" s="180">
        <v>75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2'!M87</f>
        <v>0</v>
      </c>
      <c r="E133" s="76">
        <f t="shared" si="49"/>
        <v>0</v>
      </c>
      <c r="F133" s="66">
        <f>D133+'2025 Σεπτέμβριος'!F133</f>
        <v>46.31</v>
      </c>
      <c r="G133" s="76">
        <f t="shared" si="50"/>
        <v>9.0389476955074998E-4</v>
      </c>
      <c r="H133" s="56">
        <f>ΠΡΟΥΠΟΛΟΓΙΣΜΟΣ_ΕΞΟΔΑ!M301</f>
        <v>0</v>
      </c>
      <c r="I133" s="426">
        <f t="shared" si="51"/>
        <v>0</v>
      </c>
      <c r="J133" s="66">
        <f>H133+'2025 Σεπτέμβριος'!J133</f>
        <v>63.820350000000005</v>
      </c>
      <c r="K133" s="66">
        <f t="shared" si="52"/>
        <v>7.4472262027030145E-4</v>
      </c>
      <c r="L133" s="56">
        <f>'2024_60-69 ΕΞΟΔΑ+ΟΜ 2'!M82</f>
        <v>0</v>
      </c>
      <c r="M133" s="76">
        <f t="shared" si="53"/>
        <v>0</v>
      </c>
      <c r="N133" s="66">
        <f>L133+'2025 Σεπτέμβριος'!N133</f>
        <v>35.56</v>
      </c>
      <c r="O133" s="76">
        <f t="shared" si="54"/>
        <v>4.25760676044736E-4</v>
      </c>
      <c r="P133" s="66"/>
      <c r="Q133" s="80">
        <f t="shared" si="48"/>
        <v>145.69242437806588</v>
      </c>
      <c r="S133"/>
      <c r="T133"/>
      <c r="U133"/>
      <c r="V133" s="237"/>
    </row>
    <row r="134" spans="1:22" ht="14.5">
      <c r="A134" s="180">
        <v>76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2'!M88</f>
        <v>0</v>
      </c>
      <c r="E134" s="76">
        <f t="shared" si="49"/>
        <v>0</v>
      </c>
      <c r="F134" s="66">
        <f>D134+'2025 Σεπτέμβριος'!F134</f>
        <v>62.370000000000005</v>
      </c>
      <c r="G134" s="76">
        <f t="shared" si="50"/>
        <v>1.2173594639792761E-3</v>
      </c>
      <c r="H134" s="56">
        <f>ΠΡΟΥΠΟΛΟΓΙΣΜΟΣ_ΕΞΟΔΑ!M305</f>
        <v>17.095049999999997</v>
      </c>
      <c r="I134" s="426">
        <f t="shared" si="51"/>
        <v>1.9038457754082783E-3</v>
      </c>
      <c r="J134" s="66">
        <f>H134+'2025 Σεπτέμβριος'!J134</f>
        <v>608.11489999999992</v>
      </c>
      <c r="K134" s="66">
        <f t="shared" si="52"/>
        <v>7.0961209356171229E-3</v>
      </c>
      <c r="L134" s="56">
        <f>'2024_60-69 ΕΞΟΔΑ+ΟΜ 2'!M83</f>
        <v>17.009999999999998</v>
      </c>
      <c r="M134" s="76">
        <f t="shared" si="53"/>
        <v>2.1667326919329005E-3</v>
      </c>
      <c r="N134" s="66">
        <f>L134+'2025 Σεπτέμβριος'!N134</f>
        <v>62.380000000000024</v>
      </c>
      <c r="O134" s="76">
        <f t="shared" si="54"/>
        <v>7.4687713643618219E-4</v>
      </c>
      <c r="P134" s="66"/>
      <c r="Q134" s="80">
        <f t="shared" si="48"/>
        <v>766.98308093600338</v>
      </c>
      <c r="S134"/>
      <c r="T134"/>
      <c r="U134"/>
      <c r="V134" s="237"/>
    </row>
    <row r="135" spans="1:22" ht="28">
      <c r="A135" s="180">
        <v>77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2'!M89</f>
        <v>0</v>
      </c>
      <c r="E135" s="76">
        <f t="shared" si="49"/>
        <v>0</v>
      </c>
      <c r="F135" s="66">
        <f>D135+'2025 Σεπτέμβριος'!F135</f>
        <v>1482.8000000000002</v>
      </c>
      <c r="G135" s="76">
        <f t="shared" si="50"/>
        <v>2.8941808773263921E-2</v>
      </c>
      <c r="H135" s="56">
        <f>ΠΡΟΥΠΟΛΟΓΙΣΜΟΣ_ΕΞΟΔΑ!M309</f>
        <v>323.31</v>
      </c>
      <c r="I135" s="426">
        <f t="shared" si="51"/>
        <v>3.6006468401510998E-2</v>
      </c>
      <c r="J135" s="66">
        <f>H135+'2025 Σεπτέμβριος'!J135</f>
        <v>2064.1360000000004</v>
      </c>
      <c r="K135" s="66">
        <f t="shared" si="52"/>
        <v>2.4086498593540451E-2</v>
      </c>
      <c r="L135" s="56">
        <f>'2024_60-69 ΕΞΟΔΑ+ΟΜ 2'!M84</f>
        <v>323.31</v>
      </c>
      <c r="M135" s="76">
        <f t="shared" si="53"/>
        <v>4.1183206738908067E-2</v>
      </c>
      <c r="N135" s="66">
        <f>L135+'2025 Σεπτέμβριος'!N135</f>
        <v>3277.9999999999995</v>
      </c>
      <c r="O135" s="76">
        <f t="shared" si="54"/>
        <v>3.9247567381176726E-2</v>
      </c>
      <c r="P135" s="66"/>
      <c r="Q135" s="80">
        <f t="shared" si="48"/>
        <v>7471.7254655498891</v>
      </c>
      <c r="S135"/>
      <c r="T135"/>
      <c r="U135"/>
      <c r="V135"/>
    </row>
    <row r="136" spans="1:22" ht="14.5">
      <c r="A136" s="180">
        <v>78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2'!M90</f>
        <v>0</v>
      </c>
      <c r="E136" s="76">
        <f t="shared" si="49"/>
        <v>0</v>
      </c>
      <c r="F136" s="66">
        <f>D136+'2025 Σεπτέμβριος'!F136</f>
        <v>25.62</v>
      </c>
      <c r="G136" s="76">
        <f t="shared" si="50"/>
        <v>5.000601165167397E-4</v>
      </c>
      <c r="H136" s="56">
        <f>ΠΡΟΥΠΟΛΟΓΙΣΜΟΣ_ΕΞΟΔΑ!M313</f>
        <v>0</v>
      </c>
      <c r="I136" s="426">
        <f t="shared" si="51"/>
        <v>0</v>
      </c>
      <c r="J136" s="66">
        <f>H136+'2025 Σεπτέμβριος'!J136</f>
        <v>458.32000000000005</v>
      </c>
      <c r="K136" s="66">
        <f t="shared" si="52"/>
        <v>5.3481573091072763E-3</v>
      </c>
      <c r="L136" s="56">
        <f>'2024_60-69 ΕΞΟΔΑ+ΟΜ 2'!M85</f>
        <v>0</v>
      </c>
      <c r="M136" s="76">
        <f t="shared" si="53"/>
        <v>0</v>
      </c>
      <c r="N136" s="66">
        <f>L136+'2025 Σεπτέμβριος'!N136</f>
        <v>71.930000000000007</v>
      </c>
      <c r="O136" s="76">
        <f t="shared" si="54"/>
        <v>8.6121950022209962E-4</v>
      </c>
      <c r="P136" s="66"/>
      <c r="Q136" s="80">
        <f t="shared" si="48"/>
        <v>555.87670943692592</v>
      </c>
      <c r="S136"/>
      <c r="T136"/>
      <c r="U136"/>
      <c r="V136"/>
    </row>
    <row r="137" spans="1:22" ht="14.5">
      <c r="A137" s="180">
        <v>79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2'!M91</f>
        <v>0</v>
      </c>
      <c r="E137" s="76">
        <f t="shared" si="49"/>
        <v>0</v>
      </c>
      <c r="F137" s="66">
        <f>D137+'2025 Σεπτέμβριος'!F137</f>
        <v>299.25</v>
      </c>
      <c r="G137" s="76">
        <f t="shared" si="50"/>
        <v>5.8408661150520826E-3</v>
      </c>
      <c r="H137" s="56">
        <f>ΠΡΟΥΠΟΛΟΓΙΣΜΟΣ_ΕΞΟΔΑ!M317</f>
        <v>29.3</v>
      </c>
      <c r="I137" s="426">
        <f t="shared" si="51"/>
        <v>3.2630896791446978E-3</v>
      </c>
      <c r="J137" s="66">
        <f>H137+'2025 Σεπτέμβριος'!J137</f>
        <v>178.31</v>
      </c>
      <c r="K137" s="66">
        <f t="shared" si="52"/>
        <v>2.0807076492121625E-3</v>
      </c>
      <c r="L137" s="56">
        <f>'2024_60-69 ΕΞΟΔΑ+ΟΜ 2'!M86</f>
        <v>29.3</v>
      </c>
      <c r="M137" s="76">
        <f t="shared" si="53"/>
        <v>3.7322320913365076E-3</v>
      </c>
      <c r="N137" s="66">
        <f>L137+'2025 Σεπτέμβριος'!N137</f>
        <v>544.29999999999995</v>
      </c>
      <c r="O137" s="76">
        <f t="shared" si="54"/>
        <v>6.5169160846780027E-3</v>
      </c>
      <c r="P137" s="66"/>
      <c r="Q137" s="80">
        <f t="shared" si="48"/>
        <v>1080.4814338116194</v>
      </c>
      <c r="S137"/>
      <c r="T137"/>
      <c r="U137"/>
      <c r="V137"/>
    </row>
    <row r="138" spans="1:22" ht="14.5">
      <c r="A138" s="180">
        <v>80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2'!M92</f>
        <v>0</v>
      </c>
      <c r="E138" s="76">
        <f t="shared" si="49"/>
        <v>0</v>
      </c>
      <c r="F138" s="66">
        <f>D138+'2025 Σεπτέμβριος'!F138</f>
        <v>0</v>
      </c>
      <c r="G138" s="76">
        <f t="shared" si="50"/>
        <v>0</v>
      </c>
      <c r="H138" s="56">
        <f>ΠΡΟΥΠΟΛΟΓΙΣΜΟΣ_ΕΞΟΔΑ!M321</f>
        <v>0</v>
      </c>
      <c r="I138" s="426">
        <f t="shared" si="51"/>
        <v>0</v>
      </c>
      <c r="J138" s="66">
        <f>H138+'2025 Σεπτέμβριος'!J138</f>
        <v>316.24</v>
      </c>
      <c r="K138" s="66">
        <f t="shared" si="52"/>
        <v>3.6902192080469653E-3</v>
      </c>
      <c r="L138" s="56">
        <f>'2024_60-69 ΕΞΟΔΑ+ΟΜ 2'!M87</f>
        <v>0</v>
      </c>
      <c r="M138" s="76">
        <f t="shared" si="53"/>
        <v>0</v>
      </c>
      <c r="N138" s="66">
        <f>L138+'2025 Σεπτέμβριος'!N138</f>
        <v>0</v>
      </c>
      <c r="O138" s="76">
        <f t="shared" si="54"/>
        <v>0</v>
      </c>
      <c r="P138" s="66"/>
      <c r="Q138" s="80">
        <f t="shared" si="48"/>
        <v>316.24369021920808</v>
      </c>
      <c r="S138"/>
      <c r="T138"/>
      <c r="U138"/>
      <c r="V138"/>
    </row>
    <row r="139" spans="1:22" ht="14.5">
      <c r="A139" s="180">
        <v>81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2'!M93</f>
        <v>0</v>
      </c>
      <c r="E139" s="76">
        <f t="shared" si="49"/>
        <v>0</v>
      </c>
      <c r="F139" s="66">
        <f>D139+'2025 Σεπτέμβριος'!F139</f>
        <v>0</v>
      </c>
      <c r="G139" s="76">
        <f t="shared" si="50"/>
        <v>0</v>
      </c>
      <c r="H139" s="56">
        <f>ΠΡΟΥΠΟΛΟΓΙΣΜΟΣ_ΕΞΟΔΑ!M325</f>
        <v>0</v>
      </c>
      <c r="I139" s="426">
        <f t="shared" si="51"/>
        <v>0</v>
      </c>
      <c r="J139" s="66">
        <f>H139+'2025 Σεπτέμβριος'!J139</f>
        <v>0</v>
      </c>
      <c r="K139" s="66">
        <f t="shared" si="52"/>
        <v>0</v>
      </c>
      <c r="L139" s="56">
        <f>'2024_60-69 ΕΞΟΔΑ+ΟΜ 2'!M88</f>
        <v>0</v>
      </c>
      <c r="M139" s="76">
        <f t="shared" si="53"/>
        <v>0</v>
      </c>
      <c r="N139" s="66">
        <f>L139+'2025 Σεπτέμβριος'!N139</f>
        <v>0</v>
      </c>
      <c r="O139" s="76">
        <f t="shared" si="54"/>
        <v>0</v>
      </c>
      <c r="P139" s="66"/>
      <c r="Q139" s="80">
        <f t="shared" si="48"/>
        <v>0</v>
      </c>
      <c r="S139"/>
      <c r="T139"/>
      <c r="U139"/>
      <c r="V139"/>
    </row>
    <row r="140" spans="1:22" ht="14.5">
      <c r="A140" s="180">
        <v>82</v>
      </c>
      <c r="B140" s="180">
        <v>24</v>
      </c>
      <c r="C140" s="118" t="str">
        <f>ΑΝΤΙΣΤΟΙΧΙΣΗ!O210</f>
        <v>Υλικά Φαρμακείου</v>
      </c>
      <c r="D140" s="56">
        <f>'2025_60-69 ΕΞΟΔΑ+ΟΜ 2'!M94</f>
        <v>0</v>
      </c>
      <c r="E140" s="76">
        <f t="shared" si="49"/>
        <v>0</v>
      </c>
      <c r="F140" s="66">
        <f>D140+'2025 Σεπτέμβριος'!F140</f>
        <v>0</v>
      </c>
      <c r="G140" s="76">
        <f t="shared" si="50"/>
        <v>0</v>
      </c>
      <c r="H140" s="56">
        <f>ΠΡΟΥΠΟΛΟΓΙΣΜΟΣ_ΕΞΟΔΑ!M329</f>
        <v>0</v>
      </c>
      <c r="I140" s="426">
        <f t="shared" si="51"/>
        <v>0</v>
      </c>
      <c r="J140" s="66">
        <f>H140+'2025 Σεπτέμβριος'!J140</f>
        <v>0</v>
      </c>
      <c r="K140" s="66">
        <f t="shared" si="52"/>
        <v>0</v>
      </c>
      <c r="L140" s="56">
        <f>'2024_60-69 ΕΞΟΔΑ+ΟΜ 2'!M89</f>
        <v>0</v>
      </c>
      <c r="M140" s="76">
        <f t="shared" si="53"/>
        <v>0</v>
      </c>
      <c r="N140" s="66">
        <f>L140+'2025 Σεπτέμβριος'!N140</f>
        <v>0</v>
      </c>
      <c r="O140" s="76">
        <f t="shared" si="54"/>
        <v>0</v>
      </c>
      <c r="P140" s="66"/>
      <c r="Q140" s="80">
        <f t="shared" si="48"/>
        <v>0</v>
      </c>
      <c r="S140"/>
      <c r="T140"/>
      <c r="U140"/>
      <c r="V140"/>
    </row>
    <row r="141" spans="1:22" ht="14.5">
      <c r="A141" s="180">
        <v>83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2'!M95</f>
        <v>0</v>
      </c>
      <c r="E141" s="76">
        <f t="shared" si="49"/>
        <v>0</v>
      </c>
      <c r="F141" s="66">
        <f>D141+'2025 Σεπτέμβριος'!F141</f>
        <v>1086.5899999999999</v>
      </c>
      <c r="G141" s="76">
        <f t="shared" si="50"/>
        <v>2.1208443481886188E-2</v>
      </c>
      <c r="H141" s="56">
        <f>ΠΡΟΥΠΟΛΟΓΙΣΜΟΣ_ΕΞΟΔΑ!M333</f>
        <v>13.39</v>
      </c>
      <c r="I141" s="426">
        <f t="shared" si="51"/>
        <v>1.4912208465442834E-3</v>
      </c>
      <c r="J141" s="66">
        <f>H141+'2025 Σεπτέμβριος'!J141</f>
        <v>11.230000000000004</v>
      </c>
      <c r="K141" s="66">
        <f t="shared" si="52"/>
        <v>1.3104339016685882E-4</v>
      </c>
      <c r="L141" s="56">
        <f>'2024_60-69 ΕΞΟΔΑ+ΟΜ 2'!M90</f>
        <v>13.39</v>
      </c>
      <c r="M141" s="76">
        <f t="shared" si="53"/>
        <v>1.7056173277472983E-3</v>
      </c>
      <c r="N141" s="66">
        <f>L141+'2025 Σεπτέμβριος'!N141</f>
        <v>1158.8500000000001</v>
      </c>
      <c r="O141" s="76">
        <f t="shared" si="54"/>
        <v>1.3874936991969695E-2</v>
      </c>
      <c r="P141" s="66"/>
      <c r="Q141" s="80">
        <f t="shared" si="48"/>
        <v>2283.4884112620389</v>
      </c>
      <c r="S141"/>
      <c r="T141"/>
      <c r="U141"/>
      <c r="V141"/>
    </row>
    <row r="142" spans="1:22" ht="56">
      <c r="A142" s="180">
        <v>84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2'!M96</f>
        <v>0</v>
      </c>
      <c r="E142" s="76">
        <f t="shared" si="49"/>
        <v>0</v>
      </c>
      <c r="F142" s="66">
        <f>D142+'2025 Σεπτέμβριος'!F142</f>
        <v>5242.7299999999996</v>
      </c>
      <c r="G142" s="76">
        <f t="shared" si="50"/>
        <v>0.10232943695026567</v>
      </c>
      <c r="H142" s="56">
        <f>ΠΡΟΥΠΟΛΟΓΙΣΜΟΣ_ΕΞΟΔΑ!M337</f>
        <v>900</v>
      </c>
      <c r="I142" s="426">
        <f t="shared" si="51"/>
        <v>0.10023142359147535</v>
      </c>
      <c r="J142" s="66">
        <f>H142+'2025 Σεπτέμβριος'!J142</f>
        <v>9055.69</v>
      </c>
      <c r="K142" s="66">
        <f t="shared" si="52"/>
        <v>0.10567126606412479</v>
      </c>
      <c r="L142" s="56">
        <f>'2024_60-69 ΕΞΟΔΑ+ΟΜ 2'!M91</f>
        <v>900</v>
      </c>
      <c r="M142" s="76">
        <f t="shared" si="53"/>
        <v>0.11464194137211116</v>
      </c>
      <c r="N142" s="66">
        <f>L142+'2025 Σεπτέμβριος'!N142</f>
        <v>9590</v>
      </c>
      <c r="O142" s="76">
        <f t="shared" si="54"/>
        <v>0.11482128468135597</v>
      </c>
      <c r="P142" s="66"/>
      <c r="Q142" s="80">
        <f t="shared" si="48"/>
        <v>25688.957695352663</v>
      </c>
      <c r="S142"/>
      <c r="T142"/>
      <c r="U142"/>
      <c r="V142"/>
    </row>
    <row r="143" spans="1:22" ht="42">
      <c r="A143" s="180">
        <v>85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2'!M97</f>
        <v>0</v>
      </c>
      <c r="E143" s="76">
        <f t="shared" si="49"/>
        <v>0</v>
      </c>
      <c r="F143" s="66">
        <f>D143+'2025 Σεπτέμβριος'!F143</f>
        <v>4600.62</v>
      </c>
      <c r="G143" s="76">
        <f t="shared" si="50"/>
        <v>8.9796509494505961E-2</v>
      </c>
      <c r="H143" s="56">
        <f>ΠΡΟΥΠΟΛΟΓΙΣΜΟΣ_ΕΞΟΔΑ!M341</f>
        <v>0</v>
      </c>
      <c r="I143" s="426">
        <f t="shared" si="51"/>
        <v>0</v>
      </c>
      <c r="J143" s="66">
        <f>H143+'2025 Σεπτέμβριος'!J143</f>
        <v>2415.9300000000003</v>
      </c>
      <c r="K143" s="66">
        <f t="shared" si="52"/>
        <v>2.8191599074427351E-2</v>
      </c>
      <c r="L143" s="56">
        <f>'2024_60-69 ΕΞΟΔΑ+ΟΜ 2'!M92</f>
        <v>28.84</v>
      </c>
      <c r="M143" s="76">
        <f t="shared" si="53"/>
        <v>3.6736373213018731E-3</v>
      </c>
      <c r="N143" s="66">
        <f>L143+'2025 Σεπτέμβριος'!N143</f>
        <v>3108.82</v>
      </c>
      <c r="O143" s="76">
        <f t="shared" si="54"/>
        <v>3.7221971453920026E-2</v>
      </c>
      <c r="P143" s="66"/>
      <c r="Q143" s="80">
        <f t="shared" si="48"/>
        <v>10154.368883717345</v>
      </c>
      <c r="S143"/>
      <c r="T143"/>
      <c r="U143"/>
      <c r="V143"/>
    </row>
    <row r="144" spans="1:22" ht="14.5">
      <c r="A144" s="180">
        <v>86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2'!M98</f>
        <v>0</v>
      </c>
      <c r="E144" s="76">
        <f t="shared" si="49"/>
        <v>0</v>
      </c>
      <c r="F144" s="66">
        <f>D144+'2025 Σεπτέμβριος'!F144</f>
        <v>2050.08</v>
      </c>
      <c r="G144" s="76">
        <f t="shared" si="50"/>
        <v>4.0014178129142763E-2</v>
      </c>
      <c r="H144" s="56">
        <f>ΠΡΟΥΠΟΛΟΓΙΣΜΟΣ_ΕΞΟΔΑ!M345</f>
        <v>286.47000000000003</v>
      </c>
      <c r="I144" s="426">
        <f t="shared" si="51"/>
        <v>3.1903662129166607E-2</v>
      </c>
      <c r="J144" s="66">
        <f>H144+'2025 Σεπτέμβριος'!J144</f>
        <v>3289.3599999999997</v>
      </c>
      <c r="K144" s="66">
        <f t="shared" si="52"/>
        <v>3.8383694201180631E-2</v>
      </c>
      <c r="L144" s="56">
        <f>'2024_60-69 ΕΞΟΔΑ+ΟΜ 2'!M93</f>
        <v>286.47000000000003</v>
      </c>
      <c r="M144" s="76">
        <f t="shared" si="53"/>
        <v>3.6490529938742987E-2</v>
      </c>
      <c r="N144" s="66">
        <f>L144+'2025 Σεπτέμβριος'!N144</f>
        <v>2083.8000000000002</v>
      </c>
      <c r="O144" s="76">
        <f t="shared" si="54"/>
        <v>2.4949384047863354E-2</v>
      </c>
      <c r="P144" s="66"/>
      <c r="Q144" s="80">
        <f t="shared" si="48"/>
        <v>7996.351741448445</v>
      </c>
      <c r="S144"/>
      <c r="T144"/>
      <c r="U144"/>
      <c r="V144"/>
    </row>
    <row r="145" spans="1:22" ht="14.5">
      <c r="A145" s="180">
        <v>87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2'!M99</f>
        <v>0</v>
      </c>
      <c r="E145" s="76">
        <f t="shared" si="49"/>
        <v>0</v>
      </c>
      <c r="F145" s="66">
        <f>D145+'2025 Σεπτέμβριος'!F145</f>
        <v>345.75</v>
      </c>
      <c r="G145" s="76">
        <f t="shared" si="50"/>
        <v>6.7484693710250874E-3</v>
      </c>
      <c r="H145" s="56">
        <f>ΠΡΟΥΠΟΛΟΓΙΣΜΟΣ_ΕΞΟΔΑ!M349</f>
        <v>99.76</v>
      </c>
      <c r="I145" s="426">
        <f t="shared" si="51"/>
        <v>1.1110096463872869E-2</v>
      </c>
      <c r="J145" s="66">
        <f>H145+'2025 Σεπτέμβριος'!J145</f>
        <v>764.08999999999992</v>
      </c>
      <c r="K145" s="66">
        <f t="shared" si="52"/>
        <v>8.9162016021901245E-3</v>
      </c>
      <c r="L145" s="56">
        <f>'2024_60-69 ΕΞΟΔΑ+ΟΜ 2'!M94</f>
        <v>99.76</v>
      </c>
      <c r="M145" s="76">
        <f t="shared" si="53"/>
        <v>1.2707422301424234E-2</v>
      </c>
      <c r="N145" s="66">
        <f>L145+'2025 Σεπτέμβριος'!N145</f>
        <v>1073.8499999999999</v>
      </c>
      <c r="O145" s="76">
        <f t="shared" si="54"/>
        <v>1.2857230089163096E-2</v>
      </c>
      <c r="P145" s="66"/>
      <c r="Q145" s="80">
        <f t="shared" si="48"/>
        <v>2383.2623394198276</v>
      </c>
      <c r="S145"/>
      <c r="T145"/>
      <c r="U145"/>
      <c r="V145"/>
    </row>
    <row r="146" spans="1:22" ht="14.5">
      <c r="A146" s="180">
        <v>88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2'!M100</f>
        <v>0</v>
      </c>
      <c r="E146" s="76">
        <f t="shared" si="49"/>
        <v>0</v>
      </c>
      <c r="F146" s="66">
        <f>D146+'2025 Σεπτέμβριος'!F146</f>
        <v>0</v>
      </c>
      <c r="G146" s="76">
        <f t="shared" si="50"/>
        <v>0</v>
      </c>
      <c r="H146" s="56">
        <f>ΠΡΟΥΠΟΛΟΓΙΣΜΟΣ_ΕΞΟΔΑ!M353</f>
        <v>1530.96</v>
      </c>
      <c r="I146" s="426">
        <f t="shared" si="51"/>
        <v>0.17050033362400568</v>
      </c>
      <c r="J146" s="66">
        <f>H146+'2025 Σεπτέμβριος'!J146</f>
        <v>1688.83</v>
      </c>
      <c r="K146" s="66">
        <f t="shared" si="52"/>
        <v>1.9707035495591815E-2</v>
      </c>
      <c r="L146" s="56">
        <f>'2024_60-69 ΕΞΟΔΑ+ΟΜ 2'!M95</f>
        <v>1530.96</v>
      </c>
      <c r="M146" s="76">
        <f t="shared" si="53"/>
        <v>0.19501358507005256</v>
      </c>
      <c r="N146" s="66">
        <f>L146+'2025 Σεπτέμβριος'!N146</f>
        <v>1530.96</v>
      </c>
      <c r="O146" s="76">
        <f t="shared" si="54"/>
        <v>1.833021835200925E-2</v>
      </c>
      <c r="P146" s="66"/>
      <c r="Q146" s="80">
        <f t="shared" si="48"/>
        <v>6282.1135511725424</v>
      </c>
      <c r="S146"/>
      <c r="T146"/>
      <c r="U146"/>
      <c r="V146"/>
    </row>
    <row r="147" spans="1:22" ht="14.5">
      <c r="A147" s="180">
        <v>89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2'!M101</f>
        <v>0</v>
      </c>
      <c r="E147" s="76">
        <f t="shared" si="49"/>
        <v>0</v>
      </c>
      <c r="F147" s="66">
        <f>D147+'2025 Σεπτέμβριος'!F147</f>
        <v>0</v>
      </c>
      <c r="G147" s="76">
        <f t="shared" si="50"/>
        <v>0</v>
      </c>
      <c r="H147" s="56">
        <f>ΠΡΟΥΠΟΛΟΓΙΣΜΟΣ_ΕΞΟΔΑ!M357</f>
        <v>0</v>
      </c>
      <c r="I147" s="426">
        <f t="shared" si="51"/>
        <v>0</v>
      </c>
      <c r="J147" s="66">
        <f>H147+'2025 Σεπτέμβριος'!J147</f>
        <v>0</v>
      </c>
      <c r="K147" s="66">
        <f t="shared" si="52"/>
        <v>0</v>
      </c>
      <c r="L147" s="56">
        <f>'2024_60-69 ΕΞΟΔΑ+ΟΜ 2'!M96</f>
        <v>0</v>
      </c>
      <c r="M147" s="76">
        <f t="shared" si="53"/>
        <v>0</v>
      </c>
      <c r="N147" s="66">
        <f>L147+'2025 Σεπτέμβριος'!N147</f>
        <v>0</v>
      </c>
      <c r="O147" s="76">
        <f t="shared" si="54"/>
        <v>0</v>
      </c>
      <c r="P147" s="66"/>
      <c r="Q147" s="80">
        <f t="shared" si="48"/>
        <v>0</v>
      </c>
      <c r="S147"/>
      <c r="T147"/>
      <c r="U147"/>
      <c r="V147"/>
    </row>
    <row r="148" spans="1:22" ht="14.5">
      <c r="A148" s="180">
        <v>90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2'!M102</f>
        <v>0</v>
      </c>
      <c r="E148" s="76">
        <f t="shared" si="49"/>
        <v>0</v>
      </c>
      <c r="F148" s="66">
        <f>D148+'2025 Σεπτέμβριος'!F148</f>
        <v>4137.37</v>
      </c>
      <c r="G148" s="76">
        <f t="shared" si="50"/>
        <v>8.0754634046559845E-2</v>
      </c>
      <c r="H148" s="56">
        <f>ΠΡΟΥΠΟΛΟΓΙΣΜΟΣ_ΕΞΟΔΑ!M361</f>
        <v>548.69000000000005</v>
      </c>
      <c r="I148" s="426">
        <f t="shared" si="51"/>
        <v>6.1106644233785132E-2</v>
      </c>
      <c r="J148" s="66">
        <f>H148+'2025 Σεπτέμβριος'!J148</f>
        <v>4634.57</v>
      </c>
      <c r="K148" s="66">
        <f t="shared" si="52"/>
        <v>5.408101200050032E-2</v>
      </c>
      <c r="L148" s="56">
        <f>'2024_60-69 ΕΞΟΔΑ+ΟΜ 2'!M97</f>
        <v>211.88</v>
      </c>
      <c r="M148" s="76">
        <f t="shared" si="53"/>
        <v>2.6989260597692126E-2</v>
      </c>
      <c r="N148" s="66">
        <f>L148+'2025 Σεπτέμβριος'!N148</f>
        <v>4053.0400000000004</v>
      </c>
      <c r="O148" s="76">
        <f t="shared" si="54"/>
        <v>4.852713865119114E-2</v>
      </c>
      <c r="P148" s="66"/>
      <c r="Q148" s="80">
        <f t="shared" si="48"/>
        <v>13585.82145868953</v>
      </c>
      <c r="S148"/>
      <c r="T148"/>
      <c r="U148"/>
      <c r="V148"/>
    </row>
    <row r="149" spans="1:22" ht="14.5">
      <c r="A149" s="180">
        <v>91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2'!M103</f>
        <v>0</v>
      </c>
      <c r="E149" s="76">
        <f t="shared" si="49"/>
        <v>0</v>
      </c>
      <c r="F149" s="66">
        <f>D149+'2025 Σεπτέμβριος'!F149</f>
        <v>0</v>
      </c>
      <c r="G149" s="76">
        <f t="shared" si="50"/>
        <v>0</v>
      </c>
      <c r="H149" s="56">
        <f>ΠΡΟΥΠΟΛΟΓΙΣΜΟΣ_ΕΞΟΔΑ!M365</f>
        <v>0</v>
      </c>
      <c r="I149" s="426">
        <f t="shared" si="51"/>
        <v>0</v>
      </c>
      <c r="J149" s="66">
        <f>H149+'2025 Σεπτέμβριος'!J149</f>
        <v>1265.0300000000002</v>
      </c>
      <c r="K149" s="66">
        <f t="shared" si="52"/>
        <v>1.4761693665430221E-2</v>
      </c>
      <c r="L149" s="56">
        <f>'2024_60-69 ΕΞΟΔΑ+ΟΜ 2'!M98</f>
        <v>0</v>
      </c>
      <c r="M149" s="76">
        <f t="shared" si="53"/>
        <v>0</v>
      </c>
      <c r="N149" s="66">
        <f>L149+'2025 Σεπτέμβριος'!N149</f>
        <v>0</v>
      </c>
      <c r="O149" s="76">
        <f t="shared" si="54"/>
        <v>0</v>
      </c>
      <c r="P149" s="66"/>
      <c r="Q149" s="80">
        <f t="shared" si="48"/>
        <v>1265.0447616936656</v>
      </c>
      <c r="S149"/>
      <c r="T149"/>
      <c r="U149"/>
      <c r="V149"/>
    </row>
    <row r="150" spans="1:22" ht="14.5">
      <c r="A150" s="180">
        <v>92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2'!M104</f>
        <v>0</v>
      </c>
      <c r="E150" s="76">
        <f t="shared" si="49"/>
        <v>0</v>
      </c>
      <c r="F150" s="66">
        <f>D150+'2025 Σεπτέμβριος'!F150</f>
        <v>2393.4199999999996</v>
      </c>
      <c r="G150" s="76">
        <f t="shared" si="50"/>
        <v>4.6715608277653975E-2</v>
      </c>
      <c r="H150" s="56">
        <f>ΠΡΟΥΠΟΛΟΓΙΣΜΟΣ_ΕΞΟΔΑ!M369</f>
        <v>0</v>
      </c>
      <c r="I150" s="426">
        <f t="shared" si="51"/>
        <v>0</v>
      </c>
      <c r="J150" s="66">
        <f>H150+'2025 Σεπτέμβριος'!J150</f>
        <v>0</v>
      </c>
      <c r="K150" s="66">
        <f t="shared" si="52"/>
        <v>0</v>
      </c>
      <c r="L150" s="56">
        <f>'2024_60-69 ΕΞΟΔΑ+ΟΜ 2'!M99</f>
        <v>0</v>
      </c>
      <c r="M150" s="76">
        <f t="shared" si="53"/>
        <v>0</v>
      </c>
      <c r="N150" s="66">
        <f>L150+'2025 Σεπτέμβριος'!N150</f>
        <v>929.62</v>
      </c>
      <c r="O150" s="76">
        <f t="shared" si="54"/>
        <v>1.1130361070436093E-2</v>
      </c>
      <c r="P150" s="66"/>
      <c r="Q150" s="80">
        <f t="shared" si="48"/>
        <v>3323.0978459693479</v>
      </c>
      <c r="S150"/>
      <c r="T150"/>
      <c r="U150"/>
      <c r="V150"/>
    </row>
    <row r="151" spans="1:22" ht="14.5">
      <c r="A151" s="180">
        <v>93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2'!M105</f>
        <v>0</v>
      </c>
      <c r="E151" s="76">
        <f t="shared" si="49"/>
        <v>0</v>
      </c>
      <c r="F151" s="66">
        <f>D151+'2025 Σεπτέμβριος'!F151</f>
        <v>0</v>
      </c>
      <c r="G151" s="76">
        <f t="shared" si="50"/>
        <v>0</v>
      </c>
      <c r="H151" s="56">
        <f>ΠΡΟΥΠΟΛΟΓΙΣΜΟΣ_ΕΞΟΔΑ!M373</f>
        <v>626.67999999999995</v>
      </c>
      <c r="I151" s="426">
        <f t="shared" si="51"/>
        <v>6.9792253929228637E-2</v>
      </c>
      <c r="J151" s="66">
        <f>H151+'2025 Σεπτέμβριος'!J151</f>
        <v>4131.7800000000007</v>
      </c>
      <c r="K151" s="66">
        <f t="shared" si="52"/>
        <v>4.8213932201569352E-2</v>
      </c>
      <c r="L151" s="56">
        <f>'2024_60-69 ΕΞΟΔΑ+ΟΜ 2'!M100</f>
        <v>626.67999999999995</v>
      </c>
      <c r="M151" s="76">
        <f t="shared" si="53"/>
        <v>7.9826457576749568E-2</v>
      </c>
      <c r="N151" s="66">
        <f>L151+'2025 Σεπτέμβριος'!N151</f>
        <v>6443.17</v>
      </c>
      <c r="O151" s="76">
        <f t="shared" si="54"/>
        <v>7.7144218646545595E-2</v>
      </c>
      <c r="P151" s="66"/>
      <c r="Q151" s="80">
        <f t="shared" si="48"/>
        <v>11828.584976862356</v>
      </c>
      <c r="S151"/>
      <c r="T151"/>
      <c r="U151"/>
      <c r="V151"/>
    </row>
    <row r="152" spans="1:22" ht="57" customHeight="1">
      <c r="A152" s="180">
        <v>94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2'!M106</f>
        <v>777.67000000000007</v>
      </c>
      <c r="E152" s="76">
        <f t="shared" si="49"/>
        <v>1</v>
      </c>
      <c r="F152" s="66">
        <f>D152+'2025 Σεπτέμβριος'!F152</f>
        <v>7776.7000000000007</v>
      </c>
      <c r="G152" s="76">
        <f t="shared" si="50"/>
        <v>0.15178834926290904</v>
      </c>
      <c r="H152" s="56">
        <f>ΠΡΟΥΠΟΛΟΓΙΣΜΟΣ_ΕΞΟΔΑ!M377</f>
        <v>444.43416666666667</v>
      </c>
      <c r="I152" s="426">
        <f t="shared" si="51"/>
        <v>4.9495854686323358E-2</v>
      </c>
      <c r="J152" s="66">
        <f>H152+'2025 Σεπτέμβριος'!J152</f>
        <v>3790.9250000000011</v>
      </c>
      <c r="K152" s="66">
        <f t="shared" si="52"/>
        <v>4.4236479418370368E-2</v>
      </c>
      <c r="L152" s="56">
        <f>'2024_60-69 ΕΞΟΔΑ+ΟΜ 2'!M101</f>
        <v>0</v>
      </c>
      <c r="M152" s="76">
        <f t="shared" si="53"/>
        <v>0</v>
      </c>
      <c r="N152" s="66">
        <f>L152+'2025 Σεπτέμβριος'!N152</f>
        <v>0</v>
      </c>
      <c r="O152" s="76">
        <f t="shared" si="54"/>
        <v>0</v>
      </c>
      <c r="P152" s="66"/>
      <c r="Q152" s="80">
        <f t="shared" si="48"/>
        <v>12790.974687350035</v>
      </c>
      <c r="S152"/>
      <c r="T152"/>
      <c r="U152"/>
      <c r="V152"/>
    </row>
    <row r="153" spans="1:22" ht="14.5">
      <c r="A153" s="180">
        <v>95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2'!M107</f>
        <v>0</v>
      </c>
      <c r="E153" s="76">
        <f t="shared" si="49"/>
        <v>0</v>
      </c>
      <c r="F153" s="66">
        <f>D153+'2025 Σεπτέμβριος'!F153</f>
        <v>2070.54</v>
      </c>
      <c r="G153" s="76">
        <f t="shared" si="50"/>
        <v>4.0413523561770887E-2</v>
      </c>
      <c r="H153" s="56">
        <f>ΠΡΟΥΠΟΛΟΓΙΣΜΟΣ_ΕΞΟΔΑ!M381</f>
        <v>416.7</v>
      </c>
      <c r="I153" s="426">
        <f t="shared" si="51"/>
        <v>4.6407149122853091E-2</v>
      </c>
      <c r="J153" s="66">
        <f>H153+'2025 Σεπτέμβριος'!J153</f>
        <v>3313.9983333333325</v>
      </c>
      <c r="K153" s="66">
        <f t="shared" si="52"/>
        <v>3.8671200054080104E-2</v>
      </c>
      <c r="L153" s="56">
        <f>'2024_60-69 ΕΞΟΔΑ+ΟΜ 2'!M102</f>
        <v>197.25</v>
      </c>
      <c r="M153" s="76">
        <f t="shared" si="53"/>
        <v>2.5125692150721027E-2</v>
      </c>
      <c r="N153" s="66">
        <f>L153+'2025 Σεπτέμβριος'!N153</f>
        <v>10902.32</v>
      </c>
      <c r="O153" s="76">
        <f t="shared" si="54"/>
        <v>0.13053372141889893</v>
      </c>
      <c r="P153" s="66"/>
      <c r="Q153" s="80">
        <f t="shared" si="48"/>
        <v>16901.089484619642</v>
      </c>
      <c r="S153"/>
      <c r="T153"/>
      <c r="U153"/>
      <c r="V153"/>
    </row>
    <row r="154" spans="1:22" ht="14.5">
      <c r="A154" s="180">
        <v>96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97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98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2'!M70</f>
        <v>777.67000000000007</v>
      </c>
      <c r="E157" s="82"/>
      <c r="F157" s="65">
        <f>'2025_60-69 ΕΞΟΔΑ+ΟΜ 2'!Z70</f>
        <v>51233.839999999989</v>
      </c>
      <c r="G157" s="82"/>
      <c r="H157" s="65">
        <f>SUM(H117:H156)</f>
        <v>8979.2199666666675</v>
      </c>
      <c r="I157" s="82"/>
      <c r="J157" s="65">
        <f>SUM(J117:J156)</f>
        <v>85696.806116666674</v>
      </c>
      <c r="K157" s="82"/>
      <c r="L157" s="65">
        <f>SUM(L117:L156)</f>
        <v>7850.5300000000016</v>
      </c>
      <c r="M157" s="82"/>
      <c r="N157" s="65">
        <f>SUM(N117:N156)</f>
        <v>83521.100000000006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-145315.74082595867</v>
      </c>
      <c r="G159" s="298"/>
      <c r="H159" s="87">
        <f>H7-H74-H111-H157</f>
        <v>16057.48988006236</v>
      </c>
      <c r="I159" s="298"/>
      <c r="J159" s="87">
        <f>J7-J74-J111-J157</f>
        <v>91737.924701325916</v>
      </c>
      <c r="K159" s="298"/>
      <c r="L159" s="87">
        <f>L7-L74-L111-L157</f>
        <v>13296.769999999986</v>
      </c>
      <c r="M159" s="298"/>
      <c r="N159" s="87">
        <f>N7-N74-N111-N157</f>
        <v>-23626.974044247268</v>
      </c>
      <c r="O159" s="298"/>
      <c r="P159" s="87"/>
      <c r="Q159" s="298"/>
      <c r="S159"/>
      <c r="T159"/>
      <c r="U159"/>
      <c r="V159"/>
    </row>
  </sheetData>
  <mergeCells count="33">
    <mergeCell ref="D77:G77"/>
    <mergeCell ref="H77:K77"/>
    <mergeCell ref="L77:O77"/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P2:Q2"/>
    <mergeCell ref="D2:G2"/>
    <mergeCell ref="H2:K2"/>
    <mergeCell ref="L2:O2"/>
    <mergeCell ref="P3:Q3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D41:F41"/>
    <mergeCell ref="H41:J41"/>
    <mergeCell ref="L41:N41"/>
    <mergeCell ref="P41:Q41"/>
    <mergeCell ref="P77:Q7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651F-66E1-4313-B05E-974D01432FDE}">
  <dimension ref="A1:V160"/>
  <sheetViews>
    <sheetView topLeftCell="D1" zoomScale="70" zoomScaleNormal="70" workbookViewId="0">
      <selection activeCell="H9" sqref="H9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6328125" style="61" bestFit="1" customWidth="1"/>
    <col min="7" max="7" width="11.7265625" style="61" customWidth="1"/>
    <col min="8" max="8" width="13.26953125" style="61" bestFit="1" customWidth="1"/>
    <col min="9" max="9" width="8.81640625" style="61" customWidth="1"/>
    <col min="10" max="10" width="16.7265625" style="61" bestFit="1" customWidth="1"/>
    <col min="11" max="11" width="10.7265625" style="61" customWidth="1"/>
    <col min="12" max="12" width="14.26953125" style="61" customWidth="1"/>
    <col min="13" max="13" width="11.7265625" style="61" customWidth="1"/>
    <col min="14" max="14" width="16.7265625" style="61" customWidth="1"/>
    <col min="15" max="15" width="13.26953125" style="61" customWidth="1"/>
    <col min="16" max="16" width="19.26953125" style="61" customWidth="1"/>
    <col min="17" max="17" width="11.453125" style="51" customWidth="1"/>
    <col min="18" max="21" width="9.1796875" style="51"/>
    <col min="22" max="22" width="42.45312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/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 t="s">
        <v>384</v>
      </c>
      <c r="B3" s="174"/>
      <c r="C3" s="52" t="s">
        <v>300</v>
      </c>
      <c r="D3" s="433" t="str">
        <f>ΑΝΤΙΣΤΟΙΧΙΣΗ!$F$116</f>
        <v xml:space="preserve">ΝΟΕΜΒΡΙΟΣ ΤΡΕΧΟΝ ΕΤΟΣ </v>
      </c>
      <c r="E3" s="433"/>
      <c r="F3" s="433"/>
      <c r="G3" s="109">
        <f>ΑΝΤΙΣΤΟΙΧΙΣΗ!$D$34</f>
        <v>2025</v>
      </c>
      <c r="H3" s="433" t="str">
        <f>ΑΝΤΙΣΤΟΙΧΙΣΗ!$F$116</f>
        <v xml:space="preserve">ΝΟΕΜΒΡΙΟΣ ΤΡΕΧΟΝ ΕΤΟΣ </v>
      </c>
      <c r="I3" s="433"/>
      <c r="J3" s="433"/>
      <c r="K3" s="109">
        <f>ΑΝΤΙΣΤΟΙΧΙΣΗ!$D$34</f>
        <v>2025</v>
      </c>
      <c r="L3" s="433" t="str">
        <f>ΑΝΤΙΣΤΟΙΧΙΣΗ!$F$130</f>
        <v>ΝΟΕΜΒΡΙΟΣ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/>
      <c r="B4" s="113"/>
      <c r="C4" s="113"/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/>
      <c r="B5" s="179"/>
      <c r="C5" s="84" t="s">
        <v>368</v>
      </c>
      <c r="D5" s="85">
        <f>D7-D6</f>
        <v>-8617.6466666666674</v>
      </c>
      <c r="E5" s="298"/>
      <c r="F5" s="85">
        <f>F7-F6</f>
        <v>-153933.38749262539</v>
      </c>
      <c r="G5" s="298"/>
      <c r="H5" s="85">
        <f>H159-H6</f>
        <v>-11545.192716666666</v>
      </c>
      <c r="I5" s="298"/>
      <c r="J5" s="85">
        <f>J159-J6</f>
        <v>-63129.216116666707</v>
      </c>
      <c r="K5" s="298"/>
      <c r="L5" s="85">
        <f>L7-L6</f>
        <v>-36645.14</v>
      </c>
      <c r="M5" s="298"/>
      <c r="N5" s="85">
        <f>N7-N6</f>
        <v>-59100.68404424726</v>
      </c>
      <c r="O5" s="298"/>
      <c r="P5" s="85">
        <f>P159-P6</f>
        <v>407609.18911504425</v>
      </c>
      <c r="Q5" s="298"/>
      <c r="S5"/>
      <c r="T5"/>
      <c r="U5"/>
      <c r="V5"/>
    </row>
    <row r="6" spans="1:22" ht="25.5" customHeight="1">
      <c r="A6" s="170"/>
      <c r="B6" s="179"/>
      <c r="C6" s="84" t="s">
        <v>381</v>
      </c>
      <c r="D6" s="85">
        <f>D43+D80+D116</f>
        <v>8617.6466666666674</v>
      </c>
      <c r="E6" s="298"/>
      <c r="F6" s="85">
        <f>F74+F111+F157</f>
        <v>369772.95333333337</v>
      </c>
      <c r="G6" s="298"/>
      <c r="H6" s="85">
        <f>H38-H43-H80</f>
        <v>16704.825272121234</v>
      </c>
      <c r="I6" s="298"/>
      <c r="J6" s="86">
        <f>J38-J43-J80</f>
        <v>172743.39609011385</v>
      </c>
      <c r="K6" s="298"/>
      <c r="L6" s="85">
        <f>L43+L80+L116</f>
        <v>64252.31</v>
      </c>
      <c r="M6" s="298"/>
      <c r="N6" s="86">
        <f>N74+N111+N157</f>
        <v>682549.4389999999</v>
      </c>
      <c r="O6" s="298"/>
      <c r="P6" s="85">
        <f>P38-P43-P80</f>
        <v>-407609.18911504425</v>
      </c>
      <c r="Q6" s="298"/>
      <c r="S6"/>
      <c r="T6"/>
      <c r="U6"/>
      <c r="V6"/>
    </row>
    <row r="7" spans="1:22" ht="15.5">
      <c r="A7" s="74"/>
      <c r="B7" s="74"/>
      <c r="C7" s="83" t="s">
        <v>380</v>
      </c>
      <c r="D7" s="65">
        <f>SUM(D8:D31)</f>
        <v>0</v>
      </c>
      <c r="E7" s="82"/>
      <c r="F7" s="65">
        <f>SUM(F8:F31)</f>
        <v>215839.56584070798</v>
      </c>
      <c r="G7" s="82"/>
      <c r="H7" s="65">
        <f>SUM(H8:H31)</f>
        <v>67984.004212121232</v>
      </c>
      <c r="I7" s="82"/>
      <c r="J7" s="65">
        <f>SUM(J8:J31)</f>
        <v>832969.98292011383</v>
      </c>
      <c r="K7" s="82"/>
      <c r="L7" s="65">
        <f>SUM(L8:L31)</f>
        <v>27607.17</v>
      </c>
      <c r="M7" s="82"/>
      <c r="N7" s="65">
        <f>L7+'2025 Οκτώβριος'!N7</f>
        <v>623448.75495575264</v>
      </c>
      <c r="O7" s="82"/>
      <c r="P7" s="65">
        <f>SUM(P8:P31)</f>
        <v>-407609.18911504425</v>
      </c>
      <c r="Q7" s="82"/>
      <c r="S7"/>
      <c r="T7"/>
      <c r="U7"/>
      <c r="V7"/>
    </row>
    <row r="8" spans="1:22" ht="18.75" customHeight="1">
      <c r="A8" s="180">
        <v>1</v>
      </c>
      <c r="B8" s="180">
        <v>1</v>
      </c>
      <c r="C8" s="111" t="str">
        <f>ΑΝΤΙΣΤΟΙΧΙΣΗ!F187</f>
        <v>Εσοδα Φιλοξενείας-Διαμονής</v>
      </c>
      <c r="D8" s="66">
        <f>'2025_ΕΣΟΔΑ'!M2</f>
        <v>0</v>
      </c>
      <c r="E8" s="53" t="e">
        <f>D8/$D$7</f>
        <v>#DIV/0!</v>
      </c>
      <c r="F8" s="54">
        <f>D8+'2025 Οκτώβριος'!F8</f>
        <v>191311.33176991151</v>
      </c>
      <c r="G8" s="53">
        <f>F8/$F$7</f>
        <v>0.88635895381248786</v>
      </c>
      <c r="H8" s="54">
        <f>ΠΡΟΥΠΟΛΟΓΙΣΜΟΣ_ΕΣΟΔΑ!O1</f>
        <v>67984.004212121232</v>
      </c>
      <c r="I8" s="53">
        <f>H8/$H$7</f>
        <v>1</v>
      </c>
      <c r="J8" s="54">
        <f>H8+'2025 Οκτώβριος'!J8</f>
        <v>832969.98292011383</v>
      </c>
      <c r="K8" s="53">
        <f>J8/$J$7</f>
        <v>1</v>
      </c>
      <c r="L8" s="91">
        <f>'2024_60-69 ΕΞΟΔΑ+ΟΜ 2'!M114</f>
        <v>23056.07</v>
      </c>
      <c r="M8" s="53">
        <f>L8/$L$7</f>
        <v>0.83514789817282975</v>
      </c>
      <c r="N8" s="54">
        <f>L8+'2025 Οκτώβριος'!N8</f>
        <v>547376.98150442482</v>
      </c>
      <c r="O8" s="53">
        <f>N8/$N$7</f>
        <v>0.87798231555258011</v>
      </c>
      <c r="P8" s="54">
        <f t="shared" ref="P8:P29" si="0">F8-N8</f>
        <v>-356065.64973451331</v>
      </c>
      <c r="Q8" s="53">
        <f t="shared" ref="Q8:Q29" si="1">N8/F8</f>
        <v>2.8611843137590531</v>
      </c>
      <c r="S8"/>
      <c r="T8"/>
      <c r="U8"/>
      <c r="V8"/>
    </row>
    <row r="9" spans="1:22" ht="16.5" customHeight="1">
      <c r="A9" s="180">
        <v>2</v>
      </c>
      <c r="B9" s="180">
        <v>2</v>
      </c>
      <c r="C9" s="111" t="str">
        <f>ΑΝΤΙΣΤΟΙΧΙΣΗ!F188</f>
        <v>Early Check in/Check Out</v>
      </c>
      <c r="D9" s="66">
        <f>'2025_ΕΣΟΔΑ'!M3</f>
        <v>0</v>
      </c>
      <c r="E9" s="53" t="e">
        <f t="shared" ref="E9:E29" si="2">D9/$D$7</f>
        <v>#DIV/0!</v>
      </c>
      <c r="F9" s="54">
        <f>D9+'2025 Οκτώβριος'!F9</f>
        <v>44.25</v>
      </c>
      <c r="G9" s="53">
        <f t="shared" ref="G9:G29" si="3">F9/$F$7</f>
        <v>2.0501338495397547E-4</v>
      </c>
      <c r="H9" s="54"/>
      <c r="I9" s="53">
        <f t="shared" ref="I9:I29" si="4">H9/$H$7</f>
        <v>0</v>
      </c>
      <c r="J9" s="54">
        <f>H9+'2025 Οκτώβριος'!J9</f>
        <v>0</v>
      </c>
      <c r="K9" s="53">
        <f t="shared" ref="K9:K29" si="5">J9/$J$7</f>
        <v>0</v>
      </c>
      <c r="L9" s="91">
        <f>'2024_60-69 ΕΞΟΔΑ+ΟΜ 2'!M115</f>
        <v>0</v>
      </c>
      <c r="M9" s="53">
        <f t="shared" ref="M9:M29" si="6">L9/$L$7</f>
        <v>0</v>
      </c>
      <c r="N9" s="54">
        <f>L9+'2025 Οκτώβριος'!N9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3</v>
      </c>
      <c r="B10" s="180">
        <v>3</v>
      </c>
      <c r="C10" s="111" t="str">
        <f>ΑΝΤΙΣΤΟΙΧΙΣΗ!F189</f>
        <v xml:space="preserve">Πρωινό ( Εξτρα ) </v>
      </c>
      <c r="D10" s="66">
        <f>'2025_ΕΣΟΔΑ'!M4</f>
        <v>0</v>
      </c>
      <c r="E10" s="53" t="e">
        <f t="shared" si="2"/>
        <v>#DIV/0!</v>
      </c>
      <c r="F10" s="54">
        <f>D10+'2025 Οκτώβριος'!F10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Οκτώβριος'!J10</f>
        <v>0</v>
      </c>
      <c r="K10" s="53">
        <f t="shared" si="5"/>
        <v>0</v>
      </c>
      <c r="L10" s="91">
        <f>'2024_60-69 ΕΞΟΔΑ+ΟΜ 2'!M116</f>
        <v>0</v>
      </c>
      <c r="M10" s="53">
        <f t="shared" si="6"/>
        <v>0</v>
      </c>
      <c r="N10" s="54">
        <f>L10+'2025 Οκτώβριος'!N10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4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'2025_ΕΣΟΔΑ'!M5</f>
        <v>0</v>
      </c>
      <c r="E11" s="53" t="e">
        <f t="shared" si="2"/>
        <v>#DIV/0!</v>
      </c>
      <c r="F11" s="54">
        <f>D11+'2025 Οκτώβριος'!F11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Οκτώβριος'!J11</f>
        <v>0</v>
      </c>
      <c r="K11" s="53">
        <f t="shared" si="5"/>
        <v>0</v>
      </c>
      <c r="L11" s="91">
        <f>'2024_60-69 ΕΞΟΔΑ+ΟΜ 2'!M117</f>
        <v>1185.83</v>
      </c>
      <c r="M11" s="53">
        <f t="shared" si="6"/>
        <v>4.2953696449147087E-2</v>
      </c>
      <c r="N11" s="54">
        <f>L11+'2025 Οκτώβριος'!N11</f>
        <v>39689.783451327443</v>
      </c>
      <c r="O11" s="53">
        <f t="shared" si="7"/>
        <v>6.3661661260586366E-2</v>
      </c>
      <c r="P11" s="54">
        <f t="shared" si="0"/>
        <v>-26530.029380530985</v>
      </c>
      <c r="Q11" s="53">
        <f t="shared" si="1"/>
        <v>3.0159973535831681</v>
      </c>
      <c r="S11"/>
      <c r="T11"/>
      <c r="U11"/>
      <c r="V11"/>
    </row>
    <row r="12" spans="1:22" ht="17.25" customHeight="1">
      <c r="A12" s="180">
        <v>5</v>
      </c>
      <c r="B12" s="180">
        <v>5</v>
      </c>
      <c r="C12" s="111" t="str">
        <f>ΑΝΤΙΣΤΟΙΧΙΣΗ!F191</f>
        <v>Cancellation Fees</v>
      </c>
      <c r="D12" s="66">
        <f>'2025_ΕΣΟΔΑ'!M6</f>
        <v>0</v>
      </c>
      <c r="E12" s="53" t="e">
        <f t="shared" si="2"/>
        <v>#DIV/0!</v>
      </c>
      <c r="F12" s="54">
        <f>D12+'2025 Οκτώβριος'!F12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Οκτώβριος'!J12</f>
        <v>0</v>
      </c>
      <c r="K12" s="53">
        <f t="shared" si="5"/>
        <v>0</v>
      </c>
      <c r="L12" s="91">
        <f>'2024_60-69 ΕΞΟΔΑ+ΟΜ 2'!M118</f>
        <v>0</v>
      </c>
      <c r="M12" s="53">
        <f t="shared" si="6"/>
        <v>0</v>
      </c>
      <c r="N12" s="54">
        <f>L12+'2025 Οκτώβριος'!N12</f>
        <v>2684.7299999999996</v>
      </c>
      <c r="O12" s="53">
        <f t="shared" si="7"/>
        <v>4.3062560934788302E-3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6.25" customHeight="1">
      <c r="A13" s="180">
        <v>6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'2025_ΕΣΟΔΑ'!M7</f>
        <v>0</v>
      </c>
      <c r="E13" s="53" t="e">
        <f t="shared" si="2"/>
        <v>#DIV/0!</v>
      </c>
      <c r="F13" s="54">
        <f>D13+'2025 Οκτώβριος'!F13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Οκτώβριος'!J13</f>
        <v>0</v>
      </c>
      <c r="K13" s="53">
        <f t="shared" si="5"/>
        <v>0</v>
      </c>
      <c r="L13" s="91">
        <f>'2024_60-69 ΕΞΟΔΑ+ΟΜ 2'!M119</f>
        <v>2493.9499999999998</v>
      </c>
      <c r="M13" s="53">
        <f t="shared" si="6"/>
        <v>9.03370392546574E-2</v>
      </c>
      <c r="N13" s="54">
        <f>L13+'2025 Οκτώβριος'!N13</f>
        <v>18746.12</v>
      </c>
      <c r="O13" s="53">
        <f t="shared" si="7"/>
        <v>3.0068421583952714E-2</v>
      </c>
      <c r="P13" s="54">
        <f t="shared" si="0"/>
        <v>-15419.41</v>
      </c>
      <c r="Q13" s="53">
        <f t="shared" si="1"/>
        <v>5.6350328101938549</v>
      </c>
      <c r="S13"/>
      <c r="T13"/>
      <c r="U13"/>
      <c r="V13"/>
    </row>
    <row r="14" spans="1:22" ht="23.25" customHeight="1">
      <c r="A14" s="180">
        <v>7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'2025_ΕΣΟΔΑ'!M8</f>
        <v>0</v>
      </c>
      <c r="E14" s="53" t="e">
        <f t="shared" si="2"/>
        <v>#DIV/0!</v>
      </c>
      <c r="F14" s="54">
        <f>D14+'2025 Οκτώβριος'!F14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Οκτώβριος'!J14</f>
        <v>0</v>
      </c>
      <c r="K14" s="53">
        <f t="shared" si="5"/>
        <v>0</v>
      </c>
      <c r="L14" s="91">
        <f>'2024_60-69 ΕΞΟΔΑ+ΟΜ 2'!M120</f>
        <v>100</v>
      </c>
      <c r="M14" s="53">
        <f t="shared" si="6"/>
        <v>3.6222474089158724E-3</v>
      </c>
      <c r="N14" s="54">
        <f>L14+'2025 Οκτώβριος'!N14</f>
        <v>1100</v>
      </c>
      <c r="O14" s="53">
        <f t="shared" si="7"/>
        <v>1.7643791751225312E-3</v>
      </c>
      <c r="P14" s="54">
        <f t="shared" si="0"/>
        <v>-600</v>
      </c>
      <c r="Q14" s="53">
        <f t="shared" si="1"/>
        <v>2.2000000000000002</v>
      </c>
      <c r="S14"/>
      <c r="T14"/>
      <c r="U14"/>
      <c r="V14"/>
    </row>
    <row r="15" spans="1:22" ht="28">
      <c r="A15" s="180">
        <v>8</v>
      </c>
      <c r="B15" s="180">
        <v>8</v>
      </c>
      <c r="C15" s="111" t="str">
        <f>ΑΝΤΙΣΤΟΙΧΙΣΗ!F194</f>
        <v>Πωλ.Φύλαξη Αποσκευών (DIRECT)</v>
      </c>
      <c r="D15" s="66">
        <f>'2025_ΕΣΟΔΑ'!M9</f>
        <v>0</v>
      </c>
      <c r="E15" s="53" t="e">
        <f t="shared" si="2"/>
        <v>#DIV/0!</v>
      </c>
      <c r="F15" s="54">
        <f>D15+'2025 Οκτώβριος'!F15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Οκτώβριος'!J15</f>
        <v>0</v>
      </c>
      <c r="K15" s="53">
        <f t="shared" si="5"/>
        <v>0</v>
      </c>
      <c r="L15" s="91">
        <f>'2024_60-69 ΕΞΟΔΑ+ΟΜ 2'!M121</f>
        <v>103.21</v>
      </c>
      <c r="M15" s="53">
        <f t="shared" si="6"/>
        <v>3.7385215507420716E-3</v>
      </c>
      <c r="N15" s="54">
        <f>L15+'2025 Οκτώβριος'!N15</f>
        <v>2742.34</v>
      </c>
      <c r="O15" s="53">
        <f t="shared" si="7"/>
        <v>4.3986614428232025E-3</v>
      </c>
      <c r="P15" s="54">
        <f t="shared" si="0"/>
        <v>-1567.25</v>
      </c>
      <c r="Q15" s="53">
        <f t="shared" si="1"/>
        <v>2.3337276293730693</v>
      </c>
      <c r="S15"/>
      <c r="T15"/>
      <c r="U15"/>
      <c r="V15"/>
    </row>
    <row r="16" spans="1:22" ht="31.5" customHeight="1">
      <c r="A16" s="180">
        <v>9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'2025_ΕΣΟΔΑ'!M10</f>
        <v>0</v>
      </c>
      <c r="E16" s="53" t="e">
        <f t="shared" si="2"/>
        <v>#DIV/0!</v>
      </c>
      <c r="F16" s="54">
        <f>D16+'2025 Οκτώβριος'!F16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Οκτώβριος'!J16</f>
        <v>0</v>
      </c>
      <c r="K16" s="53">
        <f t="shared" si="5"/>
        <v>0</v>
      </c>
      <c r="L16" s="91">
        <f>'2024_60-69 ΕΞΟΔΑ+ΟΜ 2'!M122</f>
        <v>0</v>
      </c>
      <c r="M16" s="53">
        <f t="shared" si="6"/>
        <v>0</v>
      </c>
      <c r="N16" s="54">
        <f>L16+'2025 Οκτώβριος'!N16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10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'2025_ΕΣΟΔΑ'!M11</f>
        <v>0</v>
      </c>
      <c r="E17" s="53" t="e">
        <f t="shared" si="2"/>
        <v>#DIV/0!</v>
      </c>
      <c r="F17" s="54">
        <f>D17+'2025 Οκτώβριος'!F17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Οκτώβριος'!J17</f>
        <v>0</v>
      </c>
      <c r="K17" s="53">
        <f t="shared" si="5"/>
        <v>0</v>
      </c>
      <c r="L17" s="91">
        <f>'2024_60-69 ΕΞΟΔΑ+ΟΜ 2'!M123</f>
        <v>0</v>
      </c>
      <c r="M17" s="53">
        <f t="shared" si="6"/>
        <v>0</v>
      </c>
      <c r="N17" s="54">
        <f>L17+'2025 Οκτώβριος'!N17</f>
        <v>538.27</v>
      </c>
      <c r="O17" s="53">
        <f t="shared" si="7"/>
        <v>8.6337488963018623E-4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0">
        <v>11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'2025_ΕΣΟΔΑ'!M12</f>
        <v>0</v>
      </c>
      <c r="E18" s="53" t="e">
        <f t="shared" si="2"/>
        <v>#DIV/0!</v>
      </c>
      <c r="F18" s="54">
        <f>D18+'2025 Οκτώβριος'!F18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Οκτώβριος'!J18</f>
        <v>0</v>
      </c>
      <c r="K18" s="53">
        <f t="shared" si="5"/>
        <v>0</v>
      </c>
      <c r="L18" s="91">
        <f>'2024_60-69 ΕΞΟΔΑ+ΟΜ 2'!M124</f>
        <v>0</v>
      </c>
      <c r="M18" s="53">
        <f t="shared" si="6"/>
        <v>0</v>
      </c>
      <c r="N18" s="54">
        <f>L18+'2025 Οκτώβριος'!N18</f>
        <v>112.9</v>
      </c>
      <c r="O18" s="53">
        <f t="shared" si="7"/>
        <v>1.8108946261030344E-4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12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'2025_ΕΣΟΔΑ'!M13</f>
        <v>0</v>
      </c>
      <c r="E19" s="53" t="e">
        <f t="shared" si="2"/>
        <v>#DIV/0!</v>
      </c>
      <c r="F19" s="54">
        <f>D19+'2025 Οκτώβριος'!F19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Οκτώβριος'!J19</f>
        <v>0</v>
      </c>
      <c r="K19" s="53">
        <f t="shared" si="5"/>
        <v>0</v>
      </c>
      <c r="L19" s="91">
        <f>'2024_60-69 ΕΞΟΔΑ+ΟΜ 2'!M125</f>
        <v>0</v>
      </c>
      <c r="M19" s="53">
        <f t="shared" si="6"/>
        <v>0</v>
      </c>
      <c r="N19" s="54">
        <f>L19+'2025 Οκτώβριος'!N19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0">
        <v>13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'2025_ΕΣΟΔΑ'!M14</f>
        <v>0</v>
      </c>
      <c r="E20" s="53" t="e">
        <f t="shared" si="2"/>
        <v>#DIV/0!</v>
      </c>
      <c r="F20" s="54">
        <f>D20+'2025 Οκτώβριος'!F20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Οκτώβριος'!J20</f>
        <v>0</v>
      </c>
      <c r="K20" s="53">
        <f t="shared" si="5"/>
        <v>0</v>
      </c>
      <c r="L20" s="91">
        <f>'2024_60-69 ΕΞΟΔΑ+ΟΜ 2'!M126</f>
        <v>0</v>
      </c>
      <c r="M20" s="53">
        <f t="shared" si="6"/>
        <v>0</v>
      </c>
      <c r="N20" s="54">
        <f>L20+'2025 Οκτώβριος'!N20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2.5" customHeight="1">
      <c r="A21" s="180">
        <v>14</v>
      </c>
      <c r="B21" s="180">
        <v>14</v>
      </c>
      <c r="C21" s="111" t="str">
        <f>ΑΝΤΙΣΤΟΙΧΙΣΗ!F200</f>
        <v>Πωλ.Κρουαζιέρας</v>
      </c>
      <c r="D21" s="66">
        <f>'2025_ΕΣΟΔΑ'!M15</f>
        <v>0</v>
      </c>
      <c r="E21" s="53" t="e">
        <f t="shared" si="2"/>
        <v>#DIV/0!</v>
      </c>
      <c r="F21" s="54">
        <f>D21+'2025 Οκτώβριος'!F21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Οκτώβριος'!J21</f>
        <v>0</v>
      </c>
      <c r="K21" s="53">
        <f t="shared" si="5"/>
        <v>0</v>
      </c>
      <c r="L21" s="91">
        <f>'2024_60-69 ΕΞΟΔΑ+ΟΜ 2'!M127</f>
        <v>0</v>
      </c>
      <c r="M21" s="53">
        <f t="shared" si="6"/>
        <v>0</v>
      </c>
      <c r="N21" s="54">
        <f>L21+'2025 Οκτώβριος'!N21</f>
        <v>2727.43</v>
      </c>
      <c r="O21" s="53">
        <f t="shared" si="7"/>
        <v>4.3747460850949507E-3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0">
        <v>15</v>
      </c>
      <c r="B22" s="180">
        <v>15</v>
      </c>
      <c r="C22" s="111" t="str">
        <f>ΑΝΤΙΣΤΟΙΧΙΣΗ!F201</f>
        <v>Πωλ. Μαθημάτων</v>
      </c>
      <c r="D22" s="66">
        <f>'2025_ΕΣΟΔΑ'!M16</f>
        <v>0</v>
      </c>
      <c r="E22" s="53" t="e">
        <f t="shared" si="2"/>
        <v>#DIV/0!</v>
      </c>
      <c r="F22" s="54">
        <f>D22+'2025 Οκτώβριος'!F22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Οκτώβριος'!J22</f>
        <v>0</v>
      </c>
      <c r="K22" s="53">
        <f t="shared" si="5"/>
        <v>0</v>
      </c>
      <c r="L22" s="91">
        <f>'2024_60-69 ΕΞΟΔΑ+ΟΜ 2'!M128</f>
        <v>0</v>
      </c>
      <c r="M22" s="53">
        <f t="shared" si="6"/>
        <v>0</v>
      </c>
      <c r="N22" s="54">
        <f>L22+'2025 Οκτώβριος'!N22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0">
        <v>16</v>
      </c>
      <c r="B23" s="180">
        <v>16</v>
      </c>
      <c r="C23" s="111" t="str">
        <f>ΑΝΤΙΣΤΟΙΧΙΣΗ!F202</f>
        <v>Πωλ.Κρουαζ.Transfer.MM. (ΠΑΚΕΤΟ)</v>
      </c>
      <c r="D23" s="66">
        <f>'2025_ΕΣΟΔΑ'!M17</f>
        <v>0</v>
      </c>
      <c r="E23" s="53" t="e">
        <f t="shared" si="2"/>
        <v>#DIV/0!</v>
      </c>
      <c r="F23" s="54">
        <f>D23+'2025 Οκτώβριος'!F23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Οκτώβριος'!J23</f>
        <v>0</v>
      </c>
      <c r="K23" s="53">
        <f t="shared" si="5"/>
        <v>0</v>
      </c>
      <c r="L23" s="91">
        <f>'2024_60-69 ΕΞΟΔΑ+ΟΜ 2'!M129</f>
        <v>0</v>
      </c>
      <c r="M23" s="53">
        <f t="shared" si="6"/>
        <v>0</v>
      </c>
      <c r="N23" s="54">
        <f>L23+'2025 Οκτώβριος'!N23</f>
        <v>524.05999999999995</v>
      </c>
      <c r="O23" s="53">
        <f t="shared" si="7"/>
        <v>8.4058231864973972E-4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0">
        <v>17</v>
      </c>
      <c r="B24" s="180">
        <v>17</v>
      </c>
      <c r="C24" s="111" t="str">
        <f>ΑΝΤΙΣΤΟΙΧΙΣΗ!F203</f>
        <v>Προμ. Συστ.Πελ. Αυτοκ.</v>
      </c>
      <c r="D24" s="66">
        <f>'2025_ΕΣΟΔΑ'!M18</f>
        <v>0</v>
      </c>
      <c r="E24" s="53" t="e">
        <f t="shared" si="2"/>
        <v>#DIV/0!</v>
      </c>
      <c r="F24" s="54">
        <f>D24+'2025 Οκτώβριος'!F24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Οκτώβριος'!J24</f>
        <v>0</v>
      </c>
      <c r="K24" s="53">
        <f t="shared" si="5"/>
        <v>0</v>
      </c>
      <c r="L24" s="91">
        <f>'2024_60-69 ΕΞΟΔΑ+ΟΜ 2'!M130</f>
        <v>100.8</v>
      </c>
      <c r="M24" s="53">
        <f t="shared" si="6"/>
        <v>3.6512253881871995E-3</v>
      </c>
      <c r="N24" s="54">
        <f>L24+'2025 Οκτώβριος'!N24</f>
        <v>2537.6999999999998</v>
      </c>
      <c r="O24" s="53">
        <f t="shared" si="7"/>
        <v>4.0704227570076794E-3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2.5" customHeight="1">
      <c r="A25" s="180">
        <v>18</v>
      </c>
      <c r="B25" s="180">
        <v>18</v>
      </c>
      <c r="C25" s="111" t="str">
        <f>ΑΝΤΙΣΤΟΙΧΙΣΗ!F204</f>
        <v>Προμ. Συστ.Πελ. Γυμν.</v>
      </c>
      <c r="D25" s="66">
        <f>'2025_ΕΣΟΔΑ'!M19</f>
        <v>0</v>
      </c>
      <c r="E25" s="53" t="e">
        <f t="shared" si="2"/>
        <v>#DIV/0!</v>
      </c>
      <c r="F25" s="54">
        <f>D25+'2025 Οκτώβριος'!F25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Οκτώβριος'!J25</f>
        <v>0</v>
      </c>
      <c r="K25" s="53">
        <f t="shared" si="5"/>
        <v>0</v>
      </c>
      <c r="L25" s="91">
        <f>'2024_60-69 ΕΞΟΔΑ+ΟΜ 2'!M131</f>
        <v>0</v>
      </c>
      <c r="M25" s="53">
        <f t="shared" si="6"/>
        <v>0</v>
      </c>
      <c r="N25" s="54">
        <f>L25+'2025 Οκτώβριος'!N25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19</v>
      </c>
      <c r="B26" s="180">
        <v>19</v>
      </c>
      <c r="C26" s="111" t="str">
        <f>ΑΝΤΙΣΤΟΙΧΙΣΗ!F205</f>
        <v>Προμ.Σύστ.Πελ. TRANSFER</v>
      </c>
      <c r="D26" s="66">
        <f>'2025_ΕΣΟΔΑ'!M20</f>
        <v>0</v>
      </c>
      <c r="E26" s="53" t="e">
        <f t="shared" si="2"/>
        <v>#DIV/0!</v>
      </c>
      <c r="F26" s="54">
        <f>D26+'2025 Οκτώβριος'!F26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Οκτώβριος'!J26</f>
        <v>0</v>
      </c>
      <c r="K26" s="53">
        <f t="shared" si="5"/>
        <v>0</v>
      </c>
      <c r="L26" s="91">
        <f>'2024_60-69 ΕΞΟΔΑ+ΟΜ 2'!M132</f>
        <v>0</v>
      </c>
      <c r="M26" s="53">
        <f t="shared" si="6"/>
        <v>0</v>
      </c>
      <c r="N26" s="54">
        <f>L26+'2025 Οκτώβριος'!N26</f>
        <v>112.9</v>
      </c>
      <c r="O26" s="53">
        <f t="shared" si="7"/>
        <v>1.8108946261030344E-4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20</v>
      </c>
      <c r="B27" s="180">
        <v>20</v>
      </c>
      <c r="C27" s="111" t="str">
        <f>ΑΝΤΙΣΤΟΙΧΙΣΗ!F206</f>
        <v>Προμ.Σύστ.Πελ.Εκδρ.- Ξεναγ.</v>
      </c>
      <c r="D27" s="66">
        <f>'2025_ΕΣΟΔΑ'!M21</f>
        <v>0</v>
      </c>
      <c r="E27" s="53" t="e">
        <f t="shared" si="2"/>
        <v>#DIV/0!</v>
      </c>
      <c r="F27" s="54">
        <f>D27+'2025 Οκτώβριος'!F27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Οκτώβριος'!J27</f>
        <v>0</v>
      </c>
      <c r="K27" s="53">
        <f t="shared" si="5"/>
        <v>0</v>
      </c>
      <c r="L27" s="91">
        <f>'2024_60-69 ΕΞΟΔΑ+ΟΜ 2'!M133</f>
        <v>407.42</v>
      </c>
      <c r="M27" s="53">
        <f t="shared" si="6"/>
        <v>1.4757760393405048E-2</v>
      </c>
      <c r="N27" s="54">
        <f>L27+'2025 Οκτώβριος'!N27</f>
        <v>1268.06</v>
      </c>
      <c r="O27" s="53">
        <f t="shared" si="7"/>
        <v>2.0339442334598883E-3</v>
      </c>
      <c r="P27" s="54">
        <f t="shared" si="0"/>
        <v>-1017.3599999999999</v>
      </c>
      <c r="Q27" s="53">
        <f t="shared" si="1"/>
        <v>5.058077383326685</v>
      </c>
      <c r="S27"/>
      <c r="T27"/>
      <c r="U27"/>
      <c r="V27"/>
    </row>
    <row r="28" spans="1:22" ht="23.25" customHeight="1">
      <c r="A28" s="180">
        <v>21</v>
      </c>
      <c r="B28" s="180">
        <v>21</v>
      </c>
      <c r="C28" s="111" t="str">
        <f>ΑΝΤΙΣΤΟΙΧΙΣΗ!F207</f>
        <v>Προμ.Συστ.Πελ.Κρουαζιέρας</v>
      </c>
      <c r="D28" s="66">
        <f>'2025_ΕΣΟΔΑ'!M22</f>
        <v>0</v>
      </c>
      <c r="E28" s="53" t="e">
        <f t="shared" si="2"/>
        <v>#DIV/0!</v>
      </c>
      <c r="F28" s="54">
        <f>D28+'2025 Οκτώβριος'!F28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Οκτώβριος'!J28</f>
        <v>0</v>
      </c>
      <c r="K28" s="53">
        <f t="shared" si="5"/>
        <v>0</v>
      </c>
      <c r="L28" s="91">
        <f>'2024_60-69 ΕΞΟΔΑ+ΟΜ 2'!M134</f>
        <v>0</v>
      </c>
      <c r="M28" s="53">
        <f t="shared" si="6"/>
        <v>0</v>
      </c>
      <c r="N28" s="54">
        <f>L28+'2025 Οκτώβριος'!N28</f>
        <v>120.16</v>
      </c>
      <c r="O28" s="53">
        <f t="shared" si="7"/>
        <v>1.9273436516611215E-4</v>
      </c>
      <c r="P28" s="54">
        <f t="shared" si="0"/>
        <v>-120.16</v>
      </c>
      <c r="Q28" s="53" t="e">
        <f t="shared" si="1"/>
        <v>#DIV/0!</v>
      </c>
      <c r="S28"/>
      <c r="T28"/>
      <c r="U28"/>
      <c r="V28"/>
    </row>
    <row r="29" spans="1:22" ht="23.25" customHeight="1">
      <c r="A29" s="180">
        <v>22</v>
      </c>
      <c r="B29" s="180">
        <v>22</v>
      </c>
      <c r="C29" s="111" t="str">
        <f>ΑΝΤΙΣΤΟΙΧΙΣΗ!F208</f>
        <v>Ασυνήθη έσοδα και κέρδη</v>
      </c>
      <c r="D29" s="66">
        <f>'2025_ΕΣΟΔΑ'!M23</f>
        <v>0</v>
      </c>
      <c r="E29" s="53" t="e">
        <f t="shared" si="2"/>
        <v>#DIV/0!</v>
      </c>
      <c r="F29" s="54">
        <f>D29+'2025 Οκτώβριος'!F29</f>
        <v>264.43</v>
      </c>
      <c r="G29" s="53">
        <f t="shared" si="3"/>
        <v>1.2251229239181862E-3</v>
      </c>
      <c r="H29" s="54"/>
      <c r="I29" s="53">
        <f t="shared" si="4"/>
        <v>0</v>
      </c>
      <c r="J29" s="54">
        <f>H29+'2025 Οκτώβριος'!J29</f>
        <v>0</v>
      </c>
      <c r="K29" s="53">
        <f t="shared" si="5"/>
        <v>0</v>
      </c>
      <c r="L29" s="91">
        <f>'2024_60-69 ΕΞΟΔΑ+ΟΜ 2'!M135</f>
        <v>280.5</v>
      </c>
      <c r="M29" s="53">
        <f t="shared" si="6"/>
        <v>1.0160403982009023E-2</v>
      </c>
      <c r="N29" s="54">
        <f>L29+'2025 Οκτώβριος'!N29</f>
        <v>6087.67</v>
      </c>
      <c r="O29" s="53">
        <f t="shared" si="7"/>
        <v>9.764507430016528E-3</v>
      </c>
      <c r="P29" s="54">
        <f t="shared" si="0"/>
        <v>-5823.24</v>
      </c>
      <c r="Q29" s="53">
        <f t="shared" si="1"/>
        <v>23.021858336799909</v>
      </c>
      <c r="S29"/>
      <c r="T29"/>
      <c r="U29"/>
      <c r="V29"/>
    </row>
    <row r="30" spans="1:22" ht="23.25" customHeight="1">
      <c r="A30" s="180">
        <v>23</v>
      </c>
      <c r="B30" s="180">
        <v>23</v>
      </c>
      <c r="C30" s="111" t="str">
        <f>ΑΝΤΙΣΤΟΙΧΙΣΗ!F209</f>
        <v>Φορος Παρεπιδημούντων</v>
      </c>
      <c r="D30" s="66">
        <f>'2025_ΕΣΟΔΑ'!M24</f>
        <v>0</v>
      </c>
      <c r="E30" s="53" t="e">
        <f t="shared" ref="E30" si="8">D30/$D$7</f>
        <v>#DIV/0!</v>
      </c>
      <c r="F30" s="54">
        <f>D30+'2025 Οκτώβριος'!F30</f>
        <v>-1281.8600000000001</v>
      </c>
      <c r="G30" s="53">
        <f t="shared" ref="G30" si="9">F30/$F$7</f>
        <v>-5.9389481951887691E-3</v>
      </c>
      <c r="H30" s="54"/>
      <c r="I30" s="53">
        <f t="shared" ref="I30" si="10">H30/$H$7</f>
        <v>0</v>
      </c>
      <c r="J30" s="54">
        <f>H30+'2025 Οκτώβριος'!J30</f>
        <v>0</v>
      </c>
      <c r="K30" s="53">
        <f t="shared" ref="K30" si="11">J30/$J$7</f>
        <v>0</v>
      </c>
      <c r="L30" s="91">
        <f>'2024_60-69 ΕΞΟΔΑ+ΟΜ 2'!M136</f>
        <v>-120.61</v>
      </c>
      <c r="M30" s="53">
        <f t="shared" ref="M30" si="12">L30/$L$7</f>
        <v>-4.3687925998934334E-3</v>
      </c>
      <c r="N30" s="54">
        <f>L30+'2025 Οκτώβριος'!N30</f>
        <v>-2920.3500000000004</v>
      </c>
      <c r="O30" s="53">
        <f t="shared" ref="O30" si="13">N30/$N$7</f>
        <v>-4.6841861127900775E-3</v>
      </c>
      <c r="P30" s="54">
        <f t="shared" ref="P30" si="14">F30-N30</f>
        <v>1638.4900000000002</v>
      </c>
      <c r="Q30" s="53">
        <f t="shared" ref="Q30" si="15">N30/F30</f>
        <v>2.2782129093660775</v>
      </c>
      <c r="S30"/>
      <c r="T30"/>
      <c r="U30"/>
      <c r="V30"/>
    </row>
    <row r="31" spans="1:22" ht="23.25" customHeight="1">
      <c r="A31" s="180">
        <v>24</v>
      </c>
      <c r="B31" s="180">
        <v>24</v>
      </c>
      <c r="C31" s="111" t="str">
        <f>ΑΝΤΙΣΤΟΙΧΙΣΗ!F210</f>
        <v xml:space="preserve">Πρόβλεψη </v>
      </c>
      <c r="D31" s="66">
        <f>'2025_ΕΣΟΔΑ'!M25</f>
        <v>0</v>
      </c>
      <c r="E31" s="53" t="e">
        <f t="shared" ref="E31:E37" si="16">D31/$D$7</f>
        <v>#DIV/0!</v>
      </c>
      <c r="F31" s="54">
        <f>D31+'2025 Οκτώβριος'!F31</f>
        <v>0</v>
      </c>
      <c r="G31" s="53">
        <f t="shared" ref="G31:G37" si="17">F31/$F$7</f>
        <v>0</v>
      </c>
      <c r="H31" s="54"/>
      <c r="I31" s="53">
        <f t="shared" ref="I31:I37" si="18">H31/$H$7</f>
        <v>0</v>
      </c>
      <c r="J31" s="54">
        <f>H31+'2025 Οκτώβριος'!J31</f>
        <v>0</v>
      </c>
      <c r="K31" s="53">
        <f t="shared" ref="K31:K37" si="19">J31/$J$7</f>
        <v>0</v>
      </c>
      <c r="L31" s="91">
        <f>'2024_60-69 ΕΞΟΔΑ+ΟΜ 2'!M137</f>
        <v>0</v>
      </c>
      <c r="M31" s="53">
        <f t="shared" ref="M31:M37" si="20">L31/$L$7</f>
        <v>0</v>
      </c>
      <c r="N31" s="54">
        <f>L31+'2025 Οκτώβριος'!N31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0">
        <v>25</v>
      </c>
      <c r="B32" s="180">
        <v>25</v>
      </c>
      <c r="C32" s="111">
        <f>ΑΝΤΙΣΤΟΙΧΙΣΗ!F211</f>
        <v>0</v>
      </c>
      <c r="D32" s="66">
        <f>'2025_ΕΣΟΔΑ'!M26</f>
        <v>0</v>
      </c>
      <c r="E32" s="53" t="e">
        <f t="shared" si="16"/>
        <v>#DIV/0!</v>
      </c>
      <c r="F32" s="54">
        <f>D32+'2025 Οκτώβριος'!F32</f>
        <v>0</v>
      </c>
      <c r="G32" s="53">
        <f t="shared" si="17"/>
        <v>0</v>
      </c>
      <c r="H32" s="54"/>
      <c r="I32" s="53">
        <f t="shared" si="18"/>
        <v>0</v>
      </c>
      <c r="J32" s="54">
        <f>H32+'2025 Οκτώβριος'!J32</f>
        <v>0</v>
      </c>
      <c r="K32" s="53">
        <f t="shared" si="19"/>
        <v>0</v>
      </c>
      <c r="L32" s="91">
        <f>'2024_60-69 ΕΞΟΔΑ+ΟΜ 2'!M138</f>
        <v>0</v>
      </c>
      <c r="M32" s="53">
        <f t="shared" si="20"/>
        <v>0</v>
      </c>
      <c r="N32" s="54">
        <f>L32+'2025 Οκτώβριος'!N32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0">
        <v>26</v>
      </c>
      <c r="B33" s="180">
        <v>26</v>
      </c>
      <c r="C33" s="111">
        <f>ΑΝΤΙΣΤΟΙΧΙΣΗ!F212</f>
        <v>0</v>
      </c>
      <c r="D33" s="66">
        <f>'2025_ΕΣΟΔΑ'!M27</f>
        <v>0</v>
      </c>
      <c r="E33" s="53" t="e">
        <f t="shared" si="16"/>
        <v>#DIV/0!</v>
      </c>
      <c r="F33" s="54">
        <f>D33+'2025 Οκτώβριος'!F33</f>
        <v>0</v>
      </c>
      <c r="G33" s="53">
        <f t="shared" si="17"/>
        <v>0</v>
      </c>
      <c r="H33" s="54"/>
      <c r="I33" s="53">
        <f t="shared" si="18"/>
        <v>0</v>
      </c>
      <c r="J33" s="54">
        <f>H33+'2025 Οκτώβριος'!J33</f>
        <v>0</v>
      </c>
      <c r="K33" s="53">
        <f t="shared" si="19"/>
        <v>0</v>
      </c>
      <c r="L33" s="91">
        <f>'2024_60-69 ΕΞΟΔΑ+ΟΜ 2'!M139</f>
        <v>0</v>
      </c>
      <c r="M33" s="53">
        <f t="shared" si="20"/>
        <v>0</v>
      </c>
      <c r="N33" s="54">
        <f>L33+'2025 Οκτώβριος'!N33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0">
        <v>27</v>
      </c>
      <c r="B34" s="180">
        <v>27</v>
      </c>
      <c r="C34" s="111">
        <f>ΑΝΤΙΣΤΟΙΧΙΣΗ!F213</f>
        <v>0</v>
      </c>
      <c r="D34" s="66">
        <f>'2025_ΕΣΟΔΑ'!M28</f>
        <v>0</v>
      </c>
      <c r="E34" s="53" t="e">
        <f t="shared" si="16"/>
        <v>#DIV/0!</v>
      </c>
      <c r="F34" s="54">
        <f>D34+'2025 Οκτώβριος'!F34</f>
        <v>0</v>
      </c>
      <c r="G34" s="53">
        <f t="shared" si="17"/>
        <v>0</v>
      </c>
      <c r="H34" s="54"/>
      <c r="I34" s="53">
        <f t="shared" si="18"/>
        <v>0</v>
      </c>
      <c r="J34" s="54">
        <f>H34+'2025 Οκτώβριος'!J34</f>
        <v>0</v>
      </c>
      <c r="K34" s="53">
        <f t="shared" si="19"/>
        <v>0</v>
      </c>
      <c r="L34" s="91">
        <f>'2024_60-69 ΕΞΟΔΑ+ΟΜ 2'!M140</f>
        <v>0</v>
      </c>
      <c r="M34" s="53">
        <f t="shared" si="20"/>
        <v>0</v>
      </c>
      <c r="N34" s="54">
        <f>L34+'2025 Οκτώβριος'!N34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0">
        <v>28</v>
      </c>
      <c r="B35" s="180">
        <v>28</v>
      </c>
      <c r="C35" s="111">
        <f>ΑΝΤΙΣΤΟΙΧΙΣΗ!F214</f>
        <v>0</v>
      </c>
      <c r="D35" s="66">
        <f>'2025_ΕΣΟΔΑ'!M29</f>
        <v>0</v>
      </c>
      <c r="E35" s="53" t="e">
        <f t="shared" si="16"/>
        <v>#DIV/0!</v>
      </c>
      <c r="F35" s="54">
        <f>D35+'2025 Οκτώβριος'!F35</f>
        <v>0</v>
      </c>
      <c r="G35" s="53">
        <f t="shared" si="17"/>
        <v>0</v>
      </c>
      <c r="H35" s="54"/>
      <c r="I35" s="53">
        <f t="shared" si="18"/>
        <v>0</v>
      </c>
      <c r="J35" s="54">
        <f>H35+'2025 Οκτώβριος'!J35</f>
        <v>0</v>
      </c>
      <c r="K35" s="53">
        <f t="shared" si="19"/>
        <v>0</v>
      </c>
      <c r="L35" s="91">
        <f>'2024_60-69 ΕΞΟΔΑ+ΟΜ 2'!M141</f>
        <v>0</v>
      </c>
      <c r="M35" s="53">
        <f t="shared" si="20"/>
        <v>0</v>
      </c>
      <c r="N35" s="54">
        <f>L35+'2025 Οκτώβριος'!N35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0">
        <v>29</v>
      </c>
      <c r="B36" s="180">
        <v>29</v>
      </c>
      <c r="C36" s="111">
        <f>ΑΝΤΙΣΤΟΙΧΙΣΗ!F215</f>
        <v>0</v>
      </c>
      <c r="D36" s="66">
        <f>'2025_ΕΣΟΔΑ'!M30</f>
        <v>0</v>
      </c>
      <c r="E36" s="53" t="e">
        <f t="shared" si="16"/>
        <v>#DIV/0!</v>
      </c>
      <c r="F36" s="54">
        <f>D36+'2025 Οκτώβριος'!F36</f>
        <v>0</v>
      </c>
      <c r="G36" s="53">
        <f t="shared" si="17"/>
        <v>0</v>
      </c>
      <c r="H36" s="54"/>
      <c r="I36" s="53">
        <f t="shared" si="18"/>
        <v>0</v>
      </c>
      <c r="J36" s="54">
        <f>H36+'2025 Οκτώβριος'!J36</f>
        <v>0</v>
      </c>
      <c r="K36" s="53">
        <f t="shared" si="19"/>
        <v>0</v>
      </c>
      <c r="L36" s="91">
        <f>'2024_60-69 ΕΞΟΔΑ+ΟΜ 2'!M142</f>
        <v>0</v>
      </c>
      <c r="M36" s="53">
        <f t="shared" si="20"/>
        <v>0</v>
      </c>
      <c r="N36" s="54">
        <f>L36+'2025 Οκτώβριος'!N36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0">
        <v>30</v>
      </c>
      <c r="B37" s="180">
        <v>30</v>
      </c>
      <c r="C37" s="111">
        <f>ΑΝΤΙΣΤΟΙΧΙΣΗ!F216</f>
        <v>0</v>
      </c>
      <c r="D37" s="66">
        <f>'2025_ΕΣΟΔΑ'!M31</f>
        <v>0</v>
      </c>
      <c r="E37" s="53" t="e">
        <f t="shared" si="16"/>
        <v>#DIV/0!</v>
      </c>
      <c r="F37" s="54">
        <f>D37+'2025 Οκτώβριος'!F37</f>
        <v>0</v>
      </c>
      <c r="G37" s="53">
        <f t="shared" si="17"/>
        <v>0</v>
      </c>
      <c r="H37" s="54"/>
      <c r="I37" s="53">
        <f t="shared" si="18"/>
        <v>0</v>
      </c>
      <c r="J37" s="54">
        <f>H37+'2025 Οκτώβριος'!J37</f>
        <v>0</v>
      </c>
      <c r="K37" s="53">
        <f t="shared" si="19"/>
        <v>0</v>
      </c>
      <c r="L37" s="91">
        <f>'2024_60-69 ΕΞΟΔΑ+ΟΜ 2'!M143</f>
        <v>0</v>
      </c>
      <c r="M37" s="53">
        <f t="shared" si="20"/>
        <v>0</v>
      </c>
      <c r="N37" s="54">
        <f>L37+'2025 Οκτώβριος'!N37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4"/>
      <c r="B38" s="174"/>
      <c r="C38" s="83" t="s">
        <v>369</v>
      </c>
      <c r="D38" s="65">
        <f>'2025_ΕΣΟΔΑ'!M32</f>
        <v>0</v>
      </c>
      <c r="E38" s="82"/>
      <c r="F38" s="65">
        <f>'2025_ΕΣΟΔΑ'!M34</f>
        <v>215839.56584070798</v>
      </c>
      <c r="G38" s="82"/>
      <c r="H38" s="65">
        <f t="shared" ref="H38:N38" si="24">SUM(H8:H31)</f>
        <v>67984.004212121232</v>
      </c>
      <c r="I38" s="82"/>
      <c r="J38" s="65">
        <f t="shared" si="24"/>
        <v>832969.98292011383</v>
      </c>
      <c r="K38" s="82"/>
      <c r="L38" s="65">
        <f t="shared" si="24"/>
        <v>27607.17</v>
      </c>
      <c r="M38" s="82"/>
      <c r="N38" s="65">
        <f t="shared" si="24"/>
        <v>623448.75495575252</v>
      </c>
      <c r="O38" s="82"/>
      <c r="P38" s="65">
        <f>SUM(P8:P31)</f>
        <v>-407609.18911504425</v>
      </c>
      <c r="Q38" s="82"/>
      <c r="S38"/>
      <c r="T38"/>
      <c r="U38"/>
      <c r="V38"/>
    </row>
    <row r="39" spans="1:22" ht="40.5" customHeight="1">
      <c r="A39" s="174"/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40.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39</v>
      </c>
      <c r="B41" s="174"/>
      <c r="C41" s="52" t="s">
        <v>413</v>
      </c>
      <c r="D41" s="433" t="str">
        <f>ΑΝΤΙΣΤΟΙΧΙΣΗ!$F$116</f>
        <v xml:space="preserve">ΝΟΕΜΒΡΙΟΣ ΤΡΕΧΟΝ ΕΤΟΣ </v>
      </c>
      <c r="E41" s="433"/>
      <c r="F41" s="433"/>
      <c r="G41" s="109">
        <f>ΑΝΤΙΣΤΟΙΧΙΣΗ!$D$34</f>
        <v>2025</v>
      </c>
      <c r="H41" s="433" t="str">
        <f>ΑΝΤΙΣΤΟΙΧΙΣΗ!$F$116</f>
        <v xml:space="preserve">ΝΟΕΜΒΡΙΟΣ ΤΡΕΧΟΝ ΕΤΟΣ </v>
      </c>
      <c r="I41" s="433"/>
      <c r="J41" s="433"/>
      <c r="K41" s="109">
        <f>ΑΝΤΙΣΤΟΙΧΙΣΗ!$D$34</f>
        <v>2025</v>
      </c>
      <c r="L41" s="433" t="str">
        <f>ΑΝΤΙΣΤΟΙΧΙΣΗ!$F$130</f>
        <v>ΝΟΕΜΒΡΙΟΣ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/>
      <c r="B43" s="181" t="s">
        <v>390</v>
      </c>
      <c r="C43" s="83" t="s">
        <v>34</v>
      </c>
      <c r="D43" s="65">
        <f>SUM(D44:D73)</f>
        <v>7839.9766666666674</v>
      </c>
      <c r="E43" s="82"/>
      <c r="F43" s="65">
        <f>SUM(F44:F73)</f>
        <v>270182.24333333323</v>
      </c>
      <c r="G43" s="82"/>
      <c r="H43" s="65">
        <f>SUM(H44:H73)</f>
        <v>42632.423940000001</v>
      </c>
      <c r="I43" s="82"/>
      <c r="J43" s="65">
        <f>SUM(J44:J73)</f>
        <v>391386.06832999998</v>
      </c>
      <c r="K43" s="82"/>
      <c r="L43" s="65">
        <f>SUM(L44:L73)</f>
        <v>44832.52</v>
      </c>
      <c r="M43" s="82"/>
      <c r="N43" s="65">
        <f>SUM(N44:N73)</f>
        <v>536187.10899999994</v>
      </c>
      <c r="O43" s="82"/>
      <c r="P43" s="65">
        <f>SUM(P44:P73)</f>
        <v>0</v>
      </c>
      <c r="Q43" s="82"/>
      <c r="S43"/>
      <c r="T43"/>
      <c r="U43"/>
      <c r="V43"/>
    </row>
    <row r="44" spans="1:22" ht="37.5" customHeight="1">
      <c r="A44" s="180">
        <v>7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2'!N4</f>
        <v>0</v>
      </c>
      <c r="E44" s="76">
        <f>D44/$D$43</f>
        <v>0</v>
      </c>
      <c r="F44" s="66">
        <f>D44+'2025 Οκτώβριος'!F44</f>
        <v>17090.260000000002</v>
      </c>
      <c r="G44" s="76">
        <f>F44/$F$43</f>
        <v>6.3254563990406854E-2</v>
      </c>
      <c r="H44" s="56">
        <f>ΠΡΟΥΠΟΛΟΓΙΣΜΟΣ_ΕΞΟΔΑ!N7</f>
        <v>4850</v>
      </c>
      <c r="I44" s="426">
        <f>H44/$H$43</f>
        <v>0.11376317721989701</v>
      </c>
      <c r="J44" s="66">
        <f>H44+'2025 Οκτώβριος'!J44</f>
        <v>42918.630000000005</v>
      </c>
      <c r="K44" s="430">
        <f>J44/$J$43</f>
        <v>0.10965804220658373</v>
      </c>
      <c r="L44" s="56">
        <f>'2024_60-69 ΕΞΟΔΑ+ΟΜ 2'!N4</f>
        <v>4216.6399999999994</v>
      </c>
      <c r="M44" s="76">
        <f>L44/$L$43</f>
        <v>9.4053156057254866E-2</v>
      </c>
      <c r="N44" s="66">
        <f>L44+'2025 Οκτώβριος'!N44</f>
        <v>50199.25</v>
      </c>
      <c r="O44" s="76">
        <f>N44/$N$43</f>
        <v>9.3622635004453281E-2</v>
      </c>
      <c r="P44" s="66"/>
      <c r="Q44" s="76"/>
      <c r="S44"/>
      <c r="T44"/>
      <c r="U44"/>
      <c r="V44"/>
    </row>
    <row r="45" spans="1:22" ht="28">
      <c r="A45" s="180">
        <v>8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2'!N5</f>
        <v>0</v>
      </c>
      <c r="E45" s="76">
        <f t="shared" ref="E45:E71" si="25">D45/$D$43</f>
        <v>0</v>
      </c>
      <c r="F45" s="66">
        <f>D45+'2025 Οκτώβριος'!F45</f>
        <v>24880</v>
      </c>
      <c r="G45" s="76">
        <f t="shared" ref="G45:G71" si="26">F45/$F$43</f>
        <v>9.2085992377021905E-2</v>
      </c>
      <c r="H45" s="56">
        <f>ΠΡΟΥΠΟΛΟΓΙΣΜΟΣ_ΕΞΟΔΑ!N11</f>
        <v>4450</v>
      </c>
      <c r="I45" s="426">
        <f t="shared" ref="I45:I71" si="27">H45/$H$43</f>
        <v>0.10438064713990551</v>
      </c>
      <c r="J45" s="66">
        <f>H45+'2025 Οκτώβριος'!J45</f>
        <v>40765.589999999997</v>
      </c>
      <c r="K45" s="430">
        <f t="shared" ref="K45:K71" si="28">J45/$J$43</f>
        <v>0.10415697772264136</v>
      </c>
      <c r="L45" s="56">
        <f>'2024_60-69 ΕΞΟΔΑ+ΟΜ 2'!N5</f>
        <v>5135.38</v>
      </c>
      <c r="M45" s="76">
        <f t="shared" ref="M45:M71" si="29">L45/$L$43</f>
        <v>0.1145458698284192</v>
      </c>
      <c r="N45" s="66">
        <f>L45+'2025 Οκτώβριος'!N45</f>
        <v>58085.060000000005</v>
      </c>
      <c r="O45" s="76">
        <f t="shared" ref="O45:O71" si="30">N45/$N$43</f>
        <v>0.10832983304714253</v>
      </c>
      <c r="P45" s="66"/>
      <c r="Q45" s="76">
        <f>N45/F45</f>
        <v>2.3346085209003218</v>
      </c>
      <c r="S45"/>
      <c r="T45"/>
      <c r="U45"/>
      <c r="V45"/>
    </row>
    <row r="46" spans="1:22" ht="28">
      <c r="A46" s="180">
        <v>9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2'!N6</f>
        <v>0</v>
      </c>
      <c r="E46" s="76">
        <f t="shared" si="25"/>
        <v>0</v>
      </c>
      <c r="F46" s="66">
        <f>D46+'2025 Οκτώβριος'!F46</f>
        <v>14200.8</v>
      </c>
      <c r="G46" s="76">
        <f t="shared" si="26"/>
        <v>5.2560078800145196E-2</v>
      </c>
      <c r="H46" s="56">
        <f>ΠΡΟΥΠΟΛΟΓΙΣΜΟΣ_ΕΞΟΔΑ!N15</f>
        <v>2200</v>
      </c>
      <c r="I46" s="426">
        <f t="shared" si="27"/>
        <v>5.1603915439953282E-2</v>
      </c>
      <c r="J46" s="66">
        <f>H46+'2025 Οκτώβριος'!J46</f>
        <v>19222.95</v>
      </c>
      <c r="K46" s="430">
        <f t="shared" si="28"/>
        <v>4.911505941440928E-2</v>
      </c>
      <c r="L46" s="56">
        <f>'2024_60-69 ΕΞΟΔΑ+ΟΜ 2'!N6</f>
        <v>2263.46</v>
      </c>
      <c r="M46" s="76">
        <f t="shared" si="29"/>
        <v>5.0487012552495381E-2</v>
      </c>
      <c r="N46" s="66">
        <f>L46+'2025 Οκτώβριος'!N46</f>
        <v>29713.679999999997</v>
      </c>
      <c r="O46" s="76">
        <f t="shared" si="30"/>
        <v>5.5416625094580556E-2</v>
      </c>
      <c r="P46" s="66"/>
      <c r="Q46" s="76">
        <f t="shared" ref="Q46:Q71" si="31">N46/F46</f>
        <v>2.0923947946594557</v>
      </c>
      <c r="S46"/>
      <c r="T46"/>
      <c r="U46"/>
      <c r="V46"/>
    </row>
    <row r="47" spans="1:22" ht="28">
      <c r="A47" s="180">
        <v>10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2'!N7</f>
        <v>0</v>
      </c>
      <c r="E47" s="76">
        <f t="shared" si="25"/>
        <v>0</v>
      </c>
      <c r="F47" s="66">
        <f>D47+'2025 Οκτώβριος'!F47</f>
        <v>3672.9500000000003</v>
      </c>
      <c r="G47" s="76">
        <f t="shared" si="26"/>
        <v>1.3594342672877114E-2</v>
      </c>
      <c r="H47" s="56">
        <f>ΠΡΟΥΠΟΛΟΓΙΣΜΟΣ_ΕΞΟΔΑ!N19</f>
        <v>1154.33</v>
      </c>
      <c r="I47" s="426">
        <f t="shared" si="27"/>
        <v>2.7076339868091485E-2</v>
      </c>
      <c r="J47" s="66">
        <f>H47+'2025 Οκτώβριος'!J47</f>
        <v>10111.4666</v>
      </c>
      <c r="K47" s="430">
        <f t="shared" si="28"/>
        <v>2.5835019225759575E-2</v>
      </c>
      <c r="L47" s="56">
        <f>'2024_60-69 ΕΞΟΔΑ+ΟΜ 2'!N7</f>
        <v>940.74</v>
      </c>
      <c r="M47" s="76">
        <f t="shared" si="29"/>
        <v>2.0983428993061288E-2</v>
      </c>
      <c r="N47" s="66">
        <f>L47+'2025 Οκτώβριος'!N47</f>
        <v>11943.859999999999</v>
      </c>
      <c r="O47" s="76">
        <f t="shared" si="30"/>
        <v>2.2275544860217815E-2</v>
      </c>
      <c r="P47" s="66"/>
      <c r="Q47" s="76">
        <f t="shared" si="31"/>
        <v>3.2518438857049503</v>
      </c>
      <c r="S47"/>
      <c r="T47"/>
      <c r="U47"/>
      <c r="V47" s="237"/>
    </row>
    <row r="48" spans="1:22" ht="28">
      <c r="A48" s="180">
        <v>11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2'!N8</f>
        <v>0</v>
      </c>
      <c r="E48" s="76">
        <f t="shared" si="25"/>
        <v>0</v>
      </c>
      <c r="F48" s="66">
        <f>D48+'2025 Οκτώβριος'!F48</f>
        <v>4508.5199999999995</v>
      </c>
      <c r="G48" s="76">
        <f t="shared" si="26"/>
        <v>1.6686958936963453E-2</v>
      </c>
      <c r="H48" s="56">
        <f>ΠΡΟΥΠΟΛΟΓΙΣΜΟΣ_ΕΞΟΔΑ!N23</f>
        <v>947.8649999999999</v>
      </c>
      <c r="I48" s="426">
        <f t="shared" si="27"/>
        <v>2.2233429685677871E-2</v>
      </c>
      <c r="J48" s="66">
        <f>H48+'2025 Οκτώβριος'!J48</f>
        <v>8641.8572999999997</v>
      </c>
      <c r="K48" s="430">
        <f t="shared" si="28"/>
        <v>2.2080135189466058E-2</v>
      </c>
      <c r="L48" s="56">
        <f>'2024_60-69 ΕΞΟΔΑ+ΟΜ 2'!N8</f>
        <v>1022.1800000000002</v>
      </c>
      <c r="M48" s="76">
        <f t="shared" si="29"/>
        <v>2.279996752357441E-2</v>
      </c>
      <c r="N48" s="66">
        <f>L48+'2025 Οκτώβριος'!N48</f>
        <v>11723.54</v>
      </c>
      <c r="O48" s="76">
        <f t="shared" si="30"/>
        <v>2.1864643523162364E-2</v>
      </c>
      <c r="P48" s="66"/>
      <c r="Q48" s="76">
        <f t="shared" si="31"/>
        <v>2.6003078615598914</v>
      </c>
      <c r="S48"/>
      <c r="T48"/>
      <c r="U48"/>
      <c r="V48" s="237"/>
    </row>
    <row r="49" spans="1:22" ht="28">
      <c r="A49" s="180">
        <v>12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2'!N9</f>
        <v>0</v>
      </c>
      <c r="E49" s="76">
        <f t="shared" si="25"/>
        <v>0</v>
      </c>
      <c r="F49" s="66">
        <f>D49+'2025 Οκτώβριος'!F49</f>
        <v>3032.88</v>
      </c>
      <c r="G49" s="76">
        <f t="shared" si="26"/>
        <v>1.1225312080402821E-2</v>
      </c>
      <c r="H49" s="56">
        <f>ΠΡΟΥΠΟΛΟΓΙΣΜΟΣ_ΕΞΟΔΑ!N27</f>
        <v>570.68000000000006</v>
      </c>
      <c r="I49" s="426">
        <f t="shared" si="27"/>
        <v>1.3386055665123884E-2</v>
      </c>
      <c r="J49" s="66">
        <f>H49+'2025 Οκτώβριος'!J49</f>
        <v>4944.7636000000011</v>
      </c>
      <c r="K49" s="430">
        <f t="shared" si="28"/>
        <v>1.2633979592321074E-2</v>
      </c>
      <c r="L49" s="56">
        <f>'2024_60-69 ΕΞΟΔΑ+ΟΜ 2'!N9</f>
        <v>572.03</v>
      </c>
      <c r="M49" s="76">
        <f t="shared" si="29"/>
        <v>1.2759264926441789E-2</v>
      </c>
      <c r="N49" s="66">
        <f>L49+'2025 Οκτώβριος'!N49</f>
        <v>7648.5599999999995</v>
      </c>
      <c r="O49" s="76">
        <f t="shared" si="30"/>
        <v>1.4264721906993853E-2</v>
      </c>
      <c r="P49" s="66"/>
      <c r="Q49" s="76">
        <f t="shared" si="31"/>
        <v>2.5218801930838013</v>
      </c>
      <c r="S49"/>
      <c r="T49"/>
      <c r="U49"/>
      <c r="V49" s="237"/>
    </row>
    <row r="50" spans="1:22" ht="14.5">
      <c r="A50" s="180">
        <v>13</v>
      </c>
      <c r="B50" s="180">
        <v>7</v>
      </c>
      <c r="C50" s="115" t="str">
        <f>ΑΝΤΙΣΤΟΙΧΙΣΗ!I193</f>
        <v xml:space="preserve">Ενοίκια </v>
      </c>
      <c r="D50" s="56">
        <f>'2025_60-69 ΕΞΟΔΑ+ΟΜ 2'!N10</f>
        <v>0</v>
      </c>
      <c r="E50" s="76">
        <f t="shared" si="25"/>
        <v>0</v>
      </c>
      <c r="F50" s="66">
        <f>D50+'2025 Οκτώβριος'!F50</f>
        <v>47267</v>
      </c>
      <c r="G50" s="76">
        <f t="shared" si="26"/>
        <v>0.17494487948893464</v>
      </c>
      <c r="H50" s="56">
        <f>ΠΡΟΥΠΟΛΟΓΙΣΜΟΣ_ΕΞΟΔΑ!N31</f>
        <v>9987.34</v>
      </c>
      <c r="I50" s="426">
        <f t="shared" si="27"/>
        <v>0.23426629492275591</v>
      </c>
      <c r="J50" s="66">
        <f>H50+'2025 Οκτώβριος'!J50</f>
        <v>86460.189999999988</v>
      </c>
      <c r="K50" s="430">
        <f t="shared" si="28"/>
        <v>0.22090768424363141</v>
      </c>
      <c r="L50" s="56">
        <f>'2024_60-69 ΕΞΟΔΑ+ΟΜ 2'!N10</f>
        <v>9218.49</v>
      </c>
      <c r="M50" s="76">
        <f t="shared" si="29"/>
        <v>0.20562060754113309</v>
      </c>
      <c r="N50" s="66">
        <f>L50+'2025 Οκτώβριος'!N50</f>
        <v>102901.51999999999</v>
      </c>
      <c r="O50" s="76">
        <f t="shared" si="30"/>
        <v>0.19191345385366212</v>
      </c>
      <c r="P50" s="66"/>
      <c r="Q50" s="76">
        <f t="shared" si="31"/>
        <v>2.1770266782321701</v>
      </c>
      <c r="S50"/>
      <c r="T50"/>
      <c r="U50"/>
      <c r="V50"/>
    </row>
    <row r="51" spans="1:22" ht="14.5">
      <c r="A51" s="180">
        <v>14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2'!N11</f>
        <v>0</v>
      </c>
      <c r="E51" s="76">
        <f t="shared" si="25"/>
        <v>0</v>
      </c>
      <c r="F51" s="66">
        <f>D51+'2025 Οκτώβριος'!F51</f>
        <v>0</v>
      </c>
      <c r="G51" s="76">
        <f t="shared" si="26"/>
        <v>0</v>
      </c>
      <c r="H51" s="56">
        <f>ΠΡΟΥΠΟΛΟΓΙΣΜΟΣ_ΕΞΟΔΑ!N35</f>
        <v>0</v>
      </c>
      <c r="I51" s="426">
        <f t="shared" si="27"/>
        <v>0</v>
      </c>
      <c r="J51" s="66">
        <f>H51+'2025 Οκτώβριος'!J51</f>
        <v>0</v>
      </c>
      <c r="K51" s="430">
        <f t="shared" si="28"/>
        <v>0</v>
      </c>
      <c r="L51" s="56">
        <f>'2024_60-69 ΕΞΟΔΑ+ΟΜ 2'!N11</f>
        <v>0</v>
      </c>
      <c r="M51" s="76">
        <f t="shared" si="29"/>
        <v>0</v>
      </c>
      <c r="N51" s="66">
        <f>L51+'2025 Οκτώβριος'!N51</f>
        <v>0</v>
      </c>
      <c r="O51" s="76">
        <f t="shared" si="30"/>
        <v>0</v>
      </c>
      <c r="P51" s="66"/>
      <c r="Q51" s="76" t="e">
        <f t="shared" si="31"/>
        <v>#DIV/0!</v>
      </c>
      <c r="S51"/>
      <c r="T51"/>
      <c r="U51"/>
      <c r="V51"/>
    </row>
    <row r="52" spans="1:22" ht="14.5">
      <c r="A52" s="180">
        <v>15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2'!N12</f>
        <v>0</v>
      </c>
      <c r="E52" s="76">
        <f t="shared" si="25"/>
        <v>0</v>
      </c>
      <c r="F52" s="66">
        <f>D52+'2025 Οκτώβριος'!F52</f>
        <v>1664.65</v>
      </c>
      <c r="G52" s="76">
        <f t="shared" si="26"/>
        <v>6.1612117045984531E-3</v>
      </c>
      <c r="H52" s="56">
        <f>ΠΡΟΥΠΟΛΟΓΙΣΜΟΣ_ΕΞΟΔΑ!N39</f>
        <v>352.78003999999999</v>
      </c>
      <c r="I52" s="426">
        <f t="shared" si="27"/>
        <v>8.274923342301517E-3</v>
      </c>
      <c r="J52" s="66">
        <f>H52+'2025 Οκτώβριος'!J52</f>
        <v>3058.4634800000003</v>
      </c>
      <c r="K52" s="430">
        <f t="shared" si="28"/>
        <v>7.8144413597809378E-3</v>
      </c>
      <c r="L52" s="56">
        <f>'2024_60-69 ΕΞΟΔΑ+ΟΜ 2'!N12</f>
        <v>324.3</v>
      </c>
      <c r="M52" s="76">
        <f t="shared" si="29"/>
        <v>7.2335884755084044E-3</v>
      </c>
      <c r="N52" s="66">
        <f>L52+'2025 Οκτώβριος'!N52</f>
        <v>3611.82</v>
      </c>
      <c r="O52" s="76">
        <f t="shared" si="30"/>
        <v>6.7361186783026529E-3</v>
      </c>
      <c r="P52" s="66"/>
      <c r="Q52" s="76">
        <f t="shared" si="31"/>
        <v>2.1697173580031839</v>
      </c>
      <c r="S52"/>
      <c r="T52"/>
      <c r="U52"/>
      <c r="V52"/>
    </row>
    <row r="53" spans="1:22" ht="14.5">
      <c r="A53" s="180">
        <v>16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2'!N13</f>
        <v>0</v>
      </c>
      <c r="E53" s="76">
        <f t="shared" si="25"/>
        <v>0</v>
      </c>
      <c r="F53" s="66">
        <f>D53+'2025 Οκτώβριος'!F53</f>
        <v>2427.5000000000005</v>
      </c>
      <c r="G53" s="76">
        <f t="shared" si="26"/>
        <v>8.984676306078002E-3</v>
      </c>
      <c r="H53" s="56">
        <f>ΠΡΟΥΠΟΛΟΓΙΣΜΟΣ_ΕΞΟΔΑ!N43</f>
        <v>176.62</v>
      </c>
      <c r="I53" s="426">
        <f t="shared" si="27"/>
        <v>4.1428561568202498E-3</v>
      </c>
      <c r="J53" s="66">
        <f>H53+'2025 Οκτώβριος'!J53</f>
        <v>3014.16</v>
      </c>
      <c r="K53" s="430">
        <f t="shared" si="28"/>
        <v>7.7012449954109996E-3</v>
      </c>
      <c r="L53" s="56">
        <f>'2024_60-69 ΕΞΟΔΑ+ΟΜ 2'!N13</f>
        <v>176.62</v>
      </c>
      <c r="M53" s="76">
        <f t="shared" si="29"/>
        <v>3.9395510223382496E-3</v>
      </c>
      <c r="N53" s="66">
        <f>L53+'2025 Οκτώβριος'!N53</f>
        <v>5445.4299999999994</v>
      </c>
      <c r="O53" s="76">
        <f t="shared" si="30"/>
        <v>1.0155839087880794E-2</v>
      </c>
      <c r="P53" s="66"/>
      <c r="Q53" s="76">
        <f t="shared" si="31"/>
        <v>2.243225540679711</v>
      </c>
      <c r="S53"/>
      <c r="T53"/>
      <c r="U53"/>
      <c r="V53"/>
    </row>
    <row r="54" spans="1:22" ht="14.5">
      <c r="A54" s="180">
        <v>17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2'!N14</f>
        <v>0</v>
      </c>
      <c r="E54" s="76">
        <f t="shared" si="25"/>
        <v>0</v>
      </c>
      <c r="F54" s="66">
        <f>D54+'2025 Οκτώβριος'!F54</f>
        <v>3383.5</v>
      </c>
      <c r="G54" s="76">
        <f t="shared" si="26"/>
        <v>1.2523028746288328E-2</v>
      </c>
      <c r="H54" s="56">
        <f>ΠΡΟΥΠΟΛΟΓΙΣΜΟΣ_ΕΞΟΔΑ!N47</f>
        <v>748.00139999999988</v>
      </c>
      <c r="I54" s="426">
        <f t="shared" si="27"/>
        <v>1.7545364088439392E-2</v>
      </c>
      <c r="J54" s="66">
        <f>H54+'2025 Οκτώβριος'!J54</f>
        <v>11583.917349999998</v>
      </c>
      <c r="K54" s="430">
        <f t="shared" si="28"/>
        <v>2.9597163229205529E-2</v>
      </c>
      <c r="L54" s="56">
        <f>'2024_60-69 ΕΞΟΔΑ+ΟΜ 2'!N14</f>
        <v>537.91000000000008</v>
      </c>
      <c r="M54" s="76">
        <f t="shared" si="29"/>
        <v>1.1998210227754321E-2</v>
      </c>
      <c r="N54" s="66">
        <f>L54+'2025 Οκτώβριος'!N54</f>
        <v>13067.499</v>
      </c>
      <c r="O54" s="76">
        <f t="shared" si="30"/>
        <v>2.4371154734344799E-2</v>
      </c>
      <c r="P54" s="66"/>
      <c r="Q54" s="76">
        <f t="shared" si="31"/>
        <v>3.8621247229200533</v>
      </c>
      <c r="S54"/>
      <c r="T54"/>
      <c r="U54"/>
      <c r="V54"/>
    </row>
    <row r="55" spans="1:22" ht="14.5">
      <c r="A55" s="180">
        <v>18</v>
      </c>
      <c r="B55" s="180">
        <v>12</v>
      </c>
      <c r="C55" s="115" t="str">
        <f>ΑΝΤΙΣΤΟΙΧΙΣΗ!I198</f>
        <v>Φυσικό αέριο</v>
      </c>
      <c r="D55" s="56">
        <f>'2025_60-69 ΕΞΟΔΑ+ΟΜ 2'!N15</f>
        <v>0</v>
      </c>
      <c r="E55" s="76">
        <f t="shared" si="25"/>
        <v>0</v>
      </c>
      <c r="F55" s="66">
        <f>D55+'2025 Οκτώβριος'!F55</f>
        <v>1079.08</v>
      </c>
      <c r="G55" s="76">
        <f t="shared" si="26"/>
        <v>3.9938968108599992E-3</v>
      </c>
      <c r="H55" s="56">
        <f>ΠΡΟΥΠΟΛΟΓΙΣΜΟΣ_ΕΞΟΔΑ!N51</f>
        <v>0</v>
      </c>
      <c r="I55" s="426">
        <f t="shared" si="27"/>
        <v>0</v>
      </c>
      <c r="J55" s="66">
        <f>H55+'2025 Οκτώβριος'!J55</f>
        <v>0</v>
      </c>
      <c r="K55" s="430">
        <f t="shared" si="28"/>
        <v>0</v>
      </c>
      <c r="L55" s="56">
        <f>'2024_60-69 ΕΞΟΔΑ+ΟΜ 2'!N15</f>
        <v>0</v>
      </c>
      <c r="M55" s="76">
        <f t="shared" si="29"/>
        <v>0</v>
      </c>
      <c r="N55" s="66">
        <f>L55+'2025 Οκτώβριος'!N55</f>
        <v>0</v>
      </c>
      <c r="O55" s="76">
        <f t="shared" si="30"/>
        <v>0</v>
      </c>
      <c r="P55" s="66"/>
      <c r="Q55" s="76">
        <f t="shared" si="31"/>
        <v>0</v>
      </c>
      <c r="S55"/>
      <c r="T55"/>
      <c r="U55"/>
      <c r="V55"/>
    </row>
    <row r="56" spans="1:22" ht="28">
      <c r="A56" s="180">
        <v>19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2'!N16</f>
        <v>0</v>
      </c>
      <c r="E56" s="76">
        <f t="shared" si="25"/>
        <v>0</v>
      </c>
      <c r="F56" s="66">
        <f>D56+'2025 Οκτώβριος'!F56</f>
        <v>1678.29</v>
      </c>
      <c r="G56" s="76">
        <f t="shared" si="26"/>
        <v>6.2116961473646336E-3</v>
      </c>
      <c r="H56" s="56">
        <f>ΠΡΟΥΠΟΛΟΓΙΣΜΟΣ_ΕΞΟΔΑ!N55</f>
        <v>375.48</v>
      </c>
      <c r="I56" s="426">
        <f t="shared" si="27"/>
        <v>8.8073809860880273E-3</v>
      </c>
      <c r="J56" s="66">
        <f>H56+'2025 Οκτώβριος'!J56</f>
        <v>2816.27</v>
      </c>
      <c r="K56" s="430">
        <f t="shared" si="28"/>
        <v>7.1956316994539558E-3</v>
      </c>
      <c r="L56" s="56">
        <f>'2024_60-69 ΕΞΟΔΑ+ΟΜ 2'!N16</f>
        <v>375.48</v>
      </c>
      <c r="M56" s="76">
        <f t="shared" si="29"/>
        <v>8.3751705235396105E-3</v>
      </c>
      <c r="N56" s="66">
        <f>L56+'2025 Οκτώβριος'!N56</f>
        <v>3647.5899999999992</v>
      </c>
      <c r="O56" s="76">
        <f t="shared" si="30"/>
        <v>6.8028304649151864E-3</v>
      </c>
      <c r="P56" s="66"/>
      <c r="Q56" s="76"/>
      <c r="S56"/>
      <c r="T56"/>
      <c r="U56"/>
      <c r="V56"/>
    </row>
    <row r="57" spans="1:22" ht="14.5">
      <c r="A57" s="180">
        <v>20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2'!N17</f>
        <v>0</v>
      </c>
      <c r="E57" s="76">
        <f t="shared" si="25"/>
        <v>0</v>
      </c>
      <c r="F57" s="66">
        <f>D57+'2025 Οκτώβριος'!F57</f>
        <v>287.06</v>
      </c>
      <c r="G57" s="76">
        <f t="shared" si="26"/>
        <v>1.0624680454882599E-3</v>
      </c>
      <c r="H57" s="56">
        <f>ΠΡΟΥΠΟΛΟΓΙΣΜΟΣ_ΕΞΟΔΑ!N59</f>
        <v>446.28</v>
      </c>
      <c r="I57" s="426">
        <f t="shared" si="27"/>
        <v>1.0468088810246523E-2</v>
      </c>
      <c r="J57" s="66">
        <f>H57+'2025 Οκτώβριος'!J57</f>
        <v>1337.76</v>
      </c>
      <c r="K57" s="430">
        <f t="shared" si="28"/>
        <v>3.4180061791879062E-3</v>
      </c>
      <c r="L57" s="56">
        <f>'2024_60-69 ΕΞΟΔΑ+ΟΜ 2'!N17</f>
        <v>446.28</v>
      </c>
      <c r="M57" s="76">
        <f t="shared" si="29"/>
        <v>9.9543813285534691E-3</v>
      </c>
      <c r="N57" s="66">
        <f>L57+'2025 Οκτώβριος'!N57</f>
        <v>1347.44</v>
      </c>
      <c r="O57" s="76">
        <f t="shared" si="30"/>
        <v>2.5130033478667616E-3</v>
      </c>
      <c r="P57" s="66"/>
      <c r="Q57" s="76">
        <f t="shared" si="31"/>
        <v>4.6939315822476138</v>
      </c>
      <c r="S57"/>
      <c r="T57"/>
      <c r="U57"/>
      <c r="V57"/>
    </row>
    <row r="58" spans="1:22" ht="14.5">
      <c r="A58" s="180">
        <v>21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2'!N18</f>
        <v>0</v>
      </c>
      <c r="E58" s="76">
        <f t="shared" si="25"/>
        <v>0</v>
      </c>
      <c r="F58" s="66">
        <f>D58+'2025 Οκτώβριος'!F58</f>
        <v>3780.7</v>
      </c>
      <c r="G58" s="76">
        <f t="shared" si="26"/>
        <v>1.3993147563497054E-2</v>
      </c>
      <c r="H58" s="56">
        <f>ΠΡΟΥΠΟΛΟΓΙΣΜΟΣ_ΕΞΟΔΑ!N63</f>
        <v>0</v>
      </c>
      <c r="I58" s="426">
        <f t="shared" si="27"/>
        <v>0</v>
      </c>
      <c r="J58" s="66">
        <f>H58+'2025 Οκτώβριος'!J58</f>
        <v>687.01000000000022</v>
      </c>
      <c r="K58" s="430">
        <f t="shared" si="28"/>
        <v>1.7553256377555646E-3</v>
      </c>
      <c r="L58" s="56">
        <f>'2024_60-69 ΕΞΟΔΑ+ΟΜ 2'!N18</f>
        <v>0</v>
      </c>
      <c r="M58" s="76">
        <f t="shared" si="29"/>
        <v>0</v>
      </c>
      <c r="N58" s="66">
        <f>L58+'2025 Οκτώβριος'!N58</f>
        <v>1443.0800000000002</v>
      </c>
      <c r="O58" s="76">
        <f t="shared" si="30"/>
        <v>2.6913739173837548E-3</v>
      </c>
      <c r="P58" s="66"/>
      <c r="Q58" s="76">
        <f t="shared" si="31"/>
        <v>0.38169651122807952</v>
      </c>
      <c r="S58"/>
      <c r="T58"/>
      <c r="U58"/>
      <c r="V58"/>
    </row>
    <row r="59" spans="1:22" ht="14.5">
      <c r="A59" s="180">
        <v>22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2'!N19</f>
        <v>0</v>
      </c>
      <c r="E59" s="76">
        <f t="shared" si="25"/>
        <v>0</v>
      </c>
      <c r="F59" s="66">
        <f>D59+'2025 Οκτώβριος'!F59</f>
        <v>363.25000000000006</v>
      </c>
      <c r="G59" s="76">
        <f t="shared" si="26"/>
        <v>1.3444628911154827E-3</v>
      </c>
      <c r="H59" s="56">
        <f>ΠΡΟΥΠΟΛΟΓΙΣΜΟΣ_ΕΞΟΔΑ!N67</f>
        <v>172.69</v>
      </c>
      <c r="I59" s="426">
        <f t="shared" si="27"/>
        <v>4.0506727987843329E-3</v>
      </c>
      <c r="J59" s="66">
        <f>H59+'2025 Οκτώβριος'!J59</f>
        <v>785.53</v>
      </c>
      <c r="K59" s="430">
        <f t="shared" si="28"/>
        <v>2.0070464014004573E-3</v>
      </c>
      <c r="L59" s="56">
        <f>'2024_60-69 ΕΞΟΔΑ+ΟΜ 2'!N19</f>
        <v>172.68999999999983</v>
      </c>
      <c r="M59" s="76">
        <f t="shared" si="29"/>
        <v>3.8518914395175609E-3</v>
      </c>
      <c r="N59" s="66">
        <f>L59+'2025 Οκτώβριος'!N59</f>
        <v>1238.2499999999998</v>
      </c>
      <c r="O59" s="76">
        <f t="shared" si="30"/>
        <v>2.3093617493142675E-3</v>
      </c>
      <c r="P59" s="66"/>
      <c r="Q59" s="76">
        <f t="shared" si="31"/>
        <v>3.4088093599449403</v>
      </c>
      <c r="S59"/>
      <c r="T59"/>
      <c r="U59"/>
      <c r="V59"/>
    </row>
    <row r="60" spans="1:22" ht="14.5">
      <c r="A60" s="180">
        <v>23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2'!N20</f>
        <v>0</v>
      </c>
      <c r="E60" s="76">
        <f t="shared" si="25"/>
        <v>0</v>
      </c>
      <c r="F60" s="66">
        <f>D60+'2025 Οκτώβριος'!F60</f>
        <v>0</v>
      </c>
      <c r="G60" s="76">
        <f t="shared" si="26"/>
        <v>0</v>
      </c>
      <c r="H60" s="56">
        <f>ΠΡΟΥΠΟΛΟΓΙΣΜΟΣ_ΕΞΟΔΑ!N71</f>
        <v>0</v>
      </c>
      <c r="I60" s="426">
        <f t="shared" si="27"/>
        <v>0</v>
      </c>
      <c r="J60" s="66">
        <f>H60+'2025 Οκτώβριος'!J60</f>
        <v>0</v>
      </c>
      <c r="K60" s="430">
        <f t="shared" si="28"/>
        <v>0</v>
      </c>
      <c r="L60" s="56">
        <f>'2024_60-69 ΕΞΟΔΑ+ΟΜ 2'!N20</f>
        <v>0</v>
      </c>
      <c r="M60" s="76">
        <f t="shared" si="29"/>
        <v>0</v>
      </c>
      <c r="N60" s="66">
        <f>L60+'2025 Οκτώβριος'!N60</f>
        <v>0</v>
      </c>
      <c r="O60" s="76">
        <f t="shared" si="30"/>
        <v>0</v>
      </c>
      <c r="P60" s="66"/>
      <c r="Q60" s="76" t="e">
        <f t="shared" si="31"/>
        <v>#DIV/0!</v>
      </c>
      <c r="S60"/>
      <c r="T60"/>
      <c r="U60"/>
      <c r="V60"/>
    </row>
    <row r="61" spans="1:22" ht="14.5">
      <c r="A61" s="180">
        <v>24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2'!N21</f>
        <v>0</v>
      </c>
      <c r="E61" s="76">
        <f t="shared" si="25"/>
        <v>0</v>
      </c>
      <c r="F61" s="66">
        <f>D61+'2025 Οκτώβριος'!F61</f>
        <v>0</v>
      </c>
      <c r="G61" s="76">
        <f t="shared" si="26"/>
        <v>0</v>
      </c>
      <c r="H61" s="56">
        <f>ΠΡΟΥΠΟΛΟΓΙΣΜΟΣ_ΕΞΟΔΑ!N75</f>
        <v>0</v>
      </c>
      <c r="I61" s="426">
        <f t="shared" si="27"/>
        <v>0</v>
      </c>
      <c r="J61" s="66">
        <f>H61+'2025 Οκτώβριος'!J61</f>
        <v>18.7</v>
      </c>
      <c r="K61" s="430">
        <f t="shared" si="28"/>
        <v>4.7778910679653929E-5</v>
      </c>
      <c r="L61" s="56">
        <f>'2024_60-69 ΕΞΟΔΑ+ΟΜ 2'!N21</f>
        <v>0</v>
      </c>
      <c r="M61" s="76">
        <f t="shared" si="29"/>
        <v>0</v>
      </c>
      <c r="N61" s="66">
        <f>L61+'2025 Οκτώβριος'!N61</f>
        <v>36.68</v>
      </c>
      <c r="O61" s="76">
        <f t="shared" si="30"/>
        <v>6.8408955352188458E-5</v>
      </c>
      <c r="P61" s="66"/>
      <c r="Q61" s="76" t="e">
        <f t="shared" si="31"/>
        <v>#DIV/0!</v>
      </c>
      <c r="S61"/>
      <c r="T61"/>
      <c r="U61"/>
      <c r="V61"/>
    </row>
    <row r="62" spans="1:22" ht="14.5">
      <c r="A62" s="180">
        <v>25</v>
      </c>
      <c r="B62" s="180">
        <v>19</v>
      </c>
      <c r="C62" s="118" t="str">
        <f>ΑΝΤΙΣΤΟΙΧΙΣΗ!I205</f>
        <v>Υλικά Φαρμακείου</v>
      </c>
      <c r="D62" s="56">
        <f>'2025_60-69 ΕΞΟΔΑ+ΟΜ 2'!N22</f>
        <v>0</v>
      </c>
      <c r="E62" s="76">
        <f t="shared" si="25"/>
        <v>0</v>
      </c>
      <c r="F62" s="66">
        <f>D62+'2025 Οκτώβριος'!F62</f>
        <v>0</v>
      </c>
      <c r="G62" s="76">
        <f t="shared" si="26"/>
        <v>0</v>
      </c>
      <c r="H62" s="56">
        <f>ΠΡΟΥΠΟΛΟΓΙΣΜΟΣ_ΕΞΟΔΑ!N79</f>
        <v>0</v>
      </c>
      <c r="I62" s="426">
        <f t="shared" si="27"/>
        <v>0</v>
      </c>
      <c r="J62" s="66">
        <f>H62+'2025 Οκτώβριος'!J62</f>
        <v>0</v>
      </c>
      <c r="K62" s="430">
        <f t="shared" si="28"/>
        <v>0</v>
      </c>
      <c r="L62" s="56">
        <f>'2024_60-69 ΕΞΟΔΑ+ΟΜ 2'!N22</f>
        <v>0</v>
      </c>
      <c r="M62" s="76">
        <f t="shared" si="29"/>
        <v>0</v>
      </c>
      <c r="N62" s="66">
        <f>L62+'2025 Οκτώβριος'!N62</f>
        <v>101.1</v>
      </c>
      <c r="O62" s="76">
        <f t="shared" si="30"/>
        <v>1.8855358195491419E-4</v>
      </c>
      <c r="P62" s="66"/>
      <c r="Q62" s="76" t="e">
        <f t="shared" si="31"/>
        <v>#DIV/0!</v>
      </c>
      <c r="S62"/>
      <c r="T62"/>
      <c r="U62"/>
      <c r="V62"/>
    </row>
    <row r="63" spans="1:22" ht="14.5">
      <c r="A63" s="180">
        <v>26</v>
      </c>
      <c r="B63" s="180">
        <v>20</v>
      </c>
      <c r="C63" s="185" t="str">
        <f>ΑΝΤΙΣΤΟΙΧΙΣΗ!I206</f>
        <v>Διάφορα αναλώσιμα</v>
      </c>
      <c r="D63" s="56">
        <f>'2025_60-69 ΕΞΟΔΑ+ΟΜ 2'!N23</f>
        <v>0</v>
      </c>
      <c r="E63" s="76">
        <f t="shared" si="25"/>
        <v>0</v>
      </c>
      <c r="F63" s="66">
        <f>D63+'2025 Οκτώβριος'!F63</f>
        <v>188.71</v>
      </c>
      <c r="G63" s="76">
        <f t="shared" si="26"/>
        <v>6.9845448639340043E-4</v>
      </c>
      <c r="H63" s="56">
        <f>ΠΡΟΥΠΟΛΟΓΙΣΜΟΣ_ΕΞΟΔΑ!N83</f>
        <v>0</v>
      </c>
      <c r="I63" s="426">
        <f t="shared" si="27"/>
        <v>0</v>
      </c>
      <c r="J63" s="66">
        <f>H63+'2025 Οκτώβριος'!J63</f>
        <v>64.58</v>
      </c>
      <c r="K63" s="430">
        <f t="shared" si="28"/>
        <v>1.650033182723022E-4</v>
      </c>
      <c r="L63" s="56">
        <f>'2024_60-69 ΕΞΟΔΑ+ΟΜ 2'!N23</f>
        <v>0</v>
      </c>
      <c r="M63" s="76">
        <f t="shared" si="29"/>
        <v>0</v>
      </c>
      <c r="N63" s="66">
        <f>L63+'2025 Οκτώβριος'!N63</f>
        <v>524.34</v>
      </c>
      <c r="O63" s="76">
        <f t="shared" si="30"/>
        <v>9.7790489774717817E-4</v>
      </c>
      <c r="P63" s="66"/>
      <c r="Q63" s="76">
        <f t="shared" si="31"/>
        <v>2.778549096497271</v>
      </c>
      <c r="S63"/>
      <c r="T63"/>
      <c r="U63"/>
      <c r="V63"/>
    </row>
    <row r="64" spans="1:22" ht="42">
      <c r="A64" s="180">
        <v>27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2'!N24</f>
        <v>0</v>
      </c>
      <c r="E64" s="76">
        <f t="shared" si="25"/>
        <v>0</v>
      </c>
      <c r="F64" s="66">
        <f>D64+'2025 Οκτώβριος'!F64</f>
        <v>36346.14</v>
      </c>
      <c r="G64" s="76">
        <f t="shared" si="26"/>
        <v>0.13452453259542488</v>
      </c>
      <c r="H64" s="56">
        <f>ΠΡΟΥΠΟΛΟΓΙΣΜΟΣ_ΕΞΟΔΑ!N87</f>
        <v>9113.51</v>
      </c>
      <c r="I64" s="426">
        <f t="shared" si="27"/>
        <v>0.21376945427325847</v>
      </c>
      <c r="J64" s="66">
        <f>H64+'2025 Οκτώβριος'!J64</f>
        <v>71516.06</v>
      </c>
      <c r="K64" s="430">
        <f t="shared" si="28"/>
        <v>0.18272510389843696</v>
      </c>
      <c r="L64" s="56">
        <f>'2024_60-69 ΕΞΟΔΑ+ΟΜ 2'!N24</f>
        <v>9113.51</v>
      </c>
      <c r="M64" s="76">
        <f t="shared" si="29"/>
        <v>0.20327900372319024</v>
      </c>
      <c r="N64" s="66">
        <f>L64+'2025 Οκτώβριος'!N64</f>
        <v>88373.839999999982</v>
      </c>
      <c r="O64" s="76">
        <f t="shared" si="30"/>
        <v>0.16481903148477223</v>
      </c>
      <c r="P64" s="66"/>
      <c r="Q64" s="76">
        <f t="shared" si="31"/>
        <v>2.4314504924044198</v>
      </c>
      <c r="S64"/>
      <c r="T64"/>
      <c r="U64"/>
      <c r="V64"/>
    </row>
    <row r="65" spans="1:22" ht="42">
      <c r="A65" s="180">
        <v>28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2'!N25</f>
        <v>0</v>
      </c>
      <c r="E65" s="76">
        <f t="shared" si="25"/>
        <v>0</v>
      </c>
      <c r="F65" s="66">
        <f>D65+'2025 Οκτώβριος'!F65</f>
        <v>2900.09</v>
      </c>
      <c r="G65" s="76">
        <f t="shared" si="26"/>
        <v>1.0733829004528836E-2</v>
      </c>
      <c r="H65" s="56">
        <f>ΠΡΟΥΠΟΛΟΓΙΣΜΟΣ_ΕΞΟΔΑ!N91</f>
        <v>0</v>
      </c>
      <c r="I65" s="426">
        <f t="shared" si="27"/>
        <v>0</v>
      </c>
      <c r="J65" s="66">
        <f>H65+'2025 Οκτώβριος'!J65</f>
        <v>2264.5700000000002</v>
      </c>
      <c r="K65" s="430">
        <f t="shared" si="28"/>
        <v>5.7860260833060917E-3</v>
      </c>
      <c r="L65" s="56">
        <f>'2024_60-69 ΕΞΟΔΑ+ΟΜ 2'!N25</f>
        <v>0</v>
      </c>
      <c r="M65" s="76">
        <f t="shared" si="29"/>
        <v>0</v>
      </c>
      <c r="N65" s="66">
        <f>L65+'2025 Οκτώβριος'!N65</f>
        <v>2236.25</v>
      </c>
      <c r="O65" s="76">
        <f t="shared" si="30"/>
        <v>4.1706523011540743E-3</v>
      </c>
      <c r="P65" s="66"/>
      <c r="Q65" s="76">
        <f t="shared" si="31"/>
        <v>0.77109675906609787</v>
      </c>
      <c r="S65"/>
      <c r="T65"/>
      <c r="U65"/>
      <c r="V65"/>
    </row>
    <row r="66" spans="1:22" ht="15" customHeight="1">
      <c r="A66" s="180">
        <v>29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2'!N26</f>
        <v>0</v>
      </c>
      <c r="E66" s="76">
        <f t="shared" si="25"/>
        <v>0</v>
      </c>
      <c r="F66" s="66">
        <f>D66+'2025 Οκτώβριος'!F66</f>
        <v>0</v>
      </c>
      <c r="G66" s="76">
        <f t="shared" si="26"/>
        <v>0</v>
      </c>
      <c r="H66" s="56">
        <f>ΠΡΟΥΠΟΛΟΓΙΣΜΟΣ_ΕΞΟΔΑ!N95</f>
        <v>0</v>
      </c>
      <c r="I66" s="426">
        <f t="shared" si="27"/>
        <v>0</v>
      </c>
      <c r="J66" s="66">
        <f>H66+'2025 Οκτώβριος'!J66</f>
        <v>88.5</v>
      </c>
      <c r="K66" s="430">
        <f t="shared" si="28"/>
        <v>2.2611944359087556E-4</v>
      </c>
      <c r="L66" s="56">
        <f>'2024_60-69 ΕΞΟΔΑ+ΟΜ 2'!N26</f>
        <v>0</v>
      </c>
      <c r="M66" s="76">
        <f t="shared" si="29"/>
        <v>0</v>
      </c>
      <c r="N66" s="66">
        <f>L66+'2025 Οκτώβριος'!N66</f>
        <v>228.5</v>
      </c>
      <c r="O66" s="76">
        <f t="shared" si="30"/>
        <v>4.2615720550640847E-4</v>
      </c>
      <c r="P66" s="66"/>
      <c r="Q66" s="76" t="e">
        <f t="shared" si="31"/>
        <v>#DIV/0!</v>
      </c>
      <c r="S66"/>
      <c r="T66"/>
      <c r="U66"/>
      <c r="V66"/>
    </row>
    <row r="67" spans="1:22" ht="42">
      <c r="A67" s="180">
        <v>30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2'!N27</f>
        <v>0</v>
      </c>
      <c r="E67" s="76">
        <f t="shared" si="25"/>
        <v>0</v>
      </c>
      <c r="F67" s="66">
        <f>D67+'2025 Οκτώβριος'!F67</f>
        <v>399.06</v>
      </c>
      <c r="G67" s="76">
        <f t="shared" si="26"/>
        <v>1.4770030594041142E-3</v>
      </c>
      <c r="H67" s="56">
        <f>ΠΡΟΥΠΟΛΟΓΙΣΜΟΣ_ΕΞΟΔΑ!N99</f>
        <v>229.14</v>
      </c>
      <c r="I67" s="426">
        <f t="shared" si="27"/>
        <v>5.374782356323134E-3</v>
      </c>
      <c r="J67" s="66">
        <f>H67+'2025 Οκτώβριος'!J67</f>
        <v>1129.9299999999998</v>
      </c>
      <c r="K67" s="430">
        <f t="shared" si="28"/>
        <v>2.8869959649337625E-3</v>
      </c>
      <c r="L67" s="56">
        <f>'2024_60-69 ΕΞΟΔΑ+ΟΜ 2'!N27</f>
        <v>229.14</v>
      </c>
      <c r="M67" s="76">
        <f t="shared" si="29"/>
        <v>5.111022088430452E-3</v>
      </c>
      <c r="N67" s="66">
        <f>L67+'2025 Οκτώβριος'!N67</f>
        <v>779.75</v>
      </c>
      <c r="O67" s="76">
        <f t="shared" si="30"/>
        <v>1.4542498074119124E-3</v>
      </c>
      <c r="P67" s="66"/>
      <c r="Q67" s="76">
        <f t="shared" si="31"/>
        <v>1.9539668220317747</v>
      </c>
      <c r="S67"/>
      <c r="T67"/>
      <c r="U67"/>
      <c r="V67"/>
    </row>
    <row r="68" spans="1:22" ht="28.5" customHeight="1">
      <c r="A68" s="180">
        <v>31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2'!N28</f>
        <v>0</v>
      </c>
      <c r="E68" s="76">
        <f t="shared" si="25"/>
        <v>0</v>
      </c>
      <c r="F68" s="66">
        <f>D68+'2025 Οκτώβριος'!F68</f>
        <v>5994.46</v>
      </c>
      <c r="G68" s="76">
        <f t="shared" si="26"/>
        <v>2.2186728209982423E-2</v>
      </c>
      <c r="H68" s="56">
        <f>ΠΡΟΥΠΟΛΟΓΙΣΜΟΣ_ΕΞΟΔΑ!N103</f>
        <v>955.65</v>
      </c>
      <c r="I68" s="426">
        <f t="shared" si="27"/>
        <v>2.2416037177359707E-2</v>
      </c>
      <c r="J68" s="66">
        <f>H68+'2025 Οκτώβριος'!J68</f>
        <v>15629.759999999998</v>
      </c>
      <c r="K68" s="430">
        <f t="shared" si="28"/>
        <v>3.9934380052643194E-2</v>
      </c>
      <c r="L68" s="56">
        <f>'2024_60-69 ΕΞΟΔΑ+ΟΜ 2'!N28</f>
        <v>955.65</v>
      </c>
      <c r="M68" s="76">
        <f t="shared" si="29"/>
        <v>2.1316000082083276E-2</v>
      </c>
      <c r="N68" s="66">
        <f>L68+'2025 Οκτώβριος'!N68</f>
        <v>18137.490000000002</v>
      </c>
      <c r="O68" s="76">
        <f t="shared" si="30"/>
        <v>3.3826792355800564E-2</v>
      </c>
      <c r="P68" s="66"/>
      <c r="Q68" s="76">
        <f t="shared" si="31"/>
        <v>3.0257087377345084</v>
      </c>
      <c r="S68"/>
      <c r="T68"/>
      <c r="U68"/>
      <c r="V68"/>
    </row>
    <row r="69" spans="1:22" ht="14.5">
      <c r="A69" s="180">
        <v>32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2'!N29</f>
        <v>0</v>
      </c>
      <c r="E69" s="76">
        <f t="shared" si="25"/>
        <v>0</v>
      </c>
      <c r="F69" s="66">
        <f>D69+'2025 Οκτώβριος'!F69</f>
        <v>1811.8300000000002</v>
      </c>
      <c r="G69" s="76">
        <f t="shared" si="26"/>
        <v>6.7059551273496625E-3</v>
      </c>
      <c r="H69" s="56">
        <f>ΠΡΟΥΠΟΛΟΓΙΣΜΟΣ_ΕΞΟΔΑ!N107</f>
        <v>0</v>
      </c>
      <c r="I69" s="426">
        <f t="shared" si="27"/>
        <v>0</v>
      </c>
      <c r="J69" s="66">
        <f>H69+'2025 Οκτώβριος'!J69</f>
        <v>3912.7999999999997</v>
      </c>
      <c r="K69" s="430">
        <f t="shared" si="28"/>
        <v>9.9972899308743268E-3</v>
      </c>
      <c r="L69" s="56">
        <f>'2024_60-69 ΕΞΟΔΑ+ΟΜ 2'!N29</f>
        <v>0</v>
      </c>
      <c r="M69" s="76">
        <f t="shared" si="29"/>
        <v>0</v>
      </c>
      <c r="N69" s="66">
        <f>L69+'2025 Οκτώβριος'!N69</f>
        <v>7866.1100000000006</v>
      </c>
      <c r="O69" s="76">
        <f t="shared" si="30"/>
        <v>1.467045713700663E-2</v>
      </c>
      <c r="P69" s="66"/>
      <c r="Q69" s="76">
        <f t="shared" si="31"/>
        <v>4.3415276267641003</v>
      </c>
      <c r="S69"/>
      <c r="T69"/>
      <c r="U69"/>
      <c r="V69"/>
    </row>
    <row r="70" spans="1:22" ht="14.5">
      <c r="A70" s="180">
        <v>33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25"/>
        <v>0</v>
      </c>
      <c r="F70" s="66">
        <f>D70+'2025 Οκτώβριος'!F70</f>
        <v>0</v>
      </c>
      <c r="G70" s="76">
        <f t="shared" si="26"/>
        <v>0</v>
      </c>
      <c r="H70" s="56">
        <f>ΠΡΟΥΠΟΛΟΓΙΣΜΟΣ_ΕΞΟΔΑ!N111</f>
        <v>0</v>
      </c>
      <c r="I70" s="426">
        <f t="shared" si="27"/>
        <v>0</v>
      </c>
      <c r="J70" s="66">
        <f>H70+'2025 Οκτώβριος'!J70</f>
        <v>0</v>
      </c>
      <c r="K70" s="430">
        <f t="shared" si="28"/>
        <v>0</v>
      </c>
      <c r="L70" s="56">
        <f>'2024_60-69 ΕΞΟΔΑ+ΟΜ 2'!N30</f>
        <v>120.61</v>
      </c>
      <c r="M70" s="76">
        <f t="shared" si="29"/>
        <v>2.6902346778633012E-3</v>
      </c>
      <c r="N70" s="66">
        <f>L70+'2025 Οκτώβριος'!N70</f>
        <v>2920.3300000000004</v>
      </c>
      <c r="O70" s="76">
        <f t="shared" si="30"/>
        <v>5.4464755884312032E-3</v>
      </c>
      <c r="P70" s="66"/>
      <c r="Q70" s="76" t="e">
        <f t="shared" si="31"/>
        <v>#DIV/0!</v>
      </c>
      <c r="S70"/>
      <c r="T70"/>
      <c r="U70"/>
      <c r="V70"/>
    </row>
    <row r="71" spans="1:22" ht="36" customHeight="1">
      <c r="A71" s="180">
        <v>34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2'!N31</f>
        <v>7839.9766666666674</v>
      </c>
      <c r="E71" s="76">
        <f t="shared" si="25"/>
        <v>1</v>
      </c>
      <c r="F71" s="66">
        <f>D71+'2025 Οκτώβριος'!F71</f>
        <v>86239.743333333347</v>
      </c>
      <c r="G71" s="76">
        <f t="shared" si="26"/>
        <v>0.31919101073913425</v>
      </c>
      <c r="H71" s="56">
        <f>ΠΡΟΥΠΟΛΟΓΙΣΜΟΣ_ΕΞΟΔΑ!N115</f>
        <v>4730.6275000000005</v>
      </c>
      <c r="I71" s="426">
        <f t="shared" si="27"/>
        <v>0.11096313703996255</v>
      </c>
      <c r="J71" s="66">
        <f>H71+'2025 Οκτώβριος'!J71</f>
        <v>37845.020000000011</v>
      </c>
      <c r="K71" s="430">
        <f t="shared" si="28"/>
        <v>9.6694857232605194E-2</v>
      </c>
      <c r="L71" s="56">
        <f>'2024_60-69 ΕΞΟΔΑ+ΟΜ 2'!N31</f>
        <v>7839.98</v>
      </c>
      <c r="M71" s="76">
        <f t="shared" si="29"/>
        <v>0.17487261478944302</v>
      </c>
      <c r="N71" s="66">
        <f>L71+'2025 Οκτώβριος'!N71</f>
        <v>86239.77999999997</v>
      </c>
      <c r="O71" s="76">
        <f t="shared" si="30"/>
        <v>0.16083896563801944</v>
      </c>
      <c r="P71" s="66"/>
      <c r="Q71" s="76">
        <f t="shared" si="31"/>
        <v>1.0000004251713328</v>
      </c>
      <c r="S71"/>
      <c r="T71"/>
      <c r="U71"/>
      <c r="V71"/>
    </row>
    <row r="72" spans="1:22" ht="36" customHeight="1">
      <c r="A72" s="180">
        <v>35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2'!N32</f>
        <v>0</v>
      </c>
      <c r="E72" s="76">
        <f t="shared" ref="E72:E73" si="32">D72/$D$43</f>
        <v>0</v>
      </c>
      <c r="F72" s="66">
        <f>D72+'2025 Οκτώβριος'!F72</f>
        <v>5806.2300000000005</v>
      </c>
      <c r="G72" s="76">
        <f t="shared" ref="G72:G73" si="33">F72/$F$43</f>
        <v>2.1490050302220093E-2</v>
      </c>
      <c r="H72" s="56">
        <f>ΠΡΟΥΠΟΛΟΓΙΣΜΟΣ_ΕΞΟΔΑ!N119</f>
        <v>1171.43</v>
      </c>
      <c r="I72" s="426">
        <f t="shared" ref="I72:I73" si="34">H72/$H$43</f>
        <v>2.7477443029011128E-2</v>
      </c>
      <c r="J72" s="66">
        <f>H72+'2025 Οκτώβριος'!J72</f>
        <v>21952.469999999998</v>
      </c>
      <c r="K72" s="430">
        <f t="shared" ref="K72:K73" si="35">J72/$J$43</f>
        <v>5.6089042958704947E-2</v>
      </c>
      <c r="L72" s="56">
        <f>'2024_60-69 ΕΞΟΔΑ+ΟΜ 2'!N32</f>
        <v>1171.43</v>
      </c>
      <c r="M72" s="76">
        <f t="shared" ref="M72:M73" si="36">L72/$L$43</f>
        <v>2.612902419939812E-2</v>
      </c>
      <c r="N72" s="66">
        <f>L72+'2025 Οκτώβριος'!N72</f>
        <v>26726.36</v>
      </c>
      <c r="O72" s="76">
        <f t="shared" ref="O72:O73" si="37">N72/$N$43</f>
        <v>4.9845211776622558E-2</v>
      </c>
      <c r="P72" s="66"/>
      <c r="Q72" s="76">
        <f t="shared" ref="Q72:Q73" si="38">N72/F72</f>
        <v>4.6030487941400873</v>
      </c>
      <c r="S72"/>
      <c r="T72"/>
      <c r="U72"/>
      <c r="V72"/>
    </row>
    <row r="73" spans="1:22" ht="36" customHeight="1">
      <c r="A73" s="180">
        <v>36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2'!N33</f>
        <v>0</v>
      </c>
      <c r="E73" s="76">
        <f t="shared" si="32"/>
        <v>0</v>
      </c>
      <c r="F73" s="66">
        <f>D73+'2025 Οκτώβριος'!F73</f>
        <v>1179.54</v>
      </c>
      <c r="G73" s="76">
        <f t="shared" si="33"/>
        <v>4.3657199135205957E-3</v>
      </c>
      <c r="H73" s="56">
        <f>ΠΡΟΥΠΟΛΟΓΙΣΜΟΣ_ΕΞΟΔΑ!N123</f>
        <v>0</v>
      </c>
      <c r="I73" s="426">
        <f t="shared" si="34"/>
        <v>0</v>
      </c>
      <c r="J73" s="66">
        <f>H73+'2025 Οκτώβριος'!J73</f>
        <v>615.12</v>
      </c>
      <c r="K73" s="430">
        <f t="shared" si="35"/>
        <v>1.5716451089448518E-3</v>
      </c>
      <c r="L73" s="56">
        <f>'2024_60-69 ΕΞΟΔΑ+ΟΜ 2'!N33</f>
        <v>0</v>
      </c>
      <c r="M73" s="76">
        <f t="shared" si="36"/>
        <v>0</v>
      </c>
      <c r="N73" s="66">
        <f>L73+'2025 Οκτώβριος'!N73</f>
        <v>0</v>
      </c>
      <c r="O73" s="76">
        <f t="shared" si="37"/>
        <v>0</v>
      </c>
      <c r="P73" s="66"/>
      <c r="Q73" s="76">
        <f t="shared" si="38"/>
        <v>0</v>
      </c>
      <c r="S73"/>
      <c r="T73"/>
      <c r="U73"/>
      <c r="V73"/>
    </row>
    <row r="74" spans="1:22" ht="30" customHeight="1">
      <c r="A74" s="174"/>
      <c r="B74" s="174"/>
      <c r="C74" s="187" t="s">
        <v>404</v>
      </c>
      <c r="D74" s="65">
        <f>'2025_60-69 ΕΞΟΔΑ+ΟΜ 2'!N3</f>
        <v>7839.9766666666674</v>
      </c>
      <c r="E74" s="299"/>
      <c r="F74" s="65">
        <f>'2025_60-69 ΕΞΟΔΑ+ΟΜ 2'!AA3</f>
        <v>271464.10333333333</v>
      </c>
      <c r="G74" s="299"/>
      <c r="H74" s="65">
        <f>SUM(H44:H71)</f>
        <v>41460.99394</v>
      </c>
      <c r="I74" s="299"/>
      <c r="J74" s="65">
        <f>SUM(J44:J71)</f>
        <v>368818.47833000001</v>
      </c>
      <c r="K74" s="299"/>
      <c r="L74" s="65">
        <f>SUM(L44:L71)</f>
        <v>43661.09</v>
      </c>
      <c r="M74" s="299"/>
      <c r="N74" s="65">
        <f>SUM(N44:N71)</f>
        <v>509460.74899999995</v>
      </c>
      <c r="O74" s="299"/>
      <c r="P74" s="65">
        <f>SUM(P44:P71)</f>
        <v>0</v>
      </c>
      <c r="Q74" s="299"/>
      <c r="S74"/>
      <c r="T74"/>
      <c r="U74"/>
      <c r="V74"/>
    </row>
    <row r="75" spans="1:22" ht="22.5" customHeight="1">
      <c r="A75" s="174"/>
      <c r="B75" s="174"/>
      <c r="C75" s="88" t="s">
        <v>382</v>
      </c>
      <c r="D75" s="65">
        <f>D43-D74</f>
        <v>0</v>
      </c>
      <c r="E75" s="299"/>
      <c r="F75" s="65">
        <f>F43-F74</f>
        <v>-1281.8600000001024</v>
      </c>
      <c r="G75" s="299"/>
      <c r="H75" s="65">
        <f>H43-H74</f>
        <v>1171.4300000000003</v>
      </c>
      <c r="I75" s="299"/>
      <c r="J75" s="65">
        <f>J43-J74</f>
        <v>22567.589999999967</v>
      </c>
      <c r="K75" s="299"/>
      <c r="L75" s="65">
        <f>L43-L74</f>
        <v>1171.4300000000003</v>
      </c>
      <c r="M75" s="299"/>
      <c r="N75" s="65">
        <f>N43-N74</f>
        <v>26726.359999999986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28</v>
      </c>
      <c r="B76" s="175">
        <v>28</v>
      </c>
      <c r="C76" s="55" t="s">
        <v>387</v>
      </c>
      <c r="D76" s="78">
        <f>D38-D74</f>
        <v>-7839.9766666666674</v>
      </c>
      <c r="E76" s="300"/>
      <c r="F76" s="78">
        <f>F38-F74</f>
        <v>-55624.537492625357</v>
      </c>
      <c r="G76" s="300"/>
      <c r="H76" s="79">
        <f>H38-H74</f>
        <v>26523.010272121232</v>
      </c>
      <c r="I76" s="300"/>
      <c r="J76" s="79">
        <f>J38-J74</f>
        <v>464151.50459011382</v>
      </c>
      <c r="K76" s="300"/>
      <c r="L76" s="92">
        <f>L38-L74</f>
        <v>-16053.919999999998</v>
      </c>
      <c r="M76" s="300"/>
      <c r="N76" s="78">
        <f>N38-N74</f>
        <v>113988.00595575257</v>
      </c>
      <c r="O76" s="300"/>
      <c r="P76" s="78">
        <f>P38-P74</f>
        <v>-407609.18911504425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15.75" customHeight="1">
      <c r="A78" s="74" t="s">
        <v>385</v>
      </c>
      <c r="B78" s="74"/>
      <c r="C78" s="52" t="s">
        <v>300</v>
      </c>
      <c r="D78" s="433" t="str">
        <f>ΑΝΤΙΣΤΟΙΧΙΣΗ!$F$116</f>
        <v xml:space="preserve">ΝΟΕΜΒΡΙΟΣ ΤΡΕΧΟΝ ΕΤΟΣ </v>
      </c>
      <c r="E78" s="433"/>
      <c r="F78" s="433"/>
      <c r="G78" s="109">
        <f>ΑΝΤΙΣΤΟΙΧΙΣΗ!$D$34</f>
        <v>2025</v>
      </c>
      <c r="H78" s="433" t="str">
        <f>ΑΝΤΙΣΤΟΙΧΙΣΗ!$F$116</f>
        <v xml:space="preserve">ΝΟΕΜΒΡΙΟΣ ΤΡΕΧΟΝ ΕΤΟΣ </v>
      </c>
      <c r="I78" s="433"/>
      <c r="J78" s="433"/>
      <c r="K78" s="109">
        <f>ΑΝΤΙΣΤΟΙΧΙΣΗ!$D$34</f>
        <v>2025</v>
      </c>
      <c r="L78" s="433" t="str">
        <f>ΑΝΤΙΣΤΟΙΧΙΣΗ!$F$130</f>
        <v>ΝΟΕΜΒΡΙΟΣ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56.2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/>
      <c r="B80" s="74" t="s">
        <v>1</v>
      </c>
      <c r="C80" s="187" t="s">
        <v>405</v>
      </c>
      <c r="D80" s="65">
        <f t="shared" ref="D80:N80" si="39">SUM(D81:D110)</f>
        <v>0</v>
      </c>
      <c r="E80" s="82"/>
      <c r="F80" s="65">
        <f t="shared" si="39"/>
        <v>46297.34</v>
      </c>
      <c r="G80" s="82"/>
      <c r="H80" s="65">
        <f t="shared" si="39"/>
        <v>8646.7549999999992</v>
      </c>
      <c r="I80" s="82"/>
      <c r="J80" s="65">
        <f t="shared" si="39"/>
        <v>268840.51850000001</v>
      </c>
      <c r="K80" s="82"/>
      <c r="L80" s="65">
        <f t="shared" si="39"/>
        <v>7693.92</v>
      </c>
      <c r="M80" s="82"/>
      <c r="N80" s="65">
        <f t="shared" si="39"/>
        <v>77841.72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29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2'!N37</f>
        <v>0</v>
      </c>
      <c r="E81" s="76" t="e">
        <f>D81/$D$80</f>
        <v>#DIV/0!</v>
      </c>
      <c r="F81" s="116">
        <f>D81+'2025 Οκτώβριος'!F81</f>
        <v>9451.0400000000009</v>
      </c>
      <c r="G81" s="76">
        <f>F81/$F$80</f>
        <v>0.204137861916041</v>
      </c>
      <c r="H81" s="56">
        <f>ΠΡΟΥΠΟΛΟΓΙΣΜΟΣ_ΕΞΟΔΑ!N132</f>
        <v>1700</v>
      </c>
      <c r="I81" s="427">
        <f>H81/$H$80</f>
        <v>0.19660554739899536</v>
      </c>
      <c r="J81" s="428">
        <f>H81+'2025 Οκτώβριος'!J81</f>
        <v>36618.630000000005</v>
      </c>
      <c r="K81" s="58">
        <f>J81/$J$80</f>
        <v>0.13620949031163249</v>
      </c>
      <c r="L81" s="116">
        <f>'2024_60-69 ΕΞΟΔΑ+ΟΜ 2'!N35</f>
        <v>1590.96</v>
      </c>
      <c r="M81" s="76">
        <f>L81/$L$80</f>
        <v>0.20678145860627611</v>
      </c>
      <c r="N81" s="66">
        <f>L81+'2025 Οκτώβριος'!N81</f>
        <v>19360.269999999997</v>
      </c>
      <c r="O81" s="76">
        <f>N81/$N$80</f>
        <v>0.24871328639706311</v>
      </c>
      <c r="P81" s="58"/>
      <c r="Q81" s="59" t="e">
        <f t="shared" ref="Q81" si="40">SUM(Q82:Q106)</f>
        <v>#DIV/0!</v>
      </c>
      <c r="S81"/>
      <c r="T81"/>
      <c r="U81"/>
      <c r="V81"/>
    </row>
    <row r="82" spans="1:22" ht="33.75" customHeight="1">
      <c r="A82" s="180">
        <v>30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2'!N38</f>
        <v>0</v>
      </c>
      <c r="E82" s="76" t="e">
        <f t="shared" ref="E82:E105" si="41">D82/$D$80</f>
        <v>#DIV/0!</v>
      </c>
      <c r="F82" s="116">
        <f>D82+'2025 Οκτώβριος'!F82</f>
        <v>10153.07</v>
      </c>
      <c r="G82" s="76">
        <f t="shared" ref="G82:G105" si="42">F82/$F$80</f>
        <v>0.21930136806995823</v>
      </c>
      <c r="H82" s="56">
        <f>ΠΡΟΥΠΟΛΟΓΙΣΜΟΣ_ΕΞΟΔΑ!N136</f>
        <v>1650</v>
      </c>
      <c r="I82" s="427">
        <f t="shared" ref="I82:I105" si="43">H82/$H$80</f>
        <v>0.19082303129902492</v>
      </c>
      <c r="J82" s="428">
        <f>H82+'2025 Οκτώβριος'!J82</f>
        <v>35165.589999999997</v>
      </c>
      <c r="K82" s="58">
        <f t="shared" ref="K82:K105" si="44">J82/$J$80</f>
        <v>0.13080465026703181</v>
      </c>
      <c r="L82" s="116">
        <f>'2024_60-69 ΕΞΟΔΑ+ΟΜ 2'!N36</f>
        <v>1604</v>
      </c>
      <c r="M82" s="76">
        <f t="shared" ref="M82:M105" si="45">L82/$L$80</f>
        <v>0.2084763033668143</v>
      </c>
      <c r="N82" s="66">
        <f>L82+'2025 Οκτώβριος'!N82</f>
        <v>13429.35</v>
      </c>
      <c r="O82" s="76">
        <f t="shared" ref="O82:O105" si="46">N82/$N$80</f>
        <v>0.17252123925319224</v>
      </c>
      <c r="P82" s="58"/>
      <c r="Q82" s="59" t="e">
        <f>SUM(D82:P82)</f>
        <v>#DIV/0!</v>
      </c>
      <c r="S82"/>
      <c r="T82"/>
      <c r="U82"/>
      <c r="V82"/>
    </row>
    <row r="83" spans="1:22" ht="28">
      <c r="A83" s="180">
        <v>31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2'!N39</f>
        <v>0</v>
      </c>
      <c r="E83" s="76" t="e">
        <f t="shared" si="41"/>
        <v>#DIV/0!</v>
      </c>
      <c r="F83" s="116">
        <f>D83+'2025 Οκτώβριος'!F83</f>
        <v>5921.02</v>
      </c>
      <c r="G83" s="76">
        <f t="shared" si="42"/>
        <v>0.12789114882194097</v>
      </c>
      <c r="H83" s="56">
        <f>ΠΡΟΥΠΟΛΟΓΙΣΜΟΣ_ΕΞΟΔΑ!N140</f>
        <v>1300</v>
      </c>
      <c r="I83" s="427">
        <f t="shared" si="43"/>
        <v>0.15034541859923176</v>
      </c>
      <c r="J83" s="428">
        <f>H83+'2025 Οκτώβριος'!J83</f>
        <v>17422.95</v>
      </c>
      <c r="K83" s="58">
        <f t="shared" si="44"/>
        <v>6.4807753300029441E-2</v>
      </c>
      <c r="L83" s="116">
        <f>'2024_60-69 ΕΞΟΔΑ+ΟΜ 2'!N37</f>
        <v>2091.4</v>
      </c>
      <c r="M83" s="76">
        <f t="shared" si="45"/>
        <v>0.27182502547466053</v>
      </c>
      <c r="N83" s="66">
        <f>L83+'2025 Οκτώβριος'!N83</f>
        <v>19549.61</v>
      </c>
      <c r="O83" s="76">
        <f t="shared" si="46"/>
        <v>0.25114565813807815</v>
      </c>
      <c r="P83" s="58"/>
      <c r="Q83" s="59" t="e">
        <f t="shared" ref="Q83:Q105" si="47">SUM(D83:P83)</f>
        <v>#DIV/0!</v>
      </c>
      <c r="S83"/>
      <c r="T83"/>
      <c r="U83"/>
      <c r="V83"/>
    </row>
    <row r="84" spans="1:22" ht="28">
      <c r="A84" s="180">
        <v>32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2'!N40</f>
        <v>0</v>
      </c>
      <c r="E84" s="76" t="e">
        <f t="shared" si="41"/>
        <v>#DIV/0!</v>
      </c>
      <c r="F84" s="116">
        <f>D84+'2025 Οκτώβριος'!F84</f>
        <v>6270.86</v>
      </c>
      <c r="G84" s="76">
        <f t="shared" si="42"/>
        <v>0.13544752247105341</v>
      </c>
      <c r="H84" s="56">
        <f>ΠΡΟΥΠΟΛΟΓΙΣΜΟΣ_ΕΞΟΔΑ!N144</f>
        <v>1200</v>
      </c>
      <c r="I84" s="427">
        <f t="shared" si="43"/>
        <v>0.13878038639929086</v>
      </c>
      <c r="J84" s="428">
        <f>H84+'2025 Οκτώβριος'!J84</f>
        <v>10202.8066</v>
      </c>
      <c r="K84" s="58">
        <f t="shared" si="44"/>
        <v>3.7951149093621468E-2</v>
      </c>
      <c r="L84" s="116">
        <f>'2024_60-69 ΕΞΟΔΑ+ΟΜ 2'!N38</f>
        <v>0</v>
      </c>
      <c r="M84" s="76">
        <f t="shared" si="45"/>
        <v>0</v>
      </c>
      <c r="N84" s="66">
        <f>L84+'2025 Οκτώβριος'!N84</f>
        <v>0</v>
      </c>
      <c r="O84" s="76">
        <f t="shared" si="46"/>
        <v>0</v>
      </c>
      <c r="P84" s="58"/>
      <c r="Q84" s="59" t="e">
        <f t="shared" si="47"/>
        <v>#DIV/0!</v>
      </c>
      <c r="S84"/>
      <c r="T84"/>
      <c r="U84"/>
      <c r="V84"/>
    </row>
    <row r="85" spans="1:22" ht="28">
      <c r="A85" s="180">
        <v>33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2'!N41</f>
        <v>0</v>
      </c>
      <c r="E85" s="76" t="e">
        <f t="shared" si="41"/>
        <v>#DIV/0!</v>
      </c>
      <c r="F85" s="116">
        <f>D85+'2025 Οκτώβριος'!F85</f>
        <v>1913.23</v>
      </c>
      <c r="G85" s="76">
        <f t="shared" si="42"/>
        <v>4.1324836372888814E-2</v>
      </c>
      <c r="H85" s="56">
        <f>ΠΡΟΥΠΟΛΟΓΙΣΜΟΣ_ΕΞΟΔΑ!N148</f>
        <v>348.64</v>
      </c>
      <c r="I85" s="427">
        <f t="shared" si="43"/>
        <v>4.0320328261873963E-2</v>
      </c>
      <c r="J85" s="428">
        <f>H85+'2025 Οκτώβριος'!J85</f>
        <v>7443.4072999999999</v>
      </c>
      <c r="K85" s="58">
        <f t="shared" si="44"/>
        <v>2.7687073888752373E-2</v>
      </c>
      <c r="L85" s="116">
        <f>'2024_60-69 ΕΞΟΔΑ+ΟΜ 2'!N39</f>
        <v>332.33</v>
      </c>
      <c r="M85" s="76">
        <f t="shared" si="45"/>
        <v>4.3193846569758977E-2</v>
      </c>
      <c r="N85" s="66">
        <f>L85+'2025 Οκτώβριος'!N85</f>
        <v>3975.7000000000003</v>
      </c>
      <c r="O85" s="76">
        <f t="shared" si="46"/>
        <v>5.1074154065454874E-2</v>
      </c>
      <c r="P85" s="58"/>
      <c r="Q85" s="59" t="e">
        <f t="shared" si="47"/>
        <v>#DIV/0!</v>
      </c>
      <c r="S85"/>
      <c r="T85"/>
      <c r="U85"/>
      <c r="V85"/>
    </row>
    <row r="86" spans="1:22" ht="33.75" customHeight="1">
      <c r="A86" s="180">
        <v>34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2'!N42</f>
        <v>0</v>
      </c>
      <c r="E86" s="76" t="e">
        <f t="shared" si="41"/>
        <v>#DIV/0!</v>
      </c>
      <c r="F86" s="116">
        <f>D86+'2025 Οκτώβριος'!F86</f>
        <v>2080.4</v>
      </c>
      <c r="G86" s="76">
        <f t="shared" si="42"/>
        <v>4.4935626971225565E-2</v>
      </c>
      <c r="H86" s="56">
        <f>ΠΡΟΥΠΟΛΟΓΙΣΜΟΣ_ΕΞΟΔΑ!N152</f>
        <v>533.8549999999999</v>
      </c>
      <c r="I86" s="427">
        <f t="shared" si="43"/>
        <v>6.1740502650994504E-2</v>
      </c>
      <c r="J86" s="428">
        <f>H86+'2025 Οκτώβριος'!J86</f>
        <v>4871.1135999999997</v>
      </c>
      <c r="K86" s="58">
        <f t="shared" si="44"/>
        <v>1.8118971155012112E-2</v>
      </c>
      <c r="L86" s="116">
        <f>'2024_60-69 ΕΞΟΔΑ+ΟΜ 2'!N40</f>
        <v>335.24</v>
      </c>
      <c r="M86" s="76">
        <f t="shared" si="45"/>
        <v>4.3572067294695031E-2</v>
      </c>
      <c r="N86" s="66">
        <f>L86+'2025 Οκτώβριος'!N86</f>
        <v>3165.3</v>
      </c>
      <c r="O86" s="76">
        <f t="shared" si="46"/>
        <v>4.0663284418689619E-2</v>
      </c>
      <c r="P86" s="58"/>
      <c r="Q86" s="59" t="e">
        <f t="shared" si="47"/>
        <v>#DIV/0!</v>
      </c>
      <c r="S86"/>
      <c r="T86"/>
      <c r="U86"/>
      <c r="V86" s="237"/>
    </row>
    <row r="87" spans="1:22" ht="36.75" customHeight="1">
      <c r="A87" s="180">
        <v>35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2'!N43</f>
        <v>0</v>
      </c>
      <c r="E87" s="76" t="e">
        <f t="shared" si="41"/>
        <v>#DIV/0!</v>
      </c>
      <c r="F87" s="116">
        <f>D87+'2025 Οκτώβριος'!F87</f>
        <v>901.2</v>
      </c>
      <c r="G87" s="76">
        <f t="shared" si="42"/>
        <v>1.9465481170192502E-2</v>
      </c>
      <c r="H87" s="56">
        <f>ΠΡΟΥΠΟΛΟΓΙΣΜΟΣ_ΕΞΟΔΑ!N156</f>
        <v>261.47999999999996</v>
      </c>
      <c r="I87" s="427">
        <f t="shared" si="43"/>
        <v>3.024024619640547E-2</v>
      </c>
      <c r="J87" s="428">
        <f>H87+'2025 Οκτώβριος'!J87</f>
        <v>67008.469999999987</v>
      </c>
      <c r="K87" s="58">
        <f t="shared" si="44"/>
        <v>0.2492498912510466</v>
      </c>
      <c r="L87" s="116">
        <f>'2024_60-69 ΕΞΟΔΑ+ΟΜ 2'!N41</f>
        <v>326.89999999999998</v>
      </c>
      <c r="M87" s="76">
        <f t="shared" si="45"/>
        <v>4.2488094495393765E-2</v>
      </c>
      <c r="N87" s="66">
        <f>L87+'2025 Οκτώβριος'!N87</f>
        <v>3428.9300000000003</v>
      </c>
      <c r="O87" s="76">
        <f t="shared" si="46"/>
        <v>4.4050028699263069E-2</v>
      </c>
      <c r="P87" s="58"/>
      <c r="Q87" s="59" t="e">
        <f t="shared" si="47"/>
        <v>#DIV/0!</v>
      </c>
      <c r="S87"/>
      <c r="T87"/>
      <c r="U87"/>
      <c r="V87" s="237"/>
    </row>
    <row r="88" spans="1:22" ht="33.75" customHeight="1">
      <c r="A88" s="180">
        <v>36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2'!N44</f>
        <v>0</v>
      </c>
      <c r="E88" s="76" t="e">
        <f t="shared" si="41"/>
        <v>#DIV/0!</v>
      </c>
      <c r="F88" s="116">
        <f>D88+'2025 Οκτώβριος'!F88</f>
        <v>880.69999999999993</v>
      </c>
      <c r="G88" s="76">
        <f t="shared" si="42"/>
        <v>1.9022691152450658E-2</v>
      </c>
      <c r="H88" s="56">
        <f>ΠΡΟΥΠΟΛΟΓΙΣΜΟΣ_ΕΞΟΔΑ!N160</f>
        <v>239.68999999999997</v>
      </c>
      <c r="I88" s="427">
        <f t="shared" si="43"/>
        <v>2.772022568003835E-2</v>
      </c>
      <c r="J88" s="428">
        <f>H88+'2025 Οκτώβριος'!J88</f>
        <v>479.37999999999994</v>
      </c>
      <c r="K88" s="58">
        <f t="shared" si="44"/>
        <v>1.78313895046293E-3</v>
      </c>
      <c r="L88" s="116">
        <f>'2024_60-69 ΕΞΟΔΑ+ΟΜ 2'!N42</f>
        <v>0</v>
      </c>
      <c r="M88" s="76">
        <f t="shared" si="45"/>
        <v>0</v>
      </c>
      <c r="N88" s="66">
        <f>L88+'2025 Οκτώβριος'!N88</f>
        <v>0</v>
      </c>
      <c r="O88" s="76">
        <f t="shared" si="46"/>
        <v>0</v>
      </c>
      <c r="P88" s="58"/>
      <c r="Q88" s="59" t="e">
        <f t="shared" si="47"/>
        <v>#DIV/0!</v>
      </c>
      <c r="S88"/>
      <c r="T88"/>
      <c r="U88"/>
      <c r="V88" s="237"/>
    </row>
    <row r="89" spans="1:22" ht="27.75" customHeight="1">
      <c r="A89" s="180">
        <v>37</v>
      </c>
      <c r="B89" s="180">
        <v>9</v>
      </c>
      <c r="C89" s="118" t="str">
        <f>ΑΝΤΙΣΤΟΙΧΙΣΗ!L195</f>
        <v>Ενοίκιο</v>
      </c>
      <c r="D89" s="116">
        <f>'2025_60-69 ΕΞΟΔΑ+ΟΜ 2'!N45</f>
        <v>0</v>
      </c>
      <c r="E89" s="76" t="e">
        <f t="shared" si="41"/>
        <v>#DIV/0!</v>
      </c>
      <c r="F89" s="116">
        <f>D89+'2025 Οκτώβριος'!F89</f>
        <v>0</v>
      </c>
      <c r="G89" s="76">
        <f t="shared" si="42"/>
        <v>0</v>
      </c>
      <c r="H89" s="425">
        <f>ΠΡΟΥΠΟΛΟΓΙΣΜΟΣ_ΕΞΟΔΑ!N164</f>
        <v>0</v>
      </c>
      <c r="I89" s="427">
        <f t="shared" si="43"/>
        <v>0</v>
      </c>
      <c r="J89" s="428">
        <f>H89+'2025 Οκτώβριος'!J89</f>
        <v>2352.9034000000001</v>
      </c>
      <c r="K89" s="58">
        <f t="shared" si="44"/>
        <v>8.7520415937599825E-3</v>
      </c>
      <c r="L89" s="116">
        <f>'2024_60-69 ΕΞΟΔΑ+ΟΜ 2'!N43</f>
        <v>0</v>
      </c>
      <c r="M89" s="76">
        <f t="shared" si="45"/>
        <v>0</v>
      </c>
      <c r="N89" s="66">
        <f>L89+'2025 Οκτώβριος'!N89</f>
        <v>0</v>
      </c>
      <c r="O89" s="76">
        <f t="shared" si="46"/>
        <v>0</v>
      </c>
      <c r="P89" s="119"/>
      <c r="Q89" s="59" t="e">
        <f t="shared" si="47"/>
        <v>#DIV/0!</v>
      </c>
      <c r="S89"/>
      <c r="T89"/>
      <c r="U89"/>
      <c r="V89"/>
    </row>
    <row r="90" spans="1:22" ht="14">
      <c r="A90" s="180">
        <v>38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2'!N46</f>
        <v>0</v>
      </c>
      <c r="E90" s="76" t="e">
        <f t="shared" si="41"/>
        <v>#DIV/0!</v>
      </c>
      <c r="F90" s="116">
        <f>D90+'2025 Οκτώβριος'!F90</f>
        <v>0</v>
      </c>
      <c r="G90" s="76">
        <f t="shared" si="42"/>
        <v>0</v>
      </c>
      <c r="H90" s="425">
        <f>ΠΡΟΥΠΟΛΟΓΙΣΜΟΣ_ΕΞΟΔΑ!N168</f>
        <v>0</v>
      </c>
      <c r="I90" s="427">
        <f t="shared" si="43"/>
        <v>0</v>
      </c>
      <c r="J90" s="428">
        <f>H90+'2025 Οκτώβριος'!J90</f>
        <v>2612.2799999999997</v>
      </c>
      <c r="K90" s="58">
        <f t="shared" si="44"/>
        <v>9.716838870030671E-3</v>
      </c>
      <c r="L90" s="116">
        <f>'2024_60-69 ΕΞΟΔΑ+ΟΜ 2'!N44</f>
        <v>0</v>
      </c>
      <c r="M90" s="76">
        <f t="shared" si="45"/>
        <v>0</v>
      </c>
      <c r="N90" s="66">
        <f>L90+'2025 Οκτώβριος'!N90</f>
        <v>0</v>
      </c>
      <c r="O90" s="76">
        <f t="shared" si="46"/>
        <v>0</v>
      </c>
      <c r="P90" s="119"/>
      <c r="Q90" s="59" t="e">
        <f t="shared" si="47"/>
        <v>#DIV/0!</v>
      </c>
      <c r="S90"/>
      <c r="T90"/>
      <c r="U90"/>
      <c r="V90"/>
    </row>
    <row r="91" spans="1:22" ht="15" customHeight="1">
      <c r="A91" s="180">
        <v>39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2'!N47</f>
        <v>0</v>
      </c>
      <c r="E91" s="76" t="e">
        <f t="shared" si="41"/>
        <v>#DIV/0!</v>
      </c>
      <c r="F91" s="116">
        <f>D91+'2025 Οκτώβριος'!F91</f>
        <v>0</v>
      </c>
      <c r="G91" s="76">
        <f t="shared" si="42"/>
        <v>0</v>
      </c>
      <c r="H91" s="425">
        <f>ΠΡΟΥΠΟΛΟΓΙΣΜΟΣ_ΕΞΟΔΑ!N172</f>
        <v>0</v>
      </c>
      <c r="I91" s="427">
        <f t="shared" si="43"/>
        <v>0</v>
      </c>
      <c r="J91" s="428">
        <f>H91+'2025 Οκτώβριος'!J91</f>
        <v>8999.1075999999994</v>
      </c>
      <c r="K91" s="58">
        <f t="shared" si="44"/>
        <v>3.3473777130808499E-2</v>
      </c>
      <c r="L91" s="116">
        <f>'2024_60-69 ΕΞΟΔΑ+ΟΜ 2'!N45</f>
        <v>0</v>
      </c>
      <c r="M91" s="76">
        <f t="shared" si="45"/>
        <v>0</v>
      </c>
      <c r="N91" s="66">
        <f>L91+'2025 Οκτώβριος'!N91</f>
        <v>0</v>
      </c>
      <c r="O91" s="76">
        <f t="shared" si="46"/>
        <v>0</v>
      </c>
      <c r="P91" s="119"/>
      <c r="Q91" s="59" t="e">
        <f t="shared" si="47"/>
        <v>#DIV/0!</v>
      </c>
      <c r="S91"/>
      <c r="T91"/>
      <c r="U91"/>
      <c r="V91"/>
    </row>
    <row r="92" spans="1:22" ht="14.5">
      <c r="A92" s="180">
        <v>40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2'!N48</f>
        <v>0</v>
      </c>
      <c r="E92" s="76" t="e">
        <f t="shared" si="41"/>
        <v>#DIV/0!</v>
      </c>
      <c r="F92" s="116">
        <f>D92+'2025 Οκτώβριος'!F92</f>
        <v>0</v>
      </c>
      <c r="G92" s="76">
        <f t="shared" si="42"/>
        <v>0</v>
      </c>
      <c r="H92" s="56">
        <f>ΠΡΟΥΠΟΛΟΓΙΣΜΟΣ_ΕΞΟΔΑ!N176</f>
        <v>0</v>
      </c>
      <c r="I92" s="427">
        <f t="shared" si="43"/>
        <v>0</v>
      </c>
      <c r="J92" s="428">
        <f>H92+'2025 Οκτώβριος'!J92</f>
        <v>0</v>
      </c>
      <c r="K92" s="58">
        <f t="shared" si="44"/>
        <v>0</v>
      </c>
      <c r="L92" s="116">
        <f>'2024_60-69 ΕΞΟΔΑ+ΟΜ 2'!N46</f>
        <v>0</v>
      </c>
      <c r="M92" s="76">
        <f t="shared" si="45"/>
        <v>0</v>
      </c>
      <c r="N92" s="66">
        <f>L92+'2025 Οκτώβριος'!N92</f>
        <v>0</v>
      </c>
      <c r="O92" s="76">
        <f t="shared" si="46"/>
        <v>0</v>
      </c>
      <c r="P92" s="58"/>
      <c r="Q92" s="59" t="e">
        <f t="shared" si="47"/>
        <v>#DIV/0!</v>
      </c>
      <c r="S92"/>
      <c r="T92"/>
      <c r="U92"/>
      <c r="V92" s="237"/>
    </row>
    <row r="93" spans="1:22" ht="28">
      <c r="A93" s="180">
        <v>41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2'!N49</f>
        <v>0</v>
      </c>
      <c r="E93" s="76" t="e">
        <f t="shared" si="41"/>
        <v>#DIV/0!</v>
      </c>
      <c r="F93" s="116">
        <f>D93+'2025 Οκτώβριος'!F93</f>
        <v>0</v>
      </c>
      <c r="G93" s="76">
        <f t="shared" si="42"/>
        <v>0</v>
      </c>
      <c r="H93" s="56">
        <f>ΠΡΟΥΠΟΛΟΓΙΣΜΟΣ_ΕΞΟΔΑ!N180</f>
        <v>0</v>
      </c>
      <c r="I93" s="427">
        <f t="shared" si="43"/>
        <v>0</v>
      </c>
      <c r="J93" s="428">
        <f>H93+'2025 Οκτώβριος'!J93</f>
        <v>2080.4</v>
      </c>
      <c r="K93" s="58">
        <f t="shared" si="44"/>
        <v>7.7384168562373906E-3</v>
      </c>
      <c r="L93" s="116">
        <f>'2024_60-69 ΕΞΟΔΑ+ΟΜ 2'!N47</f>
        <v>0</v>
      </c>
      <c r="M93" s="76">
        <f t="shared" si="45"/>
        <v>0</v>
      </c>
      <c r="N93" s="66">
        <f>L93+'2025 Οκτώβριος'!N93</f>
        <v>0</v>
      </c>
      <c r="O93" s="76">
        <f t="shared" si="46"/>
        <v>0</v>
      </c>
      <c r="P93" s="58"/>
      <c r="Q93" s="59" t="e">
        <f t="shared" si="47"/>
        <v>#DIV/0!</v>
      </c>
      <c r="S93"/>
      <c r="T93"/>
      <c r="U93"/>
      <c r="V93"/>
    </row>
    <row r="94" spans="1:22" ht="32.25" customHeight="1">
      <c r="A94" s="180">
        <v>42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2'!N50</f>
        <v>0</v>
      </c>
      <c r="E94" s="76" t="e">
        <f t="shared" si="41"/>
        <v>#DIV/0!</v>
      </c>
      <c r="F94" s="116">
        <f>D94+'2025 Οκτώβριος'!F94</f>
        <v>0</v>
      </c>
      <c r="G94" s="76">
        <f t="shared" si="42"/>
        <v>0</v>
      </c>
      <c r="H94" s="120">
        <f>ΠΡΟΥΠΟΛΟΓΙΣΜΟΣ_ΕΞΟΔΑ!N184</f>
        <v>0</v>
      </c>
      <c r="I94" s="427">
        <f t="shared" si="43"/>
        <v>0</v>
      </c>
      <c r="J94" s="428">
        <f>H94+'2025 Οκτώβριος'!J94</f>
        <v>796.13</v>
      </c>
      <c r="K94" s="58">
        <f t="shared" si="44"/>
        <v>2.9613467658893837E-3</v>
      </c>
      <c r="L94" s="116">
        <f>'2024_60-69 ΕΞΟΔΑ+ΟΜ 2'!N48</f>
        <v>0</v>
      </c>
      <c r="M94" s="76">
        <f t="shared" si="45"/>
        <v>0</v>
      </c>
      <c r="N94" s="66">
        <f>L94+'2025 Οκτώβριος'!N94</f>
        <v>0</v>
      </c>
      <c r="O94" s="76">
        <f t="shared" si="46"/>
        <v>0</v>
      </c>
      <c r="P94" s="120"/>
      <c r="Q94" s="59" t="e">
        <f t="shared" si="47"/>
        <v>#DIV/0!</v>
      </c>
      <c r="S94"/>
      <c r="T94"/>
      <c r="U94"/>
      <c r="V94"/>
    </row>
    <row r="95" spans="1:22" ht="14.5">
      <c r="A95" s="180">
        <v>43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2'!N51</f>
        <v>0</v>
      </c>
      <c r="E95" s="76" t="e">
        <f t="shared" si="41"/>
        <v>#DIV/0!</v>
      </c>
      <c r="F95" s="116">
        <f>D95+'2025 Οκτώβριος'!F95</f>
        <v>0</v>
      </c>
      <c r="G95" s="76">
        <f t="shared" si="42"/>
        <v>0</v>
      </c>
      <c r="H95" s="56">
        <f>ΠΡΟΥΠΟΛΟΓΙΣΜΟΣ_ΕΞΟΔΑ!N188</f>
        <v>0</v>
      </c>
      <c r="I95" s="427">
        <f t="shared" si="43"/>
        <v>0</v>
      </c>
      <c r="J95" s="428">
        <f>H95+'2025 Οκτώβριος'!J95</f>
        <v>687.01000000000022</v>
      </c>
      <c r="K95" s="58">
        <f t="shared" si="44"/>
        <v>2.5554555683539948E-3</v>
      </c>
      <c r="L95" s="116">
        <f>'2024_60-69 ΕΞΟΔΑ+ΟΜ 2'!N49</f>
        <v>0</v>
      </c>
      <c r="M95" s="76">
        <f t="shared" si="45"/>
        <v>0</v>
      </c>
      <c r="N95" s="66">
        <f>L95+'2025 Οκτώβριος'!N95</f>
        <v>246.76</v>
      </c>
      <c r="O95" s="76">
        <f t="shared" si="46"/>
        <v>3.1700224506858274E-3</v>
      </c>
      <c r="P95" s="58"/>
      <c r="Q95" s="59" t="e">
        <f t="shared" si="47"/>
        <v>#DIV/0!</v>
      </c>
      <c r="S95"/>
      <c r="T95"/>
      <c r="U95"/>
      <c r="V95"/>
    </row>
    <row r="96" spans="1:22" ht="14.5">
      <c r="A96" s="180">
        <v>44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2'!N52</f>
        <v>0</v>
      </c>
      <c r="E96" s="76" t="e">
        <f t="shared" si="41"/>
        <v>#DIV/0!</v>
      </c>
      <c r="F96" s="116">
        <f>D96+'2025 Οκτώβριος'!F96</f>
        <v>554.78</v>
      </c>
      <c r="G96" s="76">
        <f t="shared" si="42"/>
        <v>1.198297785574722E-2</v>
      </c>
      <c r="H96" s="56">
        <f>ΠΡΟΥΠΟΛΟΓΙΣΜΟΣ_ΕΞΟΔΑ!N192</f>
        <v>0.8</v>
      </c>
      <c r="I96" s="427">
        <f t="shared" si="43"/>
        <v>9.2520257599527242E-5</v>
      </c>
      <c r="J96" s="428">
        <f>H96+'2025 Οκτώβριος'!J96</f>
        <v>572.75</v>
      </c>
      <c r="K96" s="58">
        <f t="shared" si="44"/>
        <v>2.130445228999214E-3</v>
      </c>
      <c r="L96" s="116">
        <f>'2024_60-69 ΕΞΟΔΑ+ΟΜ 2'!N50</f>
        <v>0.8</v>
      </c>
      <c r="M96" s="76">
        <f t="shared" si="45"/>
        <v>1.039782061679872E-4</v>
      </c>
      <c r="N96" s="66">
        <f>L96+'2025 Οκτώβριος'!N96</f>
        <v>386.19</v>
      </c>
      <c r="O96" s="76">
        <f t="shared" si="46"/>
        <v>4.961221309087209E-3</v>
      </c>
      <c r="P96" s="58"/>
      <c r="Q96" s="59" t="e">
        <f t="shared" si="47"/>
        <v>#DIV/0!</v>
      </c>
      <c r="S96"/>
      <c r="T96"/>
      <c r="U96"/>
      <c r="V96"/>
    </row>
    <row r="97" spans="1:22" ht="14.5">
      <c r="A97" s="180">
        <v>45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2'!N53</f>
        <v>0</v>
      </c>
      <c r="E97" s="76" t="e">
        <f t="shared" si="41"/>
        <v>#DIV/0!</v>
      </c>
      <c r="F97" s="116">
        <f>D97+'2025 Οκτώβριος'!F97</f>
        <v>0</v>
      </c>
      <c r="G97" s="76">
        <f t="shared" si="42"/>
        <v>0</v>
      </c>
      <c r="H97" s="56">
        <f>ΠΡΟΥΠΟΛΟΓΙΣΜΟΣ_ΕΞΟΔΑ!N196</f>
        <v>0</v>
      </c>
      <c r="I97" s="427">
        <f t="shared" si="43"/>
        <v>0</v>
      </c>
      <c r="J97" s="428">
        <f>H97+'2025 Οκτώβριος'!J97</f>
        <v>0</v>
      </c>
      <c r="K97" s="58">
        <f t="shared" si="44"/>
        <v>0</v>
      </c>
      <c r="L97" s="116">
        <f>'2024_60-69 ΕΞΟΔΑ+ΟΜ 2'!N51</f>
        <v>0</v>
      </c>
      <c r="M97" s="76">
        <f t="shared" si="45"/>
        <v>0</v>
      </c>
      <c r="N97" s="66">
        <f>L97+'2025 Οκτώβριος'!N97</f>
        <v>0</v>
      </c>
      <c r="O97" s="76">
        <f t="shared" si="46"/>
        <v>0</v>
      </c>
      <c r="P97" s="58"/>
      <c r="Q97" s="59" t="e">
        <f t="shared" si="47"/>
        <v>#DIV/0!</v>
      </c>
      <c r="S97"/>
      <c r="T97"/>
      <c r="U97"/>
      <c r="V97"/>
    </row>
    <row r="98" spans="1:22" ht="14.5">
      <c r="A98" s="180">
        <v>46</v>
      </c>
      <c r="B98" s="180">
        <v>18</v>
      </c>
      <c r="C98" s="118" t="str">
        <f>ΑΝΤΙΣΤΟΙΧΙΣΗ!L204</f>
        <v>Υλικά Φαρμακείου</v>
      </c>
      <c r="D98" s="116">
        <f>'2025_60-69 ΕΞΟΔΑ+ΟΜ 2'!N54</f>
        <v>0</v>
      </c>
      <c r="E98" s="76" t="e">
        <f t="shared" si="41"/>
        <v>#DIV/0!</v>
      </c>
      <c r="F98" s="116">
        <f>D98+'2025 Οκτώβριος'!F98</f>
        <v>0</v>
      </c>
      <c r="G98" s="76">
        <f t="shared" si="42"/>
        <v>0</v>
      </c>
      <c r="H98" s="56">
        <f>ΠΡΟΥΠΟΛΟΓΙΣΜΟΣ_ΕΞΟΔΑ!N200</f>
        <v>0</v>
      </c>
      <c r="I98" s="427">
        <f t="shared" si="43"/>
        <v>0</v>
      </c>
      <c r="J98" s="428">
        <f>H98+'2025 Οκτώβριος'!J98</f>
        <v>18.7</v>
      </c>
      <c r="K98" s="58">
        <f t="shared" si="44"/>
        <v>6.9557967319572775E-5</v>
      </c>
      <c r="L98" s="116">
        <f>'2024_60-69 ΕΞΟΔΑ+ΟΜ 2'!N52</f>
        <v>0</v>
      </c>
      <c r="M98" s="76">
        <f t="shared" si="45"/>
        <v>0</v>
      </c>
      <c r="N98" s="66">
        <f>L98+'2025 Οκτώβριος'!N98</f>
        <v>0</v>
      </c>
      <c r="O98" s="76">
        <f t="shared" si="46"/>
        <v>0</v>
      </c>
      <c r="P98" s="58"/>
      <c r="Q98" s="59" t="e">
        <f t="shared" si="47"/>
        <v>#DIV/0!</v>
      </c>
      <c r="S98"/>
      <c r="T98"/>
      <c r="U98"/>
      <c r="V98"/>
    </row>
    <row r="99" spans="1:22" ht="24.75" customHeight="1">
      <c r="A99" s="180">
        <v>47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2'!N55</f>
        <v>0</v>
      </c>
      <c r="E99" s="76" t="e">
        <f t="shared" si="41"/>
        <v>#DIV/0!</v>
      </c>
      <c r="F99" s="116">
        <f>D99+'2025 Οκτώβριος'!F99</f>
        <v>4747.45</v>
      </c>
      <c r="G99" s="76">
        <f t="shared" si="42"/>
        <v>0.10254260827943895</v>
      </c>
      <c r="H99" s="56">
        <f>ΠΡΟΥΠΟΛΟΓΙΣΜΟΣ_ΕΞΟΔΑ!N204</f>
        <v>0</v>
      </c>
      <c r="I99" s="427">
        <f t="shared" si="43"/>
        <v>0</v>
      </c>
      <c r="J99" s="428">
        <f>H99+'2025 Οκτώβριος'!J99</f>
        <v>0</v>
      </c>
      <c r="K99" s="58">
        <f t="shared" si="44"/>
        <v>0</v>
      </c>
      <c r="L99" s="116">
        <f>'2024_60-69 ΕΞΟΔΑ+ΟΜ 2'!N53</f>
        <v>0</v>
      </c>
      <c r="M99" s="76">
        <f t="shared" si="45"/>
        <v>0</v>
      </c>
      <c r="N99" s="66">
        <f>L99+'2025 Οκτώβριος'!N99</f>
        <v>119.88</v>
      </c>
      <c r="O99" s="76">
        <f t="shared" si="46"/>
        <v>1.5400481900965188E-3</v>
      </c>
      <c r="P99" s="58"/>
      <c r="Q99" s="59" t="e">
        <f t="shared" si="47"/>
        <v>#DIV/0!</v>
      </c>
      <c r="S99"/>
      <c r="T99"/>
      <c r="U99"/>
      <c r="V99"/>
    </row>
    <row r="100" spans="1:22" ht="42">
      <c r="A100" s="180">
        <v>48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2'!N56</f>
        <v>0</v>
      </c>
      <c r="E100" s="76" t="e">
        <f t="shared" si="41"/>
        <v>#DIV/0!</v>
      </c>
      <c r="F100" s="116">
        <f>D100+'2025 Οκτώβριος'!F100</f>
        <v>878.12</v>
      </c>
      <c r="G100" s="76">
        <f t="shared" si="42"/>
        <v>1.896696440875437E-2</v>
      </c>
      <c r="H100" s="56">
        <f>ΠΡΟΥΠΟΛΟΓΙΣΜΟΣ_ΕΞΟΔΑ!N208</f>
        <v>155.29</v>
      </c>
      <c r="I100" s="427">
        <f t="shared" si="43"/>
        <v>1.7959338503288229E-2</v>
      </c>
      <c r="J100" s="428">
        <f>H100+'2025 Οκτώβριος'!J100</f>
        <v>349.43999999999994</v>
      </c>
      <c r="K100" s="58">
        <f t="shared" si="44"/>
        <v>1.2998040695268184E-3</v>
      </c>
      <c r="L100" s="116">
        <f>'2024_60-69 ΕΞΟΔΑ+ΟΜ 2'!N54</f>
        <v>155.29</v>
      </c>
      <c r="M100" s="76">
        <f t="shared" si="45"/>
        <v>2.0183469544783412E-2</v>
      </c>
      <c r="N100" s="66">
        <f>L100+'2025 Οκτώβριος'!N100</f>
        <v>2291.9300000000003</v>
      </c>
      <c r="O100" s="76">
        <f t="shared" si="46"/>
        <v>2.9443465534934227E-2</v>
      </c>
      <c r="P100" s="58"/>
      <c r="Q100" s="59" t="e">
        <f t="shared" si="47"/>
        <v>#DIV/0!</v>
      </c>
      <c r="S100"/>
      <c r="T100"/>
      <c r="U100"/>
      <c r="V100"/>
    </row>
    <row r="101" spans="1:22" ht="14.5">
      <c r="A101" s="180">
        <v>49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2'!N57</f>
        <v>0</v>
      </c>
      <c r="E101" s="76" t="e">
        <f t="shared" si="41"/>
        <v>#DIV/0!</v>
      </c>
      <c r="F101" s="116">
        <f>D101+'2025 Οκτώβριος'!F101</f>
        <v>0</v>
      </c>
      <c r="G101" s="76">
        <f t="shared" si="42"/>
        <v>0</v>
      </c>
      <c r="H101" s="56">
        <f>ΠΡΟΥΠΟΛΟΓΙΣΜΟΣ_ΕΞΟΔΑ!N212</f>
        <v>0</v>
      </c>
      <c r="I101" s="427">
        <f t="shared" si="43"/>
        <v>0</v>
      </c>
      <c r="J101" s="428">
        <f>H101+'2025 Οκτώβριος'!J101</f>
        <v>54009.37</v>
      </c>
      <c r="K101" s="58">
        <f t="shared" si="44"/>
        <v>0.20089743280271199</v>
      </c>
      <c r="L101" s="116">
        <f>'2024_60-69 ΕΞΟΔΑ+ΟΜ 2'!N55</f>
        <v>0</v>
      </c>
      <c r="M101" s="76">
        <f t="shared" si="45"/>
        <v>0</v>
      </c>
      <c r="N101" s="66">
        <f>L101+'2025 Οκτώβριος'!N101</f>
        <v>0</v>
      </c>
      <c r="O101" s="76">
        <f t="shared" si="46"/>
        <v>0</v>
      </c>
      <c r="P101" s="58"/>
      <c r="Q101" s="59" t="e">
        <f t="shared" si="47"/>
        <v>#DIV/0!</v>
      </c>
      <c r="S101"/>
      <c r="T101"/>
      <c r="U101"/>
      <c r="V101"/>
    </row>
    <row r="102" spans="1:22" ht="14.5">
      <c r="A102" s="180">
        <v>50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2'!N58</f>
        <v>0</v>
      </c>
      <c r="E102" s="76" t="e">
        <f t="shared" si="41"/>
        <v>#DIV/0!</v>
      </c>
      <c r="F102" s="116">
        <f>D102+'2025 Οκτώβριος'!F102</f>
        <v>0</v>
      </c>
      <c r="G102" s="76">
        <f t="shared" si="42"/>
        <v>0</v>
      </c>
      <c r="H102" s="56">
        <f>ΠΡΟΥΠΟΛΟΓΙΣΜΟΣ_ΕΞΟΔΑ!N216</f>
        <v>0</v>
      </c>
      <c r="I102" s="427">
        <f t="shared" si="43"/>
        <v>0</v>
      </c>
      <c r="J102" s="428">
        <f>H102+'2025 Οκτώβριος'!J102</f>
        <v>1470.96</v>
      </c>
      <c r="K102" s="58">
        <f t="shared" si="44"/>
        <v>5.4714966635507362E-3</v>
      </c>
      <c r="L102" s="116">
        <f>'2024_60-69 ΕΞΟΔΑ+ΟΜ 2'!N56</f>
        <v>0</v>
      </c>
      <c r="M102" s="76">
        <f t="shared" si="45"/>
        <v>0</v>
      </c>
      <c r="N102" s="66">
        <f>L102+'2025 Οκτώβριος'!N102</f>
        <v>1396.23</v>
      </c>
      <c r="O102" s="76">
        <f t="shared" si="46"/>
        <v>1.793678248630683E-2</v>
      </c>
      <c r="P102" s="58"/>
      <c r="Q102" s="59" t="e">
        <f t="shared" si="47"/>
        <v>#DIV/0!</v>
      </c>
      <c r="S102"/>
      <c r="T102"/>
      <c r="U102"/>
      <c r="V102"/>
    </row>
    <row r="103" spans="1:22" ht="15" customHeight="1">
      <c r="A103" s="180">
        <v>51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2'!N59</f>
        <v>0</v>
      </c>
      <c r="E103" s="76" t="e">
        <f t="shared" si="41"/>
        <v>#DIV/0!</v>
      </c>
      <c r="F103" s="116">
        <f>D103+'2025 Οκτώβριος'!F103</f>
        <v>2545.4699999999998</v>
      </c>
      <c r="G103" s="76">
        <f t="shared" si="42"/>
        <v>5.4980912510308365E-2</v>
      </c>
      <c r="H103" s="56">
        <f>ΠΡΟΥΠΟΛΟΓΙΣΜΟΣ_ΕΞΟΔΑ!N220</f>
        <v>1257</v>
      </c>
      <c r="I103" s="427">
        <f t="shared" si="43"/>
        <v>0.14537245475325716</v>
      </c>
      <c r="J103" s="428">
        <f>H103+'2025 Οκτώβριος'!J103</f>
        <v>2345.5</v>
      </c>
      <c r="K103" s="58">
        <f t="shared" si="44"/>
        <v>8.7245033341207447E-3</v>
      </c>
      <c r="L103" s="116">
        <f>'2024_60-69 ΕΞΟΔΑ+ΟΜ 2'!N57</f>
        <v>1257</v>
      </c>
      <c r="M103" s="76">
        <f t="shared" si="45"/>
        <v>0.16337575644144986</v>
      </c>
      <c r="N103" s="66">
        <f>L103+'2025 Οκτώβριος'!N103</f>
        <v>10491.57</v>
      </c>
      <c r="O103" s="76">
        <f t="shared" si="46"/>
        <v>0.13478080905714826</v>
      </c>
      <c r="P103" s="58"/>
      <c r="Q103" s="59" t="e">
        <f t="shared" si="47"/>
        <v>#DIV/0!</v>
      </c>
      <c r="S103"/>
      <c r="T103"/>
      <c r="U103"/>
      <c r="V103"/>
    </row>
    <row r="104" spans="1:22" ht="14.5">
      <c r="A104" s="180">
        <v>52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2'!N60</f>
        <v>0</v>
      </c>
      <c r="E104" s="76" t="e">
        <f t="shared" si="41"/>
        <v>#DIV/0!</v>
      </c>
      <c r="F104" s="116">
        <f>D104+'2025 Οκτώβριος'!F104</f>
        <v>0</v>
      </c>
      <c r="G104" s="76">
        <f t="shared" si="42"/>
        <v>0</v>
      </c>
      <c r="H104" s="56">
        <f>ΠΡΟΥΠΟΛΟΓΙΣΜΟΣ_ΕΞΟΔΑ!N224</f>
        <v>0</v>
      </c>
      <c r="I104" s="427">
        <f t="shared" si="43"/>
        <v>0</v>
      </c>
      <c r="J104" s="428">
        <f>H104+'2025 Οκτώβριος'!J104</f>
        <v>693.98</v>
      </c>
      <c r="K104" s="58">
        <f t="shared" si="44"/>
        <v>2.5813817198094714E-3</v>
      </c>
      <c r="L104" s="116">
        <f>'2024_60-69 ΕΞΟΔΑ+ΟΜ 2'!N58</f>
        <v>0</v>
      </c>
      <c r="M104" s="76">
        <f t="shared" si="45"/>
        <v>0</v>
      </c>
      <c r="N104" s="66">
        <f>L104+'2025 Οκτώβριος'!N104</f>
        <v>0</v>
      </c>
      <c r="O104" s="76">
        <f t="shared" si="46"/>
        <v>0</v>
      </c>
      <c r="P104" s="58"/>
      <c r="Q104" s="59" t="e">
        <f t="shared" si="47"/>
        <v>#DIV/0!</v>
      </c>
      <c r="S104"/>
      <c r="T104"/>
      <c r="U104"/>
      <c r="V104"/>
    </row>
    <row r="105" spans="1:22" ht="28.5" customHeight="1">
      <c r="A105" s="180">
        <v>53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2'!N61</f>
        <v>0</v>
      </c>
      <c r="E105" s="76" t="e">
        <f t="shared" si="41"/>
        <v>#DIV/0!</v>
      </c>
      <c r="F105" s="116">
        <f>D105+'2025 Οκτώβριος'!F105</f>
        <v>0</v>
      </c>
      <c r="G105" s="76">
        <f t="shared" si="42"/>
        <v>0</v>
      </c>
      <c r="H105" s="56">
        <f>ΠΡΟΥΠΟΛΟΓΙΣΜΟΣ_ΕΞΟΔΑ!N228</f>
        <v>0</v>
      </c>
      <c r="I105" s="427">
        <f t="shared" si="43"/>
        <v>0</v>
      </c>
      <c r="J105" s="428">
        <f>H105+'2025 Οκτώβριος'!J105</f>
        <v>12639.64</v>
      </c>
      <c r="K105" s="58">
        <f t="shared" si="44"/>
        <v>4.7015383211292235E-2</v>
      </c>
      <c r="L105" s="116">
        <f>'2024_60-69 ΕΞΟΔΑ+ΟΜ 2'!N59</f>
        <v>0</v>
      </c>
      <c r="M105" s="76">
        <f t="shared" si="45"/>
        <v>0</v>
      </c>
      <c r="N105" s="66">
        <f>L105+'2025 Οκτώβριος'!N105</f>
        <v>0</v>
      </c>
      <c r="O105" s="76">
        <f t="shared" si="46"/>
        <v>0</v>
      </c>
      <c r="P105" s="58"/>
      <c r="Q105" s="59" t="e">
        <f t="shared" si="47"/>
        <v>#DIV/0!</v>
      </c>
      <c r="S105"/>
      <c r="T105"/>
      <c r="U105"/>
      <c r="V105"/>
    </row>
    <row r="106" spans="1:22" ht="14.5">
      <c r="A106" s="180">
        <v>54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14.5">
      <c r="A107" s="180">
        <v>55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56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57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58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/>
      <c r="B111" s="174"/>
      <c r="C111" s="75" t="s">
        <v>370</v>
      </c>
      <c r="D111" s="65">
        <f>'2025_60-69 ΕΞΟΔΑ+ΟΜ 2'!N36</f>
        <v>0</v>
      </c>
      <c r="E111" s="82"/>
      <c r="F111" s="65">
        <f>'2025_60-69 ΕΞΟΔΑ+ΟΜ 2'!AA36</f>
        <v>46297.340000000004</v>
      </c>
      <c r="G111" s="82"/>
      <c r="H111" s="65">
        <f>SUM(H81:H110)</f>
        <v>8646.7549999999992</v>
      </c>
      <c r="I111" s="82"/>
      <c r="J111" s="65">
        <f>SUM(J81:J110)</f>
        <v>268840.51850000001</v>
      </c>
      <c r="K111" s="82"/>
      <c r="L111" s="65">
        <f>SUM(L81:L110)</f>
        <v>7693.92</v>
      </c>
      <c r="M111" s="82"/>
      <c r="N111" s="65">
        <f>SUM(N81:N110)</f>
        <v>77841.72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/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1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15.75" customHeight="1">
      <c r="A114" s="174"/>
      <c r="B114" s="74"/>
      <c r="C114" s="52" t="s">
        <v>413</v>
      </c>
      <c r="D114" s="433" t="str">
        <f>ΑΝΤΙΣΤΟΙΧΙΣΗ!$F$116</f>
        <v xml:space="preserve">ΝΟΕΜΒΡΙΟΣ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ΑΝΤΙΣΤΟΙΧΙΣΗ!$F$116</f>
        <v xml:space="preserve">ΝΟΕΜΒΡΙΟΣ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ΑΝΤΙΣΤΟΙΧΙΣΗ!$F$130</f>
        <v>ΝΟΕΜΒΡΙΟΣ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81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/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52011.51</v>
      </c>
      <c r="G116" s="82"/>
      <c r="H116" s="65">
        <f>SUM(H117:H156)</f>
        <v>12716.622716666667</v>
      </c>
      <c r="I116" s="82"/>
      <c r="J116" s="65">
        <f>SUM(J117:J156)</f>
        <v>85696.806116666674</v>
      </c>
      <c r="K116" s="82"/>
      <c r="L116" s="65">
        <f>SUM(L117:L156)</f>
        <v>11725.87</v>
      </c>
      <c r="M116" s="82"/>
      <c r="N116" s="65">
        <f>SUM(N117:N156)</f>
        <v>95246.969999999987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59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2'!N71</f>
        <v>0</v>
      </c>
      <c r="E117" s="76">
        <f>D117/$D$116</f>
        <v>0</v>
      </c>
      <c r="F117" s="66">
        <f>D117+'2025 Οκτώβριος'!F117</f>
        <v>6449.25</v>
      </c>
      <c r="G117" s="76">
        <f>F117/$F$116</f>
        <v>0.12399659229274443</v>
      </c>
      <c r="H117" s="56">
        <f>ΠΡΟΥΠΟΛΟΓΙΣΜΟΣ_ΕΞΟΔΑ!N237</f>
        <v>1200</v>
      </c>
      <c r="I117" s="426">
        <f>H117/$H$116</f>
        <v>9.4364677378314873E-2</v>
      </c>
      <c r="J117" s="66">
        <f>'2025 Οκτώβριος'!J117</f>
        <v>24065.944783333336</v>
      </c>
      <c r="K117" s="430">
        <f>J117/$J$116</f>
        <v>0.28082662439683259</v>
      </c>
      <c r="L117" s="56">
        <f>'2024_60-69 ΕΞΟΔΑ+ΟΜ 2'!N66</f>
        <v>1079</v>
      </c>
      <c r="M117" s="76">
        <f>L117/$L$116</f>
        <v>9.201875852282175E-2</v>
      </c>
      <c r="N117" s="66">
        <f>L117+'2025 Οκτώβριος'!N117</f>
        <v>13534.27</v>
      </c>
      <c r="O117" s="76">
        <f>N117/$N$116</f>
        <v>0.1420965937289134</v>
      </c>
      <c r="P117" s="66"/>
      <c r="Q117" s="80">
        <f t="shared" ref="Q117:Q153" si="48">SUM(D117:P117)</f>
        <v>46329.19808657965</v>
      </c>
      <c r="S117"/>
      <c r="T117"/>
      <c r="U117"/>
      <c r="V117"/>
    </row>
    <row r="118" spans="1:22" ht="28">
      <c r="A118" s="180">
        <v>60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2'!N72</f>
        <v>0</v>
      </c>
      <c r="E118" s="76">
        <f t="shared" ref="E118:E153" si="49">D118/$D$116</f>
        <v>0</v>
      </c>
      <c r="F118" s="66">
        <f>D118+'2025 Οκτώβριος'!F118</f>
        <v>1329.02</v>
      </c>
      <c r="G118" s="76">
        <f t="shared" ref="G118:G153" si="50">F118/$F$116</f>
        <v>2.5552420992968672E-2</v>
      </c>
      <c r="H118" s="56">
        <f>ΠΡΟΥΠΟΛΟΓΙΣΜΟΣ_ΕΞΟΔΑ!N241</f>
        <v>239.68999999999997</v>
      </c>
      <c r="I118" s="426">
        <f t="shared" ref="I118:I153" si="51">H118/$H$116</f>
        <v>1.8848557934006908E-2</v>
      </c>
      <c r="J118" s="66">
        <f>'2025 Οκτώβριος'!J118</f>
        <v>4092.2138</v>
      </c>
      <c r="K118" s="430">
        <f t="shared" ref="K118:K153" si="52">J118/$J$116</f>
        <v>4.7752232381086709E-2</v>
      </c>
      <c r="L118" s="56">
        <f>'2024_60-69 ΕΞΟΔΑ+ΟΜ 2'!N67</f>
        <v>240.51</v>
      </c>
      <c r="M118" s="76">
        <f t="shared" ref="M118:M153" si="53">L118/$L$116</f>
        <v>2.0511058028103671E-2</v>
      </c>
      <c r="N118" s="66">
        <f>L118+'2025 Οκτώβριος'!N118</f>
        <v>2929.4400000000005</v>
      </c>
      <c r="O118" s="76">
        <f t="shared" ref="O118:O153" si="54">N118/$N$116</f>
        <v>3.0756253978473026E-2</v>
      </c>
      <c r="P118" s="66"/>
      <c r="Q118" s="80">
        <f t="shared" si="48"/>
        <v>8831.0172205233139</v>
      </c>
      <c r="S118"/>
      <c r="T118"/>
      <c r="U118"/>
      <c r="V118" s="237"/>
    </row>
    <row r="119" spans="1:22" ht="14.5">
      <c r="A119" s="180">
        <v>61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2'!N73</f>
        <v>0</v>
      </c>
      <c r="E119" s="76">
        <f t="shared" si="49"/>
        <v>0</v>
      </c>
      <c r="F119" s="66">
        <f>D119+'2025 Οκτώβριος'!F119</f>
        <v>4377.5</v>
      </c>
      <c r="G119" s="76">
        <f t="shared" si="50"/>
        <v>8.416406291607377E-2</v>
      </c>
      <c r="H119" s="56">
        <f>ΠΡΟΥΠΟΛΟΓΙΣΜΟΣ_ΕΞΟΔΑ!N245</f>
        <v>875.5</v>
      </c>
      <c r="I119" s="426">
        <f t="shared" si="51"/>
        <v>6.8846895870595559E-2</v>
      </c>
      <c r="J119" s="66">
        <f>'2025 Οκτώβριος'!J119</f>
        <v>5706.88</v>
      </c>
      <c r="K119" s="430">
        <f t="shared" si="52"/>
        <v>6.6593847059255834E-2</v>
      </c>
      <c r="L119" s="56">
        <f>'2024_60-69 ΕΞΟΔΑ+ΟΜ 2'!N68</f>
        <v>875.5</v>
      </c>
      <c r="M119" s="76">
        <f t="shared" si="53"/>
        <v>7.4663969496506444E-2</v>
      </c>
      <c r="N119" s="66">
        <f>L119+'2025 Οκτώβριος'!N119</f>
        <v>9477.5</v>
      </c>
      <c r="O119" s="76">
        <f t="shared" si="54"/>
        <v>9.9504477675247852E-2</v>
      </c>
      <c r="P119" s="66"/>
      <c r="Q119" s="80">
        <f t="shared" si="48"/>
        <v>21313.273773253019</v>
      </c>
      <c r="S119"/>
      <c r="T119"/>
      <c r="U119"/>
      <c r="V119"/>
    </row>
    <row r="120" spans="1:22" ht="14.5">
      <c r="A120" s="180">
        <v>62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2'!N74</f>
        <v>0</v>
      </c>
      <c r="E120" s="76">
        <f t="shared" si="49"/>
        <v>0</v>
      </c>
      <c r="F120" s="66">
        <f>D120+'2025 Οκτώβριος'!F120</f>
        <v>0</v>
      </c>
      <c r="G120" s="76">
        <f t="shared" si="50"/>
        <v>0</v>
      </c>
      <c r="H120" s="56">
        <f>ΠΡΟΥΠΟΛΟΓΙΣΜΟΣ_ΕΞΟΔΑ!N249</f>
        <v>0</v>
      </c>
      <c r="I120" s="426">
        <f t="shared" si="51"/>
        <v>0</v>
      </c>
      <c r="J120" s="66">
        <f>'2025 Οκτώβριος'!J120</f>
        <v>1700</v>
      </c>
      <c r="K120" s="430">
        <f t="shared" si="52"/>
        <v>1.9837378742979511E-2</v>
      </c>
      <c r="L120" s="56">
        <f>'2024_60-69 ΕΞΟΔΑ+ΟΜ 2'!N69</f>
        <v>0</v>
      </c>
      <c r="M120" s="76">
        <f t="shared" si="53"/>
        <v>0</v>
      </c>
      <c r="N120" s="66">
        <f>L120+'2025 Οκτώβριος'!N120</f>
        <v>0</v>
      </c>
      <c r="O120" s="76">
        <f t="shared" si="54"/>
        <v>0</v>
      </c>
      <c r="P120" s="66"/>
      <c r="Q120" s="80">
        <f t="shared" si="48"/>
        <v>1700.019837378743</v>
      </c>
      <c r="S120"/>
      <c r="T120"/>
      <c r="U120"/>
      <c r="V120"/>
    </row>
    <row r="121" spans="1:22" ht="14.5">
      <c r="A121" s="180">
        <v>63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2'!N75</f>
        <v>0</v>
      </c>
      <c r="E121" s="76">
        <f t="shared" si="49"/>
        <v>0</v>
      </c>
      <c r="F121" s="66">
        <f>D121+'2025 Οκτώβριος'!F121</f>
        <v>1242.75</v>
      </c>
      <c r="G121" s="76">
        <f t="shared" si="50"/>
        <v>2.3893749671947611E-2</v>
      </c>
      <c r="H121" s="56">
        <f>ΠΡΟΥΠΟΛΟΓΙΣΜΟΣ_ΕΞΟΔΑ!N253</f>
        <v>248.55</v>
      </c>
      <c r="I121" s="426">
        <f t="shared" si="51"/>
        <v>1.9545283801983469E-2</v>
      </c>
      <c r="J121" s="66">
        <f>'2025 Οκτώβριος'!J121</f>
        <v>1491.3</v>
      </c>
      <c r="K121" s="430">
        <f t="shared" si="52"/>
        <v>1.7402048776120789E-2</v>
      </c>
      <c r="L121" s="56">
        <f>'2024_60-69 ΕΞΟΔΑ+ΟΜ 2'!N70</f>
        <v>241.31</v>
      </c>
      <c r="M121" s="76">
        <f t="shared" si="53"/>
        <v>2.0579283242949137E-2</v>
      </c>
      <c r="N121" s="66">
        <f>L121+'2025 Οκτώβριος'!N121</f>
        <v>2654.41</v>
      </c>
      <c r="O121" s="76">
        <f t="shared" si="54"/>
        <v>2.7868708054439948E-2</v>
      </c>
      <c r="P121" s="66"/>
      <c r="Q121" s="80">
        <f t="shared" si="48"/>
        <v>5878.4292890735478</v>
      </c>
      <c r="S121"/>
      <c r="T121"/>
      <c r="U121"/>
      <c r="V121"/>
    </row>
    <row r="122" spans="1:22" ht="14.5">
      <c r="A122" s="180">
        <v>64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2'!N76</f>
        <v>0</v>
      </c>
      <c r="E122" s="76">
        <f t="shared" si="49"/>
        <v>0</v>
      </c>
      <c r="F122" s="66">
        <f>D122+'2025 Οκτώβριος'!F122</f>
        <v>4826.25</v>
      </c>
      <c r="G122" s="76">
        <f t="shared" si="50"/>
        <v>9.2791960856356603E-2</v>
      </c>
      <c r="H122" s="56">
        <f>ΠΡΟΥΠΟΛΟΓΙΣΜΟΣ_ΕΞΟΔΑ!N257</f>
        <v>992.95</v>
      </c>
      <c r="I122" s="426">
        <f t="shared" si="51"/>
        <v>7.8082838668998122E-2</v>
      </c>
      <c r="J122" s="66">
        <f>'2025 Οκτώβριος'!J122</f>
        <v>6399.4</v>
      </c>
      <c r="K122" s="430">
        <f t="shared" si="52"/>
        <v>7.467489501636651E-2</v>
      </c>
      <c r="L122" s="56">
        <f>'2024_60-69 ΕΞΟΔΑ+ΟΜ 2'!N71</f>
        <v>965.25</v>
      </c>
      <c r="M122" s="76">
        <f t="shared" si="53"/>
        <v>8.2317985786982115E-2</v>
      </c>
      <c r="N122" s="66">
        <f>L122+'2025 Οκτώβριος'!N122</f>
        <v>10617.75</v>
      </c>
      <c r="O122" s="76">
        <f t="shared" si="54"/>
        <v>0.11147598711014116</v>
      </c>
      <c r="P122" s="66"/>
      <c r="Q122" s="80">
        <f t="shared" si="48"/>
        <v>23802.039343667439</v>
      </c>
      <c r="S122"/>
      <c r="T122"/>
      <c r="U122"/>
      <c r="V122"/>
    </row>
    <row r="123" spans="1:22" ht="14.5">
      <c r="A123" s="180">
        <v>65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2'!N77</f>
        <v>0</v>
      </c>
      <c r="E123" s="76">
        <f t="shared" si="49"/>
        <v>0</v>
      </c>
      <c r="F123" s="66">
        <f>D123+'2025 Οκτώβριος'!F123</f>
        <v>157.6</v>
      </c>
      <c r="G123" s="76">
        <f t="shared" si="50"/>
        <v>3.030098530113815E-3</v>
      </c>
      <c r="H123" s="56">
        <f>ΠΡΟΥΠΟΛΟΓΙΣΜΟΣ_ΕΞΟΔΑ!N261</f>
        <v>31.51</v>
      </c>
      <c r="I123" s="426">
        <f t="shared" si="51"/>
        <v>2.4778591534922513E-3</v>
      </c>
      <c r="J123" s="66">
        <f>'2025 Οκτώβριος'!J123</f>
        <v>2118.6600000000003</v>
      </c>
      <c r="K123" s="430">
        <f t="shared" si="52"/>
        <v>2.4722741675059397E-2</v>
      </c>
      <c r="L123" s="56">
        <f>'2024_60-69 ΕΞΟΔΑ+ΟΜ 2'!N72</f>
        <v>31.52</v>
      </c>
      <c r="M123" s="76">
        <f t="shared" si="53"/>
        <v>2.6880734649113456E-3</v>
      </c>
      <c r="N123" s="66">
        <f>L123+'2025 Οκτώβριος'!N123</f>
        <v>341.2</v>
      </c>
      <c r="O123" s="76">
        <f t="shared" si="54"/>
        <v>3.582266186525409E-3</v>
      </c>
      <c r="P123" s="66"/>
      <c r="Q123" s="80">
        <f t="shared" si="48"/>
        <v>2680.5265010390099</v>
      </c>
      <c r="S123"/>
      <c r="T123"/>
      <c r="U123"/>
      <c r="V123"/>
    </row>
    <row r="124" spans="1:22" ht="28">
      <c r="A124" s="180">
        <v>66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2'!N78</f>
        <v>0</v>
      </c>
      <c r="E124" s="76">
        <f t="shared" si="49"/>
        <v>0</v>
      </c>
      <c r="F124" s="66">
        <f>D124+'2025 Οκτώβριος'!F124</f>
        <v>44.75</v>
      </c>
      <c r="G124" s="76">
        <f t="shared" si="50"/>
        <v>8.6038647983878946E-4</v>
      </c>
      <c r="H124" s="56">
        <f>ΠΡΟΥΠΟΛΟΓΙΣΜΟΣ_ΕΞΟΔΑ!N265</f>
        <v>8.9499999999999886</v>
      </c>
      <c r="I124" s="426">
        <f t="shared" si="51"/>
        <v>7.0380321877993083E-4</v>
      </c>
      <c r="J124" s="66">
        <f>'2025 Οκτώβριος'!J124</f>
        <v>114.89999999999995</v>
      </c>
      <c r="K124" s="430">
        <f t="shared" si="52"/>
        <v>1.3407734220990263E-3</v>
      </c>
      <c r="L124" s="56">
        <f>'2024_60-69 ΕΞΟΔΑ+ΟΜ 2'!N73</f>
        <v>8.69</v>
      </c>
      <c r="M124" s="76">
        <f t="shared" si="53"/>
        <v>7.4109639625887023E-4</v>
      </c>
      <c r="N124" s="66">
        <f>L124+'2025 Οκτώβριος'!N124</f>
        <v>112.46</v>
      </c>
      <c r="O124" s="76">
        <f t="shared" si="54"/>
        <v>1.1807199746091662E-3</v>
      </c>
      <c r="P124" s="66"/>
      <c r="Q124" s="80">
        <f t="shared" si="48"/>
        <v>289.75482677949151</v>
      </c>
      <c r="S124"/>
      <c r="T124"/>
      <c r="U124"/>
      <c r="V124"/>
    </row>
    <row r="125" spans="1:22" ht="28">
      <c r="A125" s="180">
        <v>67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2'!N79</f>
        <v>0</v>
      </c>
      <c r="E125" s="76">
        <f t="shared" si="49"/>
        <v>0</v>
      </c>
      <c r="F125" s="66">
        <f>D125+'2025 Οκτώβριος'!F125</f>
        <v>0</v>
      </c>
      <c r="G125" s="76">
        <f t="shared" si="50"/>
        <v>0</v>
      </c>
      <c r="H125" s="56">
        <f>ΠΡΟΥΠΟΛΟΓΙΣΜΟΣ_ΕΞΟΔΑ!N269</f>
        <v>0</v>
      </c>
      <c r="I125" s="426">
        <f t="shared" si="51"/>
        <v>0</v>
      </c>
      <c r="J125" s="66">
        <f>'2025 Οκτώβριος'!J125</f>
        <v>17.899999999999977</v>
      </c>
      <c r="K125" s="430">
        <f t="shared" si="52"/>
        <v>2.0887592911725459E-4</v>
      </c>
      <c r="L125" s="56">
        <f>'2024_60-69 ΕΞΟΔΑ+ΟΜ 2'!N74</f>
        <v>0</v>
      </c>
      <c r="M125" s="76">
        <f t="shared" si="53"/>
        <v>0</v>
      </c>
      <c r="N125" s="66">
        <f>L125+'2025 Οκτώβριος'!N125</f>
        <v>0</v>
      </c>
      <c r="O125" s="76">
        <f t="shared" si="54"/>
        <v>0</v>
      </c>
      <c r="P125" s="66"/>
      <c r="Q125" s="80">
        <f t="shared" si="48"/>
        <v>17.900208875929096</v>
      </c>
      <c r="S125"/>
      <c r="T125"/>
      <c r="U125"/>
      <c r="V125"/>
    </row>
    <row r="126" spans="1:22" ht="28">
      <c r="A126" s="180">
        <v>68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2'!N80</f>
        <v>0</v>
      </c>
      <c r="E126" s="76">
        <f t="shared" si="49"/>
        <v>0</v>
      </c>
      <c r="F126" s="66">
        <f>D126+'2025 Οκτώβριος'!F126</f>
        <v>173.75</v>
      </c>
      <c r="G126" s="76">
        <f t="shared" si="50"/>
        <v>3.3406067233964173E-3</v>
      </c>
      <c r="H126" s="56">
        <f>ΠΡΟΥΠΟΛΟΓΙΣΜΟΣ_ΕΞΟΔΑ!N273</f>
        <v>35.74</v>
      </c>
      <c r="I126" s="426">
        <f t="shared" si="51"/>
        <v>2.8104946412508113E-3</v>
      </c>
      <c r="J126" s="66">
        <f>'2025 Οκτώβριος'!J126</f>
        <v>212.46000000000004</v>
      </c>
      <c r="K126" s="430">
        <f t="shared" si="52"/>
        <v>2.4792055810196633E-3</v>
      </c>
      <c r="L126" s="56">
        <f>'2024_60-69 ΕΞΟΔΑ+ΟΜ 2'!N75</f>
        <v>34.75</v>
      </c>
      <c r="M126" s="76">
        <f t="shared" si="53"/>
        <v>2.963532769849913E-3</v>
      </c>
      <c r="N126" s="66">
        <f>L126+'2025 Οκτώβριος'!N126</f>
        <v>382.25</v>
      </c>
      <c r="O126" s="76">
        <f t="shared" si="54"/>
        <v>4.0132510252032169E-3</v>
      </c>
      <c r="P126" s="66"/>
      <c r="Q126" s="80">
        <f t="shared" si="48"/>
        <v>838.96560709074072</v>
      </c>
      <c r="S126"/>
      <c r="T126"/>
      <c r="U126"/>
      <c r="V126"/>
    </row>
    <row r="127" spans="1:22" ht="15" customHeight="1">
      <c r="A127" s="180">
        <v>69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2'!N81</f>
        <v>0</v>
      </c>
      <c r="E127" s="76">
        <f t="shared" si="49"/>
        <v>0</v>
      </c>
      <c r="F127" s="66">
        <f>D127+'2025 Οκτώβριος'!F127</f>
        <v>0</v>
      </c>
      <c r="G127" s="76">
        <f t="shared" si="50"/>
        <v>0</v>
      </c>
      <c r="H127" s="56">
        <f>ΠΡΟΥΠΟΛΟΓΙΣΜΟΣ_ΕΞΟΔΑ!N277</f>
        <v>0</v>
      </c>
      <c r="I127" s="426">
        <f t="shared" si="51"/>
        <v>0</v>
      </c>
      <c r="J127" s="66">
        <f>'2025 Οκτώβριος'!J127</f>
        <v>69.5</v>
      </c>
      <c r="K127" s="430">
        <f t="shared" si="52"/>
        <v>8.1099871919827998E-4</v>
      </c>
      <c r="L127" s="56">
        <f>'2024_60-69 ΕΞΟΔΑ+ΟΜ 2'!N76</f>
        <v>0</v>
      </c>
      <c r="M127" s="76">
        <f t="shared" si="53"/>
        <v>0</v>
      </c>
      <c r="N127" s="66">
        <f>L127+'2025 Οκτώβριος'!N127</f>
        <v>0</v>
      </c>
      <c r="O127" s="76">
        <f t="shared" si="54"/>
        <v>0</v>
      </c>
      <c r="P127" s="66"/>
      <c r="Q127" s="80">
        <f t="shared" si="48"/>
        <v>69.500810998719203</v>
      </c>
      <c r="S127"/>
      <c r="T127"/>
      <c r="U127"/>
      <c r="V127"/>
    </row>
    <row r="128" spans="1:22" ht="28">
      <c r="A128" s="180">
        <v>70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2'!N82</f>
        <v>0</v>
      </c>
      <c r="E128" s="76">
        <f t="shared" si="49"/>
        <v>0</v>
      </c>
      <c r="F128" s="66">
        <f>D128+'2025 Οκτώβριος'!F128</f>
        <v>0</v>
      </c>
      <c r="G128" s="76">
        <f t="shared" si="50"/>
        <v>0</v>
      </c>
      <c r="H128" s="56">
        <f>ΠΡΟΥΠΟΛΟΓΙΣΜΟΣ_ΕΞΟΔΑ!N281</f>
        <v>0</v>
      </c>
      <c r="I128" s="426">
        <f t="shared" si="51"/>
        <v>0</v>
      </c>
      <c r="J128" s="66">
        <f>'2025 Οκτώβριος'!J128</f>
        <v>0</v>
      </c>
      <c r="K128" s="430">
        <f t="shared" si="52"/>
        <v>0</v>
      </c>
      <c r="L128" s="56">
        <f>'2024_60-69 ΕΞΟΔΑ+ΟΜ 2'!N77</f>
        <v>0</v>
      </c>
      <c r="M128" s="76">
        <f t="shared" si="53"/>
        <v>0</v>
      </c>
      <c r="N128" s="66">
        <f>L128+'2025 Οκτώβριος'!N128</f>
        <v>0</v>
      </c>
      <c r="O128" s="76">
        <f t="shared" si="54"/>
        <v>0</v>
      </c>
      <c r="P128" s="66"/>
      <c r="Q128" s="80">
        <f t="shared" si="48"/>
        <v>0</v>
      </c>
      <c r="S128"/>
      <c r="T128"/>
      <c r="U128"/>
      <c r="V128"/>
    </row>
    <row r="129" spans="1:22" ht="28">
      <c r="A129" s="180">
        <v>71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2'!N83</f>
        <v>0</v>
      </c>
      <c r="E129" s="76">
        <f t="shared" si="49"/>
        <v>0</v>
      </c>
      <c r="F129" s="66">
        <f>D129+'2025 Οκτώβριος'!F129</f>
        <v>0</v>
      </c>
      <c r="G129" s="76">
        <f t="shared" si="50"/>
        <v>0</v>
      </c>
      <c r="H129" s="56">
        <f>ΠΡΟΥΠΟΛΟΓΙΣΜΟΣ_ΕΞΟΔΑ!N285</f>
        <v>0</v>
      </c>
      <c r="I129" s="426">
        <f t="shared" si="51"/>
        <v>0</v>
      </c>
      <c r="J129" s="66">
        <f>'2025 Οκτώβριος'!J129</f>
        <v>0</v>
      </c>
      <c r="K129" s="430">
        <f t="shared" si="52"/>
        <v>0</v>
      </c>
      <c r="L129" s="56">
        <f>'2024_60-69 ΕΞΟΔΑ+ΟΜ 2'!N78</f>
        <v>0</v>
      </c>
      <c r="M129" s="76">
        <f t="shared" si="53"/>
        <v>0</v>
      </c>
      <c r="N129" s="66">
        <f>L129+'2025 Οκτώβριος'!N129</f>
        <v>0</v>
      </c>
      <c r="O129" s="76">
        <f t="shared" si="54"/>
        <v>0</v>
      </c>
      <c r="P129" s="66"/>
      <c r="Q129" s="80">
        <f t="shared" si="48"/>
        <v>0</v>
      </c>
      <c r="S129"/>
      <c r="T129"/>
      <c r="U129"/>
      <c r="V129"/>
    </row>
    <row r="130" spans="1:22" ht="28">
      <c r="A130" s="180">
        <v>72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2'!N84</f>
        <v>0</v>
      </c>
      <c r="E130" s="76">
        <f t="shared" si="49"/>
        <v>0</v>
      </c>
      <c r="F130" s="66">
        <f>D130+'2025 Οκτώβριος'!F130</f>
        <v>172.5</v>
      </c>
      <c r="G130" s="76">
        <f t="shared" si="50"/>
        <v>3.3165735815014791E-3</v>
      </c>
      <c r="H130" s="56">
        <f>ΠΡΟΥΠΟΛΟΓΙΣΜΟΣ_ΕΞΟΔΑ!N289</f>
        <v>31</v>
      </c>
      <c r="I130" s="426">
        <f t="shared" si="51"/>
        <v>2.4377541656064677E-3</v>
      </c>
      <c r="J130" s="66">
        <f>'2025 Οκτώβριος'!J130</f>
        <v>231.5</v>
      </c>
      <c r="K130" s="430">
        <f t="shared" si="52"/>
        <v>2.7013842229410335E-3</v>
      </c>
      <c r="L130" s="56">
        <f>'2024_60-69 ΕΞΟΔΑ+ΟΜ 2'!N79</f>
        <v>42.58</v>
      </c>
      <c r="M130" s="76">
        <f t="shared" si="53"/>
        <v>3.6312870601499076E-3</v>
      </c>
      <c r="N130" s="66">
        <f>L130+'2025 Οκτώβριος'!N130</f>
        <v>415.08</v>
      </c>
      <c r="O130" s="76">
        <f t="shared" si="54"/>
        <v>4.3579339059289764E-3</v>
      </c>
      <c r="P130" s="66"/>
      <c r="Q130" s="80">
        <f t="shared" si="48"/>
        <v>892.67644493293608</v>
      </c>
      <c r="S130"/>
      <c r="T130"/>
      <c r="U130"/>
      <c r="V130"/>
    </row>
    <row r="131" spans="1:22" ht="14.5">
      <c r="A131" s="180">
        <v>73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2'!N85</f>
        <v>0</v>
      </c>
      <c r="E131" s="76">
        <f t="shared" si="49"/>
        <v>0</v>
      </c>
      <c r="F131" s="66">
        <f>D131+'2025 Οκτώβριος'!F131</f>
        <v>751.64</v>
      </c>
      <c r="G131" s="76">
        <f t="shared" si="50"/>
        <v>1.4451416619129111E-2</v>
      </c>
      <c r="H131" s="56">
        <f>ΠΡΟΥΠΟΛΟΓΙΣΜΟΣ_ΕΞΟΔΑ!N293</f>
        <v>131.2329</v>
      </c>
      <c r="I131" s="426">
        <f t="shared" si="51"/>
        <v>1.0319791891600549E-2</v>
      </c>
      <c r="J131" s="66">
        <f>'2025 Οκτώβριος'!J131</f>
        <v>1132.9105</v>
      </c>
      <c r="K131" s="430">
        <f t="shared" si="52"/>
        <v>1.3219985100234288E-2</v>
      </c>
      <c r="L131" s="56">
        <f>'2024_60-69 ΕΞΟΔΑ+ΟΜ 2'!N80</f>
        <v>130.58000000000001</v>
      </c>
      <c r="M131" s="76">
        <f t="shared" si="53"/>
        <v>1.1136060693151126E-2</v>
      </c>
      <c r="N131" s="66">
        <f>L131+'2025 Οκτώβριος'!N131</f>
        <v>1690.79</v>
      </c>
      <c r="O131" s="76">
        <f t="shared" si="54"/>
        <v>1.7751640813350809E-2</v>
      </c>
      <c r="P131" s="66"/>
      <c r="Q131" s="80">
        <f t="shared" si="48"/>
        <v>3837.2202788951172</v>
      </c>
      <c r="S131"/>
      <c r="T131"/>
      <c r="U131"/>
      <c r="V131" s="237"/>
    </row>
    <row r="132" spans="1:22" ht="14.5">
      <c r="A132" s="180">
        <v>74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2'!N86</f>
        <v>0</v>
      </c>
      <c r="E132" s="76">
        <f t="shared" si="49"/>
        <v>0</v>
      </c>
      <c r="F132" s="66">
        <f>D132+'2025 Οκτώβριος'!F132</f>
        <v>88.68</v>
      </c>
      <c r="G132" s="76">
        <f t="shared" si="50"/>
        <v>1.7050072185944996E-3</v>
      </c>
      <c r="H132" s="56">
        <f>ΠΡΟΥΠΟΛΟΓΙΣΜΟΣ_ΕΞΟΔΑ!N297</f>
        <v>24.632549999999998</v>
      </c>
      <c r="I132" s="426">
        <f t="shared" si="51"/>
        <v>1.9370355281293414E-3</v>
      </c>
      <c r="J132" s="66">
        <f>'2025 Οκτώβριος'!J132</f>
        <v>292.86244999999997</v>
      </c>
      <c r="K132" s="430">
        <f t="shared" si="52"/>
        <v>3.4174254942628819E-3</v>
      </c>
      <c r="L132" s="56">
        <f>'2024_60-69 ΕΞΟΔΑ+ΟΜ 2'!N81</f>
        <v>24.51</v>
      </c>
      <c r="M132" s="76">
        <f t="shared" si="53"/>
        <v>2.0902500198279532E-3</v>
      </c>
      <c r="N132" s="66">
        <f>L132+'2025 Οκτώβριος'!N132</f>
        <v>173.55</v>
      </c>
      <c r="O132" s="76">
        <f t="shared" si="54"/>
        <v>1.8221052071262743E-3</v>
      </c>
      <c r="P132" s="66"/>
      <c r="Q132" s="80">
        <f t="shared" si="48"/>
        <v>604.24597182346793</v>
      </c>
      <c r="S132"/>
      <c r="T132"/>
      <c r="U132"/>
      <c r="V132" s="237"/>
    </row>
    <row r="133" spans="1:22" ht="28">
      <c r="A133" s="180">
        <v>75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2'!N87</f>
        <v>0</v>
      </c>
      <c r="E133" s="76">
        <f t="shared" si="49"/>
        <v>0</v>
      </c>
      <c r="F133" s="66">
        <f>D133+'2025 Οκτώβριος'!F133</f>
        <v>46.31</v>
      </c>
      <c r="G133" s="76">
        <f t="shared" si="50"/>
        <v>8.9037984092367245E-4</v>
      </c>
      <c r="H133" s="56">
        <f>ΠΡΟΥΠΟΛΟΓΙΣΜΟΣ_ΕΞΟΔΑ!N301</f>
        <v>17.155349999999999</v>
      </c>
      <c r="I133" s="426">
        <f t="shared" si="51"/>
        <v>1.3490492233850615E-3</v>
      </c>
      <c r="J133" s="66">
        <f>'2025 Οκτώβριος'!J133</f>
        <v>63.820350000000005</v>
      </c>
      <c r="K133" s="430">
        <f t="shared" si="52"/>
        <v>7.4472262027030145E-4</v>
      </c>
      <c r="L133" s="56">
        <f>'2024_60-69 ΕΞΟΔΑ+ΟΜ 2'!N82</f>
        <v>17.07</v>
      </c>
      <c r="M133" s="76">
        <f t="shared" si="53"/>
        <v>1.4557555217651226E-3</v>
      </c>
      <c r="N133" s="66">
        <f>L133+'2025 Οκτώβριος'!N133</f>
        <v>52.63</v>
      </c>
      <c r="O133" s="76">
        <f t="shared" si="54"/>
        <v>5.5256350936937952E-4</v>
      </c>
      <c r="P133" s="66"/>
      <c r="Q133" s="80">
        <f t="shared" si="48"/>
        <v>196.99069247071571</v>
      </c>
      <c r="S133"/>
      <c r="T133"/>
      <c r="U133"/>
      <c r="V133" s="237"/>
    </row>
    <row r="134" spans="1:22" ht="14.5">
      <c r="A134" s="180">
        <v>76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2'!N88</f>
        <v>0</v>
      </c>
      <c r="E134" s="76">
        <f t="shared" si="49"/>
        <v>0</v>
      </c>
      <c r="F134" s="66">
        <f>D134+'2025 Οκτώβριος'!F134</f>
        <v>62.370000000000005</v>
      </c>
      <c r="G134" s="76">
        <f t="shared" si="50"/>
        <v>1.1991576479898393E-3</v>
      </c>
      <c r="H134" s="56">
        <f>ΠΡΟΥΠΟΛΟΓΙΣΜΟΣ_ΕΞΟΔΑ!N305</f>
        <v>19.647749999999998</v>
      </c>
      <c r="I134" s="426">
        <f t="shared" si="51"/>
        <v>1.5450446582998215E-3</v>
      </c>
      <c r="J134" s="66">
        <f>'2025 Οκτώβριος'!J134</f>
        <v>608.11489999999992</v>
      </c>
      <c r="K134" s="430">
        <f t="shared" si="52"/>
        <v>7.0961209356171229E-3</v>
      </c>
      <c r="L134" s="56">
        <f>'2024_60-69 ΕΞΟΔΑ+ΟΜ 2'!N83</f>
        <v>19.55</v>
      </c>
      <c r="M134" s="76">
        <f t="shared" si="53"/>
        <v>1.6672536877860662E-3</v>
      </c>
      <c r="N134" s="66">
        <f>L134+'2025 Οκτώβριος'!N134</f>
        <v>81.930000000000021</v>
      </c>
      <c r="O134" s="76">
        <f t="shared" si="54"/>
        <v>8.6018484367534243E-4</v>
      </c>
      <c r="P134" s="66"/>
      <c r="Q134" s="80">
        <f t="shared" si="48"/>
        <v>791.62501776177328</v>
      </c>
      <c r="S134"/>
      <c r="T134"/>
      <c r="U134"/>
      <c r="V134" s="237"/>
    </row>
    <row r="135" spans="1:22" ht="28">
      <c r="A135" s="180">
        <v>77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2'!N89</f>
        <v>0</v>
      </c>
      <c r="E135" s="76">
        <f t="shared" si="49"/>
        <v>0</v>
      </c>
      <c r="F135" s="66">
        <f>D135+'2025 Οκτώβριος'!F135</f>
        <v>1482.8000000000002</v>
      </c>
      <c r="G135" s="76">
        <f t="shared" si="50"/>
        <v>2.8509074241451559E-2</v>
      </c>
      <c r="H135" s="56">
        <f>ΠΡΟΥΠΟΛΟΓΙΣΜΟΣ_ΕΞΟΔΑ!N309</f>
        <v>330.23</v>
      </c>
      <c r="I135" s="426">
        <f t="shared" si="51"/>
        <v>2.5968372842200767E-2</v>
      </c>
      <c r="J135" s="66">
        <f>'2025 Οκτώβριος'!J135</f>
        <v>2064.1360000000004</v>
      </c>
      <c r="K135" s="430">
        <f t="shared" si="52"/>
        <v>2.4086498593540451E-2</v>
      </c>
      <c r="L135" s="56">
        <f>'2024_60-69 ΕΞΟΔΑ+ΟΜ 2'!N84</f>
        <v>330.23</v>
      </c>
      <c r="M135" s="76">
        <f t="shared" si="53"/>
        <v>2.8162515873022639E-2</v>
      </c>
      <c r="N135" s="66">
        <f>L135+'2025 Οκτώβριος'!N135</f>
        <v>3608.2299999999996</v>
      </c>
      <c r="O135" s="76">
        <f t="shared" si="54"/>
        <v>3.7882884883372145E-2</v>
      </c>
      <c r="P135" s="66"/>
      <c r="Q135" s="80">
        <f t="shared" si="48"/>
        <v>7815.770609346434</v>
      </c>
      <c r="S135"/>
      <c r="T135"/>
      <c r="U135"/>
      <c r="V135"/>
    </row>
    <row r="136" spans="1:22" ht="14.5">
      <c r="A136" s="180">
        <v>78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2'!N90</f>
        <v>0</v>
      </c>
      <c r="E136" s="76">
        <f t="shared" si="49"/>
        <v>0</v>
      </c>
      <c r="F136" s="66">
        <f>D136+'2025 Οκτώβριος'!F136</f>
        <v>25.62</v>
      </c>
      <c r="G136" s="76">
        <f t="shared" si="50"/>
        <v>4.9258327627865446E-4</v>
      </c>
      <c r="H136" s="56">
        <f>ΠΡΟΥΠΟΛΟΓΙΣΜΟΣ_ΕΞΟΔΑ!N313</f>
        <v>27.590000000000003</v>
      </c>
      <c r="I136" s="426">
        <f t="shared" si="51"/>
        <v>2.1696012073897561E-3</v>
      </c>
      <c r="J136" s="66">
        <f>'2025 Οκτώβριος'!J136</f>
        <v>458.32000000000005</v>
      </c>
      <c r="K136" s="430">
        <f t="shared" si="52"/>
        <v>5.3481573091072763E-3</v>
      </c>
      <c r="L136" s="56">
        <f>'2024_60-69 ΕΞΟΔΑ+ΟΜ 2'!N85</f>
        <v>27.590000000000003</v>
      </c>
      <c r="M136" s="76">
        <f t="shared" si="53"/>
        <v>2.3529170969829958E-3</v>
      </c>
      <c r="N136" s="66">
        <f>L136+'2025 Οκτώβριος'!N136</f>
        <v>99.52000000000001</v>
      </c>
      <c r="O136" s="76">
        <f t="shared" si="54"/>
        <v>1.0448626344754066E-3</v>
      </c>
      <c r="P136" s="66"/>
      <c r="Q136" s="80">
        <f t="shared" si="48"/>
        <v>638.65140812152436</v>
      </c>
      <c r="S136"/>
      <c r="T136"/>
      <c r="U136"/>
      <c r="V136"/>
    </row>
    <row r="137" spans="1:22" ht="14.5">
      <c r="A137" s="180">
        <v>79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2'!N91</f>
        <v>0</v>
      </c>
      <c r="E137" s="76">
        <f t="shared" si="49"/>
        <v>0</v>
      </c>
      <c r="F137" s="66">
        <f>D137+'2025 Οκτώβριος'!F137</f>
        <v>299.25</v>
      </c>
      <c r="G137" s="76">
        <f t="shared" si="50"/>
        <v>5.7535341696482176E-3</v>
      </c>
      <c r="H137" s="56">
        <f>ΠΡΟΥΠΟΛΟΓΙΣΜΟΣ_ΕΞΟΔΑ!N317</f>
        <v>0</v>
      </c>
      <c r="I137" s="426">
        <f t="shared" si="51"/>
        <v>0</v>
      </c>
      <c r="J137" s="66">
        <f>'2025 Οκτώβριος'!J137</f>
        <v>178.31</v>
      </c>
      <c r="K137" s="430">
        <f t="shared" si="52"/>
        <v>2.0807076492121625E-3</v>
      </c>
      <c r="L137" s="56">
        <f>'2024_60-69 ΕΞΟΔΑ+ΟΜ 2'!N86</f>
        <v>0</v>
      </c>
      <c r="M137" s="76">
        <f t="shared" si="53"/>
        <v>0</v>
      </c>
      <c r="N137" s="66">
        <f>L137+'2025 Οκτώβριος'!N137</f>
        <v>544.29999999999995</v>
      </c>
      <c r="O137" s="76">
        <f t="shared" si="54"/>
        <v>5.7146174833698129E-3</v>
      </c>
      <c r="P137" s="66"/>
      <c r="Q137" s="80">
        <f t="shared" si="48"/>
        <v>1021.8735488593022</v>
      </c>
      <c r="S137"/>
      <c r="T137"/>
      <c r="U137"/>
      <c r="V137"/>
    </row>
    <row r="138" spans="1:22" ht="14.5">
      <c r="A138" s="180">
        <v>80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2'!N92</f>
        <v>0</v>
      </c>
      <c r="E138" s="76">
        <f t="shared" si="49"/>
        <v>0</v>
      </c>
      <c r="F138" s="66">
        <f>D138+'2025 Οκτώβριος'!F138</f>
        <v>0</v>
      </c>
      <c r="G138" s="76">
        <f t="shared" si="50"/>
        <v>0</v>
      </c>
      <c r="H138" s="56">
        <f>ΠΡΟΥΠΟΛΟΓΙΣΜΟΣ_ΕΞΟΔΑ!N321</f>
        <v>0</v>
      </c>
      <c r="I138" s="426">
        <f t="shared" si="51"/>
        <v>0</v>
      </c>
      <c r="J138" s="66">
        <f>'2025 Οκτώβριος'!J138</f>
        <v>316.24</v>
      </c>
      <c r="K138" s="430">
        <f t="shared" si="52"/>
        <v>3.6902192080469653E-3</v>
      </c>
      <c r="L138" s="56">
        <f>'2024_60-69 ΕΞΟΔΑ+ΟΜ 2'!N87</f>
        <v>0</v>
      </c>
      <c r="M138" s="76">
        <f t="shared" si="53"/>
        <v>0</v>
      </c>
      <c r="N138" s="66">
        <f>L138+'2025 Οκτώβριος'!N138</f>
        <v>0</v>
      </c>
      <c r="O138" s="76">
        <f t="shared" si="54"/>
        <v>0</v>
      </c>
      <c r="P138" s="66"/>
      <c r="Q138" s="80">
        <f t="shared" si="48"/>
        <v>316.24369021920808</v>
      </c>
      <c r="S138"/>
      <c r="T138"/>
      <c r="U138"/>
      <c r="V138"/>
    </row>
    <row r="139" spans="1:22" ht="14.5">
      <c r="A139" s="180">
        <v>81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2'!N93</f>
        <v>0</v>
      </c>
      <c r="E139" s="76">
        <f t="shared" si="49"/>
        <v>0</v>
      </c>
      <c r="F139" s="66">
        <f>D139+'2025 Οκτώβριος'!F139</f>
        <v>0</v>
      </c>
      <c r="G139" s="76">
        <f t="shared" si="50"/>
        <v>0</v>
      </c>
      <c r="H139" s="56">
        <f>ΠΡΟΥΠΟΛΟΓΙΣΜΟΣ_ΕΞΟΔΑ!N325</f>
        <v>0</v>
      </c>
      <c r="I139" s="426">
        <f t="shared" si="51"/>
        <v>0</v>
      </c>
      <c r="J139" s="66">
        <f>'2025 Οκτώβριος'!J139</f>
        <v>0</v>
      </c>
      <c r="K139" s="430">
        <f t="shared" si="52"/>
        <v>0</v>
      </c>
      <c r="L139" s="56">
        <f>'2024_60-69 ΕΞΟΔΑ+ΟΜ 2'!N88</f>
        <v>0</v>
      </c>
      <c r="M139" s="76">
        <f t="shared" si="53"/>
        <v>0</v>
      </c>
      <c r="N139" s="66">
        <f>L139+'2025 Οκτώβριος'!N139</f>
        <v>0</v>
      </c>
      <c r="O139" s="76">
        <f t="shared" si="54"/>
        <v>0</v>
      </c>
      <c r="P139" s="66"/>
      <c r="Q139" s="80">
        <f t="shared" si="48"/>
        <v>0</v>
      </c>
      <c r="S139"/>
      <c r="T139"/>
      <c r="U139"/>
      <c r="V139"/>
    </row>
    <row r="140" spans="1:22" ht="14.5">
      <c r="A140" s="180">
        <v>82</v>
      </c>
      <c r="B140" s="180">
        <v>24</v>
      </c>
      <c r="C140" s="118" t="str">
        <f>ΑΝΤΙΣΤΟΙΧΙΣΗ!O210</f>
        <v>Υλικά Φαρμακείου</v>
      </c>
      <c r="D140" s="56">
        <f>'2025_60-69 ΕΞΟΔΑ+ΟΜ 2'!N94</f>
        <v>0</v>
      </c>
      <c r="E140" s="76">
        <f t="shared" si="49"/>
        <v>0</v>
      </c>
      <c r="F140" s="66">
        <f>D140+'2025 Οκτώβριος'!F140</f>
        <v>0</v>
      </c>
      <c r="G140" s="76">
        <f t="shared" si="50"/>
        <v>0</v>
      </c>
      <c r="H140" s="56">
        <f>ΠΡΟΥΠΟΛΟΓΙΣΜΟΣ_ΕΞΟΔΑ!N329</f>
        <v>0</v>
      </c>
      <c r="I140" s="426">
        <f t="shared" si="51"/>
        <v>0</v>
      </c>
      <c r="J140" s="66">
        <f>'2025 Οκτώβριος'!J140</f>
        <v>0</v>
      </c>
      <c r="K140" s="430">
        <f t="shared" si="52"/>
        <v>0</v>
      </c>
      <c r="L140" s="56">
        <f>'2024_60-69 ΕΞΟΔΑ+ΟΜ 2'!N89</f>
        <v>0</v>
      </c>
      <c r="M140" s="76">
        <f t="shared" si="53"/>
        <v>0</v>
      </c>
      <c r="N140" s="66">
        <f>L140+'2025 Οκτώβριος'!N140</f>
        <v>0</v>
      </c>
      <c r="O140" s="76">
        <f t="shared" si="54"/>
        <v>0</v>
      </c>
      <c r="P140" s="66"/>
      <c r="Q140" s="80">
        <f t="shared" si="48"/>
        <v>0</v>
      </c>
      <c r="S140"/>
      <c r="T140"/>
      <c r="U140"/>
      <c r="V140"/>
    </row>
    <row r="141" spans="1:22" ht="14.5">
      <c r="A141" s="180">
        <v>83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2'!N95</f>
        <v>0</v>
      </c>
      <c r="E141" s="76">
        <f t="shared" si="49"/>
        <v>0</v>
      </c>
      <c r="F141" s="66">
        <f>D141+'2025 Οκτώβριος'!F141</f>
        <v>1086.5899999999999</v>
      </c>
      <c r="G141" s="76">
        <f t="shared" si="50"/>
        <v>2.0891337321296763E-2</v>
      </c>
      <c r="H141" s="56">
        <f>ΠΡΟΥΠΟΛΟΓΙΣΜΟΣ_ΕΞΟΔΑ!N333</f>
        <v>33.380000000000003</v>
      </c>
      <c r="I141" s="426">
        <f t="shared" si="51"/>
        <v>2.6249107757401256E-3</v>
      </c>
      <c r="J141" s="66">
        <f>'2025 Οκτώβριος'!J141</f>
        <v>11.230000000000004</v>
      </c>
      <c r="K141" s="430">
        <f t="shared" si="52"/>
        <v>1.3104339016685882E-4</v>
      </c>
      <c r="L141" s="56">
        <f>'2024_60-69 ΕΞΟΔΑ+ΟΜ 2'!N90</f>
        <v>33.380000000000003</v>
      </c>
      <c r="M141" s="76">
        <f t="shared" si="53"/>
        <v>2.846697089427053E-3</v>
      </c>
      <c r="N141" s="66">
        <f>L141+'2025 Οκτώβριος'!N141</f>
        <v>1192.2300000000002</v>
      </c>
      <c r="O141" s="76">
        <f t="shared" si="54"/>
        <v>1.251724858019106E-2</v>
      </c>
      <c r="P141" s="66"/>
      <c r="Q141" s="80">
        <f t="shared" si="48"/>
        <v>2356.8490112371569</v>
      </c>
      <c r="S141"/>
      <c r="T141"/>
      <c r="U141"/>
      <c r="V141"/>
    </row>
    <row r="142" spans="1:22" ht="56">
      <c r="A142" s="180">
        <v>84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2'!N96</f>
        <v>0</v>
      </c>
      <c r="E142" s="76">
        <f t="shared" si="49"/>
        <v>0</v>
      </c>
      <c r="F142" s="66">
        <f>D142+'2025 Οκτώβριος'!F142</f>
        <v>5242.7299999999996</v>
      </c>
      <c r="G142" s="76">
        <f t="shared" si="50"/>
        <v>0.1007994192054797</v>
      </c>
      <c r="H142" s="56">
        <f>ΠΡΟΥΠΟΛΟΓΙΣΜΟΣ_ΕΞΟΔΑ!N337</f>
        <v>900</v>
      </c>
      <c r="I142" s="426">
        <f t="shared" si="51"/>
        <v>7.0773508033736152E-2</v>
      </c>
      <c r="J142" s="66">
        <f>'2025 Οκτώβριος'!J142</f>
        <v>9055.69</v>
      </c>
      <c r="K142" s="430">
        <f t="shared" si="52"/>
        <v>0.10567126606412479</v>
      </c>
      <c r="L142" s="56">
        <f>'2024_60-69 ΕΞΟΔΑ+ΟΜ 2'!N91</f>
        <v>900</v>
      </c>
      <c r="M142" s="76">
        <f t="shared" si="53"/>
        <v>7.6753366701148823E-2</v>
      </c>
      <c r="N142" s="66">
        <f>L142+'2025 Οκτώβριος'!N142</f>
        <v>10490</v>
      </c>
      <c r="O142" s="76">
        <f t="shared" si="54"/>
        <v>0.11013473709452386</v>
      </c>
      <c r="P142" s="66"/>
      <c r="Q142" s="80">
        <f t="shared" si="48"/>
        <v>26588.884132297098</v>
      </c>
      <c r="S142"/>
      <c r="T142"/>
      <c r="U142"/>
      <c r="V142"/>
    </row>
    <row r="143" spans="1:22" ht="56">
      <c r="A143" s="180">
        <v>85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2'!N97</f>
        <v>0</v>
      </c>
      <c r="E143" s="76">
        <f t="shared" si="49"/>
        <v>0</v>
      </c>
      <c r="F143" s="66">
        <f>D143+'2025 Οκτώβριος'!F143</f>
        <v>4600.62</v>
      </c>
      <c r="G143" s="76">
        <f t="shared" si="50"/>
        <v>8.845388261175266E-2</v>
      </c>
      <c r="H143" s="56">
        <f>ΠΡΟΥΠΟΛΟΓΙΣΜΟΣ_ΕΞΟΔΑ!N341</f>
        <v>0</v>
      </c>
      <c r="I143" s="426">
        <f t="shared" si="51"/>
        <v>0</v>
      </c>
      <c r="J143" s="66">
        <f>'2025 Οκτώβριος'!J143</f>
        <v>2415.9300000000003</v>
      </c>
      <c r="K143" s="430">
        <f t="shared" si="52"/>
        <v>2.8191599074427351E-2</v>
      </c>
      <c r="L143" s="56">
        <f>'2024_60-69 ΕΞΟΔΑ+ΟΜ 2'!N92</f>
        <v>28.84</v>
      </c>
      <c r="M143" s="76">
        <f t="shared" si="53"/>
        <v>2.4595189951790355E-3</v>
      </c>
      <c r="N143" s="66">
        <f>L143+'2025 Οκτώβριος'!N143</f>
        <v>3137.6600000000003</v>
      </c>
      <c r="O143" s="76">
        <f t="shared" si="54"/>
        <v>3.2942360266158606E-2</v>
      </c>
      <c r="P143" s="66"/>
      <c r="Q143" s="80">
        <f t="shared" si="48"/>
        <v>10183.20204736095</v>
      </c>
      <c r="S143"/>
      <c r="T143"/>
      <c r="U143"/>
      <c r="V143"/>
    </row>
    <row r="144" spans="1:22" ht="14.5">
      <c r="A144" s="180">
        <v>86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2'!N98</f>
        <v>0</v>
      </c>
      <c r="E144" s="76">
        <f t="shared" si="49"/>
        <v>0</v>
      </c>
      <c r="F144" s="66">
        <f>D144+'2025 Οκτώβριος'!F144</f>
        <v>2050.08</v>
      </c>
      <c r="G144" s="76">
        <f t="shared" si="50"/>
        <v>3.9415890828780012E-2</v>
      </c>
      <c r="H144" s="56">
        <f>ΠΡΟΥΠΟΛΟΓΙΣΜΟΣ_ΕΞΟΔΑ!N345</f>
        <v>1047.56</v>
      </c>
      <c r="I144" s="426">
        <f t="shared" si="51"/>
        <v>8.2377217862022928E-2</v>
      </c>
      <c r="J144" s="66">
        <f>'2025 Οκτώβριος'!J144</f>
        <v>3289.3599999999997</v>
      </c>
      <c r="K144" s="430">
        <f t="shared" si="52"/>
        <v>3.8383694201180631E-2</v>
      </c>
      <c r="L144" s="56">
        <f>'2024_60-69 ΕΞΟΔΑ+ΟΜ 2'!N93</f>
        <v>1047.56</v>
      </c>
      <c r="M144" s="76">
        <f t="shared" si="53"/>
        <v>8.9337507579394945E-2</v>
      </c>
      <c r="N144" s="66">
        <f>L144+'2025 Οκτώβριος'!N144</f>
        <v>3131.36</v>
      </c>
      <c r="O144" s="76">
        <f t="shared" si="54"/>
        <v>3.2876216429771996E-2</v>
      </c>
      <c r="P144" s="66"/>
      <c r="Q144" s="80">
        <f t="shared" si="48"/>
        <v>10566.202390526902</v>
      </c>
      <c r="S144"/>
      <c r="T144"/>
      <c r="U144"/>
      <c r="V144"/>
    </row>
    <row r="145" spans="1:22" ht="14.5">
      <c r="A145" s="180">
        <v>87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2'!N99</f>
        <v>0</v>
      </c>
      <c r="E145" s="76">
        <f t="shared" si="49"/>
        <v>0</v>
      </c>
      <c r="F145" s="66">
        <f>D145+'2025 Οκτώβριος'!F145</f>
        <v>345.75</v>
      </c>
      <c r="G145" s="76">
        <f t="shared" si="50"/>
        <v>6.6475670481399209E-3</v>
      </c>
      <c r="H145" s="56">
        <f>ΠΡΟΥΠΟΛΟΓΙΣΜΟΣ_ΕΞΟΔΑ!N349</f>
        <v>57.53</v>
      </c>
      <c r="I145" s="426">
        <f t="shared" si="51"/>
        <v>4.5239999079787121E-3</v>
      </c>
      <c r="J145" s="66">
        <f>'2025 Οκτώβριος'!J145</f>
        <v>764.08999999999992</v>
      </c>
      <c r="K145" s="430">
        <f t="shared" si="52"/>
        <v>8.9162016021901245E-3</v>
      </c>
      <c r="L145" s="56">
        <f>'2024_60-69 ΕΞΟΔΑ+ΟΜ 2'!N94</f>
        <v>57.53</v>
      </c>
      <c r="M145" s="76">
        <f t="shared" si="53"/>
        <v>4.9062457625745461E-3</v>
      </c>
      <c r="N145" s="66">
        <f>L145+'2025 Οκτώβριος'!N145</f>
        <v>1131.3799999999999</v>
      </c>
      <c r="O145" s="76">
        <f t="shared" si="54"/>
        <v>1.1878383112869628E-2</v>
      </c>
      <c r="P145" s="66"/>
      <c r="Q145" s="80">
        <f t="shared" si="48"/>
        <v>2356.3168723974341</v>
      </c>
      <c r="S145"/>
      <c r="T145"/>
      <c r="U145"/>
      <c r="V145"/>
    </row>
    <row r="146" spans="1:22" ht="14.5">
      <c r="A146" s="180">
        <v>88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2'!N100</f>
        <v>0</v>
      </c>
      <c r="E146" s="76">
        <f t="shared" si="49"/>
        <v>0</v>
      </c>
      <c r="F146" s="66">
        <f>D146+'2025 Οκτώβριος'!F146</f>
        <v>0</v>
      </c>
      <c r="G146" s="76">
        <f t="shared" si="50"/>
        <v>0</v>
      </c>
      <c r="H146" s="56">
        <f>ΠΡΟΥΠΟΛΟΓΙΣΜΟΣ_ΕΞΟΔΑ!N353</f>
        <v>4705.72</v>
      </c>
      <c r="I146" s="426">
        <f t="shared" si="51"/>
        <v>0.37004479136056989</v>
      </c>
      <c r="J146" s="66">
        <f>'2025 Οκτώβριος'!J146</f>
        <v>1688.83</v>
      </c>
      <c r="K146" s="430">
        <f t="shared" si="52"/>
        <v>1.9707035495591815E-2</v>
      </c>
      <c r="L146" s="56">
        <f>'2024_60-69 ΕΞΟΔΑ+ΟΜ 2'!N95</f>
        <v>4705.72</v>
      </c>
      <c r="M146" s="76">
        <f t="shared" si="53"/>
        <v>0.40131094750325563</v>
      </c>
      <c r="N146" s="66">
        <f>L146+'2025 Οκτώβριος'!N146</f>
        <v>6236.68</v>
      </c>
      <c r="O146" s="76">
        <f t="shared" si="54"/>
        <v>6.5479038335812687E-2</v>
      </c>
      <c r="P146" s="66"/>
      <c r="Q146" s="80">
        <f t="shared" si="48"/>
        <v>17337.806541812693</v>
      </c>
      <c r="S146"/>
      <c r="T146"/>
      <c r="U146"/>
      <c r="V146"/>
    </row>
    <row r="147" spans="1:22" ht="14.5">
      <c r="A147" s="180">
        <v>89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2'!N101</f>
        <v>0</v>
      </c>
      <c r="E147" s="76">
        <f t="shared" si="49"/>
        <v>0</v>
      </c>
      <c r="F147" s="66">
        <f>D147+'2025 Οκτώβριος'!F147</f>
        <v>0</v>
      </c>
      <c r="G147" s="76">
        <f t="shared" si="50"/>
        <v>0</v>
      </c>
      <c r="H147" s="56">
        <f>ΠΡΟΥΠΟΛΟΓΙΣΜΟΣ_ΕΞΟΔΑ!N357</f>
        <v>0</v>
      </c>
      <c r="I147" s="426">
        <f t="shared" si="51"/>
        <v>0</v>
      </c>
      <c r="J147" s="66">
        <f>'2025 Οκτώβριος'!J147</f>
        <v>0</v>
      </c>
      <c r="K147" s="430">
        <f t="shared" si="52"/>
        <v>0</v>
      </c>
      <c r="L147" s="56">
        <f>'2024_60-69 ΕΞΟΔΑ+ΟΜ 2'!N96</f>
        <v>0</v>
      </c>
      <c r="M147" s="76">
        <f t="shared" si="53"/>
        <v>0</v>
      </c>
      <c r="N147" s="66">
        <f>L147+'2025 Οκτώβριος'!N147</f>
        <v>0</v>
      </c>
      <c r="O147" s="76">
        <f t="shared" si="54"/>
        <v>0</v>
      </c>
      <c r="P147" s="66"/>
      <c r="Q147" s="80">
        <f t="shared" si="48"/>
        <v>0</v>
      </c>
      <c r="S147"/>
      <c r="T147"/>
      <c r="U147"/>
      <c r="V147"/>
    </row>
    <row r="148" spans="1:22" ht="14.5">
      <c r="A148" s="180">
        <v>90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2'!N102</f>
        <v>0</v>
      </c>
      <c r="E148" s="76">
        <f t="shared" si="49"/>
        <v>0</v>
      </c>
      <c r="F148" s="66">
        <f>D148+'2025 Οκτώβριος'!F148</f>
        <v>4137.37</v>
      </c>
      <c r="G148" s="76">
        <f t="shared" si="50"/>
        <v>7.9547200225488543E-2</v>
      </c>
      <c r="H148" s="56">
        <f>ΠΡΟΥΠΟΛΟΓΙΣΜΟΣ_ΕΞΟΔΑ!N361</f>
        <v>560.06000000000006</v>
      </c>
      <c r="I148" s="426">
        <f t="shared" si="51"/>
        <v>4.4041567677082526E-2</v>
      </c>
      <c r="J148" s="66">
        <f>'2025 Οκτώβριος'!J148</f>
        <v>4634.57</v>
      </c>
      <c r="K148" s="430">
        <f t="shared" si="52"/>
        <v>5.408101200050032E-2</v>
      </c>
      <c r="L148" s="56">
        <f>'2024_60-69 ΕΞΟΔΑ+ΟΜ 2'!N97</f>
        <v>476.24</v>
      </c>
      <c r="M148" s="76">
        <f t="shared" si="53"/>
        <v>4.0614470397505681E-2</v>
      </c>
      <c r="N148" s="66">
        <f>L148+'2025 Οκτώβριος'!N148</f>
        <v>4529.2800000000007</v>
      </c>
      <c r="O148" s="76">
        <f t="shared" si="54"/>
        <v>4.7553008772877513E-2</v>
      </c>
      <c r="P148" s="66"/>
      <c r="Q148" s="80">
        <f t="shared" si="48"/>
        <v>14337.785837259074</v>
      </c>
      <c r="S148"/>
      <c r="T148"/>
      <c r="U148"/>
      <c r="V148"/>
    </row>
    <row r="149" spans="1:22" ht="14.5">
      <c r="A149" s="180">
        <v>91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2'!N103</f>
        <v>0</v>
      </c>
      <c r="E149" s="76">
        <f t="shared" si="49"/>
        <v>0</v>
      </c>
      <c r="F149" s="66">
        <f>D149+'2025 Οκτώβριος'!F149</f>
        <v>0</v>
      </c>
      <c r="G149" s="76">
        <f t="shared" si="50"/>
        <v>0</v>
      </c>
      <c r="H149" s="56">
        <f>ΠΡΟΥΠΟΛΟΓΙΣΜΟΣ_ΕΞΟΔΑ!N365</f>
        <v>0</v>
      </c>
      <c r="I149" s="426">
        <f t="shared" si="51"/>
        <v>0</v>
      </c>
      <c r="J149" s="66">
        <f>'2025 Οκτώβριος'!J149</f>
        <v>1265.0300000000002</v>
      </c>
      <c r="K149" s="430">
        <f t="shared" si="52"/>
        <v>1.4761693665430221E-2</v>
      </c>
      <c r="L149" s="56">
        <f>'2024_60-69 ΕΞΟΔΑ+ΟΜ 2'!N98</f>
        <v>0</v>
      </c>
      <c r="M149" s="76">
        <f t="shared" si="53"/>
        <v>0</v>
      </c>
      <c r="N149" s="66">
        <f>L149+'2025 Οκτώβριος'!N149</f>
        <v>0</v>
      </c>
      <c r="O149" s="76">
        <f t="shared" si="54"/>
        <v>0</v>
      </c>
      <c r="P149" s="66"/>
      <c r="Q149" s="80">
        <f t="shared" si="48"/>
        <v>1265.0447616936656</v>
      </c>
      <c r="S149"/>
      <c r="T149"/>
      <c r="U149"/>
      <c r="V149"/>
    </row>
    <row r="150" spans="1:22" ht="14.5">
      <c r="A150" s="180">
        <v>92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2'!N104</f>
        <v>0</v>
      </c>
      <c r="E150" s="76">
        <f t="shared" si="49"/>
        <v>0</v>
      </c>
      <c r="F150" s="66">
        <f>D150+'2025 Οκτώβριος'!F150</f>
        <v>2393.4199999999996</v>
      </c>
      <c r="G150" s="76">
        <f t="shared" si="50"/>
        <v>4.6017121979346487E-2</v>
      </c>
      <c r="H150" s="56">
        <f>ΠΡΟΥΠΟΛΟΓΙΣΜΟΣ_ΕΞΟΔΑ!N369</f>
        <v>0</v>
      </c>
      <c r="I150" s="426">
        <f t="shared" si="51"/>
        <v>0</v>
      </c>
      <c r="J150" s="66">
        <f>'2025 Οκτώβριος'!J150</f>
        <v>0</v>
      </c>
      <c r="K150" s="430">
        <f t="shared" si="52"/>
        <v>0</v>
      </c>
      <c r="L150" s="56">
        <f>'2024_60-69 ΕΞΟΔΑ+ΟΜ 2'!N99</f>
        <v>0</v>
      </c>
      <c r="M150" s="76">
        <f t="shared" si="53"/>
        <v>0</v>
      </c>
      <c r="N150" s="66">
        <f>L150+'2025 Οκτώβριος'!N150</f>
        <v>929.62</v>
      </c>
      <c r="O150" s="76">
        <f t="shared" si="54"/>
        <v>9.7601005050344403E-3</v>
      </c>
      <c r="P150" s="66"/>
      <c r="Q150" s="80">
        <f t="shared" si="48"/>
        <v>3323.0957772224838</v>
      </c>
      <c r="S150"/>
      <c r="T150"/>
      <c r="U150"/>
      <c r="V150"/>
    </row>
    <row r="151" spans="1:22" ht="14.5">
      <c r="A151" s="180">
        <v>93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2'!N105</f>
        <v>0</v>
      </c>
      <c r="E151" s="76">
        <f t="shared" si="49"/>
        <v>0</v>
      </c>
      <c r="F151" s="66">
        <f>D151+'2025 Οκτώβριος'!F151</f>
        <v>0</v>
      </c>
      <c r="G151" s="76">
        <f t="shared" si="50"/>
        <v>0</v>
      </c>
      <c r="H151" s="56">
        <f>ΠΡΟΥΠΟΛΟΓΙΣΜΟΣ_ΕΞΟΔΑ!N373</f>
        <v>336.86</v>
      </c>
      <c r="I151" s="426">
        <f t="shared" si="51"/>
        <v>2.6489737684715957E-2</v>
      </c>
      <c r="J151" s="66">
        <f>'2025 Οκτώβριος'!J151</f>
        <v>4131.7800000000007</v>
      </c>
      <c r="K151" s="430">
        <f t="shared" si="52"/>
        <v>4.8213932201569352E-2</v>
      </c>
      <c r="L151" s="56">
        <f>'2024_60-69 ΕΞΟΔΑ+ΟΜ 2'!N100</f>
        <v>336.86</v>
      </c>
      <c r="M151" s="76">
        <f t="shared" si="53"/>
        <v>2.8727932341054436E-2</v>
      </c>
      <c r="N151" s="66">
        <f>L151+'2025 Οκτώβριος'!N151</f>
        <v>6780.03</v>
      </c>
      <c r="O151" s="76">
        <f t="shared" si="54"/>
        <v>7.1183681748616265E-2</v>
      </c>
      <c r="P151" s="66"/>
      <c r="Q151" s="80">
        <f t="shared" si="48"/>
        <v>11585.704615283974</v>
      </c>
      <c r="S151"/>
      <c r="T151"/>
      <c r="U151"/>
      <c r="V151"/>
    </row>
    <row r="152" spans="1:22" ht="42.75" customHeight="1">
      <c r="A152" s="180">
        <v>94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2'!N106</f>
        <v>777.67000000000007</v>
      </c>
      <c r="E152" s="76">
        <f t="shared" si="49"/>
        <v>1</v>
      </c>
      <c r="F152" s="66">
        <f>D152+'2025 Οκτώβριος'!F152</f>
        <v>8554.3700000000008</v>
      </c>
      <c r="G152" s="76">
        <f t="shared" si="50"/>
        <v>0.16447071042544237</v>
      </c>
      <c r="H152" s="56">
        <f>ΠΡΟΥΠΟΛΟΓΙΣΜΟΣ_ΕΞΟΔΑ!N377</f>
        <v>444.43416666666667</v>
      </c>
      <c r="I152" s="426">
        <f t="shared" si="51"/>
        <v>3.4949072294500186E-2</v>
      </c>
      <c r="J152" s="66">
        <f>'2025 Οκτώβριος'!J152</f>
        <v>3790.9250000000011</v>
      </c>
      <c r="K152" s="430">
        <f t="shared" si="52"/>
        <v>4.4236479418370368E-2</v>
      </c>
      <c r="L152" s="56">
        <f>'2024_60-69 ΕΞΟΔΑ+ΟΜ 2'!N101</f>
        <v>0</v>
      </c>
      <c r="M152" s="76">
        <f t="shared" si="53"/>
        <v>0</v>
      </c>
      <c r="N152" s="66">
        <f>L152+'2025 Οκτώβριος'!N152</f>
        <v>0</v>
      </c>
      <c r="O152" s="76">
        <f t="shared" si="54"/>
        <v>0</v>
      </c>
      <c r="P152" s="66"/>
      <c r="Q152" s="80">
        <f t="shared" si="48"/>
        <v>13568.642822928807</v>
      </c>
      <c r="S152"/>
      <c r="T152"/>
      <c r="U152"/>
      <c r="V152"/>
    </row>
    <row r="153" spans="1:22" ht="14.5">
      <c r="A153" s="180">
        <v>95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2'!N107</f>
        <v>0</v>
      </c>
      <c r="E153" s="76">
        <f t="shared" si="49"/>
        <v>0</v>
      </c>
      <c r="F153" s="66">
        <f>D153+'2025 Οκτώβριος'!F153</f>
        <v>2070.54</v>
      </c>
      <c r="G153" s="76">
        <f t="shared" si="50"/>
        <v>3.9809265295316358E-2</v>
      </c>
      <c r="H153" s="56">
        <f>ΠΡΟΥΠΟΛΟΓΙΣΜΟΣ_ΕΞΟΔΑ!N381</f>
        <v>416.7</v>
      </c>
      <c r="I153" s="426">
        <f t="shared" si="51"/>
        <v>3.2768134219619841E-2</v>
      </c>
      <c r="J153" s="66">
        <f>'2025 Οκτώβριος'!J153</f>
        <v>3313.9983333333325</v>
      </c>
      <c r="K153" s="430">
        <f t="shared" si="52"/>
        <v>3.8671200054080104E-2</v>
      </c>
      <c r="L153" s="56">
        <f>'2024_60-69 ΕΞΟΔΑ+ΟΜ 2'!N102</f>
        <v>71.099999999999994</v>
      </c>
      <c r="M153" s="76">
        <f t="shared" si="53"/>
        <v>6.0635159693907563E-3</v>
      </c>
      <c r="N153" s="66">
        <f>L153+'2025 Οκτώβριος'!N153</f>
        <v>10973.42</v>
      </c>
      <c r="O153" s="76">
        <f t="shared" si="54"/>
        <v>0.11521017413992279</v>
      </c>
      <c r="P153" s="66"/>
      <c r="Q153" s="80">
        <f t="shared" si="48"/>
        <v>16845.990855623011</v>
      </c>
      <c r="S153"/>
      <c r="T153"/>
      <c r="U153"/>
      <c r="V153"/>
    </row>
    <row r="154" spans="1:22" ht="14.5">
      <c r="A154" s="180">
        <v>96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97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98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2'!N70</f>
        <v>777.67000000000007</v>
      </c>
      <c r="E157" s="82"/>
      <c r="F157" s="65">
        <f>'2025_60-69 ΕΞΟΔΑ+ΟΜ 2'!AA70</f>
        <v>52011.509999999987</v>
      </c>
      <c r="G157" s="82"/>
      <c r="H157" s="65">
        <f>SUM(H117:H156)</f>
        <v>12716.622716666667</v>
      </c>
      <c r="I157" s="82"/>
      <c r="J157" s="65">
        <f>SUM(J117:J156)</f>
        <v>85696.806116666674</v>
      </c>
      <c r="K157" s="82"/>
      <c r="L157" s="65">
        <f>SUM(L117:L156)</f>
        <v>11725.87</v>
      </c>
      <c r="M157" s="82"/>
      <c r="N157" s="65">
        <f>SUM(N117:N156)</f>
        <v>95246.969999999987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-153933.38749262533</v>
      </c>
      <c r="G159" s="298"/>
      <c r="H159" s="87">
        <f>H7-H74-H111-H157</f>
        <v>5159.6325554545674</v>
      </c>
      <c r="I159" s="298"/>
      <c r="J159" s="87">
        <f>J7-J74-J111-J157</f>
        <v>109614.17997344714</v>
      </c>
      <c r="K159" s="298"/>
      <c r="L159" s="87">
        <f>L7-L74-L111-L157</f>
        <v>-35473.71</v>
      </c>
      <c r="M159" s="298"/>
      <c r="N159" s="87">
        <f>N7-N74-N111-N157</f>
        <v>-59100.684044247304</v>
      </c>
      <c r="O159" s="298"/>
      <c r="P159" s="87"/>
      <c r="Q159" s="298"/>
      <c r="S159"/>
      <c r="T159"/>
      <c r="U159"/>
      <c r="V159"/>
    </row>
    <row r="160" spans="1:22" ht="14">
      <c r="A160" s="182"/>
      <c r="B160" s="112"/>
      <c r="C160" s="112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5"/>
      <c r="Q160" s="435"/>
    </row>
  </sheetData>
  <mergeCells count="37"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L40:O40"/>
    <mergeCell ref="P40:Q40"/>
    <mergeCell ref="P41:Q41"/>
    <mergeCell ref="D77:G77"/>
    <mergeCell ref="A1:Q1"/>
    <mergeCell ref="P2:Q2"/>
    <mergeCell ref="D2:G2"/>
    <mergeCell ref="H2:K2"/>
    <mergeCell ref="L2:O2"/>
    <mergeCell ref="H77:K77"/>
    <mergeCell ref="L77:O77"/>
    <mergeCell ref="P77:Q77"/>
    <mergeCell ref="D160:G160"/>
    <mergeCell ref="H160:K160"/>
    <mergeCell ref="L160:O160"/>
    <mergeCell ref="P160:Q160"/>
    <mergeCell ref="P3:Q3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39D7-B8ED-4BF5-B9B9-D54E1382AF57}">
  <dimension ref="A1:V164"/>
  <sheetViews>
    <sheetView zoomScale="40" zoomScaleNormal="40" workbookViewId="0">
      <selection activeCell="H9" sqref="H9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26953125" style="61" bestFit="1" customWidth="1"/>
    <col min="7" max="7" width="11.7265625" style="61" customWidth="1"/>
    <col min="8" max="8" width="13.7265625" style="61" bestFit="1" customWidth="1"/>
    <col min="9" max="9" width="8.81640625" style="61" customWidth="1"/>
    <col min="10" max="10" width="13.7265625" style="61" bestFit="1" customWidth="1"/>
    <col min="11" max="11" width="10.7265625" style="61" customWidth="1"/>
    <col min="12" max="12" width="13.453125" style="61" bestFit="1" customWidth="1"/>
    <col min="13" max="13" width="11.7265625" style="61" customWidth="1"/>
    <col min="14" max="14" width="13.81640625" style="61" customWidth="1"/>
    <col min="15" max="15" width="13.26953125" style="61" customWidth="1"/>
    <col min="16" max="16" width="14.7265625" style="61" bestFit="1" customWidth="1"/>
    <col min="17" max="17" width="11.453125" style="51" customWidth="1"/>
    <col min="18" max="18" width="12.7265625" style="51" bestFit="1" customWidth="1"/>
    <col min="19" max="21" width="9.1796875" style="51"/>
    <col min="22" max="22" width="34.5429687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/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 t="s">
        <v>384</v>
      </c>
      <c r="B3" s="174"/>
      <c r="C3" s="52" t="s">
        <v>300</v>
      </c>
      <c r="D3" s="433" t="str">
        <f>ΑΝΤΙΣΤΟΙΧΙΣΗ!$F$117</f>
        <v xml:space="preserve">ΔΕΚΕΜΒΡΙΟΣ ΤΡΕΧΟΝ ΕΤΟΣ </v>
      </c>
      <c r="E3" s="433"/>
      <c r="F3" s="433"/>
      <c r="G3" s="109">
        <f>ΑΝΤΙΣΤΟΙΧΙΣΗ!$D$34</f>
        <v>2025</v>
      </c>
      <c r="H3" s="433" t="str">
        <f>ΑΝΤΙΣΤΟΙΧΙΣΗ!$F$117</f>
        <v xml:space="preserve">ΔΕΚΕΜΒΡΙΟΣ ΤΡΕΧΟΝ ΕΤΟΣ </v>
      </c>
      <c r="I3" s="433"/>
      <c r="J3" s="433"/>
      <c r="K3" s="109">
        <f>ΑΝΤΙΣΤΟΙΧΙΣΗ!$D$34</f>
        <v>2025</v>
      </c>
      <c r="L3" s="433" t="str">
        <f>ΑΝΤΙΣΤΟΙΧΙΣΗ!$F$131</f>
        <v>ΔΕΚΕΜΒΡΙΟΣ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/>
      <c r="B4" s="113"/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/>
      <c r="B5" s="179"/>
      <c r="C5" s="84" t="s">
        <v>368</v>
      </c>
      <c r="D5" s="85" t="e">
        <f>D7-D6</f>
        <v>#VALUE!</v>
      </c>
      <c r="E5" s="298"/>
      <c r="F5" s="85">
        <f>F7-F6</f>
        <v>-162551.03415929206</v>
      </c>
      <c r="G5" s="298"/>
      <c r="H5" s="85" t="e">
        <f>H159-H6</f>
        <v>#VALUE!</v>
      </c>
      <c r="I5" s="298"/>
      <c r="J5" s="85" t="e">
        <f>J159-J6</f>
        <v>#VALUE!</v>
      </c>
      <c r="K5" s="298"/>
      <c r="L5" s="85" t="e">
        <f>L7-L6</f>
        <v>#VALUE!</v>
      </c>
      <c r="M5" s="298"/>
      <c r="N5" s="85">
        <f>N7-N6</f>
        <v>-42026.164044247475</v>
      </c>
      <c r="O5" s="298"/>
      <c r="P5" s="85" t="e">
        <f>P159-P6</f>
        <v>#VALUE!</v>
      </c>
      <c r="Q5" s="298"/>
      <c r="R5"/>
      <c r="S5"/>
      <c r="T5"/>
      <c r="U5"/>
      <c r="V5"/>
    </row>
    <row r="6" spans="1:22" ht="25.5" customHeight="1">
      <c r="A6" s="170"/>
      <c r="B6" s="179"/>
      <c r="C6" s="84" t="s">
        <v>381</v>
      </c>
      <c r="D6" s="85" t="e">
        <f>D43+D79+D116</f>
        <v>#VALUE!</v>
      </c>
      <c r="E6" s="298"/>
      <c r="F6" s="85">
        <f>F74+F111+F157</f>
        <v>378390.60000000003</v>
      </c>
      <c r="G6" s="298"/>
      <c r="H6" s="85" t="e">
        <f>H38-H43-H79</f>
        <v>#VALUE!</v>
      </c>
      <c r="I6" s="298"/>
      <c r="J6" s="86" t="e">
        <f>J38-J43-J79</f>
        <v>#VALUE!</v>
      </c>
      <c r="K6" s="298"/>
      <c r="L6" s="85" t="e">
        <f>L43+L79+L116</f>
        <v>#VALUE!</v>
      </c>
      <c r="M6" s="298"/>
      <c r="N6" s="86">
        <f>N74+N111+N157</f>
        <v>765581.10899999994</v>
      </c>
      <c r="O6" s="298"/>
      <c r="P6" s="85" t="e">
        <f>P38-P43-P79</f>
        <v>#VALUE!</v>
      </c>
      <c r="Q6" s="298"/>
      <c r="R6"/>
      <c r="S6"/>
      <c r="T6"/>
      <c r="U6"/>
      <c r="V6"/>
    </row>
    <row r="7" spans="1:22" ht="15.5">
      <c r="A7" s="74"/>
      <c r="B7" s="74"/>
      <c r="C7" s="83" t="s">
        <v>380</v>
      </c>
      <c r="D7" s="65">
        <f>SUM(D8:D37)</f>
        <v>0</v>
      </c>
      <c r="E7" s="82"/>
      <c r="F7" s="65">
        <f>SUM(F8:F37)</f>
        <v>215839.56584070798</v>
      </c>
      <c r="G7" s="82"/>
      <c r="H7" s="65">
        <f>SUM(H8:H37)</f>
        <v>76485.131185506471</v>
      </c>
      <c r="I7" s="82"/>
      <c r="J7" s="65">
        <f>SUM(J8:J37)</f>
        <v>909455.11410562031</v>
      </c>
      <c r="K7" s="82"/>
      <c r="L7" s="65">
        <f>SUM(L8:L37)</f>
        <v>100106.19</v>
      </c>
      <c r="M7" s="82"/>
      <c r="N7" s="65">
        <f>SUM(N8:N37)</f>
        <v>723554.94495575246</v>
      </c>
      <c r="O7" s="82"/>
      <c r="P7" s="65">
        <f>SUM(P8:P37)</f>
        <v>-507715.37911504431</v>
      </c>
      <c r="Q7" s="82"/>
      <c r="R7"/>
      <c r="S7"/>
      <c r="T7"/>
      <c r="U7"/>
      <c r="V7"/>
    </row>
    <row r="8" spans="1:22" ht="18.75" customHeight="1">
      <c r="A8" s="180">
        <v>1</v>
      </c>
      <c r="B8" s="180">
        <v>1</v>
      </c>
      <c r="C8" s="111" t="str">
        <f>ΑΝΤΙΣΤΟΙΧΙΣΗ!F187</f>
        <v>Εσοδα Φιλοξενείας-Διαμονής</v>
      </c>
      <c r="D8" s="66">
        <f>'2025_ΕΣΟΔΑ'!N2</f>
        <v>0</v>
      </c>
      <c r="E8" s="53" t="e">
        <f>D8/$D$7</f>
        <v>#DIV/0!</v>
      </c>
      <c r="F8" s="54">
        <f>D8+'2025 Νοέμβριος'!F8</f>
        <v>191311.33176991151</v>
      </c>
      <c r="G8" s="53">
        <f>F8/$F$7</f>
        <v>0.88635895381248786</v>
      </c>
      <c r="H8" s="54">
        <f>ΠΡΟΥΠΟΛΟΓΙΣΜΟΣ_ΕΣΟΔΑ!P1</f>
        <v>76485.131185506471</v>
      </c>
      <c r="I8" s="53">
        <f>H8/$H$7</f>
        <v>1</v>
      </c>
      <c r="J8" s="54">
        <f>H8+'2025 Νοέμβριος'!J8</f>
        <v>909455.11410562031</v>
      </c>
      <c r="K8" s="53">
        <f>J8/$J$7</f>
        <v>1</v>
      </c>
      <c r="L8" s="91">
        <f>'2024_60-69 ΕΞΟΔΑ+ΟΜ 2'!N114</f>
        <v>35454.42</v>
      </c>
      <c r="M8" s="53">
        <f>L8/$L$7</f>
        <v>0.3541681088851748</v>
      </c>
      <c r="N8" s="54">
        <f>L8+'2025 Νοέμβριος'!N8</f>
        <v>582831.40150442487</v>
      </c>
      <c r="O8" s="53">
        <f>N8/$N$7</f>
        <v>0.80551090911287559</v>
      </c>
      <c r="P8" s="54">
        <f t="shared" ref="P8:P26" si="0">F8-N8</f>
        <v>-391520.06973451335</v>
      </c>
      <c r="Q8" s="53">
        <f t="shared" ref="Q8:Q26" si="1">N8/F8</f>
        <v>3.0465074708977049</v>
      </c>
      <c r="R8"/>
      <c r="S8"/>
      <c r="T8"/>
      <c r="U8"/>
      <c r="V8"/>
    </row>
    <row r="9" spans="1:22" ht="16.5" customHeight="1">
      <c r="A9" s="180">
        <v>2</v>
      </c>
      <c r="B9" s="180">
        <v>2</v>
      </c>
      <c r="C9" s="111" t="str">
        <f>ΑΝΤΙΣΤΟΙΧΙΣΗ!F188</f>
        <v>Early Check in/Check Out</v>
      </c>
      <c r="D9" s="66">
        <f>'2025_ΕΣΟΔΑ'!N3</f>
        <v>0</v>
      </c>
      <c r="E9" s="53" t="e">
        <f t="shared" ref="E9:E29" si="2">D9/$D$7</f>
        <v>#DIV/0!</v>
      </c>
      <c r="F9" s="54">
        <f>D9+'2025 Νοέμβριος'!F9</f>
        <v>44.25</v>
      </c>
      <c r="G9" s="53">
        <f t="shared" ref="G9:G29" si="3">F9/$F$7</f>
        <v>2.0501338495397547E-4</v>
      </c>
      <c r="H9" s="54"/>
      <c r="I9" s="53">
        <f t="shared" ref="I9:I29" si="4">H9/$H$7</f>
        <v>0</v>
      </c>
      <c r="J9" s="54">
        <f>H9+'2025 Νοέμβριος'!J9</f>
        <v>0</v>
      </c>
      <c r="K9" s="53">
        <f t="shared" ref="K9:K29" si="5">J9/$J$7</f>
        <v>0</v>
      </c>
      <c r="L9" s="91">
        <f>'2024_60-69 ΕΞΟΔΑ+ΟΜ 2'!N115</f>
        <v>0</v>
      </c>
      <c r="M9" s="53">
        <f t="shared" ref="M9:M29" si="6">L9/$L$7</f>
        <v>0</v>
      </c>
      <c r="N9" s="54">
        <f>L9+'2025 Νοέμβριος'!N9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0">
        <v>3</v>
      </c>
      <c r="B10" s="180">
        <v>3</v>
      </c>
      <c r="C10" s="111" t="str">
        <f>ΑΝΤΙΣΤΟΙΧΙΣΗ!F189</f>
        <v xml:space="preserve">Πρωινό ( Εξτρα ) </v>
      </c>
      <c r="D10" s="66">
        <f>'2025_ΕΣΟΔΑ'!N4</f>
        <v>0</v>
      </c>
      <c r="E10" s="53" t="e">
        <f t="shared" si="2"/>
        <v>#DIV/0!</v>
      </c>
      <c r="F10" s="54">
        <f>D10+'2025 Νοέμβριος'!F10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Νοέμβριος'!J10</f>
        <v>0</v>
      </c>
      <c r="K10" s="53">
        <f t="shared" si="5"/>
        <v>0</v>
      </c>
      <c r="L10" s="91">
        <f>'2024_60-69 ΕΞΟΔΑ+ΟΜ 2'!N116</f>
        <v>0</v>
      </c>
      <c r="M10" s="53">
        <f t="shared" si="6"/>
        <v>0</v>
      </c>
      <c r="N10" s="54">
        <f>L10+'2025 Νοέμβριος'!N10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4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'2025_ΕΣΟΔΑ'!N5</f>
        <v>0</v>
      </c>
      <c r="E11" s="53" t="e">
        <f t="shared" si="2"/>
        <v>#DIV/0!</v>
      </c>
      <c r="F11" s="54">
        <f>D11+'2025 Νοέμβριος'!F11</f>
        <v>13159.754070796458</v>
      </c>
      <c r="G11" s="53">
        <f t="shared" si="3"/>
        <v>6.0970072931431418E-2</v>
      </c>
      <c r="H11" s="54"/>
      <c r="I11" s="53">
        <f t="shared" si="4"/>
        <v>0</v>
      </c>
      <c r="J11" s="54">
        <f>H11+'2025 Νοέμβριος'!J11</f>
        <v>0</v>
      </c>
      <c r="K11" s="53">
        <f t="shared" si="5"/>
        <v>0</v>
      </c>
      <c r="L11" s="91">
        <f>'2024_60-69 ΕΞΟΔΑ+ΟΜ 2'!N117</f>
        <v>1369.49</v>
      </c>
      <c r="M11" s="53">
        <f t="shared" si="6"/>
        <v>1.3680372812110819E-2</v>
      </c>
      <c r="N11" s="54">
        <f>L11+'2025 Νοέμβριος'!N11</f>
        <v>41059.273451327441</v>
      </c>
      <c r="O11" s="53">
        <f t="shared" si="7"/>
        <v>5.6746586748623956E-2</v>
      </c>
      <c r="P11" s="54">
        <f t="shared" si="0"/>
        <v>-27899.519380530983</v>
      </c>
      <c r="Q11" s="53">
        <f t="shared" si="1"/>
        <v>3.1200638880056548</v>
      </c>
      <c r="S11"/>
      <c r="T11"/>
      <c r="U11"/>
      <c r="V11"/>
    </row>
    <row r="12" spans="1:22" ht="17.25" customHeight="1">
      <c r="A12" s="180">
        <v>5</v>
      </c>
      <c r="B12" s="180">
        <v>5</v>
      </c>
      <c r="C12" s="111" t="str">
        <f>ΑΝΤΙΣΤΟΙΧΙΣΗ!F191</f>
        <v>Cancellation Fees</v>
      </c>
      <c r="D12" s="66">
        <f>'2025_ΕΣΟΔΑ'!N6</f>
        <v>0</v>
      </c>
      <c r="E12" s="53" t="e">
        <f t="shared" si="2"/>
        <v>#DIV/0!</v>
      </c>
      <c r="F12" s="54">
        <f>D12+'2025 Νοέμβριος'!F12</f>
        <v>2225.63</v>
      </c>
      <c r="G12" s="53">
        <f t="shared" si="3"/>
        <v>1.0311501467912236E-2</v>
      </c>
      <c r="H12" s="54"/>
      <c r="I12" s="53">
        <f t="shared" si="4"/>
        <v>0</v>
      </c>
      <c r="J12" s="54">
        <f>H12+'2025 Νοέμβριος'!J12</f>
        <v>0</v>
      </c>
      <c r="K12" s="53">
        <f t="shared" si="5"/>
        <v>0</v>
      </c>
      <c r="L12" s="91">
        <f>'2024_60-69 ΕΞΟΔΑ+ΟΜ 2'!N118</f>
        <v>0</v>
      </c>
      <c r="M12" s="53">
        <f t="shared" si="6"/>
        <v>0</v>
      </c>
      <c r="N12" s="54">
        <f>L12+'2025 Νοέμβριος'!N12</f>
        <v>2684.7299999999996</v>
      </c>
      <c r="O12" s="53">
        <f t="shared" si="7"/>
        <v>3.7104714973154925E-3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32.25" customHeight="1">
      <c r="A13" s="180">
        <v>6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'2025_ΕΣΟΔΑ'!N7</f>
        <v>0</v>
      </c>
      <c r="E13" s="53" t="e">
        <f t="shared" si="2"/>
        <v>#DIV/0!</v>
      </c>
      <c r="F13" s="54">
        <f>D13+'2025 Νοέμβριος'!F13</f>
        <v>3326.71</v>
      </c>
      <c r="G13" s="53">
        <f t="shared" si="3"/>
        <v>1.5412883115485644E-2</v>
      </c>
      <c r="H13" s="54"/>
      <c r="I13" s="53">
        <f t="shared" si="4"/>
        <v>0</v>
      </c>
      <c r="J13" s="54">
        <f>H13+'2025 Νοέμβριος'!J13</f>
        <v>0</v>
      </c>
      <c r="K13" s="53">
        <f t="shared" si="5"/>
        <v>0</v>
      </c>
      <c r="L13" s="91">
        <f>'2024_60-69 ΕΞΟΔΑ+ΟΜ 2'!N119</f>
        <v>637.6</v>
      </c>
      <c r="M13" s="53">
        <f t="shared" si="6"/>
        <v>6.3692365077524177E-3</v>
      </c>
      <c r="N13" s="54">
        <f>L13+'2025 Νοέμβριος'!N13</f>
        <v>19383.719999999998</v>
      </c>
      <c r="O13" s="53">
        <f t="shared" si="7"/>
        <v>2.6789561919427378E-2</v>
      </c>
      <c r="P13" s="54">
        <f t="shared" si="0"/>
        <v>-16057.009999999998</v>
      </c>
      <c r="Q13" s="53">
        <f t="shared" si="1"/>
        <v>5.8266936402632021</v>
      </c>
      <c r="S13"/>
      <c r="T13"/>
      <c r="U13"/>
      <c r="V13"/>
    </row>
    <row r="14" spans="1:22" ht="23.25" customHeight="1">
      <c r="A14" s="180">
        <v>7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'2025_ΕΣΟΔΑ'!N8</f>
        <v>0</v>
      </c>
      <c r="E14" s="53" t="e">
        <f t="shared" si="2"/>
        <v>#DIV/0!</v>
      </c>
      <c r="F14" s="54">
        <f>D14+'2025 Νοέμβριος'!F14</f>
        <v>500</v>
      </c>
      <c r="G14" s="53">
        <f t="shared" si="3"/>
        <v>2.3165354232087625E-3</v>
      </c>
      <c r="H14" s="54"/>
      <c r="I14" s="53">
        <f t="shared" si="4"/>
        <v>0</v>
      </c>
      <c r="J14" s="54">
        <f>H14+'2025 Νοέμβριος'!J14</f>
        <v>0</v>
      </c>
      <c r="K14" s="53">
        <f t="shared" si="5"/>
        <v>0</v>
      </c>
      <c r="L14" s="91">
        <f>'2024_60-69 ΕΞΟΔΑ+ΟΜ 2'!N120</f>
        <v>100</v>
      </c>
      <c r="M14" s="53">
        <f t="shared" si="6"/>
        <v>9.989392264354482E-4</v>
      </c>
      <c r="N14" s="54">
        <f>L14+'2025 Νοέμβριος'!N14</f>
        <v>1200</v>
      </c>
      <c r="O14" s="53">
        <f t="shared" si="7"/>
        <v>1.6584780580462808E-3</v>
      </c>
      <c r="P14" s="54">
        <f t="shared" si="0"/>
        <v>-700</v>
      </c>
      <c r="Q14" s="53">
        <f t="shared" si="1"/>
        <v>2.4</v>
      </c>
      <c r="S14"/>
      <c r="T14"/>
      <c r="U14"/>
      <c r="V14"/>
    </row>
    <row r="15" spans="1:22" ht="28">
      <c r="A15" s="180">
        <v>8</v>
      </c>
      <c r="B15" s="180">
        <v>8</v>
      </c>
      <c r="C15" s="111" t="str">
        <f>ΑΝΤΙΣΤΟΙΧΙΣΗ!F194</f>
        <v>Πωλ.Φύλαξη Αποσκευών (DIRECT)</v>
      </c>
      <c r="D15" s="66">
        <f>'2025_ΕΣΟΔΑ'!N9</f>
        <v>0</v>
      </c>
      <c r="E15" s="53" t="e">
        <f t="shared" si="2"/>
        <v>#DIV/0!</v>
      </c>
      <c r="F15" s="54">
        <f>D15+'2025 Νοέμβριος'!F15</f>
        <v>1175.0900000000001</v>
      </c>
      <c r="G15" s="53">
        <f t="shared" si="3"/>
        <v>5.4442752209167703E-3</v>
      </c>
      <c r="H15" s="54"/>
      <c r="I15" s="53">
        <f t="shared" si="4"/>
        <v>0</v>
      </c>
      <c r="J15" s="54">
        <f>H15+'2025 Νοέμβριος'!J15</f>
        <v>0</v>
      </c>
      <c r="K15" s="53">
        <f t="shared" si="5"/>
        <v>0</v>
      </c>
      <c r="L15" s="91">
        <f>'2024_60-69 ΕΞΟΔΑ+ΟΜ 2'!N121</f>
        <v>54.84</v>
      </c>
      <c r="M15" s="53">
        <f t="shared" si="6"/>
        <v>5.4781827177719986E-4</v>
      </c>
      <c r="N15" s="54">
        <f>L15+'2025 Νοέμβριος'!N15</f>
        <v>2797.1800000000003</v>
      </c>
      <c r="O15" s="53">
        <f t="shared" si="7"/>
        <v>3.8658847120049138E-3</v>
      </c>
      <c r="P15" s="54">
        <f t="shared" si="0"/>
        <v>-1622.0900000000001</v>
      </c>
      <c r="Q15" s="53">
        <f t="shared" si="1"/>
        <v>2.3803963951697318</v>
      </c>
      <c r="S15"/>
      <c r="T15"/>
      <c r="U15"/>
      <c r="V15"/>
    </row>
    <row r="16" spans="1:22" ht="36" customHeight="1">
      <c r="A16" s="180">
        <v>9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'2025_ΕΣΟΔΑ'!N10</f>
        <v>0</v>
      </c>
      <c r="E16" s="53" t="e">
        <f t="shared" si="2"/>
        <v>#DIV/0!</v>
      </c>
      <c r="F16" s="54">
        <f>D16+'2025 Νοέμβριος'!F16</f>
        <v>673.29</v>
      </c>
      <c r="G16" s="53">
        <f t="shared" si="3"/>
        <v>3.1194002701844551E-3</v>
      </c>
      <c r="H16" s="54"/>
      <c r="I16" s="53">
        <f t="shared" si="4"/>
        <v>0</v>
      </c>
      <c r="J16" s="54">
        <f>H16+'2025 Νοέμβριος'!J16</f>
        <v>0</v>
      </c>
      <c r="K16" s="53">
        <f t="shared" si="5"/>
        <v>0</v>
      </c>
      <c r="L16" s="91">
        <f>'2024_60-69 ΕΞΟΔΑ+ΟΜ 2'!N122</f>
        <v>0</v>
      </c>
      <c r="M16" s="53">
        <f t="shared" si="6"/>
        <v>0</v>
      </c>
      <c r="N16" s="54">
        <f>L16+'2025 Νοέμβριος'!N16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10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'2025_ΕΣΟΔΑ'!N11</f>
        <v>0</v>
      </c>
      <c r="E17" s="53" t="e">
        <f t="shared" si="2"/>
        <v>#DIV/0!</v>
      </c>
      <c r="F17" s="54">
        <f>D17+'2025 Νοέμβριος'!F17</f>
        <v>464.6</v>
      </c>
      <c r="G17" s="53">
        <f t="shared" si="3"/>
        <v>2.1525247152455822E-3</v>
      </c>
      <c r="H17" s="54"/>
      <c r="I17" s="53">
        <f t="shared" si="4"/>
        <v>0</v>
      </c>
      <c r="J17" s="54">
        <f>H17+'2025 Νοέμβριος'!J17</f>
        <v>0</v>
      </c>
      <c r="K17" s="53">
        <f t="shared" si="5"/>
        <v>0</v>
      </c>
      <c r="L17" s="91">
        <f>'2024_60-69 ΕΞΟΔΑ+ΟΜ 2'!N123</f>
        <v>0</v>
      </c>
      <c r="M17" s="53">
        <f t="shared" si="6"/>
        <v>0</v>
      </c>
      <c r="N17" s="54">
        <f>L17+'2025 Νοέμβριος'!N17</f>
        <v>538.27</v>
      </c>
      <c r="O17" s="53">
        <f t="shared" si="7"/>
        <v>7.4392415358714298E-4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0">
        <v>11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'2025_ΕΣΟΔΑ'!N12</f>
        <v>0</v>
      </c>
      <c r="E18" s="53" t="e">
        <f t="shared" si="2"/>
        <v>#DIV/0!</v>
      </c>
      <c r="F18" s="54">
        <f>D18+'2025 Νοέμβριος'!F18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Νοέμβριος'!J18</f>
        <v>0</v>
      </c>
      <c r="K18" s="53">
        <f t="shared" si="5"/>
        <v>0</v>
      </c>
      <c r="L18" s="91">
        <f>'2024_60-69 ΕΞΟΔΑ+ΟΜ 2'!N124</f>
        <v>0</v>
      </c>
      <c r="M18" s="53">
        <f t="shared" si="6"/>
        <v>0</v>
      </c>
      <c r="N18" s="54">
        <f>L18+'2025 Νοέμβριος'!N18</f>
        <v>112.9</v>
      </c>
      <c r="O18" s="53">
        <f t="shared" si="7"/>
        <v>1.560351439611876E-4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12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'2025_ΕΣΟΔΑ'!N13</f>
        <v>0</v>
      </c>
      <c r="E19" s="53" t="e">
        <f t="shared" si="2"/>
        <v>#DIV/0!</v>
      </c>
      <c r="F19" s="54">
        <f>D19+'2025 Νοέμβριος'!F19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Νοέμβριος'!J19</f>
        <v>0</v>
      </c>
      <c r="K19" s="53">
        <f t="shared" si="5"/>
        <v>0</v>
      </c>
      <c r="L19" s="91">
        <f>'2024_60-69 ΕΞΟΔΑ+ΟΜ 2'!N125</f>
        <v>0</v>
      </c>
      <c r="M19" s="53">
        <f t="shared" si="6"/>
        <v>0</v>
      </c>
      <c r="N19" s="54">
        <f>L19+'2025 Νοέμβριος'!N19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0">
        <v>13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'2025_ΕΣΟΔΑ'!N14</f>
        <v>0</v>
      </c>
      <c r="E20" s="53" t="e">
        <f t="shared" si="2"/>
        <v>#DIV/0!</v>
      </c>
      <c r="F20" s="54">
        <f>D20+'2025 Νοέμβριος'!F20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Νοέμβριος'!J20</f>
        <v>0</v>
      </c>
      <c r="K20" s="53">
        <f t="shared" si="5"/>
        <v>0</v>
      </c>
      <c r="L20" s="91">
        <f>'2024_60-69 ΕΞΟΔΑ+ΟΜ 2'!N126</f>
        <v>0</v>
      </c>
      <c r="M20" s="53">
        <f t="shared" si="6"/>
        <v>0</v>
      </c>
      <c r="N20" s="54">
        <f>L20+'2025 Νοέμβριος'!N20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0">
        <v>14</v>
      </c>
      <c r="B21" s="180">
        <v>14</v>
      </c>
      <c r="C21" s="111" t="str">
        <f>ΑΝΤΙΣΤΟΙΧΙΣΗ!F200</f>
        <v>Πωλ.Κρουαζιέρας</v>
      </c>
      <c r="D21" s="66">
        <f>'2025_ΕΣΟΔΑ'!N15</f>
        <v>0</v>
      </c>
      <c r="E21" s="53" t="e">
        <f t="shared" si="2"/>
        <v>#DIV/0!</v>
      </c>
      <c r="F21" s="54">
        <f>D21+'2025 Νοέμβριος'!F21</f>
        <v>3230.0599999999995</v>
      </c>
      <c r="G21" s="53">
        <f t="shared" si="3"/>
        <v>1.4965096818179388E-2</v>
      </c>
      <c r="H21" s="54"/>
      <c r="I21" s="53">
        <f t="shared" si="4"/>
        <v>0</v>
      </c>
      <c r="J21" s="54">
        <f>H21+'2025 Νοέμβριος'!J21</f>
        <v>0</v>
      </c>
      <c r="K21" s="53">
        <f t="shared" si="5"/>
        <v>0</v>
      </c>
      <c r="L21" s="91">
        <f>'2024_60-69 ΕΞΟΔΑ+ΟΜ 2'!N127</f>
        <v>0</v>
      </c>
      <c r="M21" s="53">
        <f t="shared" si="6"/>
        <v>0</v>
      </c>
      <c r="N21" s="54">
        <f>L21+'2025 Νοέμβριος'!N21</f>
        <v>2727.43</v>
      </c>
      <c r="O21" s="53">
        <f t="shared" si="7"/>
        <v>3.7694856748809731E-3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16.5" customHeight="1">
      <c r="A22" s="180">
        <v>15</v>
      </c>
      <c r="B22" s="180">
        <v>15</v>
      </c>
      <c r="C22" s="111" t="str">
        <f>ΑΝΤΙΣΤΟΙΧΙΣΗ!F201</f>
        <v>Πωλ. Μαθημάτων</v>
      </c>
      <c r="D22" s="66">
        <f>'2025_ΕΣΟΔΑ'!N16</f>
        <v>0</v>
      </c>
      <c r="E22" s="53" t="e">
        <f t="shared" si="2"/>
        <v>#DIV/0!</v>
      </c>
      <c r="F22" s="54">
        <f>D22+'2025 Νοέμβριος'!F22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Νοέμβριος'!J22</f>
        <v>0</v>
      </c>
      <c r="K22" s="53">
        <f t="shared" si="5"/>
        <v>0</v>
      </c>
      <c r="L22" s="91">
        <f>'2024_60-69 ΕΞΟΔΑ+ΟΜ 2'!N128</f>
        <v>0</v>
      </c>
      <c r="M22" s="53">
        <f t="shared" si="6"/>
        <v>0</v>
      </c>
      <c r="N22" s="54">
        <f>L22+'2025 Νοέμβριος'!N22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0">
        <v>16</v>
      </c>
      <c r="B23" s="180">
        <v>16</v>
      </c>
      <c r="C23" s="111" t="str">
        <f>ΑΝΤΙΣΤΟΙΧΙΣΗ!F202</f>
        <v>Πωλ.Κρουαζ.Transfer.MM. (ΠΑΚΕΤΟ)</v>
      </c>
      <c r="D23" s="66">
        <f>'2025_ΕΣΟΔΑ'!N17</f>
        <v>0</v>
      </c>
      <c r="E23" s="53" t="e">
        <f t="shared" si="2"/>
        <v>#DIV/0!</v>
      </c>
      <c r="F23" s="54">
        <f>D23+'2025 Νοέμβριος'!F23</f>
        <v>495.58</v>
      </c>
      <c r="G23" s="53">
        <f t="shared" si="3"/>
        <v>2.2960572500675971E-3</v>
      </c>
      <c r="H23" s="54"/>
      <c r="I23" s="53">
        <f t="shared" si="4"/>
        <v>0</v>
      </c>
      <c r="J23" s="54">
        <f>H23+'2025 Νοέμβριος'!J23</f>
        <v>0</v>
      </c>
      <c r="K23" s="53">
        <f t="shared" si="5"/>
        <v>0</v>
      </c>
      <c r="L23" s="91">
        <f>'2024_60-69 ΕΞΟΔΑ+ΟΜ 2'!N129</f>
        <v>0</v>
      </c>
      <c r="M23" s="53">
        <f t="shared" si="6"/>
        <v>0</v>
      </c>
      <c r="N23" s="54">
        <f>L23+'2025 Νοέμβριος'!N23</f>
        <v>524.05999999999995</v>
      </c>
      <c r="O23" s="53">
        <f t="shared" si="7"/>
        <v>7.2428500924977821E-4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19.5" customHeight="1">
      <c r="A24" s="180">
        <v>17</v>
      </c>
      <c r="B24" s="180">
        <v>17</v>
      </c>
      <c r="C24" s="111" t="str">
        <f>ΑΝΤΙΣΤΟΙΧΙΣΗ!F203</f>
        <v>Προμ. Συστ.Πελ. Αυτοκ.</v>
      </c>
      <c r="D24" s="66">
        <f>'2025_ΕΣΟΔΑ'!N18</f>
        <v>0</v>
      </c>
      <c r="E24" s="53" t="e">
        <f t="shared" si="2"/>
        <v>#DIV/0!</v>
      </c>
      <c r="F24" s="54">
        <f>D24+'2025 Νοέμβριος'!F24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Νοέμβριος'!J24</f>
        <v>0</v>
      </c>
      <c r="K24" s="53">
        <f t="shared" si="5"/>
        <v>0</v>
      </c>
      <c r="L24" s="91">
        <f>'2024_60-69 ΕΞΟΔΑ+ΟΜ 2'!N130</f>
        <v>0</v>
      </c>
      <c r="M24" s="53">
        <f t="shared" si="6"/>
        <v>0</v>
      </c>
      <c r="N24" s="54">
        <f>L24+'2025 Νοέμβριος'!N24</f>
        <v>2537.6999999999998</v>
      </c>
      <c r="O24" s="53">
        <f t="shared" si="7"/>
        <v>3.507266473253372E-3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3.25" customHeight="1">
      <c r="A25" s="180">
        <v>18</v>
      </c>
      <c r="B25" s="180">
        <v>18</v>
      </c>
      <c r="C25" s="111" t="str">
        <f>ΑΝΤΙΣΤΟΙΧΙΣΗ!F204</f>
        <v>Προμ. Συστ.Πελ. Γυμν.</v>
      </c>
      <c r="D25" s="66">
        <f>'2025_ΕΣΟΔΑ'!N19</f>
        <v>0</v>
      </c>
      <c r="E25" s="53" t="e">
        <f t="shared" si="2"/>
        <v>#DIV/0!</v>
      </c>
      <c r="F25" s="54">
        <f>D25+'2025 Νοέμβριος'!F25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Νοέμβριος'!J25</f>
        <v>0</v>
      </c>
      <c r="K25" s="53">
        <f t="shared" si="5"/>
        <v>0</v>
      </c>
      <c r="L25" s="91">
        <f>'2024_60-69 ΕΞΟΔΑ+ΟΜ 2'!N131</f>
        <v>0</v>
      </c>
      <c r="M25" s="53">
        <f t="shared" si="6"/>
        <v>0</v>
      </c>
      <c r="N25" s="54">
        <f>L25+'2025 Νοέμβριος'!N25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19</v>
      </c>
      <c r="B26" s="180">
        <v>19</v>
      </c>
      <c r="C26" s="111" t="str">
        <f>ΑΝΤΙΣΤΟΙΧΙΣΗ!F205</f>
        <v>Προμ.Σύστ.Πελ. TRANSFER</v>
      </c>
      <c r="D26" s="66">
        <f>'2025_ΕΣΟΔΑ'!N20</f>
        <v>0</v>
      </c>
      <c r="E26" s="53" t="e">
        <f t="shared" si="2"/>
        <v>#DIV/0!</v>
      </c>
      <c r="F26" s="54">
        <f>D26+'2025 Νοέμβριος'!F26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Νοέμβριος'!J26</f>
        <v>0</v>
      </c>
      <c r="K26" s="53">
        <f t="shared" si="5"/>
        <v>0</v>
      </c>
      <c r="L26" s="91">
        <f>'2024_60-69 ΕΞΟΔΑ+ΟΜ 2'!N132</f>
        <v>0</v>
      </c>
      <c r="M26" s="53">
        <f t="shared" si="6"/>
        <v>0</v>
      </c>
      <c r="N26" s="54">
        <f>L26+'2025 Νοέμβριος'!N26</f>
        <v>112.9</v>
      </c>
      <c r="O26" s="53">
        <f t="shared" si="7"/>
        <v>1.560351439611876E-4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20</v>
      </c>
      <c r="B27" s="180">
        <v>20</v>
      </c>
      <c r="C27" s="111" t="str">
        <f>ΑΝΤΙΣΤΟΙΧΙΣΗ!F206</f>
        <v>Προμ.Σύστ.Πελ.Εκδρ.- Ξεναγ.</v>
      </c>
      <c r="D27" s="66">
        <f>'2025_ΕΣΟΔΑ'!N21</f>
        <v>0</v>
      </c>
      <c r="E27" s="53" t="e">
        <f t="shared" si="2"/>
        <v>#DIV/0!</v>
      </c>
      <c r="F27" s="54">
        <f>D27+'2025 Νοέμβριος'!F27</f>
        <v>250.7</v>
      </c>
      <c r="G27" s="53">
        <f t="shared" si="3"/>
        <v>1.1615108611968735E-3</v>
      </c>
      <c r="H27" s="54"/>
      <c r="I27" s="53">
        <f t="shared" si="4"/>
        <v>0</v>
      </c>
      <c r="J27" s="54">
        <f>H27+'2025 Νοέμβριος'!J27</f>
        <v>0</v>
      </c>
      <c r="K27" s="53">
        <f t="shared" si="5"/>
        <v>0</v>
      </c>
      <c r="L27" s="91">
        <f>'2024_60-69 ΕΞΟΔΑ+ΟΜ 2'!N133</f>
        <v>19.05</v>
      </c>
      <c r="M27" s="53">
        <f t="shared" si="6"/>
        <v>1.9029792263595288E-4</v>
      </c>
      <c r="N27" s="54">
        <f>L27+'2025 Νοέμβριος'!N27</f>
        <v>1287.1099999999999</v>
      </c>
      <c r="O27" s="53">
        <f t="shared" si="7"/>
        <v>1.7788697444099571E-3</v>
      </c>
      <c r="P27" s="54">
        <f t="shared" ref="P27:P29" si="8">F27-N27</f>
        <v>-1036.4099999999999</v>
      </c>
      <c r="Q27" s="53">
        <f t="shared" ref="Q27:Q29" si="9">N27/F27</f>
        <v>5.1340646190666135</v>
      </c>
      <c r="S27"/>
      <c r="T27"/>
      <c r="U27"/>
      <c r="V27"/>
    </row>
    <row r="28" spans="1:22" ht="23.25" customHeight="1">
      <c r="A28" s="180">
        <v>21</v>
      </c>
      <c r="B28" s="180">
        <v>21</v>
      </c>
      <c r="C28" s="111" t="str">
        <f>ΑΝΤΙΣΤΟΙΧΙΣΗ!F207</f>
        <v>Προμ.Συστ.Πελ.Κρουαζιέρας</v>
      </c>
      <c r="D28" s="66">
        <f>'2025_ΕΣΟΔΑ'!N22</f>
        <v>0</v>
      </c>
      <c r="E28" s="53" t="e">
        <f t="shared" si="2"/>
        <v>#DIV/0!</v>
      </c>
      <c r="F28" s="54">
        <f>D28+'2025 Νοέμβριος'!F28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Νοέμβριος'!J28</f>
        <v>0</v>
      </c>
      <c r="K28" s="53">
        <f t="shared" si="5"/>
        <v>0</v>
      </c>
      <c r="L28" s="91">
        <f>'2024_60-69 ΕΞΟΔΑ+ΟΜ 2'!N134</f>
        <v>0</v>
      </c>
      <c r="M28" s="53">
        <f t="shared" si="6"/>
        <v>0</v>
      </c>
      <c r="N28" s="54">
        <f>L28+'2025 Νοέμβριος'!N28</f>
        <v>120.16</v>
      </c>
      <c r="O28" s="53">
        <f t="shared" si="7"/>
        <v>1.660689362123676E-4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22</v>
      </c>
      <c r="B29" s="180">
        <v>22</v>
      </c>
      <c r="C29" s="111" t="str">
        <f>ΑΝΤΙΣΤΟΙΧΙΣΗ!F208</f>
        <v>Ασυνήθη έσοδα και κέρδη</v>
      </c>
      <c r="D29" s="66">
        <f>'2025_ΕΣΟΔΑ'!N23</f>
        <v>0</v>
      </c>
      <c r="E29" s="53" t="e">
        <f t="shared" si="2"/>
        <v>#DIV/0!</v>
      </c>
      <c r="F29" s="54">
        <f>D29+'2025 Νοέμβριος'!F29</f>
        <v>264.43</v>
      </c>
      <c r="G29" s="53">
        <f t="shared" si="3"/>
        <v>1.2251229239181862E-3</v>
      </c>
      <c r="H29" s="54"/>
      <c r="I29" s="53">
        <f t="shared" si="4"/>
        <v>0</v>
      </c>
      <c r="J29" s="54">
        <f>H29+'2025 Νοέμβριος'!J29</f>
        <v>0</v>
      </c>
      <c r="K29" s="53">
        <f t="shared" si="5"/>
        <v>0</v>
      </c>
      <c r="L29" s="91">
        <f>'2024_60-69 ΕΞΟΔΑ+ΟΜ 2'!N135</f>
        <v>12649.49</v>
      </c>
      <c r="M29" s="53">
        <f t="shared" si="6"/>
        <v>0.12636071755402936</v>
      </c>
      <c r="N29" s="54">
        <f>L29+'2025 Νοέμβριος'!N29</f>
        <v>18737.16</v>
      </c>
      <c r="O29" s="53">
        <f t="shared" si="7"/>
        <v>2.5895973941752044E-2</v>
      </c>
      <c r="P29" s="54">
        <f t="shared" si="8"/>
        <v>-18472.73</v>
      </c>
      <c r="Q29" s="53">
        <f t="shared" si="9"/>
        <v>70.858677154634492</v>
      </c>
      <c r="S29"/>
      <c r="T29"/>
      <c r="U29"/>
      <c r="V29"/>
    </row>
    <row r="30" spans="1:22" ht="23.25" customHeight="1">
      <c r="A30" s="180">
        <v>23</v>
      </c>
      <c r="B30" s="180">
        <v>23</v>
      </c>
      <c r="C30" s="111" t="str">
        <f>ΑΝΤΙΣΤΟΙΧΙΣΗ!F209</f>
        <v>Φορος Παρεπιδημούντων</v>
      </c>
      <c r="D30" s="66">
        <f>'2025_ΕΣΟΔΑ'!N24</f>
        <v>0</v>
      </c>
      <c r="E30" s="53" t="e">
        <f t="shared" ref="E30" si="10">D30/$D$7</f>
        <v>#DIV/0!</v>
      </c>
      <c r="F30" s="54">
        <f>D30+'2025 Νοέμβριος'!F30</f>
        <v>-1281.8600000000001</v>
      </c>
      <c r="G30" s="53">
        <f t="shared" ref="G30" si="11">F30/$F$7</f>
        <v>-5.9389481951887691E-3</v>
      </c>
      <c r="H30" s="54"/>
      <c r="I30" s="53">
        <f t="shared" ref="I30" si="12">H30/$H$7</f>
        <v>0</v>
      </c>
      <c r="J30" s="54">
        <f>H30+'2025 Νοέμβριος'!J30</f>
        <v>0</v>
      </c>
      <c r="K30" s="53">
        <f t="shared" ref="K30" si="13">J30/$J$7</f>
        <v>0</v>
      </c>
      <c r="L30" s="91">
        <f>'2024_60-69 ΕΞΟΔΑ+ΟΜ 2'!N136</f>
        <v>-178.7</v>
      </c>
      <c r="M30" s="53">
        <f t="shared" ref="M30" si="14">L30/$L$7</f>
        <v>-1.7851043976401457E-3</v>
      </c>
      <c r="N30" s="54">
        <f>L30+'2025 Νοέμβριος'!N30</f>
        <v>-3099.05</v>
      </c>
      <c r="O30" s="53">
        <f t="shared" ref="O30" si="15">N30/$N$7</f>
        <v>-4.2830886881569394E-3</v>
      </c>
      <c r="P30" s="54">
        <f t="shared" ref="P30" si="16">F30-N30</f>
        <v>1817.19</v>
      </c>
      <c r="Q30" s="53">
        <f t="shared" ref="Q30" si="17">N30/F30</f>
        <v>2.417619708860562</v>
      </c>
      <c r="S30"/>
      <c r="T30"/>
      <c r="U30"/>
      <c r="V30"/>
    </row>
    <row r="31" spans="1:22" ht="23.25" customHeight="1">
      <c r="A31" s="180">
        <v>24</v>
      </c>
      <c r="B31" s="180">
        <v>24</v>
      </c>
      <c r="C31" s="111" t="str">
        <f>ΑΝΤΙΣΤΟΙΧΙΣΗ!F210</f>
        <v xml:space="preserve">Πρόβλεψη </v>
      </c>
      <c r="D31" s="66">
        <f>'2025_ΕΣΟΔΑ'!N25</f>
        <v>0</v>
      </c>
      <c r="E31" s="53" t="e">
        <f t="shared" ref="E31:E37" si="18">D31/$D$7</f>
        <v>#DIV/0!</v>
      </c>
      <c r="F31" s="54">
        <f>D31+'2025 Νοέμβριος'!F31</f>
        <v>0</v>
      </c>
      <c r="G31" s="53">
        <f t="shared" ref="G31:G37" si="19">F31/$F$7</f>
        <v>0</v>
      </c>
      <c r="H31" s="54"/>
      <c r="I31" s="53">
        <f t="shared" ref="I31" si="20">H31/$H$7</f>
        <v>0</v>
      </c>
      <c r="J31" s="54">
        <f>H31+'2025 Νοέμβριος'!J31</f>
        <v>0</v>
      </c>
      <c r="K31" s="53">
        <f t="shared" ref="K31" si="21">J31/$J$7</f>
        <v>0</v>
      </c>
      <c r="L31" s="91">
        <f>'2024_60-69 ΕΞΟΔΑ+ΟΜ 2'!N137</f>
        <v>50000</v>
      </c>
      <c r="M31" s="53">
        <f t="shared" ref="M31" si="22">L31/$L$7</f>
        <v>0.4994696132177241</v>
      </c>
      <c r="N31" s="54">
        <f>L31+'2025 Νοέμβριος'!N31</f>
        <v>50000</v>
      </c>
      <c r="O31" s="53">
        <f t="shared" ref="O31" si="23">N31/$N$7</f>
        <v>6.9103252418595038E-2</v>
      </c>
      <c r="P31" s="54">
        <f t="shared" ref="P31" si="24">F31-N31</f>
        <v>-50000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0">
        <v>25</v>
      </c>
      <c r="B32" s="180">
        <v>25</v>
      </c>
      <c r="C32" s="111">
        <f>ΑΝΤΙΣΤΟΙΧΙΣΗ!F211</f>
        <v>0</v>
      </c>
      <c r="D32" s="66">
        <f>'2025_ΕΣΟΔΑ'!N26</f>
        <v>0</v>
      </c>
      <c r="E32" s="53" t="e">
        <f t="shared" si="18"/>
        <v>#DIV/0!</v>
      </c>
      <c r="F32" s="54">
        <f>D32+'2025 Νοέμβριος'!F32</f>
        <v>0</v>
      </c>
      <c r="G32" s="53">
        <f t="shared" si="19"/>
        <v>0</v>
      </c>
      <c r="H32" s="54"/>
      <c r="I32" s="53">
        <f t="shared" ref="I32:I37" si="26">H32/$H$7</f>
        <v>0</v>
      </c>
      <c r="J32" s="54">
        <f>H32+'2025 Νοέμβριος'!J32</f>
        <v>0</v>
      </c>
      <c r="K32" s="53">
        <f t="shared" ref="K32:K37" si="27">J32/$J$7</f>
        <v>0</v>
      </c>
      <c r="L32" s="91">
        <f>'2024_60-69 ΕΞΟΔΑ+ΟΜ 2'!N138</f>
        <v>0</v>
      </c>
      <c r="M32" s="53">
        <f t="shared" ref="M32:M37" si="28">L32/$L$7</f>
        <v>0</v>
      </c>
      <c r="N32" s="54">
        <f>L32+'2025 Νοέμβριος'!N32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0">
        <v>26</v>
      </c>
      <c r="B33" s="180">
        <v>26</v>
      </c>
      <c r="C33" s="111">
        <f>ΑΝΤΙΣΤΟΙΧΙΣΗ!F212</f>
        <v>0</v>
      </c>
      <c r="D33" s="66">
        <f>'2025_ΕΣΟΔΑ'!N27</f>
        <v>0</v>
      </c>
      <c r="E33" s="53" t="e">
        <f t="shared" si="18"/>
        <v>#DIV/0!</v>
      </c>
      <c r="F33" s="54">
        <f>D33+'2025 Νοέμβριος'!F33</f>
        <v>0</v>
      </c>
      <c r="G33" s="53">
        <f t="shared" si="19"/>
        <v>0</v>
      </c>
      <c r="H33" s="54"/>
      <c r="I33" s="53">
        <f t="shared" si="26"/>
        <v>0</v>
      </c>
      <c r="J33" s="54">
        <f>H33+'2025 Νοέμβριος'!J33</f>
        <v>0</v>
      </c>
      <c r="K33" s="53">
        <f t="shared" si="27"/>
        <v>0</v>
      </c>
      <c r="L33" s="91">
        <f>'2024_60-69 ΕΞΟΔΑ+ΟΜ 2'!N139</f>
        <v>0</v>
      </c>
      <c r="M33" s="53">
        <f t="shared" si="28"/>
        <v>0</v>
      </c>
      <c r="N33" s="54">
        <f>L33+'2025 Νοέμβριος'!N33</f>
        <v>0</v>
      </c>
      <c r="O33" s="53">
        <f t="shared" si="29"/>
        <v>0</v>
      </c>
      <c r="P33" s="54">
        <f t="shared" si="30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0">
        <v>27</v>
      </c>
      <c r="B34" s="180">
        <v>27</v>
      </c>
      <c r="C34" s="111">
        <f>ΑΝΤΙΣΤΟΙΧΙΣΗ!F213</f>
        <v>0</v>
      </c>
      <c r="D34" s="66">
        <f>'2025_ΕΣΟΔΑ'!N28</f>
        <v>0</v>
      </c>
      <c r="E34" s="53" t="e">
        <f t="shared" si="18"/>
        <v>#DIV/0!</v>
      </c>
      <c r="F34" s="54">
        <f>D34+'2025 Νοέμβριος'!F34</f>
        <v>0</v>
      </c>
      <c r="G34" s="53">
        <f t="shared" si="19"/>
        <v>0</v>
      </c>
      <c r="H34" s="54"/>
      <c r="I34" s="53">
        <f t="shared" si="26"/>
        <v>0</v>
      </c>
      <c r="J34" s="54">
        <f>H34+'2025 Νοέμβριος'!J34</f>
        <v>0</v>
      </c>
      <c r="K34" s="53">
        <f t="shared" si="27"/>
        <v>0</v>
      </c>
      <c r="L34" s="91">
        <f>'2024_60-69 ΕΞΟΔΑ+ΟΜ 2'!N140</f>
        <v>0</v>
      </c>
      <c r="M34" s="53">
        <f t="shared" si="28"/>
        <v>0</v>
      </c>
      <c r="N34" s="54">
        <f>L34+'2025 Νοέμβριος'!N34</f>
        <v>0</v>
      </c>
      <c r="O34" s="53">
        <f t="shared" si="29"/>
        <v>0</v>
      </c>
      <c r="P34" s="54">
        <f t="shared" si="30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0">
        <v>28</v>
      </c>
      <c r="B35" s="180">
        <v>28</v>
      </c>
      <c r="C35" s="111">
        <f>ΑΝΤΙΣΤΟΙΧΙΣΗ!F214</f>
        <v>0</v>
      </c>
      <c r="D35" s="66">
        <f>'2025_ΕΣΟΔΑ'!N29</f>
        <v>0</v>
      </c>
      <c r="E35" s="53" t="e">
        <f t="shared" si="18"/>
        <v>#DIV/0!</v>
      </c>
      <c r="F35" s="54">
        <f>D35+'2025 Νοέμβριος'!F35</f>
        <v>0</v>
      </c>
      <c r="G35" s="53">
        <f t="shared" si="19"/>
        <v>0</v>
      </c>
      <c r="H35" s="54"/>
      <c r="I35" s="53">
        <f t="shared" si="26"/>
        <v>0</v>
      </c>
      <c r="J35" s="54">
        <f>H35+'2025 Νοέμβριος'!J35</f>
        <v>0</v>
      </c>
      <c r="K35" s="53">
        <f t="shared" si="27"/>
        <v>0</v>
      </c>
      <c r="L35" s="91">
        <f>'2024_60-69 ΕΞΟΔΑ+ΟΜ 2'!N141</f>
        <v>0</v>
      </c>
      <c r="M35" s="53">
        <f t="shared" si="28"/>
        <v>0</v>
      </c>
      <c r="N35" s="54">
        <f>L35+'2025 Νοέμβριος'!N35</f>
        <v>0</v>
      </c>
      <c r="O35" s="53">
        <f t="shared" si="29"/>
        <v>0</v>
      </c>
      <c r="P35" s="54">
        <f t="shared" si="30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0">
        <v>29</v>
      </c>
      <c r="B36" s="180">
        <v>29</v>
      </c>
      <c r="C36" s="111">
        <f>ΑΝΤΙΣΤΟΙΧΙΣΗ!F215</f>
        <v>0</v>
      </c>
      <c r="D36" s="66">
        <f>'2025_ΕΣΟΔΑ'!N30</f>
        <v>0</v>
      </c>
      <c r="E36" s="53" t="e">
        <f t="shared" si="18"/>
        <v>#DIV/0!</v>
      </c>
      <c r="F36" s="54">
        <f>D36+'2025 Νοέμβριος'!F36</f>
        <v>0</v>
      </c>
      <c r="G36" s="53">
        <f t="shared" si="19"/>
        <v>0</v>
      </c>
      <c r="H36" s="54"/>
      <c r="I36" s="53">
        <f t="shared" si="26"/>
        <v>0</v>
      </c>
      <c r="J36" s="54">
        <f>H36+'2025 Νοέμβριος'!J36</f>
        <v>0</v>
      </c>
      <c r="K36" s="53">
        <f t="shared" si="27"/>
        <v>0</v>
      </c>
      <c r="L36" s="91">
        <f>'2024_60-69 ΕΞΟΔΑ+ΟΜ 2'!N142</f>
        <v>0</v>
      </c>
      <c r="M36" s="53">
        <f t="shared" si="28"/>
        <v>0</v>
      </c>
      <c r="N36" s="54">
        <f>L36+'2025 Νοέμβριος'!N36</f>
        <v>0</v>
      </c>
      <c r="O36" s="53">
        <f t="shared" si="29"/>
        <v>0</v>
      </c>
      <c r="P36" s="54">
        <f t="shared" si="30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0">
        <v>30</v>
      </c>
      <c r="B37" s="180">
        <v>30</v>
      </c>
      <c r="C37" s="111">
        <f>ΑΝΤΙΣΤΟΙΧΙΣΗ!F216</f>
        <v>0</v>
      </c>
      <c r="D37" s="66">
        <f>'2025_ΕΣΟΔΑ'!N31</f>
        <v>0</v>
      </c>
      <c r="E37" s="53" t="e">
        <f t="shared" si="18"/>
        <v>#DIV/0!</v>
      </c>
      <c r="F37" s="54">
        <f>D37+'2025 Νοέμβριος'!F37</f>
        <v>0</v>
      </c>
      <c r="G37" s="53">
        <f t="shared" si="19"/>
        <v>0</v>
      </c>
      <c r="H37" s="54"/>
      <c r="I37" s="53">
        <f t="shared" si="26"/>
        <v>0</v>
      </c>
      <c r="J37" s="54">
        <f>H37+'2025 Νοέμβριος'!J37</f>
        <v>0</v>
      </c>
      <c r="K37" s="53">
        <f t="shared" si="27"/>
        <v>0</v>
      </c>
      <c r="L37" s="91">
        <f>'2024_60-69 ΕΞΟΔΑ+ΟΜ 2'!N143</f>
        <v>0</v>
      </c>
      <c r="M37" s="53">
        <f t="shared" si="28"/>
        <v>0</v>
      </c>
      <c r="N37" s="54">
        <f>L37+'2025 Νοέμβριος'!N37</f>
        <v>0</v>
      </c>
      <c r="O37" s="53">
        <f t="shared" si="29"/>
        <v>0</v>
      </c>
      <c r="P37" s="54">
        <f t="shared" si="30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4"/>
      <c r="B38" s="174"/>
      <c r="C38" s="83" t="s">
        <v>369</v>
      </c>
      <c r="D38" s="65">
        <f>'2025_ΕΣΟΔΑ'!N32</f>
        <v>0</v>
      </c>
      <c r="E38" s="82"/>
      <c r="F38" s="65">
        <f>'2025_ΕΣΟΔΑ'!N34</f>
        <v>215839.56584070798</v>
      </c>
      <c r="G38" s="82"/>
      <c r="H38" s="65">
        <f t="shared" ref="H38:N38" si="31">SUM(H8:H31)</f>
        <v>76485.131185506471</v>
      </c>
      <c r="I38" s="82"/>
      <c r="J38" s="65">
        <f t="shared" si="31"/>
        <v>909455.11410562031</v>
      </c>
      <c r="K38" s="82"/>
      <c r="L38" s="65">
        <f t="shared" si="31"/>
        <v>100106.19</v>
      </c>
      <c r="M38" s="82"/>
      <c r="N38" s="65">
        <f t="shared" si="31"/>
        <v>723554.94495575246</v>
      </c>
      <c r="O38" s="82"/>
      <c r="P38" s="65">
        <f>SUM(P8:P31)</f>
        <v>-507715.37911504431</v>
      </c>
      <c r="Q38" s="82"/>
      <c r="S38"/>
      <c r="T38"/>
      <c r="U38"/>
      <c r="V38"/>
    </row>
    <row r="39" spans="1:22" ht="36.75" customHeight="1">
      <c r="A39" s="174"/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36.7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39</v>
      </c>
      <c r="B41" s="174"/>
      <c r="C41" s="52" t="s">
        <v>413</v>
      </c>
      <c r="D41" s="433" t="str">
        <f>ΑΝΤΙΣΤΟΙΧΙΣΗ!$F$117</f>
        <v xml:space="preserve">ΔΕΚΕΜΒΡΙΟΣ ΤΡΕΧΟΝ ΕΤΟΣ </v>
      </c>
      <c r="E41" s="433"/>
      <c r="F41" s="433"/>
      <c r="G41" s="109">
        <f>ΑΝΤΙΣΤΟΙΧΙΣΗ!$D$34</f>
        <v>2025</v>
      </c>
      <c r="H41" s="433" t="str">
        <f>ΑΝΤΙΣΤΟΙΧΙΣΗ!$F$117</f>
        <v xml:space="preserve">ΔΕΚΕΜΒΡΙΟΣ ΤΡΕΧΟΝ ΕΤΟΣ </v>
      </c>
      <c r="I41" s="433"/>
      <c r="J41" s="433"/>
      <c r="K41" s="109">
        <f>ΑΝΤΙΣΤΟΙΧΙΣΗ!$D$34</f>
        <v>2025</v>
      </c>
      <c r="L41" s="433" t="str">
        <f>ΑΝΤΙΣΤΟΙΧΙΣΗ!$F$131</f>
        <v>ΔΕΚΕΜΒΡΙΟΣ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/>
      <c r="B43" s="181" t="s">
        <v>390</v>
      </c>
      <c r="C43" s="83" t="s">
        <v>34</v>
      </c>
      <c r="D43" s="65">
        <f>SUM(D44:D73)</f>
        <v>7839.9766666666674</v>
      </c>
      <c r="E43" s="82"/>
      <c r="F43" s="65">
        <f>SUM(F44:F73)</f>
        <v>278022.21999999991</v>
      </c>
      <c r="G43" s="82"/>
      <c r="H43" s="65">
        <f>SUM(H44:H73)</f>
        <v>57613.587490000005</v>
      </c>
      <c r="I43" s="82"/>
      <c r="J43" s="65">
        <f>SUM(J44:J73)</f>
        <v>391386.06832999998</v>
      </c>
      <c r="K43" s="82"/>
      <c r="L43" s="65">
        <f>SUM(L44:L73)</f>
        <v>54454.369999999995</v>
      </c>
      <c r="M43" s="82"/>
      <c r="N43" s="65">
        <f>SUM(N44:N73)</f>
        <v>590641.47899999993</v>
      </c>
      <c r="O43" s="82"/>
      <c r="P43" s="65">
        <f>SUM(P44:P73)</f>
        <v>0</v>
      </c>
      <c r="Q43" s="82"/>
      <c r="S43"/>
      <c r="T43"/>
      <c r="U43"/>
      <c r="V43"/>
    </row>
    <row r="44" spans="1:22" ht="21" customHeight="1">
      <c r="A44" s="180">
        <v>1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2'!O4</f>
        <v>0</v>
      </c>
      <c r="E44" s="76">
        <f>D44/$D$43</f>
        <v>0</v>
      </c>
      <c r="F44" s="66">
        <f>D44+'2025 Νοέμβριος'!F44</f>
        <v>17090.260000000002</v>
      </c>
      <c r="G44" s="76">
        <f>F44/$F$43</f>
        <v>6.1470842150674172E-2</v>
      </c>
      <c r="H44" s="56">
        <f>ΠΡΟΥΠΟΛΟΓΙΣΜΟΣ_ΕΞΟΔΑ!O7</f>
        <v>9300</v>
      </c>
      <c r="I44" s="426">
        <f>H44/$H$43</f>
        <v>0.16142025527596596</v>
      </c>
      <c r="J44" s="66">
        <f>'2025 Νοέμβριος'!J44</f>
        <v>42918.630000000005</v>
      </c>
      <c r="K44" s="430">
        <f>J44/$J$43</f>
        <v>0.10965804220658373</v>
      </c>
      <c r="L44" s="56">
        <f>'2024_60-69 ΕΞΟΔΑ+ΟΜ 2'!O4</f>
        <v>6109.88</v>
      </c>
      <c r="M44" s="76">
        <f>L44/$L$43</f>
        <v>0.11220183063361124</v>
      </c>
      <c r="N44" s="66">
        <f>L44+'2025 Νοέμβριος'!N44</f>
        <v>56309.13</v>
      </c>
      <c r="O44" s="76">
        <f>N44/$N$43</f>
        <v>9.5335549571180733E-2</v>
      </c>
      <c r="P44" s="66"/>
      <c r="Q44" s="76">
        <f>N44/F44</f>
        <v>3.2948082709098627</v>
      </c>
      <c r="S44"/>
      <c r="T44"/>
      <c r="U44"/>
      <c r="V44"/>
    </row>
    <row r="45" spans="1:22" ht="28">
      <c r="A45" s="180">
        <v>2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2'!O5</f>
        <v>0</v>
      </c>
      <c r="E45" s="76">
        <f t="shared" ref="E45:E70" si="32">D45/$D$43</f>
        <v>0</v>
      </c>
      <c r="F45" s="66">
        <f>D45+'2025 Νοέμβριος'!F45</f>
        <v>24880</v>
      </c>
      <c r="G45" s="76">
        <f t="shared" ref="G45:G70" si="33">F45/$F$43</f>
        <v>8.9489250175759358E-2</v>
      </c>
      <c r="H45" s="56">
        <f>ΠΡΟΥΠΟΛΟΓΙΣΜΟΣ_ΕΞΟΔΑ!O11</f>
        <v>8800</v>
      </c>
      <c r="I45" s="426">
        <f t="shared" ref="I45:I70" si="34">H45/$H$43</f>
        <v>0.15274174692779574</v>
      </c>
      <c r="J45" s="66">
        <f>'2025 Νοέμβριος'!J45</f>
        <v>40765.589999999997</v>
      </c>
      <c r="K45" s="430">
        <f t="shared" ref="K45:K70" si="35">J45/$J$43</f>
        <v>0.10415697772264136</v>
      </c>
      <c r="L45" s="56">
        <f>'2024_60-69 ΕΞΟΔΑ+ΟΜ 2'!O5</f>
        <v>7261.55</v>
      </c>
      <c r="M45" s="76">
        <f t="shared" ref="M45:M70" si="36">L45/$L$43</f>
        <v>0.1333510974417664</v>
      </c>
      <c r="N45" s="66">
        <f>L45+'2025 Νοέμβριος'!N45</f>
        <v>65346.610000000008</v>
      </c>
      <c r="O45" s="76">
        <f t="shared" ref="O45:O70" si="37">N45/$N$43</f>
        <v>0.1106366760943317</v>
      </c>
      <c r="P45" s="66"/>
      <c r="Q45" s="76">
        <f t="shared" ref="Q45:Q71" si="38">N45/F45</f>
        <v>2.6264714630225083</v>
      </c>
      <c r="S45"/>
      <c r="T45"/>
      <c r="U45"/>
      <c r="V45"/>
    </row>
    <row r="46" spans="1:22" ht="28">
      <c r="A46" s="180">
        <v>3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2'!O6</f>
        <v>0</v>
      </c>
      <c r="E46" s="76">
        <f t="shared" si="32"/>
        <v>0</v>
      </c>
      <c r="F46" s="66">
        <f>D46+'2025 Νοέμβριος'!F46</f>
        <v>14200.8</v>
      </c>
      <c r="G46" s="76">
        <f t="shared" si="33"/>
        <v>5.1077931828614288E-2</v>
      </c>
      <c r="H46" s="56">
        <f>ΠΡΟΥΠΟΛΟΓΙΣΜΟΣ_ΕΞΟΔΑ!O15</f>
        <v>4400</v>
      </c>
      <c r="I46" s="426">
        <f t="shared" si="34"/>
        <v>7.637087346389787E-2</v>
      </c>
      <c r="J46" s="66">
        <f>'2025 Νοέμβριος'!J46</f>
        <v>19222.95</v>
      </c>
      <c r="K46" s="430">
        <f t="shared" si="35"/>
        <v>4.911505941440928E-2</v>
      </c>
      <c r="L46" s="56">
        <f>'2024_60-69 ΕΞΟΔΑ+ΟΜ 2'!O6</f>
        <v>4350.17</v>
      </c>
      <c r="M46" s="76">
        <f t="shared" si="36"/>
        <v>7.9886517831351284E-2</v>
      </c>
      <c r="N46" s="66">
        <f>L46+'2025 Νοέμβριος'!N46</f>
        <v>34063.85</v>
      </c>
      <c r="O46" s="76">
        <f t="shared" si="37"/>
        <v>5.7672634264821082E-2</v>
      </c>
      <c r="P46" s="66"/>
      <c r="Q46" s="76">
        <f t="shared" si="38"/>
        <v>2.3987275364768181</v>
      </c>
      <c r="S46"/>
      <c r="T46"/>
      <c r="U46"/>
      <c r="V46"/>
    </row>
    <row r="47" spans="1:22" ht="28">
      <c r="A47" s="180">
        <v>4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2'!O7</f>
        <v>0</v>
      </c>
      <c r="E47" s="76">
        <f t="shared" si="32"/>
        <v>0</v>
      </c>
      <c r="F47" s="66">
        <f>D47+'2025 Νοέμβριος'!F47</f>
        <v>3672.9500000000003</v>
      </c>
      <c r="G47" s="76">
        <f t="shared" si="33"/>
        <v>1.3210994430589042E-2</v>
      </c>
      <c r="H47" s="56">
        <f>ΠΡΟΥΠΟΛΟΓΙΣΜΟΣ_ΕΞΟΔΑ!O19</f>
        <v>2308.66</v>
      </c>
      <c r="I47" s="426">
        <f t="shared" si="34"/>
        <v>4.0071450166173285E-2</v>
      </c>
      <c r="J47" s="66">
        <f>'2025 Νοέμβριος'!J47</f>
        <v>10111.4666</v>
      </c>
      <c r="K47" s="430">
        <f t="shared" si="35"/>
        <v>2.5835019225759575E-2</v>
      </c>
      <c r="L47" s="56">
        <f>'2024_60-69 ΕΞΟΔΑ+ΟΜ 2'!O7</f>
        <v>1394.9099999999999</v>
      </c>
      <c r="M47" s="76">
        <f t="shared" si="36"/>
        <v>2.5616125941774738E-2</v>
      </c>
      <c r="N47" s="66">
        <f>L47+'2025 Νοέμβριος'!N47</f>
        <v>13338.769999999999</v>
      </c>
      <c r="O47" s="76">
        <f t="shared" si="37"/>
        <v>2.2583530744544951E-2</v>
      </c>
      <c r="P47" s="66"/>
      <c r="Q47" s="76">
        <f t="shared" si="38"/>
        <v>3.6316230822635749</v>
      </c>
      <c r="S47"/>
      <c r="T47"/>
      <c r="U47"/>
      <c r="V47" s="237"/>
    </row>
    <row r="48" spans="1:22" ht="28">
      <c r="A48" s="180">
        <v>5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2'!O8</f>
        <v>0</v>
      </c>
      <c r="E48" s="76">
        <f t="shared" si="32"/>
        <v>0</v>
      </c>
      <c r="F48" s="66">
        <f>D48+'2025 Νοέμβριος'!F48</f>
        <v>4508.5199999999995</v>
      </c>
      <c r="G48" s="76">
        <f t="shared" si="33"/>
        <v>1.6216401696238527E-2</v>
      </c>
      <c r="H48" s="56">
        <f>ΠΡΟΥΠΟΛΟΓΙΣΜΟΣ_ΕΞΟΔΑ!O23</f>
        <v>1895.7299999999998</v>
      </c>
      <c r="I48" s="426">
        <f t="shared" si="34"/>
        <v>3.2904217261753431E-2</v>
      </c>
      <c r="J48" s="66">
        <f>'2025 Νοέμβριος'!J48</f>
        <v>8641.8572999999997</v>
      </c>
      <c r="K48" s="430">
        <f t="shared" si="35"/>
        <v>2.2080135189466058E-2</v>
      </c>
      <c r="L48" s="56">
        <f>'2024_60-69 ΕΞΟΔΑ+ΟΜ 2'!O8</f>
        <v>1422.38</v>
      </c>
      <c r="M48" s="76">
        <f t="shared" si="36"/>
        <v>2.6120584996208757E-2</v>
      </c>
      <c r="N48" s="66">
        <f>L48+'2025 Νοέμβριος'!N48</f>
        <v>13145.920000000002</v>
      </c>
      <c r="O48" s="76">
        <f t="shared" si="37"/>
        <v>2.2257021335949898E-2</v>
      </c>
      <c r="P48" s="66"/>
      <c r="Q48" s="76">
        <f t="shared" si="38"/>
        <v>2.9157949837197137</v>
      </c>
      <c r="S48"/>
      <c r="T48"/>
      <c r="U48"/>
      <c r="V48" s="237"/>
    </row>
    <row r="49" spans="1:22" ht="28">
      <c r="A49" s="180">
        <v>6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2'!O9</f>
        <v>0</v>
      </c>
      <c r="E49" s="76">
        <f t="shared" si="32"/>
        <v>0</v>
      </c>
      <c r="F49" s="66">
        <f>D49+'2025 Νοέμβριος'!F49</f>
        <v>3032.88</v>
      </c>
      <c r="G49" s="76">
        <f t="shared" si="33"/>
        <v>1.0908768371103579E-2</v>
      </c>
      <c r="H49" s="56">
        <f>ΠΡΟΥΠΟΛΟΓΙΣΜΟΣ_ΕΞΟΔΑ!O27</f>
        <v>1141.3600000000001</v>
      </c>
      <c r="I49" s="426">
        <f t="shared" si="34"/>
        <v>1.981060457653511E-2</v>
      </c>
      <c r="J49" s="66">
        <f>'2025 Νοέμβριος'!J49</f>
        <v>4944.7636000000011</v>
      </c>
      <c r="K49" s="430">
        <f t="shared" si="35"/>
        <v>1.2633979592321074E-2</v>
      </c>
      <c r="L49" s="56">
        <f>'2024_60-69 ΕΞΟΔΑ+ΟΜ 2'!O9</f>
        <v>1123.74</v>
      </c>
      <c r="M49" s="76">
        <f t="shared" si="36"/>
        <v>2.0636360314149262E-2</v>
      </c>
      <c r="N49" s="66">
        <f>L49+'2025 Νοέμβριος'!N49</f>
        <v>8772.2999999999993</v>
      </c>
      <c r="O49" s="76">
        <f t="shared" si="37"/>
        <v>1.4852157039245122E-2</v>
      </c>
      <c r="P49" s="66"/>
      <c r="Q49" s="76">
        <f t="shared" si="38"/>
        <v>2.8923993036321907</v>
      </c>
      <c r="S49"/>
      <c r="T49"/>
      <c r="U49"/>
      <c r="V49" s="237"/>
    </row>
    <row r="50" spans="1:22" ht="14.5">
      <c r="A50" s="180">
        <v>7</v>
      </c>
      <c r="B50" s="180">
        <v>7</v>
      </c>
      <c r="C50" s="115" t="str">
        <f>ΑΝΤΙΣΤΟΙΧΙΣΗ!I193</f>
        <v xml:space="preserve">Ενοίκια </v>
      </c>
      <c r="D50" s="56">
        <f>'2025_60-69 ΕΞΟΔΑ+ΟΜ 2'!O10</f>
        <v>0</v>
      </c>
      <c r="E50" s="76">
        <f t="shared" si="32"/>
        <v>0</v>
      </c>
      <c r="F50" s="66">
        <f>D50+'2025 Νοέμβριος'!F50</f>
        <v>47267</v>
      </c>
      <c r="G50" s="76">
        <f t="shared" si="33"/>
        <v>0.17001159115987211</v>
      </c>
      <c r="H50" s="56">
        <f>ΠΡΟΥΠΟΛΟΓΙΣΜΟΣ_ΕΞΟΔΑ!O31</f>
        <v>9987.34</v>
      </c>
      <c r="I50" s="426">
        <f t="shared" si="34"/>
        <v>0.17335042713202858</v>
      </c>
      <c r="J50" s="66">
        <f>'2025 Νοέμβριος'!J50</f>
        <v>86460.189999999988</v>
      </c>
      <c r="K50" s="430">
        <f t="shared" si="35"/>
        <v>0.22090768424363141</v>
      </c>
      <c r="L50" s="56">
        <f>'2024_60-69 ΕΞΟΔΑ+ΟΜ 2'!O10</f>
        <v>15699.139999999998</v>
      </c>
      <c r="M50" s="76">
        <f t="shared" si="36"/>
        <v>0.28829899234900702</v>
      </c>
      <c r="N50" s="66">
        <f>L50+'2025 Νοέμβριος'!N50</f>
        <v>118600.65999999999</v>
      </c>
      <c r="O50" s="76">
        <f t="shared" si="37"/>
        <v>0.20079974776034989</v>
      </c>
      <c r="P50" s="66"/>
      <c r="Q50" s="76">
        <f t="shared" si="38"/>
        <v>2.5091641102672053</v>
      </c>
      <c r="S50"/>
      <c r="T50"/>
      <c r="U50"/>
      <c r="V50"/>
    </row>
    <row r="51" spans="1:22" ht="14.5">
      <c r="A51" s="180">
        <v>8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2'!O11</f>
        <v>0</v>
      </c>
      <c r="E51" s="76">
        <f t="shared" si="32"/>
        <v>0</v>
      </c>
      <c r="F51" s="66">
        <f>D51+'2025 Νοέμβριος'!F51</f>
        <v>0</v>
      </c>
      <c r="G51" s="76">
        <f t="shared" si="33"/>
        <v>0</v>
      </c>
      <c r="H51" s="56">
        <f>ΠΡΟΥΠΟΛΟΓΙΣΜΟΣ_ΕΞΟΔΑ!O35</f>
        <v>0</v>
      </c>
      <c r="I51" s="426">
        <f t="shared" si="34"/>
        <v>0</v>
      </c>
      <c r="J51" s="66">
        <f>'2025 Νοέμβριος'!J51</f>
        <v>0</v>
      </c>
      <c r="K51" s="430">
        <f t="shared" si="35"/>
        <v>0</v>
      </c>
      <c r="L51" s="56">
        <f>'2024_60-69 ΕΞΟΔΑ+ΟΜ 2'!O11</f>
        <v>0</v>
      </c>
      <c r="M51" s="76">
        <f t="shared" si="36"/>
        <v>0</v>
      </c>
      <c r="N51" s="66">
        <f>L51+'2025 Νοέμβριος'!N51</f>
        <v>0</v>
      </c>
      <c r="O51" s="76">
        <f t="shared" si="37"/>
        <v>0</v>
      </c>
      <c r="P51" s="66"/>
      <c r="Q51" s="76" t="e">
        <f t="shared" si="38"/>
        <v>#DIV/0!</v>
      </c>
      <c r="S51"/>
      <c r="T51"/>
      <c r="U51"/>
      <c r="V51"/>
    </row>
    <row r="52" spans="1:22" ht="14.5">
      <c r="A52" s="180">
        <v>9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2'!O12</f>
        <v>0</v>
      </c>
      <c r="E52" s="76">
        <f t="shared" si="32"/>
        <v>0</v>
      </c>
      <c r="F52" s="66">
        <f>D52+'2025 Νοέμβριος'!F52</f>
        <v>1664.65</v>
      </c>
      <c r="G52" s="76">
        <f t="shared" si="33"/>
        <v>5.987471073355218E-3</v>
      </c>
      <c r="H52" s="56">
        <f>ΠΡΟΥΠΟΛΟΓΙΣΜΟΣ_ΕΞΟΔΑ!O39</f>
        <v>352.78003999999999</v>
      </c>
      <c r="I52" s="426">
        <f t="shared" si="34"/>
        <v>6.1232090444156432E-3</v>
      </c>
      <c r="J52" s="66">
        <f>'2025 Νοέμβριος'!J52</f>
        <v>3058.4634800000003</v>
      </c>
      <c r="K52" s="430">
        <f t="shared" si="35"/>
        <v>7.8144413597809378E-3</v>
      </c>
      <c r="L52" s="56">
        <f>'2024_60-69 ΕΞΟΔΑ+ΟΜ 2'!O12</f>
        <v>557.59999999999991</v>
      </c>
      <c r="M52" s="76">
        <f t="shared" si="36"/>
        <v>1.0239765881048664E-2</v>
      </c>
      <c r="N52" s="66">
        <f>L52+'2025 Νοέμβριος'!N52</f>
        <v>4169.42</v>
      </c>
      <c r="O52" s="76">
        <f t="shared" si="37"/>
        <v>7.0591384930485052E-3</v>
      </c>
      <c r="P52" s="66"/>
      <c r="Q52" s="76">
        <f t="shared" si="38"/>
        <v>2.5046826660258912</v>
      </c>
      <c r="S52"/>
      <c r="T52"/>
      <c r="U52"/>
      <c r="V52"/>
    </row>
    <row r="53" spans="1:22" ht="14.5">
      <c r="A53" s="180">
        <v>10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2'!O13</f>
        <v>0</v>
      </c>
      <c r="E53" s="76">
        <f t="shared" si="32"/>
        <v>0</v>
      </c>
      <c r="F53" s="66">
        <f>D53+'2025 Νοέμβριος'!F53</f>
        <v>2427.5000000000005</v>
      </c>
      <c r="G53" s="76">
        <f t="shared" si="33"/>
        <v>8.7313165113205738E-3</v>
      </c>
      <c r="H53" s="56">
        <f>ΠΡΟΥΠΟΛΟΓΙΣΜΟΣ_ΕΞΟΔΑ!O43</f>
        <v>1227.25</v>
      </c>
      <c r="I53" s="426">
        <f t="shared" si="34"/>
        <v>2.1301398740583788E-2</v>
      </c>
      <c r="J53" s="66">
        <f>'2025 Νοέμβριος'!J53</f>
        <v>3014.16</v>
      </c>
      <c r="K53" s="430">
        <f t="shared" si="35"/>
        <v>7.7012449954109996E-3</v>
      </c>
      <c r="L53" s="56">
        <f>'2024_60-69 ΕΞΟΔΑ+ΟΜ 2'!O13</f>
        <v>1227.25</v>
      </c>
      <c r="M53" s="76">
        <f t="shared" si="36"/>
        <v>2.2537217857813801E-2</v>
      </c>
      <c r="N53" s="66">
        <f>L53+'2025 Νοέμβριος'!N53</f>
        <v>6672.6799999999994</v>
      </c>
      <c r="O53" s="76">
        <f t="shared" si="37"/>
        <v>1.1297344052600817E-2</v>
      </c>
      <c r="P53" s="66"/>
      <c r="Q53" s="76">
        <f t="shared" si="38"/>
        <v>2.7487868177136963</v>
      </c>
      <c r="S53"/>
      <c r="T53"/>
      <c r="U53"/>
      <c r="V53"/>
    </row>
    <row r="54" spans="1:22" ht="14.5">
      <c r="A54" s="180">
        <v>11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2'!O14</f>
        <v>0</v>
      </c>
      <c r="E54" s="76">
        <f t="shared" si="32"/>
        <v>0</v>
      </c>
      <c r="F54" s="66">
        <f>D54+'2025 Νοέμβριος'!F54</f>
        <v>3383.5</v>
      </c>
      <c r="G54" s="76">
        <f t="shared" si="33"/>
        <v>1.2169890593636727E-2</v>
      </c>
      <c r="H54" s="56">
        <f>ΠΡΟΥΠΟΛΟΓΙΣΜΟΣ_ΕΞΟΔΑ!O47</f>
        <v>2311.4899499999992</v>
      </c>
      <c r="I54" s="426">
        <f t="shared" si="34"/>
        <v>4.0120569655573084E-2</v>
      </c>
      <c r="J54" s="66">
        <f>'2025 Νοέμβριος'!J54</f>
        <v>11583.917349999998</v>
      </c>
      <c r="K54" s="430">
        <f t="shared" si="35"/>
        <v>2.9597163229205529E-2</v>
      </c>
      <c r="L54" s="56">
        <f>'2024_60-69 ΕΞΟΔΑ+ΟΜ 2'!O14</f>
        <v>2113.1699999999996</v>
      </c>
      <c r="M54" s="76">
        <f t="shared" si="36"/>
        <v>3.8806251913299152E-2</v>
      </c>
      <c r="N54" s="66">
        <f>L54+'2025 Νοέμβριος'!N54</f>
        <v>15180.669</v>
      </c>
      <c r="O54" s="76">
        <f t="shared" si="37"/>
        <v>2.5702002889641282E-2</v>
      </c>
      <c r="P54" s="66"/>
      <c r="Q54" s="76">
        <f t="shared" si="38"/>
        <v>4.4866762228461647</v>
      </c>
      <c r="S54"/>
      <c r="T54"/>
      <c r="U54"/>
      <c r="V54"/>
    </row>
    <row r="55" spans="1:22" ht="14.5">
      <c r="A55" s="180">
        <v>12</v>
      </c>
      <c r="B55" s="180">
        <v>12</v>
      </c>
      <c r="C55" s="115" t="str">
        <f>ΑΝΤΙΣΤΟΙΧΙΣΗ!I198</f>
        <v>Φυσικό αέριο</v>
      </c>
      <c r="D55" s="56">
        <f>'2025_60-69 ΕΞΟΔΑ+ΟΜ 2'!O15</f>
        <v>0</v>
      </c>
      <c r="E55" s="76">
        <f t="shared" si="32"/>
        <v>0</v>
      </c>
      <c r="F55" s="66">
        <f>D55+'2025 Νοέμβριος'!F55</f>
        <v>1079.08</v>
      </c>
      <c r="G55" s="76">
        <f t="shared" si="33"/>
        <v>3.8812725112402895E-3</v>
      </c>
      <c r="H55" s="56">
        <f>ΠΡΟΥΠΟΛΟΓΙΣΜΟΣ_ΕΞΟΔΑ!O51</f>
        <v>472.22</v>
      </c>
      <c r="I55" s="426">
        <f t="shared" si="34"/>
        <v>8.1963304243458761E-3</v>
      </c>
      <c r="J55" s="66">
        <f>'2025 Νοέμβριος'!J55</f>
        <v>0</v>
      </c>
      <c r="K55" s="430">
        <f t="shared" si="35"/>
        <v>0</v>
      </c>
      <c r="L55" s="56">
        <f>'2024_60-69 ΕΞΟΔΑ+ΟΜ 2'!O15</f>
        <v>472.22</v>
      </c>
      <c r="M55" s="76">
        <f t="shared" si="36"/>
        <v>8.6718476405107624E-3</v>
      </c>
      <c r="N55" s="66">
        <f>L55+'2025 Νοέμβριος'!N55</f>
        <v>472.22</v>
      </c>
      <c r="O55" s="76">
        <f t="shared" si="37"/>
        <v>7.9950361901352362E-4</v>
      </c>
      <c r="P55" s="66"/>
      <c r="Q55" s="76">
        <f t="shared" si="38"/>
        <v>0.43761352263038888</v>
      </c>
      <c r="S55"/>
      <c r="T55"/>
      <c r="U55"/>
      <c r="V55"/>
    </row>
    <row r="56" spans="1:22" ht="28">
      <c r="A56" s="180">
        <v>13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2'!O16</f>
        <v>0</v>
      </c>
      <c r="E56" s="76">
        <f t="shared" si="32"/>
        <v>0</v>
      </c>
      <c r="F56" s="66">
        <f>D56+'2025 Νοέμβριος'!F56</f>
        <v>1678.29</v>
      </c>
      <c r="G56" s="76">
        <f t="shared" si="33"/>
        <v>6.0365319002200629E-3</v>
      </c>
      <c r="H56" s="56">
        <f>ΠΡΟΥΠΟΛΟΓΙΣΜΟΣ_ΕΞΟΔΑ!O55</f>
        <v>606.06000000000006</v>
      </c>
      <c r="I56" s="426">
        <f t="shared" si="34"/>
        <v>1.051939353898408E-2</v>
      </c>
      <c r="J56" s="66">
        <f>'2025 Νοέμβριος'!J56</f>
        <v>2816.27</v>
      </c>
      <c r="K56" s="430">
        <f t="shared" si="35"/>
        <v>7.1956316994539558E-3</v>
      </c>
      <c r="L56" s="56">
        <f>'2024_60-69 ΕΞΟΔΑ+ΟΜ 2'!O16</f>
        <v>606.06000000000006</v>
      </c>
      <c r="M56" s="76">
        <f t="shared" si="36"/>
        <v>1.1129685275947552E-2</v>
      </c>
      <c r="N56" s="66">
        <f>L56+'2025 Νοέμβριος'!N56</f>
        <v>4253.6499999999996</v>
      </c>
      <c r="O56" s="76">
        <f t="shared" si="37"/>
        <v>7.2017461543705773E-3</v>
      </c>
      <c r="P56" s="66"/>
      <c r="Q56" s="76">
        <f t="shared" si="38"/>
        <v>2.5345142972906944</v>
      </c>
      <c r="S56"/>
      <c r="T56"/>
      <c r="U56"/>
      <c r="V56"/>
    </row>
    <row r="57" spans="1:22" ht="14.5">
      <c r="A57" s="180">
        <v>14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2'!O17</f>
        <v>0</v>
      </c>
      <c r="E57" s="76">
        <f t="shared" si="32"/>
        <v>0</v>
      </c>
      <c r="F57" s="66">
        <f>D57+'2025 Νοέμβριος'!F57</f>
        <v>287.06</v>
      </c>
      <c r="G57" s="76">
        <f t="shared" si="33"/>
        <v>1.0325074017465226E-3</v>
      </c>
      <c r="H57" s="56">
        <f>ΠΡΟΥΠΟΛΟΓΙΣΜΟΣ_ΕΞΟΔΑ!O59</f>
        <v>150.48000000000002</v>
      </c>
      <c r="I57" s="426">
        <f t="shared" si="34"/>
        <v>2.6118838724653076E-3</v>
      </c>
      <c r="J57" s="66">
        <f>'2025 Νοέμβριος'!J57</f>
        <v>1337.76</v>
      </c>
      <c r="K57" s="430">
        <f t="shared" si="35"/>
        <v>3.4180061791879062E-3</v>
      </c>
      <c r="L57" s="56">
        <f>'2024_60-69 ΕΞΟΔΑ+ΟΜ 2'!O17</f>
        <v>150.48000000000002</v>
      </c>
      <c r="M57" s="76">
        <f t="shared" si="36"/>
        <v>2.7634145799501496E-3</v>
      </c>
      <c r="N57" s="66">
        <f>L57+'2025 Νοέμβριος'!N57</f>
        <v>1497.92</v>
      </c>
      <c r="O57" s="76">
        <f t="shared" si="37"/>
        <v>2.5360900872320891E-3</v>
      </c>
      <c r="P57" s="66"/>
      <c r="Q57" s="76">
        <f t="shared" si="38"/>
        <v>5.2181425485961128</v>
      </c>
      <c r="S57"/>
      <c r="T57"/>
      <c r="U57"/>
      <c r="V57"/>
    </row>
    <row r="58" spans="1:22" ht="14.5">
      <c r="A58" s="180">
        <v>15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2'!O18</f>
        <v>0</v>
      </c>
      <c r="E58" s="76">
        <f t="shared" si="32"/>
        <v>0</v>
      </c>
      <c r="F58" s="66">
        <f>D58+'2025 Νοέμβριος'!F58</f>
        <v>3780.7</v>
      </c>
      <c r="G58" s="76">
        <f t="shared" si="33"/>
        <v>1.3598553381812435E-2</v>
      </c>
      <c r="H58" s="56">
        <f>ΠΡΟΥΠΟΛΟΓΙΣΜΟΣ_ΕΞΟΔΑ!O63</f>
        <v>172.65</v>
      </c>
      <c r="I58" s="426">
        <f t="shared" si="34"/>
        <v>2.9966889326231748E-3</v>
      </c>
      <c r="J58" s="66">
        <f>'2025 Νοέμβριος'!J58</f>
        <v>687.01000000000022</v>
      </c>
      <c r="K58" s="430">
        <f t="shared" si="35"/>
        <v>1.7553256377555646E-3</v>
      </c>
      <c r="L58" s="56">
        <f>'2024_60-69 ΕΞΟΔΑ+ΟΜ 2'!O18</f>
        <v>172.65</v>
      </c>
      <c r="M58" s="76">
        <f t="shared" si="36"/>
        <v>3.1705444393168082E-3</v>
      </c>
      <c r="N58" s="66">
        <f>L58+'2025 Νοέμβριος'!N58</f>
        <v>1615.7300000000002</v>
      </c>
      <c r="O58" s="76">
        <f t="shared" si="37"/>
        <v>2.7355511887440613E-3</v>
      </c>
      <c r="P58" s="66"/>
      <c r="Q58" s="76">
        <f t="shared" si="38"/>
        <v>0.42736265770888998</v>
      </c>
      <c r="S58"/>
      <c r="T58"/>
      <c r="U58"/>
      <c r="V58"/>
    </row>
    <row r="59" spans="1:22" ht="14.5">
      <c r="A59" s="180">
        <v>16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2'!O19</f>
        <v>0</v>
      </c>
      <c r="E59" s="76">
        <f t="shared" si="32"/>
        <v>0</v>
      </c>
      <c r="F59" s="66">
        <f>D59+'2025 Νοέμβριος'!F59</f>
        <v>363.25000000000006</v>
      </c>
      <c r="G59" s="76">
        <f t="shared" si="33"/>
        <v>1.3065502462357151E-3</v>
      </c>
      <c r="H59" s="56">
        <f>ΠΡΟΥΠΟΛΟΓΙΣΜΟΣ_ΕΞΟΔΑ!O67</f>
        <v>62.47</v>
      </c>
      <c r="I59" s="426">
        <f t="shared" si="34"/>
        <v>1.0842928330203863E-3</v>
      </c>
      <c r="J59" s="66">
        <f>'2025 Νοέμβριος'!J59</f>
        <v>785.53</v>
      </c>
      <c r="K59" s="430">
        <f t="shared" si="35"/>
        <v>2.0070464014004573E-3</v>
      </c>
      <c r="L59" s="56">
        <f>'2024_60-69 ΕΞΟΔΑ+ΟΜ 2'!O19</f>
        <v>62.970000000000027</v>
      </c>
      <c r="M59" s="76">
        <f t="shared" si="36"/>
        <v>1.1563810213946104E-3</v>
      </c>
      <c r="N59" s="66">
        <f>L59+'2025 Νοέμβριος'!N59</f>
        <v>1301.2199999999998</v>
      </c>
      <c r="O59" s="76">
        <f t="shared" si="37"/>
        <v>2.2030623419863134E-3</v>
      </c>
      <c r="P59" s="66"/>
      <c r="Q59" s="76">
        <f t="shared" si="38"/>
        <v>3.5821610461114926</v>
      </c>
      <c r="S59"/>
      <c r="T59"/>
      <c r="U59"/>
      <c r="V59"/>
    </row>
    <row r="60" spans="1:22" ht="14.5">
      <c r="A60" s="180">
        <v>17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2'!O20</f>
        <v>0</v>
      </c>
      <c r="E60" s="76">
        <f t="shared" si="32"/>
        <v>0</v>
      </c>
      <c r="F60" s="66">
        <f>D60+'2025 Νοέμβριος'!F60</f>
        <v>0</v>
      </c>
      <c r="G60" s="76">
        <f t="shared" si="33"/>
        <v>0</v>
      </c>
      <c r="H60" s="56">
        <f>ΠΡΟΥΠΟΛΟΓΙΣΜΟΣ_ΕΞΟΔΑ!O71</f>
        <v>0</v>
      </c>
      <c r="I60" s="426">
        <f t="shared" si="34"/>
        <v>0</v>
      </c>
      <c r="J60" s="66">
        <f>'2025 Νοέμβριος'!J60</f>
        <v>0</v>
      </c>
      <c r="K60" s="430">
        <f t="shared" si="35"/>
        <v>0</v>
      </c>
      <c r="L60" s="56">
        <f>'2024_60-69 ΕΞΟΔΑ+ΟΜ 2'!O20</f>
        <v>0</v>
      </c>
      <c r="M60" s="76">
        <f t="shared" si="36"/>
        <v>0</v>
      </c>
      <c r="N60" s="66">
        <f>L60+'2025 Νοέμβριος'!N60</f>
        <v>0</v>
      </c>
      <c r="O60" s="76">
        <f t="shared" si="37"/>
        <v>0</v>
      </c>
      <c r="P60" s="66"/>
      <c r="Q60" s="76" t="e">
        <f t="shared" si="38"/>
        <v>#DIV/0!</v>
      </c>
      <c r="S60"/>
      <c r="T60"/>
      <c r="U60"/>
      <c r="V60"/>
    </row>
    <row r="61" spans="1:22" ht="14.5">
      <c r="A61" s="180">
        <v>18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2'!O21</f>
        <v>0</v>
      </c>
      <c r="E61" s="76">
        <f t="shared" si="32"/>
        <v>0</v>
      </c>
      <c r="F61" s="66">
        <f>D61+'2025 Νοέμβριος'!F61</f>
        <v>0</v>
      </c>
      <c r="G61" s="76">
        <f t="shared" si="33"/>
        <v>0</v>
      </c>
      <c r="H61" s="56">
        <f>ΠΡΟΥΠΟΛΟΓΙΣΜΟΣ_ΕΞΟΔΑ!O75</f>
        <v>0</v>
      </c>
      <c r="I61" s="426">
        <f t="shared" si="34"/>
        <v>0</v>
      </c>
      <c r="J61" s="66">
        <f>'2025 Νοέμβριος'!J61</f>
        <v>18.7</v>
      </c>
      <c r="K61" s="430">
        <f t="shared" si="35"/>
        <v>4.7778910679653929E-5</v>
      </c>
      <c r="L61" s="56">
        <f>'2024_60-69 ΕΞΟΔΑ+ΟΜ 2'!O21</f>
        <v>0</v>
      </c>
      <c r="M61" s="76">
        <f t="shared" si="36"/>
        <v>0</v>
      </c>
      <c r="N61" s="66">
        <f>L61+'2025 Νοέμβριος'!N61</f>
        <v>36.68</v>
      </c>
      <c r="O61" s="76">
        <f t="shared" si="37"/>
        <v>6.2101970999568084E-5</v>
      </c>
      <c r="P61" s="66"/>
      <c r="Q61" s="76" t="e">
        <f t="shared" si="38"/>
        <v>#DIV/0!</v>
      </c>
      <c r="S61"/>
      <c r="T61"/>
      <c r="U61"/>
      <c r="V61"/>
    </row>
    <row r="62" spans="1:22" ht="14.5">
      <c r="A62" s="180">
        <v>19</v>
      </c>
      <c r="B62" s="180">
        <v>19</v>
      </c>
      <c r="C62" s="118" t="str">
        <f>ΑΝΤΙΣΤΟΙΧΙΣΗ!I205</f>
        <v>Υλικά Φαρμακείου</v>
      </c>
      <c r="D62" s="56">
        <f>'2025_60-69 ΕΞΟΔΑ+ΟΜ 2'!O22</f>
        <v>0</v>
      </c>
      <c r="E62" s="76">
        <f t="shared" si="32"/>
        <v>0</v>
      </c>
      <c r="F62" s="66">
        <f>D62+'2025 Νοέμβριος'!F62</f>
        <v>0</v>
      </c>
      <c r="G62" s="76">
        <f t="shared" si="33"/>
        <v>0</v>
      </c>
      <c r="H62" s="56">
        <f>ΠΡΟΥΠΟΛΟΓΙΣΜΟΣ_ΕΞΟΔΑ!O79</f>
        <v>11.79</v>
      </c>
      <c r="I62" s="426">
        <f t="shared" si="34"/>
        <v>2.046392268498536E-4</v>
      </c>
      <c r="J62" s="66">
        <f>'2025 Νοέμβριος'!J62</f>
        <v>0</v>
      </c>
      <c r="K62" s="430">
        <f t="shared" si="35"/>
        <v>0</v>
      </c>
      <c r="L62" s="56">
        <f>'2024_60-69 ΕΞΟΔΑ+ΟΜ 2'!O22</f>
        <v>11.79</v>
      </c>
      <c r="M62" s="76">
        <f t="shared" si="36"/>
        <v>2.1651154902719471E-4</v>
      </c>
      <c r="N62" s="66">
        <f>L62+'2025 Νοέμβριος'!N62</f>
        <v>112.88999999999999</v>
      </c>
      <c r="O62" s="76">
        <f t="shared" si="37"/>
        <v>1.9113117519469031E-4</v>
      </c>
      <c r="P62" s="66"/>
      <c r="Q62" s="76" t="e">
        <f t="shared" si="38"/>
        <v>#DIV/0!</v>
      </c>
      <c r="S62"/>
      <c r="T62"/>
      <c r="U62"/>
      <c r="V62"/>
    </row>
    <row r="63" spans="1:22" ht="14.5">
      <c r="A63" s="180">
        <v>20</v>
      </c>
      <c r="B63" s="180">
        <v>20</v>
      </c>
      <c r="C63" s="185" t="str">
        <f>ΑΝΤΙΣΤΟΙΧΙΣΗ!I206</f>
        <v>Διάφορα αναλώσιμα</v>
      </c>
      <c r="D63" s="56">
        <f>'2025_60-69 ΕΞΟΔΑ+ΟΜ 2'!O23</f>
        <v>0</v>
      </c>
      <c r="E63" s="76">
        <f t="shared" si="32"/>
        <v>0</v>
      </c>
      <c r="F63" s="66">
        <f>D63+'2025 Νοέμβριος'!F63</f>
        <v>188.71</v>
      </c>
      <c r="G63" s="76">
        <f t="shared" si="33"/>
        <v>6.7875869777602696E-4</v>
      </c>
      <c r="H63" s="56">
        <f>ΠΡΟΥΠΟΛΟΓΙΣΜΟΣ_ΕΞΟΔΑ!O83</f>
        <v>0</v>
      </c>
      <c r="I63" s="426">
        <f t="shared" si="34"/>
        <v>0</v>
      </c>
      <c r="J63" s="66">
        <f>'2025 Νοέμβριος'!J63</f>
        <v>64.58</v>
      </c>
      <c r="K63" s="430">
        <f t="shared" si="35"/>
        <v>1.650033182723022E-4</v>
      </c>
      <c r="L63" s="56">
        <f>'2024_60-69 ΕΞΟΔΑ+ΟΜ 2'!O23</f>
        <v>0</v>
      </c>
      <c r="M63" s="76">
        <f t="shared" si="36"/>
        <v>0</v>
      </c>
      <c r="N63" s="66">
        <f>L63+'2025 Νοέμβριος'!N63</f>
        <v>524.34</v>
      </c>
      <c r="O63" s="76">
        <f t="shared" si="37"/>
        <v>8.8774665959415308E-4</v>
      </c>
      <c r="P63" s="66"/>
      <c r="Q63" s="76">
        <f t="shared" si="38"/>
        <v>2.778549096497271</v>
      </c>
      <c r="S63"/>
      <c r="T63"/>
      <c r="U63"/>
      <c r="V63"/>
    </row>
    <row r="64" spans="1:22" ht="42">
      <c r="A64" s="180">
        <v>21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2'!O24</f>
        <v>0</v>
      </c>
      <c r="E64" s="76">
        <f t="shared" si="32"/>
        <v>0</v>
      </c>
      <c r="F64" s="66">
        <f>D64+'2025 Νοέμβριος'!F64</f>
        <v>36346.14</v>
      </c>
      <c r="G64" s="76">
        <f t="shared" si="33"/>
        <v>0.13073106171154236</v>
      </c>
      <c r="H64" s="56">
        <f>ΠΡΟΥΠΟΛΟΓΙΣΜΟΣ_ΕΞΟΔΑ!O87</f>
        <v>6551.71</v>
      </c>
      <c r="I64" s="426">
        <f t="shared" si="34"/>
        <v>0.11371813985958053</v>
      </c>
      <c r="J64" s="66">
        <f>'2025 Νοέμβριος'!J64</f>
        <v>71516.06</v>
      </c>
      <c r="K64" s="430">
        <f t="shared" si="35"/>
        <v>0.18272510389843696</v>
      </c>
      <c r="L64" s="56">
        <f>'2024_60-69 ΕΞΟΔΑ+ΟΜ 2'!O24</f>
        <v>6551.71</v>
      </c>
      <c r="M64" s="76">
        <f t="shared" si="36"/>
        <v>0.12031559634240559</v>
      </c>
      <c r="N64" s="66">
        <f>L64+'2025 Νοέμβριος'!N64</f>
        <v>94925.549999999988</v>
      </c>
      <c r="O64" s="76">
        <f t="shared" si="37"/>
        <v>0.16071602380638086</v>
      </c>
      <c r="P64" s="66"/>
      <c r="Q64" s="76">
        <f t="shared" si="38"/>
        <v>2.6117092489051106</v>
      </c>
      <c r="S64"/>
      <c r="T64"/>
      <c r="U64"/>
      <c r="V64"/>
    </row>
    <row r="65" spans="1:22" ht="42">
      <c r="A65" s="180">
        <v>22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2'!O25</f>
        <v>0</v>
      </c>
      <c r="E65" s="76">
        <f t="shared" si="32"/>
        <v>0</v>
      </c>
      <c r="F65" s="66">
        <f>D65+'2025 Νοέμβριος'!F65</f>
        <v>2900.09</v>
      </c>
      <c r="G65" s="76">
        <f t="shared" si="33"/>
        <v>1.0431144676134162E-2</v>
      </c>
      <c r="H65" s="56">
        <f>ΠΡΟΥΠΟΛΟΓΙΣΜΟΣ_ΕΞΟΔΑ!O91</f>
        <v>0</v>
      </c>
      <c r="I65" s="426">
        <f t="shared" si="34"/>
        <v>0</v>
      </c>
      <c r="J65" s="66">
        <f>'2025 Νοέμβριος'!J65</f>
        <v>2264.5700000000002</v>
      </c>
      <c r="K65" s="430">
        <f t="shared" si="35"/>
        <v>5.7860260833060917E-3</v>
      </c>
      <c r="L65" s="56">
        <f>'2024_60-69 ΕΞΟΔΑ+ΟΜ 2'!O25</f>
        <v>0</v>
      </c>
      <c r="M65" s="76">
        <f t="shared" si="36"/>
        <v>0</v>
      </c>
      <c r="N65" s="66">
        <f>L65+'2025 Νοέμβριος'!N65</f>
        <v>2236.25</v>
      </c>
      <c r="O65" s="76">
        <f t="shared" si="37"/>
        <v>3.7861377493943332E-3</v>
      </c>
      <c r="P65" s="66"/>
      <c r="Q65" s="76">
        <f t="shared" si="38"/>
        <v>0.77109675906609787</v>
      </c>
      <c r="S65"/>
      <c r="T65"/>
      <c r="U65"/>
      <c r="V65"/>
    </row>
    <row r="66" spans="1:22" ht="15" customHeight="1">
      <c r="A66" s="180">
        <v>23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2'!O26</f>
        <v>0</v>
      </c>
      <c r="E66" s="76">
        <f t="shared" si="32"/>
        <v>0</v>
      </c>
      <c r="F66" s="66">
        <f>D66+'2025 Νοέμβριος'!F66</f>
        <v>0</v>
      </c>
      <c r="G66" s="76">
        <f t="shared" si="33"/>
        <v>0</v>
      </c>
      <c r="H66" s="56">
        <f>ΠΡΟΥΠΟΛΟΓΙΣΜΟΣ_ΕΞΟΔΑ!O95</f>
        <v>0</v>
      </c>
      <c r="I66" s="426">
        <f t="shared" si="34"/>
        <v>0</v>
      </c>
      <c r="J66" s="66">
        <f>'2025 Νοέμβριος'!J66</f>
        <v>88.5</v>
      </c>
      <c r="K66" s="430">
        <f t="shared" si="35"/>
        <v>2.2611944359087556E-4</v>
      </c>
      <c r="L66" s="56">
        <f>'2024_60-69 ΕΞΟΔΑ+ΟΜ 2'!O26</f>
        <v>0</v>
      </c>
      <c r="M66" s="76">
        <f t="shared" si="36"/>
        <v>0</v>
      </c>
      <c r="N66" s="66">
        <f>L66+'2025 Νοέμβριος'!N66</f>
        <v>228.5</v>
      </c>
      <c r="O66" s="76">
        <f t="shared" si="37"/>
        <v>3.8686751290625159E-4</v>
      </c>
      <c r="P66" s="66"/>
      <c r="Q66" s="76" t="e">
        <f t="shared" si="38"/>
        <v>#DIV/0!</v>
      </c>
      <c r="S66"/>
      <c r="T66"/>
      <c r="U66"/>
      <c r="V66"/>
    </row>
    <row r="67" spans="1:22" ht="42">
      <c r="A67" s="180">
        <v>24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2'!O27</f>
        <v>0</v>
      </c>
      <c r="E67" s="76">
        <f t="shared" si="32"/>
        <v>0</v>
      </c>
      <c r="F67" s="66">
        <f>D67+'2025 Νοέμβριος'!F67</f>
        <v>399.06</v>
      </c>
      <c r="G67" s="76">
        <f t="shared" si="33"/>
        <v>1.4353529009300053E-3</v>
      </c>
      <c r="H67" s="56">
        <f>ΠΡΟΥΠΟΛΟΓΙΣΜΟΣ_ΕΞΟΔΑ!O99</f>
        <v>0</v>
      </c>
      <c r="I67" s="426">
        <f t="shared" si="34"/>
        <v>0</v>
      </c>
      <c r="J67" s="66">
        <f>'2025 Νοέμβριος'!J67</f>
        <v>1129.9299999999998</v>
      </c>
      <c r="K67" s="430">
        <f t="shared" si="35"/>
        <v>2.8869959649337625E-3</v>
      </c>
      <c r="L67" s="56">
        <f>'2024_60-69 ΕΞΟΔΑ+ΟΜ 2'!O27</f>
        <v>0</v>
      </c>
      <c r="M67" s="76">
        <f t="shared" si="36"/>
        <v>0</v>
      </c>
      <c r="N67" s="66">
        <f>L67+'2025 Νοέμβριος'!N67</f>
        <v>779.75</v>
      </c>
      <c r="O67" s="76">
        <f t="shared" si="37"/>
        <v>1.3201748060772415E-3</v>
      </c>
      <c r="P67" s="66"/>
      <c r="Q67" s="76">
        <f t="shared" si="38"/>
        <v>1.9539668220317747</v>
      </c>
      <c r="S67"/>
      <c r="T67"/>
      <c r="U67"/>
      <c r="V67"/>
    </row>
    <row r="68" spans="1:22" ht="28.5" customHeight="1">
      <c r="A68" s="180">
        <v>25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2'!O28</f>
        <v>0</v>
      </c>
      <c r="E68" s="76">
        <f t="shared" si="32"/>
        <v>0</v>
      </c>
      <c r="F68" s="66">
        <f>D68+'2025 Νοέμβριος'!F68</f>
        <v>5994.46</v>
      </c>
      <c r="G68" s="76">
        <f t="shared" si="33"/>
        <v>2.1561082419959101E-2</v>
      </c>
      <c r="H68" s="56">
        <f>ΠΡΟΥΠΟΛΟΓΙΣΜΟΣ_ΕΞΟΔΑ!O103</f>
        <v>812.86</v>
      </c>
      <c r="I68" s="426">
        <f t="shared" si="34"/>
        <v>1.410882459178728E-2</v>
      </c>
      <c r="J68" s="66">
        <f>'2025 Νοέμβριος'!J68</f>
        <v>15629.759999999998</v>
      </c>
      <c r="K68" s="430">
        <f t="shared" si="35"/>
        <v>3.9934380052643194E-2</v>
      </c>
      <c r="L68" s="56">
        <f>'2024_60-69 ΕΞΟΔΑ+ΟΜ 2'!O28</f>
        <v>812.86</v>
      </c>
      <c r="M68" s="76">
        <f t="shared" si="36"/>
        <v>1.4927360283481383E-2</v>
      </c>
      <c r="N68" s="66">
        <f>L68+'2025 Νοέμβριος'!N68</f>
        <v>18950.350000000002</v>
      </c>
      <c r="O68" s="76">
        <f t="shared" si="37"/>
        <v>3.2084353493229696E-2</v>
      </c>
      <c r="P68" s="66"/>
      <c r="Q68" s="76">
        <f t="shared" si="38"/>
        <v>3.1613106101300206</v>
      </c>
      <c r="S68"/>
      <c r="T68"/>
      <c r="U68"/>
      <c r="V68"/>
    </row>
    <row r="69" spans="1:22" ht="23.25" customHeight="1">
      <c r="A69" s="180">
        <v>26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2'!O29</f>
        <v>0</v>
      </c>
      <c r="E69" s="76">
        <f t="shared" si="32"/>
        <v>0</v>
      </c>
      <c r="F69" s="66">
        <f>D69+'2025 Νοέμβριος'!F69</f>
        <v>1811.8300000000002</v>
      </c>
      <c r="G69" s="76">
        <f t="shared" si="33"/>
        <v>6.5168532213000846E-3</v>
      </c>
      <c r="H69" s="56">
        <f>ΠΡΟΥΠΟΛΟΓΙΣΜΟΣ_ΕΞΟΔΑ!O107</f>
        <v>1565.32</v>
      </c>
      <c r="I69" s="426">
        <f t="shared" si="34"/>
        <v>2.7169285375115596E-2</v>
      </c>
      <c r="J69" s="66">
        <f>'2025 Νοέμβριος'!J69</f>
        <v>3912.7999999999997</v>
      </c>
      <c r="K69" s="430">
        <f t="shared" si="35"/>
        <v>9.9972899308743268E-3</v>
      </c>
      <c r="L69" s="56">
        <f>'2024_60-69 ΕΞΟΔΑ+ΟΜ 2'!O29</f>
        <v>1186.6300000000001</v>
      </c>
      <c r="M69" s="76">
        <f t="shared" si="36"/>
        <v>2.1791272215618329E-2</v>
      </c>
      <c r="N69" s="66">
        <f>L69+'2025 Νοέμβριος'!N69</f>
        <v>9052.7400000000016</v>
      </c>
      <c r="O69" s="76">
        <f t="shared" si="37"/>
        <v>1.5326962839330155E-2</v>
      </c>
      <c r="P69" s="66"/>
      <c r="Q69" s="76">
        <f t="shared" si="38"/>
        <v>4.9964621404877949</v>
      </c>
      <c r="S69"/>
      <c r="T69"/>
      <c r="U69"/>
      <c r="V69"/>
    </row>
    <row r="70" spans="1:22" ht="14.5">
      <c r="A70" s="180">
        <v>27</v>
      </c>
      <c r="B70" s="180">
        <v>27</v>
      </c>
      <c r="C70" s="115" t="str">
        <f>ΑΝΤΙΣΤΟΙΧΙΣΗ!I213</f>
        <v>Φόρος Παρεπιδημούντων</v>
      </c>
      <c r="D70" s="56">
        <f>'2025_60-69 ΕΞΟΔΑ+ΟΜ 2'!O30</f>
        <v>0</v>
      </c>
      <c r="E70" s="76">
        <f t="shared" si="32"/>
        <v>0</v>
      </c>
      <c r="F70" s="66">
        <f>D70+'2025 Νοέμβριος'!F70</f>
        <v>0</v>
      </c>
      <c r="G70" s="76">
        <f t="shared" si="33"/>
        <v>0</v>
      </c>
      <c r="H70" s="56">
        <f>ΠΡΟΥΠΟΛΟΓΙΣΜΟΣ_ΕΞΟΔΑ!O111</f>
        <v>0</v>
      </c>
      <c r="I70" s="426">
        <f t="shared" si="34"/>
        <v>0</v>
      </c>
      <c r="J70" s="66">
        <f>'2025 Νοέμβριος'!J70</f>
        <v>0</v>
      </c>
      <c r="K70" s="430">
        <f t="shared" si="35"/>
        <v>0</v>
      </c>
      <c r="L70" s="56">
        <f>'2024_60-69 ΕΞΟΔΑ+ΟΜ 2'!O30</f>
        <v>0</v>
      </c>
      <c r="M70" s="76">
        <f t="shared" si="36"/>
        <v>0</v>
      </c>
      <c r="N70" s="66">
        <f>L70+'2025 Νοέμβριος'!N70</f>
        <v>2920.3300000000004</v>
      </c>
      <c r="O70" s="76">
        <f t="shared" si="37"/>
        <v>4.944336122387369E-3</v>
      </c>
      <c r="P70" s="66"/>
      <c r="Q70" s="76" t="e">
        <f t="shared" si="38"/>
        <v>#DIV/0!</v>
      </c>
      <c r="S70"/>
      <c r="T70"/>
      <c r="U70"/>
      <c r="V70"/>
    </row>
    <row r="71" spans="1:22" ht="30.75" customHeight="1">
      <c r="A71" s="180">
        <v>28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2'!O31</f>
        <v>7839.9766666666674</v>
      </c>
      <c r="E71" s="76">
        <f t="shared" ref="E71" si="39">D71/$D$43</f>
        <v>1</v>
      </c>
      <c r="F71" s="66">
        <f>D71+'2025 Νοέμβριος'!F71</f>
        <v>94079.720000000016</v>
      </c>
      <c r="G71" s="76">
        <f t="shared" ref="G71" si="40">F71/$F$43</f>
        <v>0.33838921220037754</v>
      </c>
      <c r="H71" s="56">
        <f>ΠΡΟΥΠΟΛΟΓΙΣΜΟΣ_ΕΞΟΔΑ!O115</f>
        <v>4730.6275000000005</v>
      </c>
      <c r="I71" s="426">
        <f t="shared" ref="I71" si="41">H71/$H$43</f>
        <v>8.2109580501667181E-2</v>
      </c>
      <c r="J71" s="66">
        <f>'2025 Νοέμβριος'!J71</f>
        <v>37845.020000000011</v>
      </c>
      <c r="K71" s="430">
        <f t="shared" ref="K71" si="42">J71/$J$43</f>
        <v>9.6694857232605194E-2</v>
      </c>
      <c r="L71" s="56">
        <f>'2024_60-69 ΕΞΟΔΑ+ΟΜ 2'!O31</f>
        <v>2414.42</v>
      </c>
      <c r="M71" s="76">
        <f t="shared" ref="M71" si="43">L71/$L$43</f>
        <v>4.433840663292956E-2</v>
      </c>
      <c r="N71" s="66">
        <f>L71+'2025 Νοέμβριος'!N71</f>
        <v>88654.199999999968</v>
      </c>
      <c r="O71" s="76">
        <f t="shared" ref="O71" si="44">N71/$N$43</f>
        <v>0.15009816132469758</v>
      </c>
      <c r="P71" s="66"/>
      <c r="Q71" s="76">
        <f t="shared" si="38"/>
        <v>0.94233061067783741</v>
      </c>
      <c r="S71"/>
      <c r="T71"/>
      <c r="U71"/>
      <c r="V71"/>
    </row>
    <row r="72" spans="1:22" ht="30.75" customHeight="1">
      <c r="A72" s="180">
        <v>29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2'!O32</f>
        <v>0</v>
      </c>
      <c r="E72" s="76">
        <f t="shared" ref="E72:E73" si="45">D72/$D$43</f>
        <v>0</v>
      </c>
      <c r="F72" s="66">
        <f>D72+'2025 Νοέμβριος'!F72</f>
        <v>5806.2300000000005</v>
      </c>
      <c r="G72" s="76">
        <f t="shared" ref="G72:G73" si="46">F72/$F$43</f>
        <v>2.0884050202893863E-2</v>
      </c>
      <c r="H72" s="56">
        <f>ΠΡΟΥΠΟΛΟΓΙΣΜΟΣ_ΕΞΟΔΑ!O119</f>
        <v>752.79</v>
      </c>
      <c r="I72" s="426">
        <f t="shared" ref="I72:I73" si="47">H72/$H$43</f>
        <v>1.3066188598838109E-2</v>
      </c>
      <c r="J72" s="66">
        <f>'2025 Νοέμβριος'!J72</f>
        <v>21952.469999999998</v>
      </c>
      <c r="K72" s="430">
        <f t="shared" ref="K72:K73" si="48">J72/$J$43</f>
        <v>5.6089042958704947E-2</v>
      </c>
      <c r="L72" s="56">
        <f>'2024_60-69 ΕΞΟΔΑ+ΟΜ 2'!O32</f>
        <v>752.79</v>
      </c>
      <c r="M72" s="76">
        <f t="shared" ref="M72:M73" si="49">L72/$L$43</f>
        <v>1.3824234859387777E-2</v>
      </c>
      <c r="N72" s="66">
        <f>L72+'2025 Νοέμβριος'!N72</f>
        <v>27479.15</v>
      </c>
      <c r="O72" s="76">
        <f t="shared" ref="O72:O73" si="50">N72/$N$43</f>
        <v>4.652424690274759E-2</v>
      </c>
      <c r="P72" s="66"/>
      <c r="Q72" s="76">
        <f t="shared" ref="Q72:Q73" si="51">N72/F72</f>
        <v>4.7327009091958123</v>
      </c>
      <c r="S72"/>
      <c r="T72"/>
      <c r="U72"/>
      <c r="V72"/>
    </row>
    <row r="73" spans="1:22" ht="30.75" customHeight="1">
      <c r="A73" s="180">
        <v>30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2'!O33</f>
        <v>0</v>
      </c>
      <c r="E73" s="76">
        <f t="shared" si="45"/>
        <v>0</v>
      </c>
      <c r="F73" s="66">
        <f>D73+'2025 Νοέμβριος'!F73</f>
        <v>1179.54</v>
      </c>
      <c r="G73" s="76">
        <f t="shared" si="46"/>
        <v>4.2426105366686175E-3</v>
      </c>
      <c r="H73" s="56">
        <f>ΠΡΟΥΠΟΛΟΓΙΣΜΟΣ_ΕΞΟΔΑ!O123</f>
        <v>0</v>
      </c>
      <c r="I73" s="426">
        <f t="shared" si="47"/>
        <v>0</v>
      </c>
      <c r="J73" s="66">
        <f>'2025 Νοέμβριος'!J73</f>
        <v>615.12</v>
      </c>
      <c r="K73" s="430">
        <f t="shared" si="48"/>
        <v>1.5716451089448518E-3</v>
      </c>
      <c r="L73" s="56">
        <f>'2024_60-69 ΕΞΟΔΑ+ΟΜ 2'!O33</f>
        <v>0</v>
      </c>
      <c r="M73" s="76">
        <f t="shared" si="49"/>
        <v>0</v>
      </c>
      <c r="N73" s="66">
        <f>L73+'2025 Νοέμβριος'!N73</f>
        <v>0</v>
      </c>
      <c r="O73" s="76">
        <f t="shared" si="50"/>
        <v>0</v>
      </c>
      <c r="P73" s="66"/>
      <c r="Q73" s="76">
        <f t="shared" si="51"/>
        <v>0</v>
      </c>
      <c r="S73"/>
      <c r="T73"/>
      <c r="U73"/>
      <c r="V73"/>
    </row>
    <row r="74" spans="1:22" ht="36.75" customHeight="1">
      <c r="A74" s="174"/>
      <c r="B74" s="174"/>
      <c r="C74" s="187" t="s">
        <v>404</v>
      </c>
      <c r="D74" s="65">
        <f>'2025_60-69 ΕΞΟΔΑ+ΟΜ 2'!O3</f>
        <v>7839.9766666666674</v>
      </c>
      <c r="E74" s="299"/>
      <c r="F74" s="65">
        <f>'2025_60-69 ΕΞΟΔΑ+ΟΜ 2'!AB3</f>
        <v>279304.08</v>
      </c>
      <c r="G74" s="299"/>
      <c r="H74" s="65">
        <f>SUM(H44:H71)</f>
        <v>56860.797490000004</v>
      </c>
      <c r="I74" s="299"/>
      <c r="J74" s="65">
        <f>SUM(J44:J71)</f>
        <v>368818.47833000001</v>
      </c>
      <c r="K74" s="299"/>
      <c r="L74" s="65">
        <f>SUM(L44:L71)</f>
        <v>53701.579999999994</v>
      </c>
      <c r="M74" s="299"/>
      <c r="N74" s="65">
        <f>SUM(N44:N71)</f>
        <v>563162.32899999991</v>
      </c>
      <c r="O74" s="299"/>
      <c r="P74" s="65">
        <f>SUM(P44:P71)</f>
        <v>0</v>
      </c>
      <c r="Q74" s="299"/>
      <c r="S74"/>
      <c r="T74"/>
      <c r="U74"/>
      <c r="V74"/>
    </row>
    <row r="75" spans="1:22" ht="22.5" customHeight="1">
      <c r="A75" s="174"/>
      <c r="B75" s="174"/>
      <c r="C75" s="88" t="s">
        <v>382</v>
      </c>
      <c r="D75" s="65">
        <f>D43-D74</f>
        <v>0</v>
      </c>
      <c r="E75" s="299"/>
      <c r="F75" s="65">
        <f>F43-F74</f>
        <v>-1281.8600000001024</v>
      </c>
      <c r="G75" s="299"/>
      <c r="H75" s="65">
        <f>H43-H74</f>
        <v>752.79000000000087</v>
      </c>
      <c r="I75" s="299"/>
      <c r="J75" s="65">
        <f>J43-J74</f>
        <v>22567.589999999967</v>
      </c>
      <c r="K75" s="299"/>
      <c r="L75" s="65">
        <f>L43-L74</f>
        <v>752.79000000000087</v>
      </c>
      <c r="M75" s="299"/>
      <c r="N75" s="65">
        <f>N43-N74</f>
        <v>27479.150000000023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28</v>
      </c>
      <c r="B76" s="175">
        <v>28</v>
      </c>
      <c r="C76" s="55" t="s">
        <v>387</v>
      </c>
      <c r="D76" s="78">
        <f>D38-D74</f>
        <v>-7839.9766666666674</v>
      </c>
      <c r="E76" s="300"/>
      <c r="F76" s="78">
        <f>F38-F74</f>
        <v>-63464.514159292041</v>
      </c>
      <c r="G76" s="300"/>
      <c r="H76" s="79">
        <f>H38-H74</f>
        <v>19624.333695506466</v>
      </c>
      <c r="I76" s="300" t="e">
        <f t="shared" ref="I76" si="52">H76/$I$39</f>
        <v>#DIV/0!</v>
      </c>
      <c r="J76" s="79">
        <f>J38-J74</f>
        <v>540636.63577562035</v>
      </c>
      <c r="K76" s="300"/>
      <c r="L76" s="92">
        <f>L38-L74</f>
        <v>46404.610000000008</v>
      </c>
      <c r="M76" s="300"/>
      <c r="N76" s="78">
        <f>N38-N74</f>
        <v>160392.61595575255</v>
      </c>
      <c r="O76" s="300"/>
      <c r="P76" s="78">
        <f>P38-P74</f>
        <v>-507715.37911504431</v>
      </c>
      <c r="Q76" s="300"/>
      <c r="S76"/>
      <c r="T76"/>
      <c r="U76"/>
      <c r="V76"/>
    </row>
    <row r="77" spans="1:22" ht="31.5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71.25" customHeight="1">
      <c r="A78" s="74" t="s">
        <v>385</v>
      </c>
      <c r="B78" s="74"/>
      <c r="C78" s="52" t="s">
        <v>300</v>
      </c>
      <c r="D78" s="433" t="str">
        <f>ΑΝΤΙΣΤΟΙΧΙΣΗ!$F$117</f>
        <v xml:space="preserve">ΔΕΚΕΜΒΡΙΟΣ ΤΡΕΧΟΝ ΕΤΟΣ </v>
      </c>
      <c r="E78" s="433"/>
      <c r="F78" s="433"/>
      <c r="G78" s="109">
        <f>ΑΝΤΙΣΤΟΙΧΙΣΗ!$D$34</f>
        <v>2025</v>
      </c>
      <c r="H78" s="433" t="str">
        <f>ΑΝΤΙΣΤΟΙΧΙΣΗ!$F$117</f>
        <v xml:space="preserve">ΔΕΚΕΜΒΡΙΟΣ ΤΡΕΧΟΝ ΕΤΟΣ </v>
      </c>
      <c r="I78" s="433"/>
      <c r="J78" s="433"/>
      <c r="K78" s="109">
        <f>ΑΝΤΙΣΤΟΙΧΙΣΗ!$D$34</f>
        <v>2025</v>
      </c>
      <c r="L78" s="433" t="str">
        <f>ΑΝΤΙΣΤΟΙΧΙΣΗ!$F$131</f>
        <v>ΔΕΚΕΜΒΡΙΟΣ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70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/>
      <c r="B80" s="74" t="s">
        <v>1</v>
      </c>
      <c r="C80" s="187" t="s">
        <v>405</v>
      </c>
      <c r="D80" s="65">
        <f t="shared" ref="D80:N80" si="53">SUM(D81:D110)</f>
        <v>0</v>
      </c>
      <c r="E80" s="82"/>
      <c r="F80" s="65">
        <f t="shared" si="53"/>
        <v>46297.34</v>
      </c>
      <c r="G80" s="82"/>
      <c r="H80" s="65">
        <f t="shared" si="53"/>
        <v>15774.289999999997</v>
      </c>
      <c r="I80" s="82"/>
      <c r="J80" s="65">
        <f t="shared" si="53"/>
        <v>268840.51850000001</v>
      </c>
      <c r="K80" s="82"/>
      <c r="L80" s="65">
        <f t="shared" si="53"/>
        <v>14433.16</v>
      </c>
      <c r="M80" s="82"/>
      <c r="N80" s="65">
        <f t="shared" si="53"/>
        <v>92274.879999999976</v>
      </c>
      <c r="O80" s="82"/>
      <c r="P80" s="65">
        <f>SUM(P81:P110)</f>
        <v>0</v>
      </c>
      <c r="Q80" s="82"/>
      <c r="S80"/>
      <c r="T80"/>
      <c r="U80"/>
      <c r="V80"/>
    </row>
    <row r="81" spans="1:22" ht="28">
      <c r="A81" s="180">
        <v>29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2'!O37</f>
        <v>0</v>
      </c>
      <c r="E81" s="76" t="e">
        <f>D81/$D$80</f>
        <v>#DIV/0!</v>
      </c>
      <c r="F81" s="116">
        <f>D81+'2025 Νοέμβριος'!F81</f>
        <v>9451.0400000000009</v>
      </c>
      <c r="G81" s="76">
        <f>F81/$F$80</f>
        <v>0.204137861916041</v>
      </c>
      <c r="H81" s="56">
        <f>ΠΡΟΥΠΟΛΟΓΙΣΜΟΣ_ΕΞΟΔΑ!O132</f>
        <v>3300</v>
      </c>
      <c r="I81" s="427">
        <f>H81/$H$80</f>
        <v>0.2092011748230824</v>
      </c>
      <c r="J81" s="428">
        <f>'2025 Νοέμβριος'!J81</f>
        <v>36618.630000000005</v>
      </c>
      <c r="K81" s="429">
        <f>J81/$J$80</f>
        <v>0.13620949031163249</v>
      </c>
      <c r="L81" s="116">
        <f>'2024_60-69 ΕΞΟΔΑ+ΟΜ 2'!O35</f>
        <v>3226.49</v>
      </c>
      <c r="M81" s="76">
        <f>L81/$L$80</f>
        <v>0.22354702643080238</v>
      </c>
      <c r="N81" s="66">
        <f>L81+'2025 Νοέμβριος'!N81</f>
        <v>22586.759999999995</v>
      </c>
      <c r="O81" s="76">
        <f>N81/$N$80</f>
        <v>0.24477691003228616</v>
      </c>
      <c r="P81" s="58"/>
      <c r="Q81" s="59" t="e">
        <f>SUM(D81:P81)</f>
        <v>#DIV/0!</v>
      </c>
      <c r="S81"/>
      <c r="T81"/>
      <c r="U81"/>
      <c r="V81"/>
    </row>
    <row r="82" spans="1:22" ht="33.75" customHeight="1">
      <c r="A82" s="180">
        <v>30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2'!O38</f>
        <v>0</v>
      </c>
      <c r="E82" s="76" t="e">
        <f t="shared" ref="E82:E105" si="54">D82/$D$80</f>
        <v>#DIV/0!</v>
      </c>
      <c r="F82" s="116">
        <f>D82+'2025 Νοέμβριος'!F82</f>
        <v>10153.07</v>
      </c>
      <c r="G82" s="76">
        <f t="shared" ref="G82:G105" si="55">F82/$F$80</f>
        <v>0.21930136806995823</v>
      </c>
      <c r="H82" s="56">
        <f>ΠΡΟΥΠΟΛΟΓΙΣΜΟΣ_ΕΞΟΔΑ!O136</f>
        <v>3200</v>
      </c>
      <c r="I82" s="427">
        <f t="shared" ref="I82:I105" si="56">H82/$H$80</f>
        <v>0.202861745282989</v>
      </c>
      <c r="J82" s="428">
        <f>'2025 Νοέμβριος'!J82</f>
        <v>35165.589999999997</v>
      </c>
      <c r="K82" s="429">
        <f t="shared" ref="K82:K105" si="57">J82/$J$80</f>
        <v>0.13080465026703181</v>
      </c>
      <c r="L82" s="116">
        <f>'2024_60-69 ΕΞΟΔΑ+ΟΜ 2'!O36</f>
        <v>3371.38</v>
      </c>
      <c r="M82" s="76">
        <f t="shared" ref="M82:M105" si="58">L82/$L$80</f>
        <v>0.23358571511713305</v>
      </c>
      <c r="N82" s="66">
        <f>L82+'2025 Νοέμβριος'!N82</f>
        <v>16800.73</v>
      </c>
      <c r="O82" s="76">
        <f t="shared" ref="O82:O105" si="59">N82/$N$80</f>
        <v>0.18207262908388505</v>
      </c>
      <c r="P82" s="58"/>
      <c r="Q82" s="59" t="e">
        <f>SUM(D82:P82)</f>
        <v>#DIV/0!</v>
      </c>
      <c r="S82"/>
      <c r="T82"/>
      <c r="U82"/>
      <c r="V82"/>
    </row>
    <row r="83" spans="1:22" ht="28">
      <c r="A83" s="180">
        <v>31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2'!O39</f>
        <v>0</v>
      </c>
      <c r="E83" s="76" t="e">
        <f t="shared" si="54"/>
        <v>#DIV/0!</v>
      </c>
      <c r="F83" s="116">
        <f>D83+'2025 Νοέμβριος'!F83</f>
        <v>5921.02</v>
      </c>
      <c r="G83" s="76">
        <f t="shared" si="55"/>
        <v>0.12789114882194097</v>
      </c>
      <c r="H83" s="56">
        <f>ΠΡΟΥΠΟΛΟΓΙΣΜΟΣ_ΕΞΟΔΑ!O140</f>
        <v>2500</v>
      </c>
      <c r="I83" s="427">
        <f t="shared" si="56"/>
        <v>0.15848573850233516</v>
      </c>
      <c r="J83" s="428">
        <f>'2025 Νοέμβριος'!J83</f>
        <v>17422.95</v>
      </c>
      <c r="K83" s="429">
        <f t="shared" si="57"/>
        <v>6.4807753300029441E-2</v>
      </c>
      <c r="L83" s="116">
        <f>'2024_60-69 ΕΞΟΔΑ+ΟΜ 2'!O37</f>
        <v>4349.45</v>
      </c>
      <c r="M83" s="76">
        <f t="shared" si="58"/>
        <v>0.30135119405591015</v>
      </c>
      <c r="N83" s="66">
        <f>L83+'2025 Νοέμβριος'!N83</f>
        <v>23899.06</v>
      </c>
      <c r="O83" s="76">
        <f t="shared" si="59"/>
        <v>0.25899854868410566</v>
      </c>
      <c r="P83" s="58"/>
      <c r="Q83" s="59" t="e">
        <f t="shared" ref="Q83:Q105" si="60">SUM(D83:P83)</f>
        <v>#DIV/0!</v>
      </c>
      <c r="S83"/>
      <c r="T83"/>
      <c r="U83"/>
      <c r="V83"/>
    </row>
    <row r="84" spans="1:22" ht="28">
      <c r="A84" s="180">
        <v>32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2'!O40</f>
        <v>0</v>
      </c>
      <c r="E84" s="76" t="e">
        <f t="shared" si="54"/>
        <v>#DIV/0!</v>
      </c>
      <c r="F84" s="116">
        <f>D84+'2025 Νοέμβριος'!F84</f>
        <v>6270.86</v>
      </c>
      <c r="G84" s="76">
        <f t="shared" si="55"/>
        <v>0.13544752247105341</v>
      </c>
      <c r="H84" s="56">
        <f>ΠΡΟΥΠΟΛΟΓΙΣΜΟΣ_ΕΞΟΔΑ!O144</f>
        <v>2300</v>
      </c>
      <c r="I84" s="427">
        <f t="shared" si="56"/>
        <v>0.14580687942214834</v>
      </c>
      <c r="J84" s="428">
        <f>'2025 Νοέμβριος'!J84</f>
        <v>10202.8066</v>
      </c>
      <c r="K84" s="429">
        <f t="shared" si="57"/>
        <v>3.7951149093621468E-2</v>
      </c>
      <c r="L84" s="116">
        <f>'2024_60-69 ΕΞΟΔΑ+ΟΜ 2'!O38</f>
        <v>0</v>
      </c>
      <c r="M84" s="76">
        <f t="shared" si="58"/>
        <v>0</v>
      </c>
      <c r="N84" s="66">
        <f>L84+'2025 Νοέμβριος'!N84</f>
        <v>0</v>
      </c>
      <c r="O84" s="76">
        <f t="shared" si="59"/>
        <v>0</v>
      </c>
      <c r="P84" s="58"/>
      <c r="Q84" s="59" t="e">
        <f t="shared" si="60"/>
        <v>#DIV/0!</v>
      </c>
      <c r="S84"/>
      <c r="T84"/>
      <c r="U84"/>
      <c r="V84"/>
    </row>
    <row r="85" spans="1:22" ht="28">
      <c r="A85" s="180">
        <v>33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2'!O41</f>
        <v>0</v>
      </c>
      <c r="E85" s="76" t="e">
        <f t="shared" si="54"/>
        <v>#DIV/0!</v>
      </c>
      <c r="F85" s="116">
        <f>D85+'2025 Νοέμβριος'!F85</f>
        <v>1913.23</v>
      </c>
      <c r="G85" s="76">
        <f t="shared" si="55"/>
        <v>4.1324836372888814E-2</v>
      </c>
      <c r="H85" s="56">
        <f>ΠΡΟΥΠΟΛΟΓΙΣΜΟΣ_ΕΞΟΔΑ!O148</f>
        <v>697.28</v>
      </c>
      <c r="I85" s="427">
        <f t="shared" si="56"/>
        <v>4.4203574297163303E-2</v>
      </c>
      <c r="J85" s="428">
        <f>'2025 Νοέμβριος'!J85</f>
        <v>7443.4072999999999</v>
      </c>
      <c r="K85" s="429">
        <f t="shared" si="57"/>
        <v>2.7687073888752373E-2</v>
      </c>
      <c r="L85" s="116">
        <f>'2024_60-69 ΕΞΟΔΑ+ΟΜ 2'!O39</f>
        <v>696.89</v>
      </c>
      <c r="M85" s="76">
        <f t="shared" si="58"/>
        <v>4.8283951677941625E-2</v>
      </c>
      <c r="N85" s="66">
        <f>L85+'2025 Νοέμβριος'!N85</f>
        <v>4672.59</v>
      </c>
      <c r="O85" s="76">
        <f t="shared" si="59"/>
        <v>5.0637725023321638E-2</v>
      </c>
      <c r="P85" s="58"/>
      <c r="Q85" s="59" t="e">
        <f t="shared" si="60"/>
        <v>#DIV/0!</v>
      </c>
      <c r="S85"/>
      <c r="T85"/>
      <c r="U85"/>
      <c r="V85"/>
    </row>
    <row r="86" spans="1:22" ht="29.25" customHeight="1">
      <c r="A86" s="180">
        <v>34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2'!O42</f>
        <v>0</v>
      </c>
      <c r="E86" s="76" t="e">
        <f t="shared" si="54"/>
        <v>#DIV/0!</v>
      </c>
      <c r="F86" s="116">
        <f>D86+'2025 Νοέμβριος'!F86</f>
        <v>2080.4</v>
      </c>
      <c r="G86" s="76">
        <f t="shared" si="55"/>
        <v>4.4935626971225565E-2</v>
      </c>
      <c r="H86" s="56">
        <f>ΠΡΟΥΠΟΛΟΓΙΣΜΟΣ_ΕΞΟΔΑ!O152</f>
        <v>1067.7099999999998</v>
      </c>
      <c r="I86" s="427">
        <f t="shared" si="56"/>
        <v>6.7686723142531297E-2</v>
      </c>
      <c r="J86" s="428">
        <f>'2025 Νοέμβριος'!J86</f>
        <v>4871.1135999999997</v>
      </c>
      <c r="K86" s="429">
        <f t="shared" si="57"/>
        <v>1.8118971155012112E-2</v>
      </c>
      <c r="L86" s="116">
        <f>'2024_60-69 ΕΞΟΔΑ+ΟΜ 2'!O40</f>
        <v>729.19</v>
      </c>
      <c r="M86" s="76">
        <f t="shared" si="58"/>
        <v>5.0521853842124667E-2</v>
      </c>
      <c r="N86" s="66">
        <f>L86+'2025 Νοέμβριος'!N86</f>
        <v>3894.4900000000002</v>
      </c>
      <c r="O86" s="76">
        <f t="shared" si="59"/>
        <v>4.2205310914519761E-2</v>
      </c>
      <c r="P86" s="58"/>
      <c r="Q86" s="59" t="e">
        <f t="shared" si="60"/>
        <v>#DIV/0!</v>
      </c>
      <c r="S86"/>
      <c r="T86"/>
      <c r="U86"/>
      <c r="V86" s="237"/>
    </row>
    <row r="87" spans="1:22" ht="33.75" customHeight="1">
      <c r="A87" s="180">
        <v>35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2'!O43</f>
        <v>0</v>
      </c>
      <c r="E87" s="76" t="e">
        <f t="shared" si="54"/>
        <v>#DIV/0!</v>
      </c>
      <c r="F87" s="116">
        <f>D87+'2025 Νοέμβριος'!F87</f>
        <v>901.2</v>
      </c>
      <c r="G87" s="76">
        <f t="shared" si="55"/>
        <v>1.9465481170192502E-2</v>
      </c>
      <c r="H87" s="56">
        <f>ΠΡΟΥΠΟΛΟΓΙΣΜΟΣ_ΕΞΟΔΑ!O156</f>
        <v>522.95999999999992</v>
      </c>
      <c r="I87" s="427">
        <f t="shared" si="56"/>
        <v>3.3152680722872474E-2</v>
      </c>
      <c r="J87" s="428">
        <f>'2025 Νοέμβριος'!J87</f>
        <v>67008.469999999987</v>
      </c>
      <c r="K87" s="429">
        <f t="shared" si="57"/>
        <v>0.2492498912510466</v>
      </c>
      <c r="L87" s="116">
        <f>'2024_60-69 ΕΞΟΔΑ+ΟΜ 2'!O41</f>
        <v>679.83</v>
      </c>
      <c r="M87" s="76">
        <f t="shared" si="58"/>
        <v>4.7101951339831333E-2</v>
      </c>
      <c r="N87" s="66">
        <f>L87+'2025 Νοέμβριος'!N87</f>
        <v>4108.76</v>
      </c>
      <c r="O87" s="76">
        <f t="shared" si="59"/>
        <v>4.4527394671225816E-2</v>
      </c>
      <c r="P87" s="58"/>
      <c r="Q87" s="59" t="e">
        <f t="shared" si="60"/>
        <v>#DIV/0!</v>
      </c>
      <c r="S87"/>
      <c r="T87"/>
      <c r="U87"/>
      <c r="V87" s="237"/>
    </row>
    <row r="88" spans="1:22" ht="26.25" customHeight="1">
      <c r="A88" s="180">
        <v>36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2'!O44</f>
        <v>0</v>
      </c>
      <c r="E88" s="76" t="e">
        <f t="shared" si="54"/>
        <v>#DIV/0!</v>
      </c>
      <c r="F88" s="116">
        <f>D88+'2025 Νοέμβριος'!F88</f>
        <v>880.69999999999993</v>
      </c>
      <c r="G88" s="76">
        <f t="shared" si="55"/>
        <v>1.9022691152450658E-2</v>
      </c>
      <c r="H88" s="56">
        <f>ΠΡΟΥΠΟΛΟΓΙΣΜΟΣ_ΕΞΟΔΑ!O160</f>
        <v>479.37999999999994</v>
      </c>
      <c r="I88" s="427">
        <f t="shared" si="56"/>
        <v>3.0389957329299767E-2</v>
      </c>
      <c r="J88" s="428">
        <f>'2025 Νοέμβριος'!J88</f>
        <v>479.37999999999994</v>
      </c>
      <c r="K88" s="429">
        <f t="shared" si="57"/>
        <v>1.78313895046293E-3</v>
      </c>
      <c r="L88" s="116">
        <f>'2024_60-69 ΕΞΟΔΑ+ΟΜ 2'!O42</f>
        <v>0</v>
      </c>
      <c r="M88" s="76">
        <f t="shared" si="58"/>
        <v>0</v>
      </c>
      <c r="N88" s="66">
        <f>L88+'2025 Νοέμβριος'!N88</f>
        <v>0</v>
      </c>
      <c r="O88" s="76">
        <f t="shared" si="59"/>
        <v>0</v>
      </c>
      <c r="P88" s="58"/>
      <c r="Q88" s="59" t="e">
        <f t="shared" si="60"/>
        <v>#DIV/0!</v>
      </c>
      <c r="S88"/>
      <c r="T88"/>
      <c r="U88"/>
      <c r="V88" s="237"/>
    </row>
    <row r="89" spans="1:22" ht="39.75" customHeight="1">
      <c r="A89" s="180">
        <v>37</v>
      </c>
      <c r="B89" s="180">
        <v>9</v>
      </c>
      <c r="C89" s="118" t="str">
        <f>ΑΝΤΙΣΤΟΙΧΙΣΗ!L195</f>
        <v>Ενοίκιο</v>
      </c>
      <c r="D89" s="116">
        <f>'2025_60-69 ΕΞΟΔΑ+ΟΜ 2'!O45</f>
        <v>0</v>
      </c>
      <c r="E89" s="76" t="e">
        <f t="shared" si="54"/>
        <v>#DIV/0!</v>
      </c>
      <c r="F89" s="116">
        <f>D89+'2025 Νοέμβριος'!F89</f>
        <v>0</v>
      </c>
      <c r="G89" s="76">
        <f t="shared" si="55"/>
        <v>0</v>
      </c>
      <c r="H89" s="425">
        <f>ΠΡΟΥΠΟΛΟΓΙΣΜΟΣ_ΕΞΟΔΑ!O164</f>
        <v>0</v>
      </c>
      <c r="I89" s="427">
        <f t="shared" si="56"/>
        <v>0</v>
      </c>
      <c r="J89" s="428">
        <f>'2025 Νοέμβριος'!J89</f>
        <v>2352.9034000000001</v>
      </c>
      <c r="K89" s="429">
        <f t="shared" si="57"/>
        <v>8.7520415937599825E-3</v>
      </c>
      <c r="L89" s="116">
        <f>'2024_60-69 ΕΞΟΔΑ+ΟΜ 2'!O43</f>
        <v>0</v>
      </c>
      <c r="M89" s="76">
        <f t="shared" si="58"/>
        <v>0</v>
      </c>
      <c r="N89" s="66">
        <f>L89+'2025 Νοέμβριος'!N89</f>
        <v>0</v>
      </c>
      <c r="O89" s="76">
        <f t="shared" si="59"/>
        <v>0</v>
      </c>
      <c r="P89" s="119"/>
      <c r="Q89" s="59" t="e">
        <f t="shared" si="60"/>
        <v>#DIV/0!</v>
      </c>
      <c r="S89"/>
      <c r="T89"/>
      <c r="U89"/>
      <c r="V89"/>
    </row>
    <row r="90" spans="1:22" ht="14">
      <c r="A90" s="180">
        <v>38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2'!O46</f>
        <v>0</v>
      </c>
      <c r="E90" s="76" t="e">
        <f t="shared" si="54"/>
        <v>#DIV/0!</v>
      </c>
      <c r="F90" s="116">
        <f>D90+'2025 Νοέμβριος'!F90</f>
        <v>0</v>
      </c>
      <c r="G90" s="76">
        <f t="shared" si="55"/>
        <v>0</v>
      </c>
      <c r="H90" s="425">
        <f>ΠΡΟΥΠΟΛΟΓΙΣΜΟΣ_ΕΞΟΔΑ!O168</f>
        <v>0</v>
      </c>
      <c r="I90" s="427">
        <f t="shared" si="56"/>
        <v>0</v>
      </c>
      <c r="J90" s="428">
        <f>'2025 Νοέμβριος'!J90</f>
        <v>2612.2799999999997</v>
      </c>
      <c r="K90" s="429">
        <f t="shared" si="57"/>
        <v>9.716838870030671E-3</v>
      </c>
      <c r="L90" s="116">
        <f>'2024_60-69 ΕΞΟΔΑ+ΟΜ 2'!O44</f>
        <v>0</v>
      </c>
      <c r="M90" s="76">
        <f t="shared" si="58"/>
        <v>0</v>
      </c>
      <c r="N90" s="66">
        <f>L90+'2025 Νοέμβριος'!N90</f>
        <v>0</v>
      </c>
      <c r="O90" s="76">
        <f t="shared" si="59"/>
        <v>0</v>
      </c>
      <c r="P90" s="119"/>
      <c r="Q90" s="59" t="e">
        <f t="shared" si="60"/>
        <v>#DIV/0!</v>
      </c>
      <c r="S90"/>
      <c r="T90"/>
      <c r="U90"/>
      <c r="V90"/>
    </row>
    <row r="91" spans="1:22" ht="15" customHeight="1">
      <c r="A91" s="180">
        <v>39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2'!O47</f>
        <v>0</v>
      </c>
      <c r="E91" s="76" t="e">
        <f t="shared" si="54"/>
        <v>#DIV/0!</v>
      </c>
      <c r="F91" s="116">
        <f>D91+'2025 Νοέμβριος'!F91</f>
        <v>0</v>
      </c>
      <c r="G91" s="76">
        <f t="shared" si="55"/>
        <v>0</v>
      </c>
      <c r="H91" s="425">
        <f>ΠΡΟΥΠΟΛΟΓΙΣΜΟΣ_ΕΞΟΔΑ!O172</f>
        <v>0</v>
      </c>
      <c r="I91" s="427">
        <f t="shared" si="56"/>
        <v>0</v>
      </c>
      <c r="J91" s="428">
        <f>'2025 Νοέμβριος'!J91</f>
        <v>8999.1075999999994</v>
      </c>
      <c r="K91" s="429">
        <f t="shared" si="57"/>
        <v>3.3473777130808499E-2</v>
      </c>
      <c r="L91" s="116">
        <f>'2024_60-69 ΕΞΟΔΑ+ΟΜ 2'!O45</f>
        <v>0</v>
      </c>
      <c r="M91" s="76">
        <f t="shared" si="58"/>
        <v>0</v>
      </c>
      <c r="N91" s="66">
        <f>L91+'2025 Νοέμβριος'!N91</f>
        <v>0</v>
      </c>
      <c r="O91" s="76">
        <f t="shared" si="59"/>
        <v>0</v>
      </c>
      <c r="P91" s="119"/>
      <c r="Q91" s="59" t="e">
        <f t="shared" si="60"/>
        <v>#DIV/0!</v>
      </c>
      <c r="S91"/>
      <c r="T91"/>
      <c r="U91"/>
      <c r="V91"/>
    </row>
    <row r="92" spans="1:22" ht="14.5">
      <c r="A92" s="180">
        <v>40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2'!O48</f>
        <v>0</v>
      </c>
      <c r="E92" s="76" t="e">
        <f t="shared" si="54"/>
        <v>#DIV/0!</v>
      </c>
      <c r="F92" s="116">
        <f>D92+'2025 Νοέμβριος'!F92</f>
        <v>0</v>
      </c>
      <c r="G92" s="76">
        <f t="shared" si="55"/>
        <v>0</v>
      </c>
      <c r="H92" s="56">
        <f>ΠΡΟΥΠΟΛΟΓΙΣΜΟΣ_ΕΞΟΔΑ!O176</f>
        <v>0</v>
      </c>
      <c r="I92" s="427">
        <f t="shared" si="56"/>
        <v>0</v>
      </c>
      <c r="J92" s="428">
        <f>'2025 Νοέμβριος'!J92</f>
        <v>0</v>
      </c>
      <c r="K92" s="429">
        <f t="shared" si="57"/>
        <v>0</v>
      </c>
      <c r="L92" s="116">
        <f>'2024_60-69 ΕΞΟΔΑ+ΟΜ 2'!O46</f>
        <v>0</v>
      </c>
      <c r="M92" s="76">
        <f t="shared" si="58"/>
        <v>0</v>
      </c>
      <c r="N92" s="66">
        <f>L92+'2025 Νοέμβριος'!N92</f>
        <v>0</v>
      </c>
      <c r="O92" s="76">
        <f t="shared" si="59"/>
        <v>0</v>
      </c>
      <c r="P92" s="58"/>
      <c r="Q92" s="59" t="e">
        <f t="shared" si="60"/>
        <v>#DIV/0!</v>
      </c>
      <c r="S92"/>
      <c r="T92"/>
      <c r="U92"/>
      <c r="V92" s="237"/>
    </row>
    <row r="93" spans="1:22" ht="28">
      <c r="A93" s="180">
        <v>41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2'!O49</f>
        <v>0</v>
      </c>
      <c r="E93" s="76" t="e">
        <f t="shared" si="54"/>
        <v>#DIV/0!</v>
      </c>
      <c r="F93" s="116">
        <f>D93+'2025 Νοέμβριος'!F93</f>
        <v>0</v>
      </c>
      <c r="G93" s="76">
        <f t="shared" si="55"/>
        <v>0</v>
      </c>
      <c r="H93" s="56">
        <f>ΠΡΟΥΠΟΛΟΓΙΣΜΟΣ_ΕΞΟΔΑ!O180</f>
        <v>0</v>
      </c>
      <c r="I93" s="427">
        <f t="shared" si="56"/>
        <v>0</v>
      </c>
      <c r="J93" s="428">
        <f>'2025 Νοέμβριος'!J93</f>
        <v>2080.4</v>
      </c>
      <c r="K93" s="429">
        <f t="shared" si="57"/>
        <v>7.7384168562373906E-3</v>
      </c>
      <c r="L93" s="116">
        <f>'2024_60-69 ΕΞΟΔΑ+ΟΜ 2'!O47</f>
        <v>0</v>
      </c>
      <c r="M93" s="76">
        <f t="shared" si="58"/>
        <v>0</v>
      </c>
      <c r="N93" s="66">
        <f>L93+'2025 Νοέμβριος'!N93</f>
        <v>0</v>
      </c>
      <c r="O93" s="76">
        <f t="shared" si="59"/>
        <v>0</v>
      </c>
      <c r="P93" s="58"/>
      <c r="Q93" s="59" t="e">
        <f t="shared" si="60"/>
        <v>#DIV/0!</v>
      </c>
      <c r="S93"/>
      <c r="T93"/>
      <c r="U93"/>
      <c r="V93"/>
    </row>
    <row r="94" spans="1:22" ht="29.25" customHeight="1">
      <c r="A94" s="180">
        <v>42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2'!O50</f>
        <v>0</v>
      </c>
      <c r="E94" s="76" t="e">
        <f t="shared" si="54"/>
        <v>#DIV/0!</v>
      </c>
      <c r="F94" s="116">
        <f>D94+'2025 Νοέμβριος'!F94</f>
        <v>0</v>
      </c>
      <c r="G94" s="76">
        <f t="shared" si="55"/>
        <v>0</v>
      </c>
      <c r="H94" s="120">
        <f>ΠΡΟΥΠΟΛΟΓΙΣΜΟΣ_ΕΞΟΔΑ!O184</f>
        <v>0</v>
      </c>
      <c r="I94" s="427">
        <f t="shared" si="56"/>
        <v>0</v>
      </c>
      <c r="J94" s="428">
        <f>'2025 Νοέμβριος'!J94</f>
        <v>796.13</v>
      </c>
      <c r="K94" s="429">
        <f t="shared" si="57"/>
        <v>2.9613467658893837E-3</v>
      </c>
      <c r="L94" s="116">
        <f>'2024_60-69 ΕΞΟΔΑ+ΟΜ 2'!O48</f>
        <v>0</v>
      </c>
      <c r="M94" s="76">
        <f t="shared" si="58"/>
        <v>0</v>
      </c>
      <c r="N94" s="66">
        <f>L94+'2025 Νοέμβριος'!N94</f>
        <v>0</v>
      </c>
      <c r="O94" s="76">
        <f t="shared" si="59"/>
        <v>0</v>
      </c>
      <c r="P94" s="120"/>
      <c r="Q94" s="59" t="e">
        <f t="shared" si="60"/>
        <v>#DIV/0!</v>
      </c>
      <c r="S94"/>
      <c r="T94"/>
      <c r="U94"/>
      <c r="V94"/>
    </row>
    <row r="95" spans="1:22" ht="14.5">
      <c r="A95" s="180">
        <v>43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2'!O51</f>
        <v>0</v>
      </c>
      <c r="E95" s="76" t="e">
        <f t="shared" si="54"/>
        <v>#DIV/0!</v>
      </c>
      <c r="F95" s="116">
        <f>D95+'2025 Νοέμβριος'!F95</f>
        <v>0</v>
      </c>
      <c r="G95" s="76">
        <f t="shared" si="55"/>
        <v>0</v>
      </c>
      <c r="H95" s="56">
        <f>ΠΡΟΥΠΟΛΟΓΙΣΜΟΣ_ΕΞΟΔΑ!O188</f>
        <v>0</v>
      </c>
      <c r="I95" s="427">
        <f t="shared" si="56"/>
        <v>0</v>
      </c>
      <c r="J95" s="428">
        <f>'2025 Νοέμβριος'!J95</f>
        <v>687.01000000000022</v>
      </c>
      <c r="K95" s="429">
        <f t="shared" si="57"/>
        <v>2.5554555683539948E-3</v>
      </c>
      <c r="L95" s="116">
        <f>'2024_60-69 ΕΞΟΔΑ+ΟΜ 2'!O49</f>
        <v>0</v>
      </c>
      <c r="M95" s="76">
        <f t="shared" si="58"/>
        <v>0</v>
      </c>
      <c r="N95" s="66">
        <f>L95+'2025 Νοέμβριος'!N95</f>
        <v>246.76</v>
      </c>
      <c r="O95" s="76">
        <f t="shared" si="59"/>
        <v>2.674183916576213E-3</v>
      </c>
      <c r="P95" s="58"/>
      <c r="Q95" s="59" t="e">
        <f t="shared" si="60"/>
        <v>#DIV/0!</v>
      </c>
      <c r="S95"/>
      <c r="T95"/>
      <c r="U95"/>
      <c r="V95"/>
    </row>
    <row r="96" spans="1:22" ht="14.5">
      <c r="A96" s="180">
        <v>44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2'!O52</f>
        <v>0</v>
      </c>
      <c r="E96" s="76" t="e">
        <f t="shared" si="54"/>
        <v>#DIV/0!</v>
      </c>
      <c r="F96" s="116">
        <f>D96+'2025 Νοέμβριος'!F96</f>
        <v>554.78</v>
      </c>
      <c r="G96" s="76">
        <f t="shared" si="55"/>
        <v>1.198297785574722E-2</v>
      </c>
      <c r="H96" s="56">
        <f>ΠΡΟΥΠΟΛΟΓΙΣΜΟΣ_ΕΞΟΔΑ!O192</f>
        <v>0</v>
      </c>
      <c r="I96" s="427">
        <f t="shared" si="56"/>
        <v>0</v>
      </c>
      <c r="J96" s="428">
        <f>'2025 Νοέμβριος'!J96</f>
        <v>572.75</v>
      </c>
      <c r="K96" s="429">
        <f t="shared" si="57"/>
        <v>2.130445228999214E-3</v>
      </c>
      <c r="L96" s="116">
        <f>'2024_60-69 ΕΞΟΔΑ+ΟΜ 2'!O50</f>
        <v>0</v>
      </c>
      <c r="M96" s="76">
        <f t="shared" si="58"/>
        <v>0</v>
      </c>
      <c r="N96" s="66">
        <f>L96+'2025 Νοέμβριος'!N96</f>
        <v>386.19</v>
      </c>
      <c r="O96" s="76">
        <f t="shared" si="59"/>
        <v>4.1852127036090441E-3</v>
      </c>
      <c r="P96" s="58"/>
      <c r="Q96" s="59" t="e">
        <f t="shared" si="60"/>
        <v>#DIV/0!</v>
      </c>
      <c r="S96"/>
      <c r="T96"/>
      <c r="U96"/>
      <c r="V96"/>
    </row>
    <row r="97" spans="1:22" ht="14.5">
      <c r="A97" s="180">
        <v>45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2'!O53</f>
        <v>0</v>
      </c>
      <c r="E97" s="76" t="e">
        <f t="shared" si="54"/>
        <v>#DIV/0!</v>
      </c>
      <c r="F97" s="116">
        <f>D97+'2025 Νοέμβριος'!F97</f>
        <v>0</v>
      </c>
      <c r="G97" s="76">
        <f t="shared" si="55"/>
        <v>0</v>
      </c>
      <c r="H97" s="56">
        <f>ΠΡΟΥΠΟΛΟΓΙΣΜΟΣ_ΕΞΟΔΑ!O196</f>
        <v>0</v>
      </c>
      <c r="I97" s="427">
        <f t="shared" si="56"/>
        <v>0</v>
      </c>
      <c r="J97" s="428">
        <f>'2025 Νοέμβριος'!J97</f>
        <v>0</v>
      </c>
      <c r="K97" s="429">
        <f t="shared" si="57"/>
        <v>0</v>
      </c>
      <c r="L97" s="116">
        <f>'2024_60-69 ΕΞΟΔΑ+ΟΜ 2'!O51</f>
        <v>0</v>
      </c>
      <c r="M97" s="76">
        <f t="shared" si="58"/>
        <v>0</v>
      </c>
      <c r="N97" s="66">
        <f>L97+'2025 Νοέμβριος'!N97</f>
        <v>0</v>
      </c>
      <c r="O97" s="76">
        <f t="shared" si="59"/>
        <v>0</v>
      </c>
      <c r="P97" s="58"/>
      <c r="Q97" s="59" t="e">
        <f t="shared" si="60"/>
        <v>#DIV/0!</v>
      </c>
      <c r="S97"/>
      <c r="T97"/>
      <c r="U97"/>
      <c r="V97"/>
    </row>
    <row r="98" spans="1:22" ht="14.5">
      <c r="A98" s="180">
        <v>46</v>
      </c>
      <c r="B98" s="180">
        <v>18</v>
      </c>
      <c r="C98" s="118" t="str">
        <f>ΑΝΤΙΣΤΟΙΧΙΣΗ!L204</f>
        <v>Υλικά Φαρμακείου</v>
      </c>
      <c r="D98" s="116">
        <f>'2025_60-69 ΕΞΟΔΑ+ΟΜ 2'!O54</f>
        <v>0</v>
      </c>
      <c r="E98" s="76" t="e">
        <f t="shared" si="54"/>
        <v>#DIV/0!</v>
      </c>
      <c r="F98" s="116">
        <f>D98+'2025 Νοέμβριος'!F98</f>
        <v>0</v>
      </c>
      <c r="G98" s="76">
        <f t="shared" si="55"/>
        <v>0</v>
      </c>
      <c r="H98" s="56">
        <f>ΠΡΟΥΠΟΛΟΓΙΣΜΟΣ_ΕΞΟΔΑ!O200</f>
        <v>0</v>
      </c>
      <c r="I98" s="427">
        <f t="shared" si="56"/>
        <v>0</v>
      </c>
      <c r="J98" s="428">
        <f>'2025 Νοέμβριος'!J98</f>
        <v>18.7</v>
      </c>
      <c r="K98" s="429">
        <f t="shared" si="57"/>
        <v>6.9557967319572775E-5</v>
      </c>
      <c r="L98" s="116">
        <f>'2024_60-69 ΕΞΟΔΑ+ΟΜ 2'!O52</f>
        <v>0</v>
      </c>
      <c r="M98" s="76">
        <f t="shared" si="58"/>
        <v>0</v>
      </c>
      <c r="N98" s="66">
        <f>L98+'2025 Νοέμβριος'!N98</f>
        <v>0</v>
      </c>
      <c r="O98" s="76">
        <f t="shared" si="59"/>
        <v>0</v>
      </c>
      <c r="P98" s="58"/>
      <c r="Q98" s="59" t="e">
        <f t="shared" si="60"/>
        <v>#DIV/0!</v>
      </c>
      <c r="S98"/>
      <c r="T98"/>
      <c r="U98"/>
      <c r="V98"/>
    </row>
    <row r="99" spans="1:22" ht="15" customHeight="1">
      <c r="A99" s="180">
        <v>47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2'!O55</f>
        <v>0</v>
      </c>
      <c r="E99" s="76" t="e">
        <f t="shared" si="54"/>
        <v>#DIV/0!</v>
      </c>
      <c r="F99" s="116">
        <f>D99+'2025 Νοέμβριος'!F99</f>
        <v>4747.45</v>
      </c>
      <c r="G99" s="76">
        <f t="shared" si="55"/>
        <v>0.10254260827943895</v>
      </c>
      <c r="H99" s="56">
        <f>ΠΡΟΥΠΟΛΟΓΙΣΜΟΣ_ΕΞΟΔΑ!O204</f>
        <v>0</v>
      </c>
      <c r="I99" s="427">
        <f t="shared" si="56"/>
        <v>0</v>
      </c>
      <c r="J99" s="428">
        <f>'2025 Νοέμβριος'!J99</f>
        <v>0</v>
      </c>
      <c r="K99" s="429">
        <f t="shared" si="57"/>
        <v>0</v>
      </c>
      <c r="L99" s="116">
        <f>'2024_60-69 ΕΞΟΔΑ+ΟΜ 2'!O53</f>
        <v>0</v>
      </c>
      <c r="M99" s="76">
        <f t="shared" si="58"/>
        <v>0</v>
      </c>
      <c r="N99" s="66">
        <f>L99+'2025 Νοέμβριος'!N99</f>
        <v>119.88</v>
      </c>
      <c r="O99" s="76">
        <f t="shared" si="59"/>
        <v>1.2991618087176058E-3</v>
      </c>
      <c r="P99" s="58"/>
      <c r="Q99" s="59" t="e">
        <f t="shared" si="60"/>
        <v>#DIV/0!</v>
      </c>
      <c r="S99"/>
      <c r="T99"/>
      <c r="U99"/>
      <c r="V99"/>
    </row>
    <row r="100" spans="1:22" ht="42">
      <c r="A100" s="180">
        <v>48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2'!O56</f>
        <v>0</v>
      </c>
      <c r="E100" s="76" t="e">
        <f t="shared" si="54"/>
        <v>#DIV/0!</v>
      </c>
      <c r="F100" s="116">
        <f>D100+'2025 Νοέμβριος'!F100</f>
        <v>878.12</v>
      </c>
      <c r="G100" s="76">
        <f t="shared" si="55"/>
        <v>1.896696440875437E-2</v>
      </c>
      <c r="H100" s="56">
        <f>ΠΡΟΥΠΟΛΟΓΙΣΜΟΣ_ΕΞΟΔΑ!O208</f>
        <v>230.38</v>
      </c>
      <c r="I100" s="427">
        <f t="shared" si="56"/>
        <v>1.4604777774467189E-2</v>
      </c>
      <c r="J100" s="428">
        <f>'2025 Νοέμβριος'!J100</f>
        <v>349.43999999999994</v>
      </c>
      <c r="K100" s="429">
        <f t="shared" si="57"/>
        <v>1.2998040695268184E-3</v>
      </c>
      <c r="L100" s="116">
        <f>'2024_60-69 ΕΞΟΔΑ+ΟΜ 2'!O54</f>
        <v>230.38</v>
      </c>
      <c r="M100" s="76">
        <f t="shared" si="58"/>
        <v>1.5961854507259673E-2</v>
      </c>
      <c r="N100" s="66">
        <f>L100+'2025 Νοέμβριος'!N100</f>
        <v>2522.3100000000004</v>
      </c>
      <c r="O100" s="76">
        <f t="shared" si="59"/>
        <v>2.7334741589477018E-2</v>
      </c>
      <c r="P100" s="58"/>
      <c r="Q100" s="59" t="e">
        <f t="shared" si="60"/>
        <v>#DIV/0!</v>
      </c>
      <c r="S100"/>
      <c r="T100"/>
      <c r="U100"/>
      <c r="V100"/>
    </row>
    <row r="101" spans="1:22" ht="14.5">
      <c r="A101" s="180">
        <v>49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2'!O57</f>
        <v>0</v>
      </c>
      <c r="E101" s="76" t="e">
        <f t="shared" si="54"/>
        <v>#DIV/0!</v>
      </c>
      <c r="F101" s="116">
        <f>D101+'2025 Νοέμβριος'!F101</f>
        <v>0</v>
      </c>
      <c r="G101" s="76">
        <f t="shared" si="55"/>
        <v>0</v>
      </c>
      <c r="H101" s="56">
        <f>ΠΡΟΥΠΟΛΟΓΙΣΜΟΣ_ΕΞΟΔΑ!O212</f>
        <v>0</v>
      </c>
      <c r="I101" s="427">
        <f t="shared" si="56"/>
        <v>0</v>
      </c>
      <c r="J101" s="428">
        <f>'2025 Νοέμβριος'!J101</f>
        <v>54009.37</v>
      </c>
      <c r="K101" s="429">
        <f t="shared" si="57"/>
        <v>0.20089743280271199</v>
      </c>
      <c r="L101" s="116">
        <f>'2024_60-69 ΕΞΟΔΑ+ΟΜ 2'!O55</f>
        <v>0</v>
      </c>
      <c r="M101" s="76">
        <f t="shared" si="58"/>
        <v>0</v>
      </c>
      <c r="N101" s="66">
        <f>L101+'2025 Νοέμβριος'!N101</f>
        <v>0</v>
      </c>
      <c r="O101" s="76">
        <f t="shared" si="59"/>
        <v>0</v>
      </c>
      <c r="P101" s="58"/>
      <c r="Q101" s="59" t="e">
        <f t="shared" si="60"/>
        <v>#DIV/0!</v>
      </c>
      <c r="S101"/>
      <c r="T101"/>
      <c r="U101"/>
      <c r="V101"/>
    </row>
    <row r="102" spans="1:22" ht="14.5">
      <c r="A102" s="180">
        <v>50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2'!O58</f>
        <v>0</v>
      </c>
      <c r="E102" s="76" t="e">
        <f t="shared" si="54"/>
        <v>#DIV/0!</v>
      </c>
      <c r="F102" s="116">
        <f>D102+'2025 Νοέμβριος'!F102</f>
        <v>0</v>
      </c>
      <c r="G102" s="76">
        <f t="shared" si="55"/>
        <v>0</v>
      </c>
      <c r="H102" s="56">
        <f>ΠΡΟΥΠΟΛΟΓΙΣΜΟΣ_ΕΞΟΔΑ!O216</f>
        <v>0</v>
      </c>
      <c r="I102" s="427">
        <f t="shared" si="56"/>
        <v>0</v>
      </c>
      <c r="J102" s="428">
        <f>'2025 Νοέμβριος'!J102</f>
        <v>1470.96</v>
      </c>
      <c r="K102" s="429">
        <f t="shared" si="57"/>
        <v>5.4714966635507362E-3</v>
      </c>
      <c r="L102" s="116">
        <f>'2024_60-69 ΕΞΟΔΑ+ΟΜ 2'!O56</f>
        <v>0</v>
      </c>
      <c r="M102" s="76">
        <f t="shared" si="58"/>
        <v>0</v>
      </c>
      <c r="N102" s="66">
        <f>L102+'2025 Νοέμβριος'!N102</f>
        <v>1396.23</v>
      </c>
      <c r="O102" s="76">
        <f t="shared" si="59"/>
        <v>1.5131203638520043E-2</v>
      </c>
      <c r="P102" s="58"/>
      <c r="Q102" s="59" t="e">
        <f t="shared" si="60"/>
        <v>#DIV/0!</v>
      </c>
      <c r="S102"/>
      <c r="T102"/>
      <c r="U102"/>
      <c r="V102"/>
    </row>
    <row r="103" spans="1:22" ht="15" customHeight="1">
      <c r="A103" s="180">
        <v>51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2'!O59</f>
        <v>0</v>
      </c>
      <c r="E103" s="76" t="e">
        <f t="shared" si="54"/>
        <v>#DIV/0!</v>
      </c>
      <c r="F103" s="116">
        <f>D103+'2025 Νοέμβριος'!F103</f>
        <v>2545.4699999999998</v>
      </c>
      <c r="G103" s="76">
        <f t="shared" si="55"/>
        <v>5.4980912510308365E-2</v>
      </c>
      <c r="H103" s="56">
        <f>ΠΡΟΥΠΟΛΟΓΙΣΜΟΣ_ΕΞΟΔΑ!O220</f>
        <v>1476.58</v>
      </c>
      <c r="I103" s="427">
        <f t="shared" si="56"/>
        <v>9.3606748703111212E-2</v>
      </c>
      <c r="J103" s="428">
        <f>'2025 Νοέμβριος'!J103</f>
        <v>2345.5</v>
      </c>
      <c r="K103" s="429">
        <f t="shared" si="57"/>
        <v>8.7245033341207447E-3</v>
      </c>
      <c r="L103" s="116">
        <f>'2024_60-69 ΕΞΟΔΑ+ΟΜ 2'!O57</f>
        <v>1074.8699999999999</v>
      </c>
      <c r="M103" s="76">
        <f t="shared" si="58"/>
        <v>7.4472256941653797E-2</v>
      </c>
      <c r="N103" s="66">
        <f>L103+'2025 Νοέμβριος'!N103</f>
        <v>11566.439999999999</v>
      </c>
      <c r="O103" s="76">
        <f t="shared" si="59"/>
        <v>0.12534765691377764</v>
      </c>
      <c r="P103" s="58"/>
      <c r="Q103" s="59" t="e">
        <f t="shared" si="60"/>
        <v>#DIV/0!</v>
      </c>
      <c r="S103"/>
      <c r="T103"/>
      <c r="U103"/>
      <c r="V103"/>
    </row>
    <row r="104" spans="1:22" ht="14.5">
      <c r="A104" s="180">
        <v>52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2'!O60</f>
        <v>0</v>
      </c>
      <c r="E104" s="76" t="e">
        <f t="shared" si="54"/>
        <v>#DIV/0!</v>
      </c>
      <c r="F104" s="116">
        <f>D104+'2025 Νοέμβριος'!F104</f>
        <v>0</v>
      </c>
      <c r="G104" s="76">
        <f t="shared" si="55"/>
        <v>0</v>
      </c>
      <c r="H104" s="56">
        <f>ΠΡΟΥΠΟΛΟΓΙΣΜΟΣ_ΕΞΟΔΑ!O224</f>
        <v>0</v>
      </c>
      <c r="I104" s="427">
        <f t="shared" si="56"/>
        <v>0</v>
      </c>
      <c r="J104" s="428">
        <f>'2025 Νοέμβριος'!J104</f>
        <v>693.98</v>
      </c>
      <c r="K104" s="429">
        <f t="shared" si="57"/>
        <v>2.5813817198094714E-3</v>
      </c>
      <c r="L104" s="116">
        <f>'2024_60-69 ΕΞΟΔΑ+ΟΜ 2'!O58</f>
        <v>0</v>
      </c>
      <c r="M104" s="76">
        <f t="shared" si="58"/>
        <v>0</v>
      </c>
      <c r="N104" s="66">
        <f>L104+'2025 Νοέμβριος'!N104</f>
        <v>0</v>
      </c>
      <c r="O104" s="76">
        <f t="shared" si="59"/>
        <v>0</v>
      </c>
      <c r="P104" s="58"/>
      <c r="Q104" s="59" t="e">
        <f t="shared" si="60"/>
        <v>#DIV/0!</v>
      </c>
      <c r="S104"/>
      <c r="T104"/>
      <c r="U104"/>
      <c r="V104"/>
    </row>
    <row r="105" spans="1:22" ht="27.75" customHeight="1">
      <c r="A105" s="180">
        <v>53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2'!O61</f>
        <v>0</v>
      </c>
      <c r="E105" s="76" t="e">
        <f t="shared" si="54"/>
        <v>#DIV/0!</v>
      </c>
      <c r="F105" s="116">
        <f>D105+'2025 Νοέμβριος'!F105</f>
        <v>0</v>
      </c>
      <c r="G105" s="76">
        <f t="shared" si="55"/>
        <v>0</v>
      </c>
      <c r="H105" s="56">
        <f>ΠΡΟΥΠΟΛΟΓΙΣΜΟΣ_ΕΞΟΔΑ!O228</f>
        <v>0</v>
      </c>
      <c r="I105" s="427">
        <f t="shared" si="56"/>
        <v>0</v>
      </c>
      <c r="J105" s="428">
        <f>'2025 Νοέμβριος'!J105</f>
        <v>12639.64</v>
      </c>
      <c r="K105" s="429">
        <f t="shared" si="57"/>
        <v>4.7015383211292235E-2</v>
      </c>
      <c r="L105" s="116">
        <f>'2024_60-69 ΕΞΟΔΑ+ΟΜ 2'!O59</f>
        <v>74.680000000000007</v>
      </c>
      <c r="M105" s="76">
        <f t="shared" si="58"/>
        <v>5.174196087343313E-3</v>
      </c>
      <c r="N105" s="66">
        <f>L105+'2025 Νοέμβριος'!N105</f>
        <v>74.680000000000007</v>
      </c>
      <c r="O105" s="76">
        <f t="shared" si="59"/>
        <v>8.0932101997856871E-4</v>
      </c>
      <c r="P105" s="58"/>
      <c r="Q105" s="59" t="e">
        <f t="shared" si="60"/>
        <v>#DIV/0!</v>
      </c>
      <c r="S105"/>
      <c r="T105"/>
      <c r="U105"/>
      <c r="V105"/>
    </row>
    <row r="106" spans="1:22" ht="14.5">
      <c r="A106" s="180">
        <v>54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14.5">
      <c r="A107" s="180">
        <v>55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56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57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58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/>
      <c r="B111" s="174"/>
      <c r="C111" s="75" t="s">
        <v>370</v>
      </c>
      <c r="D111" s="65">
        <f>'2025_60-69 ΕΞΟΔΑ+ΟΜ 2'!O36</f>
        <v>0</v>
      </c>
      <c r="E111" s="82"/>
      <c r="F111" s="65">
        <f>'2025_60-69 ΕΞΟΔΑ+ΟΜ 2'!AB36</f>
        <v>46297.340000000004</v>
      </c>
      <c r="G111" s="82"/>
      <c r="H111" s="65">
        <f>SUM(H81:H110)</f>
        <v>15774.289999999997</v>
      </c>
      <c r="I111" s="82"/>
      <c r="J111" s="65">
        <f>SUM(J81:J110)</f>
        <v>268840.51850000001</v>
      </c>
      <c r="K111" s="82"/>
      <c r="L111" s="65">
        <f>SUM(L81:L110)</f>
        <v>14433.16</v>
      </c>
      <c r="M111" s="82"/>
      <c r="N111" s="65">
        <f>SUM(N81:N110)</f>
        <v>92274.879999999976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/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1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15.75" customHeight="1">
      <c r="A114" s="174"/>
      <c r="B114" s="74"/>
      <c r="C114" s="52" t="s">
        <v>413</v>
      </c>
      <c r="D114" s="433" t="str">
        <f>ΑΝΤΙΣΤΟΙΧΙΣΗ!$F$117</f>
        <v xml:space="preserve">ΔΕΚΕΜΒΡΙΟΣ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ΑΝΤΙΣΤΟΙΧΙΣΗ!$F$117</f>
        <v xml:space="preserve">ΔΕΚΕΜΒΡΙΟΣ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ΑΝΤΙΣΤΟΙΧΙΣΗ!$F$131</f>
        <v>ΔΕΚΕΜΒΡΙΟΣ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61.5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/>
      <c r="B116" s="74" t="s">
        <v>1</v>
      </c>
      <c r="C116" s="83" t="s">
        <v>422</v>
      </c>
      <c r="D116" s="65">
        <f>SUM(D117:D156)</f>
        <v>777.67000000000007</v>
      </c>
      <c r="E116" s="82"/>
      <c r="F116" s="65">
        <f>SUM(F117:F156)</f>
        <v>52789.18</v>
      </c>
      <c r="G116" s="82"/>
      <c r="H116" s="65">
        <f>SUM(H117:H156)</f>
        <v>13326.616916666664</v>
      </c>
      <c r="I116" s="82"/>
      <c r="J116" s="65">
        <f>SUM(J117:J156)</f>
        <v>99023.423033333325</v>
      </c>
      <c r="K116" s="82"/>
      <c r="L116" s="65">
        <f>SUM(L117:L156)</f>
        <v>14896.930000000002</v>
      </c>
      <c r="M116" s="82"/>
      <c r="N116" s="65">
        <f>SUM(N117:N156)</f>
        <v>110143.89999999997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59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2'!O71</f>
        <v>0</v>
      </c>
      <c r="E117" s="76">
        <f>D117/$D$116</f>
        <v>0</v>
      </c>
      <c r="F117" s="66">
        <f>D117+'2025 Νοέμβριος'!F117</f>
        <v>6449.25</v>
      </c>
      <c r="G117" s="76">
        <f t="shared" ref="G117:G152" si="61">F117/$F$116</f>
        <v>0.12216992194233743</v>
      </c>
      <c r="H117" s="56">
        <f>ΠΡΟΥΠΟΛΟΓΙΣΜΟΣ_ΕΞΟΔΑ!O237</f>
        <v>2300</v>
      </c>
      <c r="I117" s="426">
        <f>H117/$H$116</f>
        <v>0.17258693743372719</v>
      </c>
      <c r="J117" s="66">
        <f>H117+'2025 Νοέμβριος'!J117</f>
        <v>26365.944783333336</v>
      </c>
      <c r="K117" s="66">
        <f>J117/$J$116</f>
        <v>0.2662596785253325</v>
      </c>
      <c r="L117" s="56">
        <f>'2024_60-69 ΕΞΟΔΑ+ΟΜ 2'!O66</f>
        <v>2202.9499999999998</v>
      </c>
      <c r="M117" s="76">
        <f>L117/$L$116</f>
        <v>0.14787946241272526</v>
      </c>
      <c r="N117" s="66">
        <f>L117+'2025 Νοέμβριος'!N117</f>
        <v>15737.220000000001</v>
      </c>
      <c r="O117" s="76">
        <f>N117/$N$116</f>
        <v>0.14287872501336893</v>
      </c>
      <c r="P117" s="66"/>
      <c r="Q117" s="80">
        <f t="shared" ref="Q117:Q152" si="62">SUM(D117:P117)</f>
        <v>53056.216558058659</v>
      </c>
      <c r="S117"/>
      <c r="T117"/>
      <c r="U117"/>
      <c r="V117"/>
    </row>
    <row r="118" spans="1:22" ht="28">
      <c r="A118" s="180">
        <v>60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2'!O72</f>
        <v>0</v>
      </c>
      <c r="E118" s="76">
        <f t="shared" ref="E118:E150" si="63">D118/$D$116</f>
        <v>0</v>
      </c>
      <c r="F118" s="66">
        <f>D118+'2025 Νοέμβριος'!F118</f>
        <v>1329.02</v>
      </c>
      <c r="G118" s="76">
        <f t="shared" si="61"/>
        <v>2.51759925045246E-2</v>
      </c>
      <c r="H118" s="56">
        <f>ΠΡΟΥΠΟΛΟΓΙΣΜΟΣ_ΕΞΟΔΑ!O241</f>
        <v>479.37999999999994</v>
      </c>
      <c r="I118" s="426">
        <f t="shared" ref="I118:I152" si="64">H118/$H$116</f>
        <v>3.5971620029121798E-2</v>
      </c>
      <c r="J118" s="66">
        <f>H118+'2025 Νοέμβριος'!J118</f>
        <v>4571.5937999999996</v>
      </c>
      <c r="K118" s="66">
        <f t="shared" ref="K118:K152" si="65">J118/$J$116</f>
        <v>4.6166792259454685E-2</v>
      </c>
      <c r="L118" s="56">
        <f>'2024_60-69 ΕΞΟΔΑ+ΟΜ 2'!O67</f>
        <v>491.03999999999996</v>
      </c>
      <c r="M118" s="76">
        <f t="shared" ref="M118:M152" si="66">L118/$L$116</f>
        <v>3.2962496299573124E-2</v>
      </c>
      <c r="N118" s="66">
        <f>L118+'2025 Νοέμβριος'!N118</f>
        <v>3420.4800000000005</v>
      </c>
      <c r="O118" s="76">
        <f t="shared" ref="O118:O152" si="67">N118/$N$116</f>
        <v>3.1054647601909881E-2</v>
      </c>
      <c r="P118" s="66"/>
      <c r="Q118" s="80">
        <f t="shared" si="62"/>
        <v>10291.685131548695</v>
      </c>
      <c r="S118"/>
      <c r="T118"/>
      <c r="U118"/>
      <c r="V118" s="237"/>
    </row>
    <row r="119" spans="1:22" ht="14.5">
      <c r="A119" s="180">
        <v>61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2'!O73</f>
        <v>0</v>
      </c>
      <c r="E119" s="76">
        <f t="shared" si="63"/>
        <v>0</v>
      </c>
      <c r="F119" s="66">
        <f>D119+'2025 Νοέμβριος'!F119</f>
        <v>4377.5</v>
      </c>
      <c r="G119" s="76">
        <f t="shared" si="61"/>
        <v>8.2924190146541399E-2</v>
      </c>
      <c r="H119" s="56">
        <f>ΠΡΟΥΠΟΛΟΓΙΣΜΟΣ_ΕΞΟΔΑ!O245</f>
        <v>875.5</v>
      </c>
      <c r="I119" s="426">
        <f t="shared" si="64"/>
        <v>6.5695592923142684E-2</v>
      </c>
      <c r="J119" s="66">
        <f>H119+'2025 Νοέμβριος'!J119</f>
        <v>6582.38</v>
      </c>
      <c r="K119" s="66">
        <f t="shared" si="65"/>
        <v>6.6472959612638674E-2</v>
      </c>
      <c r="L119" s="56">
        <f>'2024_60-69 ΕΞΟΔΑ+ΟΜ 2'!O68</f>
        <v>875.5</v>
      </c>
      <c r="M119" s="76">
        <f t="shared" si="66"/>
        <v>5.8770498351002516E-2</v>
      </c>
      <c r="N119" s="66">
        <f>L119+'2025 Νοέμβριος'!N119</f>
        <v>10353</v>
      </c>
      <c r="O119" s="76">
        <f t="shared" si="67"/>
        <v>9.3995218981713952E-2</v>
      </c>
      <c r="P119" s="66"/>
      <c r="Q119" s="80">
        <f t="shared" si="62"/>
        <v>23064.247858460014</v>
      </c>
      <c r="S119"/>
      <c r="T119"/>
      <c r="U119"/>
      <c r="V119"/>
    </row>
    <row r="120" spans="1:22" ht="14.5">
      <c r="A120" s="180">
        <v>62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2'!O74</f>
        <v>0</v>
      </c>
      <c r="E120" s="76">
        <f t="shared" si="63"/>
        <v>0</v>
      </c>
      <c r="F120" s="66">
        <f>D120+'2025 Νοέμβριος'!F120</f>
        <v>0</v>
      </c>
      <c r="G120" s="76">
        <f t="shared" si="61"/>
        <v>0</v>
      </c>
      <c r="H120" s="56">
        <f>ΠΡΟΥΠΟΛΟΓΙΣΜΟΣ_ΕΞΟΔΑ!O249</f>
        <v>0</v>
      </c>
      <c r="I120" s="426">
        <f t="shared" si="64"/>
        <v>0</v>
      </c>
      <c r="J120" s="66">
        <f>H120+'2025 Νοέμβριος'!J120</f>
        <v>1700</v>
      </c>
      <c r="K120" s="66">
        <f t="shared" si="65"/>
        <v>1.7167655368041004E-2</v>
      </c>
      <c r="L120" s="56">
        <f>'2024_60-69 ΕΞΟΔΑ+ΟΜ 2'!O69</f>
        <v>0</v>
      </c>
      <c r="M120" s="76">
        <f t="shared" si="66"/>
        <v>0</v>
      </c>
      <c r="N120" s="66">
        <f>L120+'2025 Νοέμβριος'!N120</f>
        <v>0</v>
      </c>
      <c r="O120" s="76">
        <f t="shared" si="67"/>
        <v>0</v>
      </c>
      <c r="P120" s="66"/>
      <c r="Q120" s="80">
        <f t="shared" si="62"/>
        <v>1700.017167655368</v>
      </c>
      <c r="S120"/>
      <c r="T120"/>
      <c r="U120"/>
      <c r="V120"/>
    </row>
    <row r="121" spans="1:22" ht="14.5">
      <c r="A121" s="180">
        <v>63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2'!O75</f>
        <v>0</v>
      </c>
      <c r="E121" s="76">
        <f t="shared" si="63"/>
        <v>0</v>
      </c>
      <c r="F121" s="66">
        <f>D121+'2025 Νοέμβριος'!F121</f>
        <v>1242.75</v>
      </c>
      <c r="G121" s="76">
        <f t="shared" si="61"/>
        <v>2.3541756094714865E-2</v>
      </c>
      <c r="H121" s="56">
        <f>ΠΡΟΥΠΟΛΟΓΙΣΜΟΣ_ΕΞΟΔΑ!O253</f>
        <v>248.55</v>
      </c>
      <c r="I121" s="426">
        <f t="shared" si="64"/>
        <v>1.8650644912675172E-2</v>
      </c>
      <c r="J121" s="66">
        <f>H121+'2025 Νοέμβριος'!J121</f>
        <v>1739.85</v>
      </c>
      <c r="K121" s="66">
        <f t="shared" si="65"/>
        <v>1.7570085407109495E-2</v>
      </c>
      <c r="L121" s="56">
        <f>'2024_60-69 ΕΞΟΔΑ+ΟΜ 2'!O70</f>
        <v>241.31</v>
      </c>
      <c r="M121" s="76">
        <f t="shared" si="66"/>
        <v>1.6198639585471634E-2</v>
      </c>
      <c r="N121" s="66">
        <f>L121+'2025 Νοέμβριος'!N121</f>
        <v>2895.72</v>
      </c>
      <c r="O121" s="76">
        <f t="shared" si="67"/>
        <v>2.6290334734833255E-2</v>
      </c>
      <c r="P121" s="66"/>
      <c r="Q121" s="80">
        <f t="shared" si="62"/>
        <v>6368.2822514607351</v>
      </c>
      <c r="S121"/>
      <c r="T121"/>
      <c r="U121"/>
      <c r="V121"/>
    </row>
    <row r="122" spans="1:22" ht="14.5">
      <c r="A122" s="180">
        <v>64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2'!O76</f>
        <v>0</v>
      </c>
      <c r="E122" s="76">
        <f t="shared" si="63"/>
        <v>0</v>
      </c>
      <c r="F122" s="66">
        <f>D122+'2025 Νοέμβριος'!F122</f>
        <v>4826.25</v>
      </c>
      <c r="G122" s="76">
        <f t="shared" si="61"/>
        <v>9.1424985195829908E-2</v>
      </c>
      <c r="H122" s="56">
        <f>ΠΡΟΥΠΟΛΟΓΙΣΜΟΣ_ΕΞΟΔΑ!O257</f>
        <v>992.95</v>
      </c>
      <c r="I122" s="426">
        <f t="shared" si="64"/>
        <v>7.4508782402095408E-2</v>
      </c>
      <c r="J122" s="66">
        <f>H122+'2025 Νοέμβριος'!J122</f>
        <v>7392.3499999999995</v>
      </c>
      <c r="K122" s="66">
        <f t="shared" si="65"/>
        <v>7.4652539505845827E-2</v>
      </c>
      <c r="L122" s="56">
        <f>'2024_60-69 ΕΞΟΔΑ+ΟΜ 2'!O71</f>
        <v>965.25</v>
      </c>
      <c r="M122" s="76">
        <f t="shared" si="66"/>
        <v>6.4795229621136693E-2</v>
      </c>
      <c r="N122" s="66">
        <f>L122+'2025 Νοέμβριος'!N122</f>
        <v>11583</v>
      </c>
      <c r="O122" s="76">
        <f t="shared" si="67"/>
        <v>0.10516242842318098</v>
      </c>
      <c r="P122" s="66"/>
      <c r="Q122" s="80">
        <f t="shared" si="62"/>
        <v>25760.21054396515</v>
      </c>
      <c r="S122"/>
      <c r="T122"/>
      <c r="U122"/>
      <c r="V122"/>
    </row>
    <row r="123" spans="1:22" ht="14.5">
      <c r="A123" s="180">
        <v>65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2'!O77</f>
        <v>0</v>
      </c>
      <c r="E123" s="76">
        <f t="shared" si="63"/>
        <v>0</v>
      </c>
      <c r="F123" s="66">
        <f>D123+'2025 Νοέμβριος'!F123</f>
        <v>157.6</v>
      </c>
      <c r="G123" s="76">
        <f t="shared" si="61"/>
        <v>2.9854602780342485E-3</v>
      </c>
      <c r="H123" s="56">
        <f>ΠΡΟΥΠΟΛΟΓΙΣΜΟΣ_ΕΞΟΔΑ!O261</f>
        <v>31.51</v>
      </c>
      <c r="I123" s="426">
        <f t="shared" si="64"/>
        <v>2.3644410428420629E-3</v>
      </c>
      <c r="J123" s="66">
        <f>H123+'2025 Νοέμβριος'!J123</f>
        <v>2150.1700000000005</v>
      </c>
      <c r="K123" s="66">
        <f t="shared" si="65"/>
        <v>2.1713751495706313E-2</v>
      </c>
      <c r="L123" s="56">
        <f>'2024_60-69 ΕΞΟΔΑ+ΟΜ 2'!O72</f>
        <v>31.52</v>
      </c>
      <c r="M123" s="76">
        <f t="shared" si="66"/>
        <v>2.1158721964861212E-3</v>
      </c>
      <c r="N123" s="66">
        <f>L123+'2025 Νοέμβριος'!N123</f>
        <v>372.71999999999997</v>
      </c>
      <c r="O123" s="76">
        <f t="shared" si="67"/>
        <v>3.3839368317264969E-3</v>
      </c>
      <c r="P123" s="66"/>
      <c r="Q123" s="80">
        <f t="shared" si="62"/>
        <v>2743.5525634618448</v>
      </c>
      <c r="S123"/>
      <c r="T123"/>
      <c r="U123"/>
      <c r="V123"/>
    </row>
    <row r="124" spans="1:22" ht="28">
      <c r="A124" s="180">
        <v>66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2'!O78</f>
        <v>0</v>
      </c>
      <c r="E124" s="76">
        <f t="shared" si="63"/>
        <v>0</v>
      </c>
      <c r="F124" s="66">
        <f>D124+'2025 Νοέμβριος'!F124</f>
        <v>44.75</v>
      </c>
      <c r="G124" s="76">
        <f t="shared" si="61"/>
        <v>8.477115954443695E-4</v>
      </c>
      <c r="H124" s="56">
        <f>ΠΡΟΥΠΟΛΟΓΙΣΜΟΣ_ΕΞΟΔΑ!O265</f>
        <v>8.9499999999999886</v>
      </c>
      <c r="I124" s="426">
        <f t="shared" si="64"/>
        <v>6.7158830001385066E-4</v>
      </c>
      <c r="J124" s="66">
        <f>H124+'2025 Νοέμβριος'!J124</f>
        <v>123.84999999999994</v>
      </c>
      <c r="K124" s="66">
        <f t="shared" si="65"/>
        <v>1.2507141866658102E-3</v>
      </c>
      <c r="L124" s="56">
        <f>'2024_60-69 ΕΞΟΔΑ+ΟΜ 2'!O73</f>
        <v>8.69</v>
      </c>
      <c r="M124" s="76">
        <f t="shared" si="66"/>
        <v>5.8334166838402263E-4</v>
      </c>
      <c r="N124" s="66">
        <f>L124+'2025 Νοέμβριος'!N124</f>
        <v>121.14999999999999</v>
      </c>
      <c r="O124" s="76">
        <f t="shared" si="67"/>
        <v>1.0999247348241713E-3</v>
      </c>
      <c r="P124" s="66"/>
      <c r="Q124" s="80">
        <f t="shared" si="62"/>
        <v>307.39445328048527</v>
      </c>
      <c r="S124"/>
      <c r="T124"/>
      <c r="U124"/>
      <c r="V124"/>
    </row>
    <row r="125" spans="1:22" ht="28">
      <c r="A125" s="180">
        <v>67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2'!O79</f>
        <v>0</v>
      </c>
      <c r="E125" s="76">
        <f t="shared" si="63"/>
        <v>0</v>
      </c>
      <c r="F125" s="66">
        <f>D125+'2025 Νοέμβριος'!F125</f>
        <v>0</v>
      </c>
      <c r="G125" s="76">
        <f t="shared" si="61"/>
        <v>0</v>
      </c>
      <c r="H125" s="56">
        <f>ΠΡΟΥΠΟΛΟΓΙΣΜΟΣ_ΕΞΟΔΑ!O269</f>
        <v>0</v>
      </c>
      <c r="I125" s="426">
        <f t="shared" si="64"/>
        <v>0</v>
      </c>
      <c r="J125" s="66">
        <f>H125+'2025 Νοέμβριος'!J125</f>
        <v>17.899999999999977</v>
      </c>
      <c r="K125" s="66">
        <f t="shared" si="65"/>
        <v>1.807653124046668E-4</v>
      </c>
      <c r="L125" s="56">
        <f>'2024_60-69 ΕΞΟΔΑ+ΟΜ 2'!O74</f>
        <v>0</v>
      </c>
      <c r="M125" s="76">
        <f t="shared" si="66"/>
        <v>0</v>
      </c>
      <c r="N125" s="66">
        <f>L125+'2025 Νοέμβριος'!N125</f>
        <v>0</v>
      </c>
      <c r="O125" s="76">
        <f t="shared" si="67"/>
        <v>0</v>
      </c>
      <c r="P125" s="66"/>
      <c r="Q125" s="80">
        <f t="shared" si="62"/>
        <v>17.900180765312381</v>
      </c>
      <c r="S125"/>
      <c r="T125"/>
      <c r="U125"/>
      <c r="V125"/>
    </row>
    <row r="126" spans="1:22" ht="28">
      <c r="A126" s="180">
        <v>68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2'!O80</f>
        <v>0</v>
      </c>
      <c r="E126" s="76">
        <f t="shared" si="63"/>
        <v>0</v>
      </c>
      <c r="F126" s="66">
        <f>D126+'2025 Νοέμβριος'!F126</f>
        <v>173.75</v>
      </c>
      <c r="G126" s="76">
        <f t="shared" si="61"/>
        <v>3.2913941834292557E-3</v>
      </c>
      <c r="H126" s="56">
        <f>ΠΡΟΥΠΟΛΟΓΙΣΜΟΣ_ΕΞΟΔΑ!O273</f>
        <v>35.74</v>
      </c>
      <c r="I126" s="426">
        <f t="shared" si="64"/>
        <v>2.6818509321223523E-3</v>
      </c>
      <c r="J126" s="66">
        <f>H126+'2025 Νοέμβριος'!J126</f>
        <v>248.20000000000005</v>
      </c>
      <c r="K126" s="66">
        <f t="shared" si="65"/>
        <v>2.506477683733987E-3</v>
      </c>
      <c r="L126" s="56">
        <f>'2024_60-69 ΕΞΟΔΑ+ΟΜ 2'!O75</f>
        <v>34.75</v>
      </c>
      <c r="M126" s="76">
        <f t="shared" si="66"/>
        <v>2.3326953942859364E-3</v>
      </c>
      <c r="N126" s="66">
        <f>L126+'2025 Νοέμβριος'!N126</f>
        <v>417</v>
      </c>
      <c r="O126" s="76">
        <f t="shared" si="67"/>
        <v>3.78595637161931E-3</v>
      </c>
      <c r="P126" s="66"/>
      <c r="Q126" s="80">
        <f t="shared" si="62"/>
        <v>909.45459837456531</v>
      </c>
      <c r="S126"/>
      <c r="T126"/>
      <c r="U126"/>
      <c r="V126"/>
    </row>
    <row r="127" spans="1:22" ht="15" customHeight="1">
      <c r="A127" s="180">
        <v>69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2'!O81</f>
        <v>0</v>
      </c>
      <c r="E127" s="76">
        <f t="shared" si="63"/>
        <v>0</v>
      </c>
      <c r="F127" s="66">
        <f>D127+'2025 Νοέμβριος'!F127</f>
        <v>0</v>
      </c>
      <c r="G127" s="76">
        <f t="shared" si="61"/>
        <v>0</v>
      </c>
      <c r="H127" s="56">
        <f>ΠΡΟΥΠΟΛΟΓΙΣΜΟΣ_ΕΞΟΔΑ!O277</f>
        <v>0</v>
      </c>
      <c r="I127" s="426">
        <f t="shared" si="64"/>
        <v>0</v>
      </c>
      <c r="J127" s="66">
        <f>H127+'2025 Νοέμβριος'!J127</f>
        <v>69.5</v>
      </c>
      <c r="K127" s="66">
        <f t="shared" si="65"/>
        <v>7.0185414592873515E-4</v>
      </c>
      <c r="L127" s="56">
        <f>'2024_60-69 ΕΞΟΔΑ+ΟΜ 2'!O76</f>
        <v>0</v>
      </c>
      <c r="M127" s="76">
        <f t="shared" si="66"/>
        <v>0</v>
      </c>
      <c r="N127" s="66">
        <f>L127+'2025 Νοέμβριος'!N127</f>
        <v>0</v>
      </c>
      <c r="O127" s="76">
        <f t="shared" si="67"/>
        <v>0</v>
      </c>
      <c r="P127" s="66"/>
      <c r="Q127" s="80">
        <f t="shared" si="62"/>
        <v>69.50070185414593</v>
      </c>
      <c r="S127"/>
      <c r="T127"/>
      <c r="U127"/>
      <c r="V127"/>
    </row>
    <row r="128" spans="1:22" ht="28">
      <c r="A128" s="180">
        <v>70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2'!O82</f>
        <v>0</v>
      </c>
      <c r="E128" s="76">
        <f t="shared" si="63"/>
        <v>0</v>
      </c>
      <c r="F128" s="66">
        <f>D128+'2025 Νοέμβριος'!F128</f>
        <v>0</v>
      </c>
      <c r="G128" s="76">
        <f t="shared" si="61"/>
        <v>0</v>
      </c>
      <c r="H128" s="56">
        <f>ΠΡΟΥΠΟΛΟΓΙΣΜΟΣ_ΕΞΟΔΑ!O281</f>
        <v>0</v>
      </c>
      <c r="I128" s="426">
        <f t="shared" si="64"/>
        <v>0</v>
      </c>
      <c r="J128" s="66">
        <f>H128+'2025 Νοέμβριος'!J128</f>
        <v>0</v>
      </c>
      <c r="K128" s="66">
        <f t="shared" si="65"/>
        <v>0</v>
      </c>
      <c r="L128" s="56">
        <f>'2024_60-69 ΕΞΟΔΑ+ΟΜ 2'!O77</f>
        <v>0</v>
      </c>
      <c r="M128" s="76">
        <f t="shared" si="66"/>
        <v>0</v>
      </c>
      <c r="N128" s="66">
        <f>L128+'2025 Νοέμβριος'!N128</f>
        <v>0</v>
      </c>
      <c r="O128" s="76">
        <f t="shared" si="67"/>
        <v>0</v>
      </c>
      <c r="P128" s="66"/>
      <c r="Q128" s="80">
        <f t="shared" si="62"/>
        <v>0</v>
      </c>
      <c r="S128"/>
      <c r="T128"/>
      <c r="U128"/>
      <c r="V128"/>
    </row>
    <row r="129" spans="1:22" ht="28">
      <c r="A129" s="180">
        <v>71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2'!O83</f>
        <v>0</v>
      </c>
      <c r="E129" s="76">
        <f t="shared" si="63"/>
        <v>0</v>
      </c>
      <c r="F129" s="66">
        <f>D129+'2025 Νοέμβριος'!F129</f>
        <v>0</v>
      </c>
      <c r="G129" s="76">
        <f t="shared" si="61"/>
        <v>0</v>
      </c>
      <c r="H129" s="56">
        <f>ΠΡΟΥΠΟΛΟΓΙΣΜΟΣ_ΕΞΟΔΑ!O285</f>
        <v>0</v>
      </c>
      <c r="I129" s="426">
        <f t="shared" si="64"/>
        <v>0</v>
      </c>
      <c r="J129" s="66">
        <f>H129+'2025 Νοέμβριος'!J129</f>
        <v>0</v>
      </c>
      <c r="K129" s="66">
        <f t="shared" si="65"/>
        <v>0</v>
      </c>
      <c r="L129" s="56">
        <f>'2024_60-69 ΕΞΟΔΑ+ΟΜ 2'!O78</f>
        <v>0</v>
      </c>
      <c r="M129" s="76">
        <f t="shared" si="66"/>
        <v>0</v>
      </c>
      <c r="N129" s="66">
        <f>L129+'2025 Νοέμβριος'!N129</f>
        <v>0</v>
      </c>
      <c r="O129" s="76">
        <f t="shared" si="67"/>
        <v>0</v>
      </c>
      <c r="P129" s="66"/>
      <c r="Q129" s="80">
        <f t="shared" si="62"/>
        <v>0</v>
      </c>
      <c r="S129"/>
      <c r="T129"/>
      <c r="U129"/>
      <c r="V129"/>
    </row>
    <row r="130" spans="1:22" ht="28">
      <c r="A130" s="180">
        <v>72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2'!O84</f>
        <v>0</v>
      </c>
      <c r="E130" s="76">
        <f t="shared" si="63"/>
        <v>0</v>
      </c>
      <c r="F130" s="66">
        <f>D130+'2025 Νοέμβριος'!F130</f>
        <v>172.5</v>
      </c>
      <c r="G130" s="76">
        <f t="shared" si="61"/>
        <v>3.267715088584441E-3</v>
      </c>
      <c r="H130" s="56">
        <f>ΠΡΟΥΠΟΛΟΓΙΣΜΟΣ_ΕΞΟΔΑ!O289</f>
        <v>47</v>
      </c>
      <c r="I130" s="426">
        <f t="shared" si="64"/>
        <v>3.5267765475587732E-3</v>
      </c>
      <c r="J130" s="66">
        <f>H130+'2025 Νοέμβριος'!J130</f>
        <v>278.5</v>
      </c>
      <c r="K130" s="66">
        <f t="shared" si="65"/>
        <v>2.8124658941173055E-3</v>
      </c>
      <c r="L130" s="56">
        <f>'2024_60-69 ΕΞΟΔΑ+ΟΜ 2'!O79</f>
        <v>47</v>
      </c>
      <c r="M130" s="76">
        <f t="shared" si="66"/>
        <v>3.1550124757248636E-3</v>
      </c>
      <c r="N130" s="66">
        <f>L130+'2025 Νοέμβριος'!N130</f>
        <v>462.08</v>
      </c>
      <c r="O130" s="76">
        <f t="shared" si="67"/>
        <v>4.1952391371651099E-3</v>
      </c>
      <c r="P130" s="66"/>
      <c r="Q130" s="80">
        <f t="shared" si="62"/>
        <v>1007.0969572091432</v>
      </c>
      <c r="S130"/>
      <c r="T130"/>
      <c r="U130"/>
      <c r="V130"/>
    </row>
    <row r="131" spans="1:22" ht="14.5">
      <c r="A131" s="180">
        <v>73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2'!O85</f>
        <v>0</v>
      </c>
      <c r="E131" s="76">
        <f t="shared" si="63"/>
        <v>0</v>
      </c>
      <c r="F131" s="66">
        <f>D131+'2025 Νοέμβριος'!F131</f>
        <v>751.64</v>
      </c>
      <c r="G131" s="76">
        <f t="shared" si="61"/>
        <v>1.423852387932527E-2</v>
      </c>
      <c r="H131" s="56">
        <f>ΠΡΟΥΠΟΛΟΓΙΣΜΟΣ_ΕΞΟΔΑ!O293</f>
        <v>192.33689999999999</v>
      </c>
      <c r="I131" s="426">
        <f t="shared" si="64"/>
        <v>1.4432537620216105E-2</v>
      </c>
      <c r="J131" s="66">
        <f>H131+'2025 Νοέμβριος'!J131</f>
        <v>1325.2474</v>
      </c>
      <c r="K131" s="66">
        <f t="shared" si="65"/>
        <v>1.3383170965054342E-2</v>
      </c>
      <c r="L131" s="56">
        <f>'2024_60-69 ΕΞΟΔΑ+ΟΜ 2'!O80</f>
        <v>191.38</v>
      </c>
      <c r="M131" s="76">
        <f t="shared" si="66"/>
        <v>1.2846942289451583E-2</v>
      </c>
      <c r="N131" s="66">
        <f>L131+'2025 Νοέμβριος'!N131</f>
        <v>1882.17</v>
      </c>
      <c r="O131" s="76">
        <f t="shared" si="67"/>
        <v>1.708828178410244E-2</v>
      </c>
      <c r="P131" s="66"/>
      <c r="Q131" s="80">
        <f t="shared" si="62"/>
        <v>4342.8462894565382</v>
      </c>
      <c r="S131"/>
      <c r="T131"/>
      <c r="U131"/>
      <c r="V131" s="237"/>
    </row>
    <row r="132" spans="1:22" ht="14.5">
      <c r="A132" s="180">
        <v>74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2'!O86</f>
        <v>0</v>
      </c>
      <c r="E132" s="76">
        <f t="shared" si="63"/>
        <v>0</v>
      </c>
      <c r="F132" s="66">
        <f>D132+'2025 Νοέμβριος'!F132</f>
        <v>88.68</v>
      </c>
      <c r="G132" s="76">
        <f t="shared" si="61"/>
        <v>1.6798897046705406E-3</v>
      </c>
      <c r="H132" s="56">
        <f>ΠΡΟΥΠΟΛΟΓΙΣΜΟΣ_ΕΞΟΔΑ!O297</f>
        <v>27.285749999999997</v>
      </c>
      <c r="I132" s="426">
        <f t="shared" si="64"/>
        <v>2.047462620905357E-3</v>
      </c>
      <c r="J132" s="66">
        <f>H132+'2025 Νοέμβριος'!J132</f>
        <v>320.14819999999997</v>
      </c>
      <c r="K132" s="66">
        <f t="shared" si="65"/>
        <v>3.2330552731168615E-3</v>
      </c>
      <c r="L132" s="56">
        <f>'2024_60-69 ΕΞΟΔΑ+ΟΜ 2'!O81</f>
        <v>27.15</v>
      </c>
      <c r="M132" s="76">
        <f t="shared" si="66"/>
        <v>1.8225231641687243E-3</v>
      </c>
      <c r="N132" s="66">
        <f>L132+'2025 Νοέμβριος'!N132</f>
        <v>200.70000000000002</v>
      </c>
      <c r="O132" s="76">
        <f t="shared" si="67"/>
        <v>1.822161735693035E-3</v>
      </c>
      <c r="P132" s="66"/>
      <c r="Q132" s="80">
        <f t="shared" si="62"/>
        <v>663.97455509249858</v>
      </c>
      <c r="S132"/>
      <c r="T132"/>
      <c r="U132"/>
      <c r="V132" s="237"/>
    </row>
    <row r="133" spans="1:22" ht="28">
      <c r="A133" s="180">
        <v>75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2'!O87</f>
        <v>0</v>
      </c>
      <c r="E133" s="76">
        <f t="shared" si="63"/>
        <v>0</v>
      </c>
      <c r="F133" s="66">
        <f>D133+'2025 Νοέμβριος'!F133</f>
        <v>46.31</v>
      </c>
      <c r="G133" s="76">
        <f t="shared" si="61"/>
        <v>8.772631058106984E-4</v>
      </c>
      <c r="H133" s="56">
        <f>ΠΡΟΥΠΟΛΟΓΙΣΜΟΣ_ΕΞΟΔΑ!O301</f>
        <v>17.577449999999999</v>
      </c>
      <c r="I133" s="426">
        <f t="shared" si="64"/>
        <v>1.3189731579975948E-3</v>
      </c>
      <c r="J133" s="66">
        <f>H133+'2025 Νοέμβριος'!J133</f>
        <v>81.397800000000004</v>
      </c>
      <c r="K133" s="66">
        <f t="shared" si="65"/>
        <v>8.220055165392518E-4</v>
      </c>
      <c r="L133" s="56">
        <f>'2024_60-69 ΕΞΟΔΑ+ΟΜ 2'!O82</f>
        <v>17.490000000000002</v>
      </c>
      <c r="M133" s="76">
        <f t="shared" si="66"/>
        <v>1.1740674085197419E-3</v>
      </c>
      <c r="N133" s="66">
        <f>L133+'2025 Νοέμβριος'!N133</f>
        <v>70.12</v>
      </c>
      <c r="O133" s="76">
        <f t="shared" si="67"/>
        <v>6.3662172848428307E-4</v>
      </c>
      <c r="P133" s="66"/>
      <c r="Q133" s="80">
        <f t="shared" si="62"/>
        <v>232.90007893091737</v>
      </c>
      <c r="S133"/>
      <c r="T133"/>
      <c r="U133"/>
      <c r="V133" s="237"/>
    </row>
    <row r="134" spans="1:22" ht="14.5">
      <c r="A134" s="180">
        <v>76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2'!O88</f>
        <v>0</v>
      </c>
      <c r="E134" s="76">
        <f t="shared" si="63"/>
        <v>0</v>
      </c>
      <c r="F134" s="66">
        <f>D134+'2025 Νοέμβριος'!F134</f>
        <v>62.370000000000005</v>
      </c>
      <c r="G134" s="76">
        <f t="shared" si="61"/>
        <v>1.1814921163768788E-3</v>
      </c>
      <c r="H134" s="56">
        <f>ΠΡΟΥΠΟΛΟΓΙΣΜΟΣ_ΕΞΟΔΑ!O305</f>
        <v>48.772649999999999</v>
      </c>
      <c r="I134" s="426">
        <f t="shared" si="64"/>
        <v>3.6597923017509019E-3</v>
      </c>
      <c r="J134" s="66">
        <f>H134+'2025 Νοέμβριος'!J134</f>
        <v>656.88754999999992</v>
      </c>
      <c r="K134" s="66">
        <f t="shared" si="65"/>
        <v>6.6336582787981189E-3</v>
      </c>
      <c r="L134" s="56">
        <f>'2024_60-69 ΕΞΟΔΑ+ΟΜ 2'!O83</f>
        <v>48.53</v>
      </c>
      <c r="M134" s="76">
        <f t="shared" si="66"/>
        <v>3.2577182009984602E-3</v>
      </c>
      <c r="N134" s="66">
        <f>L134+'2025 Νοέμβριος'!N134</f>
        <v>130.46000000000004</v>
      </c>
      <c r="O134" s="76">
        <f t="shared" si="67"/>
        <v>1.1844505233608042E-3</v>
      </c>
      <c r="P134" s="66"/>
      <c r="Q134" s="80">
        <f t="shared" si="62"/>
        <v>947.03611711142128</v>
      </c>
      <c r="S134"/>
      <c r="T134"/>
      <c r="U134"/>
      <c r="V134" s="237"/>
    </row>
    <row r="135" spans="1:22" ht="28">
      <c r="A135" s="180">
        <v>77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2'!O89</f>
        <v>0</v>
      </c>
      <c r="E135" s="76">
        <f t="shared" si="63"/>
        <v>0</v>
      </c>
      <c r="F135" s="66">
        <f>D135+'2025 Νοέμβριος'!F135</f>
        <v>1482.8000000000002</v>
      </c>
      <c r="G135" s="76">
        <f t="shared" si="61"/>
        <v>2.8089089468713101E-2</v>
      </c>
      <c r="H135" s="56">
        <f>ΠΡΟΥΠΟΛΟΓΙΣΜΟΣ_ΕΞΟΔΑ!O309</f>
        <v>408.08</v>
      </c>
      <c r="I135" s="426">
        <f t="shared" si="64"/>
        <v>3.0621424968676259E-2</v>
      </c>
      <c r="J135" s="66">
        <f>H135+'2025 Νοέμβριος'!J135</f>
        <v>2472.2160000000003</v>
      </c>
      <c r="K135" s="66">
        <f t="shared" si="65"/>
        <v>2.4965971931386392E-2</v>
      </c>
      <c r="L135" s="56">
        <f>'2024_60-69 ΕΞΟΔΑ+ΟΜ 2'!O84</f>
        <v>408.08</v>
      </c>
      <c r="M135" s="76">
        <f t="shared" si="66"/>
        <v>2.7393563640293668E-2</v>
      </c>
      <c r="N135" s="66">
        <f>L135+'2025 Νοέμβριος'!N135</f>
        <v>4016.3099999999995</v>
      </c>
      <c r="O135" s="76">
        <f t="shared" si="67"/>
        <v>3.6464207277933688E-2</v>
      </c>
      <c r="P135" s="66"/>
      <c r="Q135" s="80">
        <f t="shared" si="62"/>
        <v>8787.6335342572875</v>
      </c>
      <c r="S135"/>
      <c r="T135"/>
      <c r="U135"/>
      <c r="V135"/>
    </row>
    <row r="136" spans="1:22" ht="14.5">
      <c r="A136" s="180">
        <v>78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2'!O90</f>
        <v>0</v>
      </c>
      <c r="E136" s="76">
        <f t="shared" si="63"/>
        <v>0</v>
      </c>
      <c r="F136" s="66">
        <f>D136+'2025 Νοέμβριος'!F136</f>
        <v>25.62</v>
      </c>
      <c r="G136" s="76">
        <f t="shared" si="61"/>
        <v>4.8532672793932395E-4</v>
      </c>
      <c r="H136" s="56">
        <f>ΠΡΟΥΠΟΛΟΓΙΣΜΟΣ_ΕΞΟΔΑ!O313</f>
        <v>12.280000000000001</v>
      </c>
      <c r="I136" s="426">
        <f t="shared" si="64"/>
        <v>9.2146417029833488E-4</v>
      </c>
      <c r="J136" s="66">
        <f>H136+'2025 Νοέμβριος'!J136</f>
        <v>470.6</v>
      </c>
      <c r="K136" s="66">
        <f t="shared" si="65"/>
        <v>4.7524109507059388E-3</v>
      </c>
      <c r="L136" s="56">
        <f>'2024_60-69 ΕΞΟΔΑ+ΟΜ 2'!O85</f>
        <v>12.280000000000001</v>
      </c>
      <c r="M136" s="76">
        <f t="shared" si="66"/>
        <v>8.2433091918939004E-4</v>
      </c>
      <c r="N136" s="66">
        <f>L136+'2025 Νοέμβριος'!N136</f>
        <v>111.80000000000001</v>
      </c>
      <c r="O136" s="76">
        <f t="shared" si="67"/>
        <v>1.0150357850048895E-3</v>
      </c>
      <c r="P136" s="66"/>
      <c r="Q136" s="80">
        <f t="shared" si="62"/>
        <v>632.58799856855308</v>
      </c>
      <c r="S136"/>
      <c r="T136"/>
      <c r="U136"/>
      <c r="V136"/>
    </row>
    <row r="137" spans="1:22" ht="14.5">
      <c r="A137" s="180">
        <v>79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2'!O91</f>
        <v>0</v>
      </c>
      <c r="E137" s="76">
        <f t="shared" si="63"/>
        <v>0</v>
      </c>
      <c r="F137" s="66">
        <f>D137+'2025 Νοέμβριος'!F137</f>
        <v>299.25</v>
      </c>
      <c r="G137" s="76">
        <f t="shared" si="61"/>
        <v>5.6687753058486607E-3</v>
      </c>
      <c r="H137" s="56">
        <f>ΠΡΟΥΠΟΛΟΓΙΣΜΟΣ_ΕΞΟΔΑ!O317</f>
        <v>0</v>
      </c>
      <c r="I137" s="426">
        <f t="shared" si="64"/>
        <v>0</v>
      </c>
      <c r="J137" s="66">
        <f>H137+'2025 Νοέμβριος'!J137</f>
        <v>178.31</v>
      </c>
      <c r="K137" s="66">
        <f t="shared" si="65"/>
        <v>1.8006850756914067E-3</v>
      </c>
      <c r="L137" s="56">
        <f>'2024_60-69 ΕΞΟΔΑ+ΟΜ 2'!O86</f>
        <v>0</v>
      </c>
      <c r="M137" s="76">
        <f t="shared" si="66"/>
        <v>0</v>
      </c>
      <c r="N137" s="66">
        <f>L137+'2025 Νοέμβριος'!N137</f>
        <v>544.29999999999995</v>
      </c>
      <c r="O137" s="76">
        <f t="shared" si="67"/>
        <v>4.941717153650816E-3</v>
      </c>
      <c r="P137" s="66"/>
      <c r="Q137" s="80">
        <f t="shared" si="62"/>
        <v>1021.8724111775351</v>
      </c>
      <c r="S137"/>
      <c r="T137"/>
      <c r="U137"/>
      <c r="V137"/>
    </row>
    <row r="138" spans="1:22" ht="14.5">
      <c r="A138" s="180">
        <v>80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2'!O92</f>
        <v>0</v>
      </c>
      <c r="E138" s="76">
        <f t="shared" si="63"/>
        <v>0</v>
      </c>
      <c r="F138" s="66">
        <f>D138+'2025 Νοέμβριος'!F138</f>
        <v>0</v>
      </c>
      <c r="G138" s="76">
        <f t="shared" si="61"/>
        <v>0</v>
      </c>
      <c r="H138" s="56">
        <f>ΠΡΟΥΠΟΛΟΓΙΣΜΟΣ_ΕΞΟΔΑ!O321</f>
        <v>0</v>
      </c>
      <c r="I138" s="426">
        <f t="shared" si="64"/>
        <v>0</v>
      </c>
      <c r="J138" s="66">
        <f>H138+'2025 Νοέμβριος'!J138</f>
        <v>316.24</v>
      </c>
      <c r="K138" s="66">
        <f t="shared" si="65"/>
        <v>3.1935878432878158E-3</v>
      </c>
      <c r="L138" s="56">
        <f>'2024_60-69 ΕΞΟΔΑ+ΟΜ 2'!O87</f>
        <v>0</v>
      </c>
      <c r="M138" s="76">
        <f t="shared" si="66"/>
        <v>0</v>
      </c>
      <c r="N138" s="66">
        <f>L138+'2025 Νοέμβριος'!N138</f>
        <v>0</v>
      </c>
      <c r="O138" s="76">
        <f t="shared" si="67"/>
        <v>0</v>
      </c>
      <c r="P138" s="66"/>
      <c r="Q138" s="80">
        <f t="shared" si="62"/>
        <v>316.24319358784328</v>
      </c>
      <c r="S138"/>
      <c r="T138"/>
      <c r="U138"/>
      <c r="V138"/>
    </row>
    <row r="139" spans="1:22" ht="14.5">
      <c r="A139" s="180">
        <v>81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2'!O93</f>
        <v>0</v>
      </c>
      <c r="E139" s="76">
        <f t="shared" si="63"/>
        <v>0</v>
      </c>
      <c r="F139" s="66">
        <f>D139+'2025 Νοέμβριος'!F139</f>
        <v>0</v>
      </c>
      <c r="G139" s="76">
        <f t="shared" si="61"/>
        <v>0</v>
      </c>
      <c r="H139" s="56">
        <f>ΠΡΟΥΠΟΛΟΓΙΣΜΟΣ_ΕΞΟΔΑ!O325</f>
        <v>0</v>
      </c>
      <c r="I139" s="426">
        <f t="shared" si="64"/>
        <v>0</v>
      </c>
      <c r="J139" s="66">
        <f>H139+'2025 Νοέμβριος'!J139</f>
        <v>0</v>
      </c>
      <c r="K139" s="66">
        <f t="shared" si="65"/>
        <v>0</v>
      </c>
      <c r="L139" s="56">
        <f>'2024_60-69 ΕΞΟΔΑ+ΟΜ 2'!O88</f>
        <v>0</v>
      </c>
      <c r="M139" s="76">
        <f t="shared" si="66"/>
        <v>0</v>
      </c>
      <c r="N139" s="66">
        <f>L139+'2025 Νοέμβριος'!N139</f>
        <v>0</v>
      </c>
      <c r="O139" s="76">
        <f t="shared" si="67"/>
        <v>0</v>
      </c>
      <c r="P139" s="66"/>
      <c r="Q139" s="80">
        <f t="shared" si="62"/>
        <v>0</v>
      </c>
      <c r="S139"/>
      <c r="T139"/>
      <c r="U139"/>
      <c r="V139"/>
    </row>
    <row r="140" spans="1:22" ht="14.5">
      <c r="A140" s="180">
        <v>82</v>
      </c>
      <c r="B140" s="180">
        <v>24</v>
      </c>
      <c r="C140" s="118" t="str">
        <f>ΑΝΤΙΣΤΟΙΧΙΣΗ!O210</f>
        <v>Υλικά Φαρμακείου</v>
      </c>
      <c r="D140" s="56">
        <f>'2025_60-69 ΕΞΟΔΑ+ΟΜ 2'!O94</f>
        <v>0</v>
      </c>
      <c r="E140" s="76">
        <f t="shared" si="63"/>
        <v>0</v>
      </c>
      <c r="F140" s="66">
        <f>D140+'2025 Νοέμβριος'!F140</f>
        <v>0</v>
      </c>
      <c r="G140" s="76">
        <f t="shared" si="61"/>
        <v>0</v>
      </c>
      <c r="H140" s="56">
        <f>ΠΡΟΥΠΟΛΟΓΙΣΜΟΣ_ΕΞΟΔΑ!O329</f>
        <v>0</v>
      </c>
      <c r="I140" s="426">
        <f t="shared" si="64"/>
        <v>0</v>
      </c>
      <c r="J140" s="66">
        <f>H140+'2025 Νοέμβριος'!J140</f>
        <v>0</v>
      </c>
      <c r="K140" s="66">
        <f t="shared" si="65"/>
        <v>0</v>
      </c>
      <c r="L140" s="56">
        <f>'2024_60-69 ΕΞΟΔΑ+ΟΜ 2'!O89</f>
        <v>0</v>
      </c>
      <c r="M140" s="76">
        <f t="shared" si="66"/>
        <v>0</v>
      </c>
      <c r="N140" s="66">
        <f>L140+'2025 Νοέμβριος'!N140</f>
        <v>0</v>
      </c>
      <c r="O140" s="76">
        <f t="shared" si="67"/>
        <v>0</v>
      </c>
      <c r="P140" s="66"/>
      <c r="Q140" s="80">
        <f t="shared" si="62"/>
        <v>0</v>
      </c>
      <c r="S140"/>
      <c r="T140"/>
      <c r="U140"/>
      <c r="V140"/>
    </row>
    <row r="141" spans="1:22" ht="14.5">
      <c r="A141" s="180">
        <v>83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2'!O95</f>
        <v>0</v>
      </c>
      <c r="E141" s="76">
        <f t="shared" si="63"/>
        <v>0</v>
      </c>
      <c r="F141" s="66">
        <f>D141+'2025 Νοέμβριος'!F141</f>
        <v>1086.5899999999999</v>
      </c>
      <c r="G141" s="76">
        <f t="shared" si="61"/>
        <v>2.0583574133941841E-2</v>
      </c>
      <c r="H141" s="56">
        <f>ΠΡΟΥΠΟΛΟΓΙΣΜΟΣ_ΕΞΟΔΑ!O333</f>
        <v>252.90000000000003</v>
      </c>
      <c r="I141" s="426">
        <f t="shared" si="64"/>
        <v>1.897705933782157E-2</v>
      </c>
      <c r="J141" s="66">
        <f>H141+'2025 Νοέμβριος'!J141</f>
        <v>264.13000000000005</v>
      </c>
      <c r="K141" s="66">
        <f t="shared" si="65"/>
        <v>2.6673487131533358E-3</v>
      </c>
      <c r="L141" s="56">
        <f>'2024_60-69 ΕΞΟΔΑ+ΟΜ 2'!O90</f>
        <v>781.97</v>
      </c>
      <c r="M141" s="76">
        <f t="shared" si="66"/>
        <v>5.2492023524310039E-2</v>
      </c>
      <c r="N141" s="66">
        <f>L141+'2025 Νοέμβριος'!N141</f>
        <v>1974.2000000000003</v>
      </c>
      <c r="O141" s="76">
        <f t="shared" si="67"/>
        <v>1.7923825105157897E-2</v>
      </c>
      <c r="P141" s="66"/>
      <c r="Q141" s="80">
        <f t="shared" si="62"/>
        <v>4359.9026438308147</v>
      </c>
      <c r="S141"/>
      <c r="T141"/>
      <c r="U141"/>
      <c r="V141"/>
    </row>
    <row r="142" spans="1:22" ht="42" customHeight="1">
      <c r="A142" s="180">
        <v>84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2'!O96</f>
        <v>0</v>
      </c>
      <c r="E142" s="76">
        <f t="shared" si="63"/>
        <v>0</v>
      </c>
      <c r="F142" s="66">
        <f>D142+'2025 Νοέμβριος'!F142</f>
        <v>5242.7299999999996</v>
      </c>
      <c r="G142" s="76">
        <f t="shared" si="61"/>
        <v>9.9314480732604668E-2</v>
      </c>
      <c r="H142" s="56">
        <f>ΠΡΟΥΠΟΛΟΓΙΣΜΟΣ_ΕΞΟΔΑ!O337</f>
        <v>4042</v>
      </c>
      <c r="I142" s="426">
        <f t="shared" si="64"/>
        <v>0.30330278309005448</v>
      </c>
      <c r="J142" s="66">
        <f>H142+'2025 Νοέμβριος'!J142</f>
        <v>13097.69</v>
      </c>
      <c r="K142" s="66">
        <f t="shared" si="65"/>
        <v>0.13226860472790411</v>
      </c>
      <c r="L142" s="56">
        <f>'2024_60-69 ΕΞΟΔΑ+ΟΜ 2'!O91</f>
        <v>4042</v>
      </c>
      <c r="M142" s="76">
        <f t="shared" si="66"/>
        <v>0.27133107291233827</v>
      </c>
      <c r="N142" s="66">
        <f>L142+'2025 Νοέμβριος'!N142</f>
        <v>14532</v>
      </c>
      <c r="O142" s="76">
        <f t="shared" si="67"/>
        <v>0.13193649398650314</v>
      </c>
      <c r="P142" s="66"/>
      <c r="Q142" s="80">
        <f t="shared" si="62"/>
        <v>40957.358153435445</v>
      </c>
      <c r="S142"/>
      <c r="T142"/>
      <c r="U142"/>
      <c r="V142"/>
    </row>
    <row r="143" spans="1:22" ht="42" customHeight="1">
      <c r="A143" s="180">
        <v>85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2'!O97</f>
        <v>0</v>
      </c>
      <c r="E143" s="76">
        <f t="shared" si="63"/>
        <v>0</v>
      </c>
      <c r="F143" s="66">
        <f>D143+'2025 Νοέμβριος'!F143</f>
        <v>4600.62</v>
      </c>
      <c r="G143" s="76">
        <f t="shared" si="61"/>
        <v>8.7150813859961457E-2</v>
      </c>
      <c r="H143" s="56">
        <f>ΠΡΟΥΠΟΛΟΓΙΣΜΟΣ_ΕΞΟΔΑ!O341</f>
        <v>0</v>
      </c>
      <c r="I143" s="426">
        <f t="shared" si="64"/>
        <v>0</v>
      </c>
      <c r="J143" s="66">
        <f>H143+'2025 Νοέμβριος'!J143</f>
        <v>2415.9300000000003</v>
      </c>
      <c r="K143" s="66">
        <f t="shared" si="65"/>
        <v>2.4397560960771357E-2</v>
      </c>
      <c r="L143" s="56">
        <f>'2024_60-69 ΕΞΟΔΑ+ΟΜ 2'!O92</f>
        <v>28.84</v>
      </c>
      <c r="M143" s="76">
        <f t="shared" si="66"/>
        <v>1.9359693574447887E-3</v>
      </c>
      <c r="N143" s="66">
        <f>L143+'2025 Νοέμβριος'!N143</f>
        <v>3166.5000000000005</v>
      </c>
      <c r="O143" s="76">
        <f t="shared" si="67"/>
        <v>2.8748755037727933E-2</v>
      </c>
      <c r="P143" s="66"/>
      <c r="Q143" s="80">
        <f t="shared" si="62"/>
        <v>10212.032233099217</v>
      </c>
      <c r="S143"/>
      <c r="T143"/>
      <c r="U143"/>
      <c r="V143"/>
    </row>
    <row r="144" spans="1:22" ht="14.5">
      <c r="A144" s="180">
        <v>86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2'!O98</f>
        <v>0</v>
      </c>
      <c r="E144" s="76">
        <f t="shared" si="63"/>
        <v>0</v>
      </c>
      <c r="F144" s="66">
        <f>D144+'2025 Νοέμβριος'!F144</f>
        <v>2050.08</v>
      </c>
      <c r="G144" s="76">
        <f t="shared" si="61"/>
        <v>3.883523100756632E-2</v>
      </c>
      <c r="H144" s="56">
        <f>ΠΡΟΥΠΟΛΟΓΙΣΜΟΣ_ΕΞΟΔΑ!O345</f>
        <v>1186.6300000000001</v>
      </c>
      <c r="I144" s="426">
        <f t="shared" si="64"/>
        <v>8.9042103289992916E-2</v>
      </c>
      <c r="J144" s="66">
        <f>H144+'2025 Νοέμβριος'!J144</f>
        <v>4475.99</v>
      </c>
      <c r="K144" s="66">
        <f t="shared" si="65"/>
        <v>4.5201325735763437E-2</v>
      </c>
      <c r="L144" s="56">
        <f>'2024_60-69 ΕΞΟΔΑ+ΟΜ 2'!O93</f>
        <v>1565.32</v>
      </c>
      <c r="M144" s="76">
        <f t="shared" si="66"/>
        <v>0.10507668358514134</v>
      </c>
      <c r="N144" s="66">
        <f>L144+'2025 Νοέμβριος'!N144</f>
        <v>4696.68</v>
      </c>
      <c r="O144" s="76">
        <f t="shared" si="67"/>
        <v>4.2641308324836889E-2</v>
      </c>
      <c r="P144" s="66"/>
      <c r="Q144" s="80">
        <f t="shared" si="62"/>
        <v>13975.020796651943</v>
      </c>
      <c r="S144"/>
      <c r="T144"/>
      <c r="U144"/>
      <c r="V144"/>
    </row>
    <row r="145" spans="1:22" ht="14.5">
      <c r="A145" s="180">
        <v>87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2'!O99</f>
        <v>0</v>
      </c>
      <c r="E145" s="76">
        <f t="shared" si="63"/>
        <v>0</v>
      </c>
      <c r="F145" s="66">
        <f>D145+'2025 Νοέμβριος'!F145</f>
        <v>345.75</v>
      </c>
      <c r="G145" s="76">
        <f t="shared" si="61"/>
        <v>6.5496376340757707E-3</v>
      </c>
      <c r="H145" s="56">
        <f>ΠΡΟΥΠΟΛΟΓΙΣΜΟΣ_ΕΞΟΔΑ!O349</f>
        <v>63.53</v>
      </c>
      <c r="I145" s="426">
        <f t="shared" si="64"/>
        <v>4.7671513631150821E-3</v>
      </c>
      <c r="J145" s="66">
        <f>H145+'2025 Νοέμβριος'!J145</f>
        <v>827.61999999999989</v>
      </c>
      <c r="K145" s="66">
        <f t="shared" si="65"/>
        <v>8.3578205504106426E-3</v>
      </c>
      <c r="L145" s="56">
        <f>'2024_60-69 ΕΞΟΔΑ+ΟΜ 2'!O94</f>
        <v>63.53</v>
      </c>
      <c r="M145" s="76">
        <f t="shared" si="66"/>
        <v>4.2646370762298002E-3</v>
      </c>
      <c r="N145" s="66">
        <f>L145+'2025 Νοέμβριος'!N145</f>
        <v>1194.9099999999999</v>
      </c>
      <c r="O145" s="76">
        <f t="shared" si="67"/>
        <v>1.0848626206262899E-2</v>
      </c>
      <c r="P145" s="66"/>
      <c r="Q145" s="80">
        <f t="shared" si="62"/>
        <v>2495.3747878728295</v>
      </c>
      <c r="S145"/>
      <c r="T145"/>
      <c r="U145"/>
      <c r="V145"/>
    </row>
    <row r="146" spans="1:22" ht="14.5">
      <c r="A146" s="180">
        <v>88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2'!O100</f>
        <v>0</v>
      </c>
      <c r="E146" s="76">
        <f t="shared" si="63"/>
        <v>0</v>
      </c>
      <c r="F146" s="66">
        <f>D146+'2025 Νοέμβριος'!F146</f>
        <v>0</v>
      </c>
      <c r="G146" s="76">
        <f t="shared" si="61"/>
        <v>0</v>
      </c>
      <c r="H146" s="56">
        <f>ΠΡΟΥΠΟΛΟΓΙΣΜΟΣ_ΕΞΟΔΑ!O353</f>
        <v>0</v>
      </c>
      <c r="I146" s="426">
        <f t="shared" si="64"/>
        <v>0</v>
      </c>
      <c r="J146" s="66">
        <f>H146+'2025 Νοέμβριος'!J146</f>
        <v>1688.83</v>
      </c>
      <c r="K146" s="66">
        <f t="shared" si="65"/>
        <v>1.7054853773652168E-2</v>
      </c>
      <c r="L146" s="56">
        <f>'2024_60-69 ΕΞΟΔΑ+ΟΜ 2'!O95</f>
        <v>0</v>
      </c>
      <c r="M146" s="76">
        <f t="shared" si="66"/>
        <v>0</v>
      </c>
      <c r="N146" s="66">
        <f>L146+'2025 Νοέμβριος'!N146</f>
        <v>6236.68</v>
      </c>
      <c r="O146" s="76">
        <f t="shared" si="67"/>
        <v>5.6623017706836261E-2</v>
      </c>
      <c r="P146" s="66"/>
      <c r="Q146" s="80">
        <f t="shared" si="62"/>
        <v>7925.5836778714802</v>
      </c>
      <c r="S146"/>
      <c r="T146"/>
      <c r="U146"/>
      <c r="V146"/>
    </row>
    <row r="147" spans="1:22" ht="14.5">
      <c r="A147" s="180">
        <v>89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2'!O101</f>
        <v>0</v>
      </c>
      <c r="E147" s="76">
        <f t="shared" si="63"/>
        <v>0</v>
      </c>
      <c r="F147" s="66">
        <f>D147+'2025 Νοέμβριος'!F147</f>
        <v>0</v>
      </c>
      <c r="G147" s="76">
        <f t="shared" si="61"/>
        <v>0</v>
      </c>
      <c r="H147" s="56">
        <f>ΠΡΟΥΠΟΛΟΓΙΣΜΟΣ_ΕΞΟΔΑ!O357</f>
        <v>0</v>
      </c>
      <c r="I147" s="426">
        <f t="shared" si="64"/>
        <v>0</v>
      </c>
      <c r="J147" s="66">
        <f>H147+'2025 Νοέμβριος'!J147</f>
        <v>0</v>
      </c>
      <c r="K147" s="66">
        <f t="shared" si="65"/>
        <v>0</v>
      </c>
      <c r="L147" s="56">
        <f>'2024_60-69 ΕΞΟΔΑ+ΟΜ 2'!O96</f>
        <v>0</v>
      </c>
      <c r="M147" s="76">
        <f t="shared" si="66"/>
        <v>0</v>
      </c>
      <c r="N147" s="66">
        <f>L147+'2025 Νοέμβριος'!N147</f>
        <v>0</v>
      </c>
      <c r="O147" s="76">
        <f t="shared" si="67"/>
        <v>0</v>
      </c>
      <c r="P147" s="66"/>
      <c r="Q147" s="80">
        <f t="shared" si="62"/>
        <v>0</v>
      </c>
      <c r="S147"/>
      <c r="T147"/>
      <c r="U147"/>
      <c r="V147"/>
    </row>
    <row r="148" spans="1:22" ht="14.5">
      <c r="A148" s="180">
        <v>90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2'!O102</f>
        <v>0</v>
      </c>
      <c r="E148" s="76">
        <f t="shared" si="63"/>
        <v>0</v>
      </c>
      <c r="F148" s="66">
        <f>D148+'2025 Νοέμβριος'!F148</f>
        <v>4137.37</v>
      </c>
      <c r="G148" s="76">
        <f t="shared" si="61"/>
        <v>7.8375341310473093E-2</v>
      </c>
      <c r="H148" s="56">
        <f>ΠΡΟΥΠΟΛΟΓΙΣΜΟΣ_ΕΞΟΔΑ!O361</f>
        <v>706.05999999999983</v>
      </c>
      <c r="I148" s="426">
        <f t="shared" si="64"/>
        <v>5.298118828019887E-2</v>
      </c>
      <c r="J148" s="66">
        <f>H148+'2025 Νοέμβριος'!J148</f>
        <v>5340.6299999999992</v>
      </c>
      <c r="K148" s="66">
        <f t="shared" si="65"/>
        <v>5.3932997228365184E-2</v>
      </c>
      <c r="L148" s="56">
        <f>'2024_60-69 ΕΞΟΔΑ+ΟΜ 2'!O97</f>
        <v>1104.3399999999999</v>
      </c>
      <c r="M148" s="76">
        <f t="shared" si="66"/>
        <v>7.4132052711531823E-2</v>
      </c>
      <c r="N148" s="66">
        <f>L148+'2025 Νοέμβριος'!N148</f>
        <v>5633.6200000000008</v>
      </c>
      <c r="O148" s="76">
        <f t="shared" si="67"/>
        <v>5.1147816628973573E-2</v>
      </c>
      <c r="P148" s="66"/>
      <c r="Q148" s="80">
        <f t="shared" si="62"/>
        <v>16922.330569396159</v>
      </c>
      <c r="S148"/>
      <c r="T148"/>
      <c r="U148"/>
      <c r="V148"/>
    </row>
    <row r="149" spans="1:22" ht="14.5">
      <c r="A149" s="180">
        <v>91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2'!O103</f>
        <v>0</v>
      </c>
      <c r="E149" s="76">
        <f t="shared" si="63"/>
        <v>0</v>
      </c>
      <c r="F149" s="66">
        <f>D149+'2025 Νοέμβριος'!F149</f>
        <v>0</v>
      </c>
      <c r="G149" s="76">
        <f t="shared" si="61"/>
        <v>0</v>
      </c>
      <c r="H149" s="56">
        <f>ΠΡΟΥΠΟΛΟΓΙΣΜΟΣ_ΕΞΟΔΑ!O365</f>
        <v>0</v>
      </c>
      <c r="I149" s="426">
        <f t="shared" si="64"/>
        <v>0</v>
      </c>
      <c r="J149" s="66">
        <f>H149+'2025 Νοέμβριος'!J149</f>
        <v>1265.0300000000002</v>
      </c>
      <c r="K149" s="66">
        <f t="shared" si="65"/>
        <v>1.2775058276607597E-2</v>
      </c>
      <c r="L149" s="56">
        <f>'2024_60-69 ΕΞΟΔΑ+ΟΜ 2'!O98</f>
        <v>0</v>
      </c>
      <c r="M149" s="76">
        <f t="shared" si="66"/>
        <v>0</v>
      </c>
      <c r="N149" s="66">
        <f>L149+'2025 Νοέμβριος'!N149</f>
        <v>0</v>
      </c>
      <c r="O149" s="76">
        <f t="shared" si="67"/>
        <v>0</v>
      </c>
      <c r="P149" s="66"/>
      <c r="Q149" s="80">
        <f t="shared" si="62"/>
        <v>1265.0427750582769</v>
      </c>
      <c r="S149"/>
      <c r="T149"/>
      <c r="U149"/>
      <c r="V149"/>
    </row>
    <row r="150" spans="1:22" ht="14.5">
      <c r="A150" s="180">
        <v>92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2'!O104</f>
        <v>0</v>
      </c>
      <c r="E150" s="76">
        <f t="shared" si="63"/>
        <v>0</v>
      </c>
      <c r="F150" s="66">
        <f>D150+'2025 Νοέμβριος'!F150</f>
        <v>2393.4199999999996</v>
      </c>
      <c r="G150" s="76">
        <f t="shared" si="61"/>
        <v>4.5339215346781286E-2</v>
      </c>
      <c r="H150" s="56">
        <f>ΠΡΟΥΠΟΛΟΓΙΣΜΟΣ_ΕΞΟΔΑ!O369</f>
        <v>0</v>
      </c>
      <c r="I150" s="426">
        <f t="shared" si="64"/>
        <v>0</v>
      </c>
      <c r="J150" s="66">
        <f>H150+'2025 Νοέμβριος'!J150</f>
        <v>0</v>
      </c>
      <c r="K150" s="66">
        <f t="shared" si="65"/>
        <v>0</v>
      </c>
      <c r="L150" s="56">
        <f>'2024_60-69 ΕΞΟΔΑ+ΟΜ 2'!O99</f>
        <v>0</v>
      </c>
      <c r="M150" s="76">
        <f t="shared" si="66"/>
        <v>0</v>
      </c>
      <c r="N150" s="66">
        <f>L150+'2025 Νοέμβριος'!N150</f>
        <v>929.62</v>
      </c>
      <c r="O150" s="76">
        <f t="shared" si="67"/>
        <v>8.4400497894118534E-3</v>
      </c>
      <c r="P150" s="66"/>
      <c r="Q150" s="80">
        <f t="shared" si="62"/>
        <v>3323.0937792651357</v>
      </c>
      <c r="S150"/>
      <c r="T150"/>
      <c r="U150"/>
      <c r="V150"/>
    </row>
    <row r="151" spans="1:22" ht="14.5">
      <c r="A151" s="180">
        <v>93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2'!O105</f>
        <v>0</v>
      </c>
      <c r="E151" s="76">
        <f>D151/$D$157</f>
        <v>0</v>
      </c>
      <c r="F151" s="66">
        <f>D151+'2025 Νοέμβριος'!F151</f>
        <v>0</v>
      </c>
      <c r="G151" s="76">
        <f t="shared" si="61"/>
        <v>0</v>
      </c>
      <c r="H151" s="56">
        <f>ΠΡΟΥΠΟΛΟΓΙΣΜΟΣ_ΕΞΟΔΑ!O373</f>
        <v>488.85</v>
      </c>
      <c r="I151" s="426">
        <f t="shared" si="64"/>
        <v>3.6682227984555456E-2</v>
      </c>
      <c r="J151" s="66">
        <f>H151+'2025 Νοέμβριος'!J151</f>
        <v>4620.630000000001</v>
      </c>
      <c r="K151" s="66">
        <f t="shared" si="65"/>
        <v>4.6661990248959596E-2</v>
      </c>
      <c r="L151" s="56">
        <f>'2024_60-69 ΕΞΟΔΑ+ΟΜ 2'!O100</f>
        <v>488.85</v>
      </c>
      <c r="M151" s="76">
        <f t="shared" si="66"/>
        <v>3.2815486143789353E-2</v>
      </c>
      <c r="N151" s="66">
        <f>L151+'2025 Νοέμβριος'!N151</f>
        <v>7268.88</v>
      </c>
      <c r="O151" s="76">
        <f t="shared" si="67"/>
        <v>6.599439460560233E-2</v>
      </c>
      <c r="P151" s="66"/>
      <c r="Q151" s="80">
        <f t="shared" si="62"/>
        <v>12867.392154098983</v>
      </c>
      <c r="S151"/>
      <c r="T151"/>
      <c r="U151"/>
      <c r="V151"/>
    </row>
    <row r="152" spans="1:22" ht="42.75" customHeight="1">
      <c r="A152" s="180">
        <v>94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2'!O106</f>
        <v>777.67000000000007</v>
      </c>
      <c r="E152" s="76">
        <f>D152/$D$157</f>
        <v>1</v>
      </c>
      <c r="F152" s="66">
        <f>D152+'2025 Νοέμβριος'!F152</f>
        <v>9332.0400000000009</v>
      </c>
      <c r="G152" s="76">
        <f t="shared" si="61"/>
        <v>0.17677940820448435</v>
      </c>
      <c r="H152" s="56">
        <f>ΠΡΟΥΠΟΛΟΓΙΣΜΟΣ_ΕΞΟΔΑ!O377</f>
        <v>444.43416666666667</v>
      </c>
      <c r="I152" s="426">
        <f t="shared" si="64"/>
        <v>3.3349361615613339E-2</v>
      </c>
      <c r="J152" s="66">
        <f>H152+'2025 Νοέμβριος'!J152</f>
        <v>4235.359166666668</v>
      </c>
      <c r="K152" s="66">
        <f t="shared" si="65"/>
        <v>4.2771286196003934E-2</v>
      </c>
      <c r="L152" s="56">
        <f>'2024_60-69 ΕΞΟΔΑ+ΟΜ 2'!O101</f>
        <v>308.29000000000002</v>
      </c>
      <c r="M152" s="76">
        <f t="shared" si="66"/>
        <v>2.0694868003004643E-2</v>
      </c>
      <c r="N152" s="66">
        <f>L152+'2025 Νοέμβριος'!N152</f>
        <v>308.29000000000002</v>
      </c>
      <c r="O152" s="76">
        <f t="shared" si="67"/>
        <v>2.7989747956990818E-3</v>
      </c>
      <c r="P152" s="66"/>
      <c r="Q152" s="80">
        <f t="shared" si="62"/>
        <v>15407.359727232151</v>
      </c>
      <c r="S152"/>
      <c r="T152"/>
      <c r="U152"/>
      <c r="V152"/>
    </row>
    <row r="153" spans="1:22" ht="14.5">
      <c r="A153" s="180">
        <v>95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2'!O107</f>
        <v>0</v>
      </c>
      <c r="E153" s="76">
        <f t="shared" ref="E153" si="68">D153/$D$157</f>
        <v>0</v>
      </c>
      <c r="F153" s="66">
        <f>D153+'2025 Νοέμβριος'!F153</f>
        <v>2070.54</v>
      </c>
      <c r="G153" s="76">
        <f t="shared" ref="G153" si="69">F153/$F$116</f>
        <v>3.9222810431986249E-2</v>
      </c>
      <c r="H153" s="56">
        <f>ΠΡΟΥΠΟΛΟΓΙΣΜΟΣ_ΕΞΟΔΑ!O381</f>
        <v>416.3</v>
      </c>
      <c r="I153" s="426">
        <f t="shared" ref="I153" si="70">H153/$H$116</f>
        <v>3.1238235675504624E-2</v>
      </c>
      <c r="J153" s="66">
        <f>H153+'2025 Νοέμβριος'!J153</f>
        <v>3730.2983333333327</v>
      </c>
      <c r="K153" s="66">
        <f t="shared" ref="K153" si="71">J153/$J$116</f>
        <v>3.7670868356849643E-2</v>
      </c>
      <c r="L153" s="56">
        <f>'2024_60-69 ΕΞΟΔΑ+ΟΜ 2'!O102</f>
        <v>910.87</v>
      </c>
      <c r="M153" s="76">
        <f t="shared" ref="M153" si="72">L153/$L$116</f>
        <v>6.1144813058798014E-2</v>
      </c>
      <c r="N153" s="66">
        <f>L153+'2025 Νοέμβριος'!N153</f>
        <v>11884.29</v>
      </c>
      <c r="O153" s="76">
        <f t="shared" ref="O153" si="73">N153/$N$116</f>
        <v>0.10789784999441644</v>
      </c>
      <c r="P153" s="66"/>
      <c r="Q153" s="80">
        <f t="shared" ref="Q153" si="74">SUM(D153:P153)</f>
        <v>19012.575507910849</v>
      </c>
      <c r="S153"/>
      <c r="T153"/>
      <c r="U153"/>
      <c r="V153"/>
    </row>
    <row r="154" spans="1:22" ht="14.5">
      <c r="A154" s="180">
        <v>96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97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98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2'!O70</f>
        <v>777.67000000000007</v>
      </c>
      <c r="E157" s="82"/>
      <c r="F157" s="65">
        <f>'2025_60-69 ΕΞΟΔΑ+ΟΜ 2'!AB70</f>
        <v>52789.179999999986</v>
      </c>
      <c r="G157" s="82"/>
      <c r="H157" s="65">
        <f>SUM(H117:H156)</f>
        <v>13326.616916666664</v>
      </c>
      <c r="I157" s="82"/>
      <c r="J157" s="65">
        <f>SUM(J117:J156)</f>
        <v>99023.423033333325</v>
      </c>
      <c r="K157" s="82"/>
      <c r="L157" s="65">
        <f>SUM(L117:L156)</f>
        <v>14896.930000000002</v>
      </c>
      <c r="M157" s="82"/>
      <c r="N157" s="65">
        <f>SUM(N117:N156)</f>
        <v>110143.89999999997</v>
      </c>
      <c r="O157" s="82"/>
      <c r="P157" s="65">
        <f>SUM(P117:P156)</f>
        <v>0</v>
      </c>
      <c r="Q157" s="82"/>
      <c r="R157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R158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-8617.6466666666674</v>
      </c>
      <c r="E159" s="298"/>
      <c r="F159" s="87">
        <f>F7-F74-F111-F157</f>
        <v>-162551.03415929203</v>
      </c>
      <c r="G159" s="298"/>
      <c r="H159" s="87">
        <f>H7-H74-H111-H157</f>
        <v>-9476.5732211601953</v>
      </c>
      <c r="I159" s="298"/>
      <c r="J159" s="87">
        <f>J7-J74-J111-J157</f>
        <v>172772.69424228702</v>
      </c>
      <c r="K159" s="298"/>
      <c r="L159" s="87">
        <f>L7-L74-L111-L157</f>
        <v>17074.520000000004</v>
      </c>
      <c r="M159" s="298"/>
      <c r="N159" s="87">
        <f>N7-N74-N111-N157</f>
        <v>-42026.164044247387</v>
      </c>
      <c r="O159" s="298"/>
      <c r="P159" s="87"/>
      <c r="Q159" s="298"/>
      <c r="R159"/>
      <c r="S159"/>
      <c r="T159"/>
      <c r="U159"/>
      <c r="V159"/>
    </row>
    <row r="161" spans="14:15" ht="15.5">
      <c r="O161" s="105"/>
    </row>
    <row r="163" spans="14:15" ht="15.5">
      <c r="N163" s="103"/>
    </row>
    <row r="164" spans="14:15" ht="15.5">
      <c r="N164" s="104"/>
      <c r="O164" s="102"/>
    </row>
  </sheetData>
  <mergeCells count="33">
    <mergeCell ref="P114:Q114"/>
    <mergeCell ref="P77:Q77"/>
    <mergeCell ref="D78:F78"/>
    <mergeCell ref="H78:J78"/>
    <mergeCell ref="L78:N78"/>
    <mergeCell ref="D113:G113"/>
    <mergeCell ref="H113:K113"/>
    <mergeCell ref="L113:O113"/>
    <mergeCell ref="P113:Q113"/>
    <mergeCell ref="D77:G77"/>
    <mergeCell ref="H77:K77"/>
    <mergeCell ref="L77:O77"/>
    <mergeCell ref="P78:Q78"/>
    <mergeCell ref="D114:F114"/>
    <mergeCell ref="H114:J114"/>
    <mergeCell ref="L114:N114"/>
    <mergeCell ref="D40:G40"/>
    <mergeCell ref="H40:K40"/>
    <mergeCell ref="L40:O40"/>
    <mergeCell ref="P40:Q40"/>
    <mergeCell ref="P41:Q41"/>
    <mergeCell ref="D41:F41"/>
    <mergeCell ref="H41:J41"/>
    <mergeCell ref="L41:N41"/>
    <mergeCell ref="A1:Q1"/>
    <mergeCell ref="P2:Q2"/>
    <mergeCell ref="P3:Q3"/>
    <mergeCell ref="D2:G2"/>
    <mergeCell ref="H2:K2"/>
    <mergeCell ref="L2:O2"/>
    <mergeCell ref="D3:F3"/>
    <mergeCell ref="H3:J3"/>
    <mergeCell ref="L3:N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17B7-AA72-4EAB-A32D-A67AAB6BBC74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220A-DE73-4BA0-A600-7076E4DB8B76}">
  <dimension ref="A3:O226"/>
  <sheetViews>
    <sheetView zoomScale="70" zoomScaleNormal="70" workbookViewId="0">
      <selection activeCell="O189" sqref="O189"/>
    </sheetView>
  </sheetViews>
  <sheetFormatPr defaultColWidth="9.1796875" defaultRowHeight="12.5"/>
  <cols>
    <col min="1" max="4" width="9.1796875" style="238"/>
    <col min="5" max="5" width="20.453125" style="238" customWidth="1"/>
    <col min="6" max="6" width="52.7265625" style="238" customWidth="1"/>
    <col min="7" max="7" width="17.1796875" style="238" customWidth="1"/>
    <col min="8" max="8" width="9.1796875" style="238"/>
    <col min="9" max="9" width="33.26953125" style="238" bestFit="1" customWidth="1"/>
    <col min="10" max="10" width="10.26953125" style="238" customWidth="1"/>
    <col min="11" max="11" width="9.1796875" style="238"/>
    <col min="12" max="12" width="33.26953125" style="238" bestFit="1" customWidth="1"/>
    <col min="13" max="14" width="9.1796875" style="238"/>
    <col min="15" max="15" width="36.453125" style="238" bestFit="1" customWidth="1"/>
    <col min="16" max="16384" width="9.1796875" style="238"/>
  </cols>
  <sheetData>
    <row r="3" spans="1:7">
      <c r="A3" s="297" t="s">
        <v>184</v>
      </c>
      <c r="B3" s="297"/>
      <c r="C3" s="296" t="s">
        <v>185</v>
      </c>
      <c r="D3" s="296"/>
      <c r="E3" s="296"/>
      <c r="F3" s="296"/>
      <c r="G3" s="295"/>
    </row>
    <row r="4" spans="1:7" ht="15" customHeight="1">
      <c r="A4" s="279">
        <v>6</v>
      </c>
      <c r="B4" s="279" t="s">
        <v>186</v>
      </c>
      <c r="C4" s="279" t="s">
        <v>187</v>
      </c>
      <c r="D4" s="279"/>
      <c r="E4" s="278" t="s">
        <v>66</v>
      </c>
      <c r="F4" s="277" t="s">
        <v>188</v>
      </c>
      <c r="G4" s="276"/>
    </row>
    <row r="5" spans="1:7" ht="15" customHeight="1">
      <c r="A5" s="279">
        <v>10</v>
      </c>
      <c r="B5" s="279" t="s">
        <v>189</v>
      </c>
      <c r="C5" s="279" t="s">
        <v>190</v>
      </c>
      <c r="D5" s="279"/>
      <c r="E5" s="278" t="s">
        <v>66</v>
      </c>
      <c r="F5" s="277" t="s">
        <v>191</v>
      </c>
      <c r="G5" s="276"/>
    </row>
    <row r="6" spans="1:7" ht="15" customHeight="1">
      <c r="A6" s="279">
        <v>13</v>
      </c>
      <c r="B6" s="279" t="s">
        <v>192</v>
      </c>
      <c r="C6" s="279" t="s">
        <v>193</v>
      </c>
      <c r="D6" s="279"/>
      <c r="E6" s="278" t="s">
        <v>66</v>
      </c>
      <c r="F6" s="277" t="s">
        <v>0</v>
      </c>
      <c r="G6" s="276"/>
    </row>
    <row r="7" spans="1:7" ht="15" customHeight="1">
      <c r="A7" s="279">
        <v>19</v>
      </c>
      <c r="B7" s="279" t="s">
        <v>194</v>
      </c>
      <c r="C7" s="279" t="s">
        <v>195</v>
      </c>
      <c r="D7" s="279"/>
      <c r="E7" s="278" t="s">
        <v>66</v>
      </c>
      <c r="F7" s="277" t="s">
        <v>196</v>
      </c>
      <c r="G7" s="276"/>
    </row>
    <row r="8" spans="1:7" ht="15" customHeight="1">
      <c r="A8" s="279">
        <v>25</v>
      </c>
      <c r="B8" s="279" t="s">
        <v>197</v>
      </c>
      <c r="C8" s="279" t="s">
        <v>198</v>
      </c>
      <c r="D8" s="279"/>
      <c r="E8" s="278" t="s">
        <v>66</v>
      </c>
      <c r="F8" s="277" t="s">
        <v>199</v>
      </c>
      <c r="G8" s="276"/>
    </row>
    <row r="9" spans="1:7" ht="15" customHeight="1">
      <c r="A9" s="279">
        <v>26</v>
      </c>
      <c r="B9" s="279" t="s">
        <v>200</v>
      </c>
      <c r="C9" s="279" t="s">
        <v>201</v>
      </c>
      <c r="D9" s="279"/>
      <c r="E9" s="294" t="s">
        <v>66</v>
      </c>
      <c r="F9" s="277" t="s">
        <v>202</v>
      </c>
      <c r="G9" s="276"/>
    </row>
    <row r="10" spans="1:7" ht="15" customHeight="1">
      <c r="A10" s="279">
        <v>27</v>
      </c>
      <c r="B10" s="279" t="s">
        <v>203</v>
      </c>
      <c r="C10" s="279" t="s">
        <v>204</v>
      </c>
      <c r="D10" s="279"/>
      <c r="E10" s="293" t="s">
        <v>66</v>
      </c>
      <c r="F10" s="277" t="s">
        <v>205</v>
      </c>
      <c r="G10" s="276"/>
    </row>
    <row r="11" spans="1:7" ht="15" customHeight="1">
      <c r="A11" s="291" t="s">
        <v>206</v>
      </c>
      <c r="B11" s="291"/>
      <c r="C11" s="291"/>
      <c r="D11" s="291"/>
      <c r="E11" s="292"/>
      <c r="F11" s="289"/>
      <c r="G11" s="288"/>
    </row>
    <row r="12" spans="1:7" ht="15" customHeight="1">
      <c r="A12" s="279">
        <v>8</v>
      </c>
      <c r="B12" s="279" t="s">
        <v>207</v>
      </c>
      <c r="C12" s="279" t="s">
        <v>208</v>
      </c>
      <c r="D12" s="279"/>
      <c r="E12" s="278" t="s">
        <v>68</v>
      </c>
      <c r="F12" s="277" t="s">
        <v>65</v>
      </c>
      <c r="G12" s="276"/>
    </row>
    <row r="13" spans="1:7" ht="15" customHeight="1">
      <c r="A13" s="279">
        <v>9</v>
      </c>
      <c r="B13" s="279" t="s">
        <v>209</v>
      </c>
      <c r="C13" s="279" t="s">
        <v>210</v>
      </c>
      <c r="D13" s="279"/>
      <c r="E13" s="278" t="s">
        <v>68</v>
      </c>
      <c r="F13" s="277" t="s">
        <v>211</v>
      </c>
      <c r="G13" s="276"/>
    </row>
    <row r="14" spans="1:7" ht="15" customHeight="1">
      <c r="A14" s="279">
        <v>11</v>
      </c>
      <c r="B14" s="279" t="s">
        <v>212</v>
      </c>
      <c r="C14" s="279" t="s">
        <v>213</v>
      </c>
      <c r="D14" s="279"/>
      <c r="E14" s="278" t="s">
        <v>68</v>
      </c>
      <c r="F14" s="277" t="s">
        <v>214</v>
      </c>
      <c r="G14" s="276"/>
    </row>
    <row r="15" spans="1:7" ht="15" customHeight="1">
      <c r="A15" s="279">
        <v>18</v>
      </c>
      <c r="B15" s="279" t="s">
        <v>215</v>
      </c>
      <c r="C15" s="279" t="s">
        <v>216</v>
      </c>
      <c r="D15" s="279"/>
      <c r="E15" s="278" t="s">
        <v>68</v>
      </c>
      <c r="F15" s="277" t="s">
        <v>217</v>
      </c>
      <c r="G15" s="276"/>
    </row>
    <row r="16" spans="1:7" ht="15" customHeight="1">
      <c r="A16" s="279">
        <v>21</v>
      </c>
      <c r="B16" s="279" t="s">
        <v>218</v>
      </c>
      <c r="C16" s="279" t="s">
        <v>219</v>
      </c>
      <c r="D16" s="279"/>
      <c r="E16" s="278" t="s">
        <v>68</v>
      </c>
      <c r="F16" s="277" t="s">
        <v>73</v>
      </c>
      <c r="G16" s="276"/>
    </row>
    <row r="17" spans="1:7" ht="15" customHeight="1">
      <c r="A17" s="279">
        <v>24</v>
      </c>
      <c r="B17" s="279" t="s">
        <v>220</v>
      </c>
      <c r="C17" s="279" t="s">
        <v>221</v>
      </c>
      <c r="D17" s="279"/>
      <c r="E17" s="278" t="s">
        <v>68</v>
      </c>
      <c r="F17" s="277" t="s">
        <v>222</v>
      </c>
      <c r="G17" s="276"/>
    </row>
    <row r="18" spans="1:7" ht="15" customHeight="1">
      <c r="A18" s="291" t="s">
        <v>223</v>
      </c>
      <c r="B18" s="291"/>
      <c r="C18" s="291"/>
      <c r="D18" s="291"/>
      <c r="E18" s="290"/>
      <c r="F18" s="289"/>
      <c r="G18" s="288"/>
    </row>
    <row r="19" spans="1:7" ht="15" customHeight="1">
      <c r="A19" s="279">
        <v>12</v>
      </c>
      <c r="B19" s="279" t="s">
        <v>224</v>
      </c>
      <c r="C19" s="279" t="s">
        <v>225</v>
      </c>
      <c r="D19" s="279"/>
      <c r="E19" s="278" t="s">
        <v>72</v>
      </c>
      <c r="F19" s="277" t="s">
        <v>226</v>
      </c>
      <c r="G19" s="276"/>
    </row>
    <row r="20" spans="1:7" ht="15" customHeight="1">
      <c r="A20" s="279">
        <v>14</v>
      </c>
      <c r="B20" s="279" t="s">
        <v>227</v>
      </c>
      <c r="C20" s="279" t="s">
        <v>228</v>
      </c>
      <c r="D20" s="279"/>
      <c r="E20" s="278" t="s">
        <v>72</v>
      </c>
      <c r="F20" s="277" t="s">
        <v>229</v>
      </c>
      <c r="G20" s="276"/>
    </row>
    <row r="21" spans="1:7" ht="15" customHeight="1">
      <c r="A21" s="279">
        <v>20</v>
      </c>
      <c r="B21" s="279" t="s">
        <v>230</v>
      </c>
      <c r="C21" s="279" t="s">
        <v>231</v>
      </c>
      <c r="D21" s="279"/>
      <c r="E21" s="278" t="s">
        <v>72</v>
      </c>
      <c r="F21" s="277" t="s">
        <v>71</v>
      </c>
      <c r="G21" s="276"/>
    </row>
    <row r="22" spans="1:7" ht="15" customHeight="1">
      <c r="A22" s="287" t="s">
        <v>232</v>
      </c>
      <c r="B22" s="287"/>
      <c r="C22" s="287"/>
      <c r="D22" s="287"/>
      <c r="E22" s="286"/>
      <c r="F22" s="285"/>
      <c r="G22" s="284"/>
    </row>
    <row r="23" spans="1:7" ht="15" customHeight="1">
      <c r="A23" s="279">
        <v>15</v>
      </c>
      <c r="B23" s="279" t="s">
        <v>233</v>
      </c>
      <c r="C23" s="279" t="s">
        <v>234</v>
      </c>
      <c r="D23" s="279"/>
      <c r="E23" s="278" t="s">
        <v>235</v>
      </c>
      <c r="F23" s="277" t="s">
        <v>69</v>
      </c>
      <c r="G23" s="276"/>
    </row>
    <row r="24" spans="1:7" ht="15" customHeight="1">
      <c r="A24" s="279">
        <v>23</v>
      </c>
      <c r="B24" s="279" t="s">
        <v>236</v>
      </c>
      <c r="C24" s="279" t="s">
        <v>237</v>
      </c>
      <c r="D24" s="279"/>
      <c r="E24" s="278" t="s">
        <v>235</v>
      </c>
      <c r="F24" s="277" t="s">
        <v>238</v>
      </c>
      <c r="G24" s="276"/>
    </row>
    <row r="25" spans="1:7" ht="15" customHeight="1">
      <c r="A25" s="279">
        <v>16</v>
      </c>
      <c r="B25" s="279" t="s">
        <v>239</v>
      </c>
      <c r="C25" s="279" t="s">
        <v>240</v>
      </c>
      <c r="D25" s="279"/>
      <c r="E25" s="278" t="s">
        <v>70</v>
      </c>
      <c r="F25" s="277" t="s">
        <v>241</v>
      </c>
      <c r="G25" s="276"/>
    </row>
    <row r="26" spans="1:7" ht="15" customHeight="1">
      <c r="A26" s="279">
        <v>17</v>
      </c>
      <c r="B26" s="279" t="s">
        <v>242</v>
      </c>
      <c r="C26" s="279" t="s">
        <v>243</v>
      </c>
      <c r="D26" s="279"/>
      <c r="E26" s="278" t="s">
        <v>70</v>
      </c>
      <c r="F26" s="277" t="s">
        <v>244</v>
      </c>
      <c r="G26" s="276"/>
    </row>
    <row r="27" spans="1:7" ht="15" customHeight="1">
      <c r="A27" s="283" t="s">
        <v>245</v>
      </c>
      <c r="B27" s="283"/>
      <c r="C27" s="283"/>
      <c r="D27" s="283"/>
      <c r="E27" s="282"/>
      <c r="F27" s="281"/>
      <c r="G27" s="280"/>
    </row>
    <row r="28" spans="1:7" ht="15" customHeight="1">
      <c r="A28" s="279">
        <v>7</v>
      </c>
      <c r="B28" s="279" t="s">
        <v>246</v>
      </c>
      <c r="C28" s="279" t="s">
        <v>247</v>
      </c>
      <c r="D28" s="279"/>
      <c r="E28" s="278" t="s">
        <v>67</v>
      </c>
      <c r="F28" s="277" t="s">
        <v>248</v>
      </c>
      <c r="G28" s="276"/>
    </row>
    <row r="29" spans="1:7" ht="15" customHeight="1">
      <c r="A29" s="279">
        <v>22</v>
      </c>
      <c r="B29" s="279" t="s">
        <v>249</v>
      </c>
      <c r="C29" s="279" t="s">
        <v>250</v>
      </c>
      <c r="D29" s="279"/>
      <c r="E29" s="278" t="s">
        <v>67</v>
      </c>
      <c r="F29" s="277" t="s">
        <v>74</v>
      </c>
      <c r="G29" s="276"/>
    </row>
    <row r="30" spans="1:7" ht="15" customHeight="1">
      <c r="A30" s="279"/>
      <c r="B30" s="279"/>
      <c r="C30" s="279"/>
      <c r="D30" s="279"/>
      <c r="E30" s="278"/>
      <c r="F30" s="277"/>
      <c r="G30" s="276"/>
    </row>
    <row r="32" spans="1:7">
      <c r="A32" s="274">
        <v>1</v>
      </c>
      <c r="D32" s="238">
        <v>2023</v>
      </c>
      <c r="E32" s="238" t="s">
        <v>251</v>
      </c>
      <c r="F32" s="238" t="s">
        <v>252</v>
      </c>
    </row>
    <row r="33" spans="1:6" ht="15" customHeight="1">
      <c r="A33" s="275">
        <v>2</v>
      </c>
      <c r="D33" s="238">
        <v>2024</v>
      </c>
      <c r="E33" s="238" t="s">
        <v>253</v>
      </c>
    </row>
    <row r="34" spans="1:6">
      <c r="A34" s="274">
        <v>3</v>
      </c>
      <c r="D34" s="238">
        <v>2025</v>
      </c>
    </row>
    <row r="35" spans="1:6" ht="15" customHeight="1">
      <c r="A35" s="275">
        <v>4</v>
      </c>
      <c r="D35" s="238">
        <v>2026</v>
      </c>
      <c r="F35" s="238" t="s">
        <v>254</v>
      </c>
    </row>
    <row r="36" spans="1:6">
      <c r="A36" s="274">
        <v>5</v>
      </c>
      <c r="D36" s="238">
        <v>2027</v>
      </c>
    </row>
    <row r="37" spans="1:6" ht="15" customHeight="1">
      <c r="A37" s="275">
        <v>6</v>
      </c>
      <c r="D37" s="238">
        <v>2028</v>
      </c>
    </row>
    <row r="38" spans="1:6">
      <c r="A38" s="274">
        <v>7</v>
      </c>
      <c r="D38" s="238">
        <v>2029</v>
      </c>
    </row>
    <row r="39" spans="1:6" ht="15" customHeight="1">
      <c r="A39" s="275">
        <v>8</v>
      </c>
      <c r="D39" s="238">
        <v>2030</v>
      </c>
    </row>
    <row r="40" spans="1:6">
      <c r="A40" s="274">
        <v>9</v>
      </c>
      <c r="D40" s="238">
        <v>2031</v>
      </c>
    </row>
    <row r="41" spans="1:6" ht="15" customHeight="1">
      <c r="A41" s="275">
        <v>10</v>
      </c>
    </row>
    <row r="42" spans="1:6" ht="15" customHeight="1">
      <c r="A42" s="275"/>
    </row>
    <row r="43" spans="1:6">
      <c r="A43" s="274">
        <v>1</v>
      </c>
      <c r="F43" s="238" t="s">
        <v>255</v>
      </c>
    </row>
    <row r="44" spans="1:6" ht="15" customHeight="1">
      <c r="A44" s="275">
        <v>2</v>
      </c>
    </row>
    <row r="45" spans="1:6">
      <c r="A45" s="274">
        <v>3</v>
      </c>
    </row>
    <row r="46" spans="1:6" ht="15" customHeight="1">
      <c r="A46" s="275">
        <v>4</v>
      </c>
    </row>
    <row r="47" spans="1:6">
      <c r="A47" s="274">
        <v>5</v>
      </c>
      <c r="F47" s="238" t="s">
        <v>322</v>
      </c>
    </row>
    <row r="48" spans="1:6" ht="15" customHeight="1">
      <c r="A48" s="275">
        <v>6</v>
      </c>
    </row>
    <row r="49" spans="1:6">
      <c r="A49" s="274">
        <v>7</v>
      </c>
    </row>
    <row r="50" spans="1:6" ht="15" customHeight="1">
      <c r="A50" s="275">
        <v>8</v>
      </c>
    </row>
    <row r="51" spans="1:6">
      <c r="A51" s="274">
        <v>9</v>
      </c>
    </row>
    <row r="52" spans="1:6" ht="15" customHeight="1">
      <c r="A52" s="275">
        <v>10</v>
      </c>
    </row>
    <row r="53" spans="1:6" ht="15" customHeight="1">
      <c r="A53" s="275"/>
    </row>
    <row r="54" spans="1:6">
      <c r="A54" s="274">
        <v>1</v>
      </c>
      <c r="F54" s="238" t="s">
        <v>256</v>
      </c>
    </row>
    <row r="55" spans="1:6">
      <c r="A55" s="274">
        <v>2</v>
      </c>
    </row>
    <row r="56" spans="1:6">
      <c r="A56" s="274">
        <v>3</v>
      </c>
    </row>
    <row r="57" spans="1:6">
      <c r="A57" s="274">
        <v>4</v>
      </c>
    </row>
    <row r="58" spans="1:6">
      <c r="A58" s="274">
        <v>5</v>
      </c>
    </row>
    <row r="59" spans="1:6">
      <c r="A59" s="274">
        <v>6</v>
      </c>
    </row>
    <row r="60" spans="1:6">
      <c r="A60" s="274">
        <v>7</v>
      </c>
    </row>
    <row r="61" spans="1:6">
      <c r="A61" s="274">
        <v>8</v>
      </c>
    </row>
    <row r="62" spans="1:6">
      <c r="A62" s="274">
        <v>9</v>
      </c>
    </row>
    <row r="63" spans="1:6">
      <c r="A63" s="274">
        <v>10</v>
      </c>
    </row>
    <row r="64" spans="1:6">
      <c r="A64" s="274"/>
    </row>
    <row r="65" spans="1:6">
      <c r="A65" s="274">
        <v>1</v>
      </c>
      <c r="F65" s="238" t="s">
        <v>257</v>
      </c>
    </row>
    <row r="66" spans="1:6">
      <c r="A66" s="274">
        <v>2</v>
      </c>
    </row>
    <row r="67" spans="1:6">
      <c r="A67" s="274">
        <v>3</v>
      </c>
    </row>
    <row r="68" spans="1:6">
      <c r="A68" s="274">
        <v>4</v>
      </c>
      <c r="F68" s="238" t="s">
        <v>335</v>
      </c>
    </row>
    <row r="69" spans="1:6">
      <c r="A69" s="274">
        <v>5</v>
      </c>
    </row>
    <row r="70" spans="1:6">
      <c r="A70" s="274">
        <v>6</v>
      </c>
    </row>
    <row r="71" spans="1:6">
      <c r="A71" s="274">
        <v>7</v>
      </c>
    </row>
    <row r="72" spans="1:6">
      <c r="A72" s="274">
        <v>8</v>
      </c>
    </row>
    <row r="73" spans="1:6">
      <c r="A73" s="274">
        <v>9</v>
      </c>
    </row>
    <row r="74" spans="1:6">
      <c r="A74" s="274">
        <v>10</v>
      </c>
    </row>
    <row r="75" spans="1:6">
      <c r="A75" s="274"/>
    </row>
    <row r="76" spans="1:6">
      <c r="A76" s="274">
        <v>1</v>
      </c>
      <c r="F76" s="238" t="s">
        <v>258</v>
      </c>
    </row>
    <row r="77" spans="1:6">
      <c r="A77" s="274"/>
    </row>
    <row r="78" spans="1:6">
      <c r="A78" s="274"/>
    </row>
    <row r="79" spans="1:6">
      <c r="A79" s="274"/>
    </row>
    <row r="80" spans="1:6">
      <c r="A80" s="274">
        <v>2</v>
      </c>
      <c r="F80" s="238" t="s">
        <v>51</v>
      </c>
    </row>
    <row r="81" spans="1:6">
      <c r="A81" s="274">
        <v>3</v>
      </c>
      <c r="F81" s="238" t="s">
        <v>52</v>
      </c>
    </row>
    <row r="82" spans="1:6">
      <c r="A82" s="274">
        <v>4</v>
      </c>
      <c r="F82" s="238" t="s">
        <v>53</v>
      </c>
    </row>
    <row r="83" spans="1:6">
      <c r="A83" s="274">
        <v>5</v>
      </c>
      <c r="F83" s="238" t="s">
        <v>54</v>
      </c>
    </row>
    <row r="84" spans="1:6">
      <c r="A84" s="274">
        <v>6</v>
      </c>
      <c r="F84" s="238" t="s">
        <v>55</v>
      </c>
    </row>
    <row r="85" spans="1:6">
      <c r="A85" s="274">
        <v>7</v>
      </c>
      <c r="F85" s="238" t="s">
        <v>56</v>
      </c>
    </row>
    <row r="86" spans="1:6">
      <c r="A86" s="274">
        <v>8</v>
      </c>
      <c r="F86" s="238" t="s">
        <v>57</v>
      </c>
    </row>
    <row r="87" spans="1:6">
      <c r="A87" s="274">
        <v>9</v>
      </c>
      <c r="F87" s="238" t="s">
        <v>58</v>
      </c>
    </row>
    <row r="88" spans="1:6">
      <c r="A88" s="274">
        <v>10</v>
      </c>
      <c r="F88" s="238" t="s">
        <v>59</v>
      </c>
    </row>
    <row r="89" spans="1:6">
      <c r="A89" s="274"/>
      <c r="F89" s="238" t="s">
        <v>60</v>
      </c>
    </row>
    <row r="90" spans="1:6">
      <c r="A90" s="274"/>
      <c r="F90" s="238" t="s">
        <v>61</v>
      </c>
    </row>
    <row r="91" spans="1:6">
      <c r="A91" s="274"/>
      <c r="F91" s="238" t="s">
        <v>62</v>
      </c>
    </row>
    <row r="92" spans="1:6">
      <c r="A92" s="274"/>
    </row>
    <row r="93" spans="1:6">
      <c r="A93" s="274"/>
    </row>
    <row r="94" spans="1:6">
      <c r="A94" s="274"/>
    </row>
    <row r="95" spans="1:6">
      <c r="A95" s="274">
        <v>1</v>
      </c>
      <c r="F95" s="238" t="s">
        <v>256</v>
      </c>
    </row>
    <row r="96" spans="1:6">
      <c r="A96" s="274">
        <v>2</v>
      </c>
    </row>
    <row r="97" spans="1:8">
      <c r="A97" s="274">
        <v>3</v>
      </c>
    </row>
    <row r="98" spans="1:8">
      <c r="A98" s="274">
        <v>4</v>
      </c>
    </row>
    <row r="99" spans="1:8">
      <c r="A99" s="274">
        <v>5</v>
      </c>
    </row>
    <row r="100" spans="1:8">
      <c r="A100" s="274">
        <v>6</v>
      </c>
      <c r="F100" s="238" t="s">
        <v>259</v>
      </c>
    </row>
    <row r="101" spans="1:8">
      <c r="A101" s="274">
        <v>7</v>
      </c>
    </row>
    <row r="102" spans="1:8">
      <c r="A102" s="274">
        <v>8</v>
      </c>
      <c r="F102" s="238" t="s">
        <v>401</v>
      </c>
    </row>
    <row r="103" spans="1:8">
      <c r="A103" s="274">
        <v>9</v>
      </c>
      <c r="F103" s="238" t="s">
        <v>402</v>
      </c>
    </row>
    <row r="104" spans="1:8">
      <c r="A104" s="274">
        <v>10</v>
      </c>
      <c r="F104" s="238" t="s">
        <v>403</v>
      </c>
    </row>
    <row r="105" spans="1:8">
      <c r="A105" s="274"/>
    </row>
    <row r="106" spans="1:8">
      <c r="F106" s="238" t="s">
        <v>260</v>
      </c>
      <c r="H106" s="238">
        <v>2025</v>
      </c>
    </row>
    <row r="107" spans="1:8">
      <c r="F107" s="238" t="s">
        <v>261</v>
      </c>
    </row>
    <row r="108" spans="1:8">
      <c r="F108" s="238" t="s">
        <v>262</v>
      </c>
    </row>
    <row r="109" spans="1:8">
      <c r="F109" s="238" t="s">
        <v>263</v>
      </c>
    </row>
    <row r="110" spans="1:8">
      <c r="F110" s="238" t="s">
        <v>264</v>
      </c>
    </row>
    <row r="111" spans="1:8">
      <c r="F111" s="238" t="s">
        <v>265</v>
      </c>
    </row>
    <row r="112" spans="1:8">
      <c r="F112" s="238" t="s">
        <v>266</v>
      </c>
    </row>
    <row r="113" spans="6:6">
      <c r="F113" s="238" t="s">
        <v>267</v>
      </c>
    </row>
    <row r="114" spans="6:6">
      <c r="F114" s="238" t="s">
        <v>268</v>
      </c>
    </row>
    <row r="115" spans="6:6">
      <c r="F115" s="238" t="s">
        <v>269</v>
      </c>
    </row>
    <row r="116" spans="6:6">
      <c r="F116" s="238" t="s">
        <v>270</v>
      </c>
    </row>
    <row r="117" spans="6:6">
      <c r="F117" s="238" t="s">
        <v>271</v>
      </c>
    </row>
    <row r="120" spans="6:6">
      <c r="F120" s="238" t="s">
        <v>336</v>
      </c>
    </row>
    <row r="121" spans="6:6">
      <c r="F121" s="238" t="s">
        <v>337</v>
      </c>
    </row>
    <row r="122" spans="6:6">
      <c r="F122" s="238" t="s">
        <v>388</v>
      </c>
    </row>
    <row r="123" spans="6:6">
      <c r="F123" s="238" t="s">
        <v>338</v>
      </c>
    </row>
    <row r="124" spans="6:6">
      <c r="F124" s="238" t="s">
        <v>339</v>
      </c>
    </row>
    <row r="125" spans="6:6">
      <c r="F125" s="238" t="s">
        <v>340</v>
      </c>
    </row>
    <row r="126" spans="6:6">
      <c r="F126" s="238" t="s">
        <v>341</v>
      </c>
    </row>
    <row r="127" spans="6:6">
      <c r="F127" s="238" t="s">
        <v>342</v>
      </c>
    </row>
    <row r="128" spans="6:6">
      <c r="F128" s="238" t="s">
        <v>343</v>
      </c>
    </row>
    <row r="129" spans="6:10">
      <c r="F129" s="238" t="s">
        <v>344</v>
      </c>
    </row>
    <row r="130" spans="6:10">
      <c r="F130" s="238" t="s">
        <v>345</v>
      </c>
    </row>
    <row r="131" spans="6:10">
      <c r="F131" s="238" t="s">
        <v>389</v>
      </c>
    </row>
    <row r="138" spans="6:10" ht="72.75" customHeight="1" thickBot="1">
      <c r="F138" s="273" t="s">
        <v>272</v>
      </c>
      <c r="G138" s="273"/>
      <c r="H138" s="273" t="s">
        <v>273</v>
      </c>
      <c r="I138" s="272" t="s">
        <v>274</v>
      </c>
      <c r="J138" s="271"/>
    </row>
    <row r="141" spans="6:10">
      <c r="F141" s="238" t="s">
        <v>275</v>
      </c>
      <c r="H141" s="238">
        <v>2024</v>
      </c>
    </row>
    <row r="142" spans="6:10">
      <c r="F142" s="238" t="s">
        <v>276</v>
      </c>
    </row>
    <row r="143" spans="6:10">
      <c r="F143" s="238" t="s">
        <v>277</v>
      </c>
    </row>
    <row r="144" spans="6:10">
      <c r="F144" s="238" t="s">
        <v>278</v>
      </c>
    </row>
    <row r="145" spans="6:6">
      <c r="F145" s="238" t="s">
        <v>279</v>
      </c>
    </row>
    <row r="146" spans="6:6">
      <c r="F146" s="238" t="s">
        <v>280</v>
      </c>
    </row>
    <row r="147" spans="6:6">
      <c r="F147" s="238" t="s">
        <v>281</v>
      </c>
    </row>
    <row r="148" spans="6:6">
      <c r="F148" s="238" t="s">
        <v>282</v>
      </c>
    </row>
    <row r="149" spans="6:6">
      <c r="F149" s="238" t="s">
        <v>283</v>
      </c>
    </row>
    <row r="150" spans="6:6">
      <c r="F150" s="238" t="s">
        <v>284</v>
      </c>
    </row>
    <row r="151" spans="6:6">
      <c r="F151" s="238" t="s">
        <v>285</v>
      </c>
    </row>
    <row r="152" spans="6:6">
      <c r="F152" s="238" t="s">
        <v>286</v>
      </c>
    </row>
    <row r="154" spans="6:6">
      <c r="F154" s="238" t="s">
        <v>287</v>
      </c>
    </row>
    <row r="155" spans="6:6">
      <c r="F155" s="238" t="s">
        <v>288</v>
      </c>
    </row>
    <row r="156" spans="6:6">
      <c r="F156" s="238" t="s">
        <v>289</v>
      </c>
    </row>
    <row r="157" spans="6:6">
      <c r="F157" s="238" t="s">
        <v>290</v>
      </c>
    </row>
    <row r="158" spans="6:6">
      <c r="F158" s="238" t="s">
        <v>291</v>
      </c>
    </row>
    <row r="159" spans="6:6">
      <c r="F159" s="238" t="s">
        <v>292</v>
      </c>
    </row>
    <row r="160" spans="6:6">
      <c r="F160" s="238" t="s">
        <v>293</v>
      </c>
    </row>
    <row r="161" spans="6:6">
      <c r="F161" s="238" t="s">
        <v>294</v>
      </c>
    </row>
    <row r="162" spans="6:6">
      <c r="F162" s="238" t="s">
        <v>295</v>
      </c>
    </row>
    <row r="163" spans="6:6">
      <c r="F163" s="238" t="s">
        <v>296</v>
      </c>
    </row>
    <row r="164" spans="6:6">
      <c r="F164" s="238" t="s">
        <v>297</v>
      </c>
    </row>
    <row r="165" spans="6:6">
      <c r="F165" s="238" t="s">
        <v>298</v>
      </c>
    </row>
    <row r="171" spans="6:6">
      <c r="F171" s="238" t="s">
        <v>323</v>
      </c>
    </row>
    <row r="172" spans="6:6">
      <c r="F172" s="238" t="s">
        <v>324</v>
      </c>
    </row>
    <row r="173" spans="6:6">
      <c r="F173" s="238" t="s">
        <v>325</v>
      </c>
    </row>
    <row r="174" spans="6:6">
      <c r="F174" s="238" t="s">
        <v>326</v>
      </c>
    </row>
    <row r="175" spans="6:6">
      <c r="F175" s="238" t="s">
        <v>327</v>
      </c>
    </row>
    <row r="176" spans="6:6">
      <c r="F176" s="238" t="s">
        <v>328</v>
      </c>
    </row>
    <row r="177" spans="4:15">
      <c r="F177" s="238" t="s">
        <v>329</v>
      </c>
    </row>
    <row r="178" spans="4:15">
      <c r="F178" s="238" t="s">
        <v>330</v>
      </c>
    </row>
    <row r="179" spans="4:15">
      <c r="F179" s="238" t="s">
        <v>331</v>
      </c>
    </row>
    <row r="180" spans="4:15">
      <c r="F180" s="238" t="s">
        <v>332</v>
      </c>
    </row>
    <row r="181" spans="4:15">
      <c r="F181" s="238" t="s">
        <v>333</v>
      </c>
    </row>
    <row r="182" spans="4:15">
      <c r="F182" s="238" t="s">
        <v>334</v>
      </c>
    </row>
    <row r="186" spans="4:15" ht="18">
      <c r="D186" s="267">
        <v>6</v>
      </c>
      <c r="E186" s="267" t="s">
        <v>1</v>
      </c>
      <c r="F186" s="265" t="s">
        <v>380</v>
      </c>
      <c r="G186" s="269">
        <v>42</v>
      </c>
      <c r="H186" s="266" t="s">
        <v>390</v>
      </c>
      <c r="I186" s="270" t="s">
        <v>34</v>
      </c>
      <c r="J186" s="269">
        <v>79</v>
      </c>
      <c r="K186" s="266" t="s">
        <v>1</v>
      </c>
      <c r="L186" s="268" t="s">
        <v>405</v>
      </c>
      <c r="M186" s="267">
        <v>115</v>
      </c>
      <c r="N186" s="266" t="s">
        <v>1</v>
      </c>
      <c r="O186" s="265" t="s">
        <v>422</v>
      </c>
    </row>
    <row r="187" spans="4:15" ht="28">
      <c r="D187" s="248">
        <v>7</v>
      </c>
      <c r="E187" s="248">
        <v>1</v>
      </c>
      <c r="F187" s="247" t="s">
        <v>350</v>
      </c>
      <c r="G187" s="246">
        <v>43</v>
      </c>
      <c r="H187" s="246">
        <v>1</v>
      </c>
      <c r="I187" s="263" t="s">
        <v>77</v>
      </c>
      <c r="J187" s="244">
        <v>80</v>
      </c>
      <c r="K187" s="244">
        <v>1</v>
      </c>
      <c r="L187" s="249" t="s">
        <v>181</v>
      </c>
      <c r="M187" s="240">
        <v>116</v>
      </c>
      <c r="N187" s="240">
        <v>1</v>
      </c>
      <c r="O187" s="264" t="s">
        <v>75</v>
      </c>
    </row>
    <row r="188" spans="4:15" ht="28">
      <c r="D188" s="248">
        <v>8</v>
      </c>
      <c r="E188" s="248">
        <v>2</v>
      </c>
      <c r="F188" s="247" t="s">
        <v>351</v>
      </c>
      <c r="G188" s="246">
        <v>44</v>
      </c>
      <c r="H188" s="246">
        <v>2</v>
      </c>
      <c r="I188" s="263" t="s">
        <v>79</v>
      </c>
      <c r="J188" s="244">
        <v>81</v>
      </c>
      <c r="K188" s="244">
        <v>2</v>
      </c>
      <c r="L188" s="262" t="s">
        <v>87</v>
      </c>
      <c r="M188" s="240">
        <v>117</v>
      </c>
      <c r="N188" s="240">
        <v>2</v>
      </c>
      <c r="O188" s="259" t="s">
        <v>76</v>
      </c>
    </row>
    <row r="189" spans="4:15" ht="28">
      <c r="D189" s="248">
        <v>9</v>
      </c>
      <c r="E189" s="248">
        <v>3</v>
      </c>
      <c r="F189" s="247" t="s">
        <v>352</v>
      </c>
      <c r="G189" s="246">
        <v>45</v>
      </c>
      <c r="H189" s="246">
        <v>3</v>
      </c>
      <c r="I189" s="263" t="s">
        <v>78</v>
      </c>
      <c r="J189" s="244">
        <v>82</v>
      </c>
      <c r="K189" s="244">
        <v>3</v>
      </c>
      <c r="L189" s="262" t="s">
        <v>88</v>
      </c>
      <c r="M189" s="240">
        <v>118</v>
      </c>
      <c r="N189" s="240">
        <v>3</v>
      </c>
      <c r="O189" s="241" t="s">
        <v>91</v>
      </c>
    </row>
    <row r="190" spans="4:15" ht="28">
      <c r="D190" s="248">
        <v>10</v>
      </c>
      <c r="E190" s="248">
        <v>4</v>
      </c>
      <c r="F190" s="247" t="s">
        <v>102</v>
      </c>
      <c r="G190" s="246">
        <v>46</v>
      </c>
      <c r="H190" s="246">
        <v>4</v>
      </c>
      <c r="I190" s="261" t="s">
        <v>103</v>
      </c>
      <c r="J190" s="244">
        <v>83</v>
      </c>
      <c r="K190" s="244">
        <v>4</v>
      </c>
      <c r="L190" s="262" t="s">
        <v>316</v>
      </c>
      <c r="M190" s="240">
        <v>119</v>
      </c>
      <c r="N190" s="240">
        <v>4</v>
      </c>
      <c r="O190" s="241" t="s">
        <v>93</v>
      </c>
    </row>
    <row r="191" spans="4:15" ht="28">
      <c r="D191" s="248">
        <v>11</v>
      </c>
      <c r="E191" s="248">
        <v>5</v>
      </c>
      <c r="F191" s="247" t="s">
        <v>178</v>
      </c>
      <c r="G191" s="246">
        <v>47</v>
      </c>
      <c r="H191" s="246">
        <v>5</v>
      </c>
      <c r="I191" s="261" t="s">
        <v>104</v>
      </c>
      <c r="J191" s="244">
        <v>84</v>
      </c>
      <c r="K191" s="244">
        <v>5</v>
      </c>
      <c r="L191" s="262" t="s">
        <v>182</v>
      </c>
      <c r="M191" s="240">
        <v>120</v>
      </c>
      <c r="N191" s="240">
        <v>5</v>
      </c>
      <c r="O191" s="241" t="s">
        <v>92</v>
      </c>
    </row>
    <row r="192" spans="4:15" ht="28">
      <c r="D192" s="248">
        <v>12</v>
      </c>
      <c r="E192" s="248">
        <v>6</v>
      </c>
      <c r="F192" s="247" t="s">
        <v>110</v>
      </c>
      <c r="G192" s="246">
        <v>48</v>
      </c>
      <c r="H192" s="246">
        <v>6</v>
      </c>
      <c r="I192" s="261" t="s">
        <v>105</v>
      </c>
      <c r="J192" s="244">
        <v>85</v>
      </c>
      <c r="K192" s="244">
        <v>6</v>
      </c>
      <c r="L192" s="260" t="s">
        <v>111</v>
      </c>
      <c r="M192" s="240">
        <v>121</v>
      </c>
      <c r="N192" s="240">
        <v>6</v>
      </c>
      <c r="O192" s="241" t="s">
        <v>173</v>
      </c>
    </row>
    <row r="193" spans="4:15" ht="28">
      <c r="D193" s="248">
        <v>13</v>
      </c>
      <c r="E193" s="248">
        <v>7</v>
      </c>
      <c r="F193" s="247" t="s">
        <v>353</v>
      </c>
      <c r="G193" s="246">
        <v>49</v>
      </c>
      <c r="H193" s="246">
        <v>7</v>
      </c>
      <c r="I193" s="245" t="s">
        <v>83</v>
      </c>
      <c r="J193" s="244">
        <v>86</v>
      </c>
      <c r="K193" s="244">
        <v>7</v>
      </c>
      <c r="L193" s="260" t="s">
        <v>112</v>
      </c>
      <c r="M193" s="240">
        <v>122</v>
      </c>
      <c r="N193" s="240">
        <v>7</v>
      </c>
      <c r="O193" s="241" t="s">
        <v>94</v>
      </c>
    </row>
    <row r="194" spans="4:15" ht="28">
      <c r="D194" s="248">
        <v>14</v>
      </c>
      <c r="E194" s="248">
        <v>8</v>
      </c>
      <c r="F194" s="247" t="s">
        <v>354</v>
      </c>
      <c r="G194" s="246">
        <v>50</v>
      </c>
      <c r="H194" s="246">
        <v>8</v>
      </c>
      <c r="I194" s="245" t="s">
        <v>84</v>
      </c>
      <c r="J194" s="244">
        <v>87</v>
      </c>
      <c r="K194" s="244">
        <v>8</v>
      </c>
      <c r="L194" s="260" t="s">
        <v>317</v>
      </c>
      <c r="M194" s="240">
        <v>123</v>
      </c>
      <c r="N194" s="240">
        <v>8</v>
      </c>
      <c r="O194" s="241" t="s">
        <v>95</v>
      </c>
    </row>
    <row r="195" spans="4:15" ht="14">
      <c r="D195" s="248">
        <v>15</v>
      </c>
      <c r="E195" s="248">
        <v>9</v>
      </c>
      <c r="F195" s="247" t="s">
        <v>355</v>
      </c>
      <c r="G195" s="246">
        <v>51</v>
      </c>
      <c r="H195" s="246">
        <v>9</v>
      </c>
      <c r="I195" s="245" t="s">
        <v>82</v>
      </c>
      <c r="J195" s="244">
        <v>88</v>
      </c>
      <c r="K195" s="244">
        <v>9</v>
      </c>
      <c r="L195" s="252" t="s">
        <v>113</v>
      </c>
      <c r="M195" s="240">
        <v>124</v>
      </c>
      <c r="N195" s="240">
        <v>9</v>
      </c>
      <c r="O195" s="241" t="s">
        <v>96</v>
      </c>
    </row>
    <row r="196" spans="4:15" ht="14">
      <c r="D196" s="248">
        <v>16</v>
      </c>
      <c r="E196" s="248">
        <v>10</v>
      </c>
      <c r="F196" s="247" t="s">
        <v>356</v>
      </c>
      <c r="G196" s="246">
        <v>52</v>
      </c>
      <c r="H196" s="246">
        <v>10</v>
      </c>
      <c r="I196" s="245" t="s">
        <v>15</v>
      </c>
      <c r="J196" s="244">
        <v>89</v>
      </c>
      <c r="K196" s="244">
        <v>10</v>
      </c>
      <c r="L196" s="249" t="s">
        <v>82</v>
      </c>
      <c r="M196" s="240">
        <v>125</v>
      </c>
      <c r="N196" s="240">
        <v>10</v>
      </c>
      <c r="O196" s="241" t="s">
        <v>172</v>
      </c>
    </row>
    <row r="197" spans="4:15" ht="14">
      <c r="D197" s="248">
        <v>17</v>
      </c>
      <c r="E197" s="248">
        <v>11</v>
      </c>
      <c r="F197" s="247" t="s">
        <v>357</v>
      </c>
      <c r="G197" s="246">
        <v>53</v>
      </c>
      <c r="H197" s="246">
        <v>11</v>
      </c>
      <c r="I197" s="245" t="s">
        <v>16</v>
      </c>
      <c r="J197" s="244">
        <v>90</v>
      </c>
      <c r="K197" s="244">
        <v>11</v>
      </c>
      <c r="L197" s="249" t="s">
        <v>15</v>
      </c>
      <c r="M197" s="240">
        <v>126</v>
      </c>
      <c r="N197" s="240">
        <v>11</v>
      </c>
      <c r="O197" s="241" t="s">
        <v>97</v>
      </c>
    </row>
    <row r="198" spans="4:15" ht="14">
      <c r="D198" s="248">
        <v>18</v>
      </c>
      <c r="E198" s="248">
        <v>12</v>
      </c>
      <c r="F198" s="247" t="s">
        <v>358</v>
      </c>
      <c r="G198" s="246">
        <v>54</v>
      </c>
      <c r="H198" s="246">
        <v>12</v>
      </c>
      <c r="I198" s="245" t="s">
        <v>176</v>
      </c>
      <c r="J198" s="244">
        <v>91</v>
      </c>
      <c r="K198" s="244">
        <v>12</v>
      </c>
      <c r="L198" s="260" t="s">
        <v>16</v>
      </c>
      <c r="M198" s="240">
        <v>127</v>
      </c>
      <c r="N198" s="240">
        <v>12</v>
      </c>
      <c r="O198" s="241" t="s">
        <v>98</v>
      </c>
    </row>
    <row r="199" spans="4:15" ht="28">
      <c r="D199" s="248">
        <v>19</v>
      </c>
      <c r="E199" s="248">
        <v>13</v>
      </c>
      <c r="F199" s="247" t="s">
        <v>359</v>
      </c>
      <c r="G199" s="246">
        <v>55</v>
      </c>
      <c r="H199" s="246">
        <v>13</v>
      </c>
      <c r="I199" s="245" t="s">
        <v>115</v>
      </c>
      <c r="J199" s="244">
        <v>92</v>
      </c>
      <c r="K199" s="244">
        <v>13</v>
      </c>
      <c r="L199" s="249" t="s">
        <v>115</v>
      </c>
      <c r="M199" s="240">
        <v>128</v>
      </c>
      <c r="N199" s="240">
        <v>13</v>
      </c>
      <c r="O199" s="241" t="s">
        <v>99</v>
      </c>
    </row>
    <row r="200" spans="4:15" ht="28">
      <c r="D200" s="248">
        <v>20</v>
      </c>
      <c r="E200" s="248">
        <v>14</v>
      </c>
      <c r="F200" s="247" t="s">
        <v>360</v>
      </c>
      <c r="G200" s="246">
        <v>56</v>
      </c>
      <c r="H200" s="246">
        <v>14</v>
      </c>
      <c r="I200" s="245" t="s">
        <v>81</v>
      </c>
      <c r="J200" s="244">
        <v>93</v>
      </c>
      <c r="K200" s="244">
        <v>14</v>
      </c>
      <c r="L200" s="249" t="s">
        <v>81</v>
      </c>
      <c r="M200" s="240">
        <v>129</v>
      </c>
      <c r="N200" s="240">
        <v>14</v>
      </c>
      <c r="O200" s="241" t="s">
        <v>171</v>
      </c>
    </row>
    <row r="201" spans="4:15" ht="14">
      <c r="D201" s="248">
        <v>21</v>
      </c>
      <c r="E201" s="248">
        <v>15</v>
      </c>
      <c r="F201" s="247" t="s">
        <v>361</v>
      </c>
      <c r="G201" s="246">
        <v>57</v>
      </c>
      <c r="H201" s="246">
        <v>15</v>
      </c>
      <c r="I201" s="245" t="s">
        <v>21</v>
      </c>
      <c r="J201" s="244">
        <v>94</v>
      </c>
      <c r="K201" s="244">
        <v>15</v>
      </c>
      <c r="L201" s="249" t="s">
        <v>21</v>
      </c>
      <c r="M201" s="240">
        <v>130</v>
      </c>
      <c r="N201" s="240">
        <v>15</v>
      </c>
      <c r="O201" s="259" t="s">
        <v>100</v>
      </c>
    </row>
    <row r="202" spans="4:15" ht="14">
      <c r="D202" s="248">
        <v>22</v>
      </c>
      <c r="E202" s="248">
        <v>16</v>
      </c>
      <c r="F202" s="247" t="s">
        <v>362</v>
      </c>
      <c r="G202" s="246">
        <v>58</v>
      </c>
      <c r="H202" s="246">
        <v>16</v>
      </c>
      <c r="I202" s="245" t="s">
        <v>35</v>
      </c>
      <c r="J202" s="244">
        <v>95</v>
      </c>
      <c r="K202" s="244">
        <v>16</v>
      </c>
      <c r="L202" s="249" t="s">
        <v>90</v>
      </c>
      <c r="M202" s="240">
        <v>131</v>
      </c>
      <c r="N202" s="240">
        <v>16</v>
      </c>
      <c r="O202" s="259" t="s">
        <v>101</v>
      </c>
    </row>
    <row r="203" spans="4:15" ht="14">
      <c r="D203" s="248">
        <v>23</v>
      </c>
      <c r="E203" s="248">
        <v>17</v>
      </c>
      <c r="F203" s="247" t="s">
        <v>363</v>
      </c>
      <c r="G203" s="246">
        <v>59</v>
      </c>
      <c r="H203" s="246">
        <v>17</v>
      </c>
      <c r="I203" s="245" t="s">
        <v>43</v>
      </c>
      <c r="J203" s="244">
        <v>96</v>
      </c>
      <c r="K203" s="244">
        <v>17</v>
      </c>
      <c r="L203" s="249" t="s">
        <v>36</v>
      </c>
      <c r="M203" s="240">
        <v>132</v>
      </c>
      <c r="N203" s="240">
        <v>17</v>
      </c>
      <c r="O203" s="258" t="s">
        <v>119</v>
      </c>
    </row>
    <row r="204" spans="4:15" ht="14">
      <c r="D204" s="248">
        <v>24</v>
      </c>
      <c r="E204" s="248">
        <v>18</v>
      </c>
      <c r="F204" s="247" t="s">
        <v>364</v>
      </c>
      <c r="G204" s="246">
        <v>60</v>
      </c>
      <c r="H204" s="246">
        <v>18</v>
      </c>
      <c r="I204" s="245" t="s">
        <v>36</v>
      </c>
      <c r="J204" s="244">
        <v>97</v>
      </c>
      <c r="K204" s="244">
        <v>18</v>
      </c>
      <c r="L204" s="252" t="s">
        <v>116</v>
      </c>
      <c r="M204" s="240">
        <v>133</v>
      </c>
      <c r="N204" s="240">
        <v>18</v>
      </c>
      <c r="O204" s="258" t="s">
        <v>170</v>
      </c>
    </row>
    <row r="205" spans="4:15" ht="28">
      <c r="D205" s="248">
        <v>25</v>
      </c>
      <c r="E205" s="248">
        <v>19</v>
      </c>
      <c r="F205" s="247" t="s">
        <v>365</v>
      </c>
      <c r="G205" s="246">
        <v>61</v>
      </c>
      <c r="H205" s="246">
        <v>19</v>
      </c>
      <c r="I205" s="253" t="s">
        <v>116</v>
      </c>
      <c r="J205" s="244">
        <v>98</v>
      </c>
      <c r="K205" s="244">
        <v>19</v>
      </c>
      <c r="L205" s="254" t="s">
        <v>123</v>
      </c>
      <c r="M205" s="240">
        <v>134</v>
      </c>
      <c r="N205" s="240">
        <v>19</v>
      </c>
      <c r="O205" s="257" t="s">
        <v>115</v>
      </c>
    </row>
    <row r="206" spans="4:15" ht="42">
      <c r="D206" s="248">
        <v>26</v>
      </c>
      <c r="E206" s="248">
        <v>20</v>
      </c>
      <c r="F206" s="247" t="s">
        <v>366</v>
      </c>
      <c r="G206" s="246">
        <v>62</v>
      </c>
      <c r="H206" s="246">
        <v>20</v>
      </c>
      <c r="I206" s="256" t="s">
        <v>120</v>
      </c>
      <c r="J206" s="244">
        <v>99</v>
      </c>
      <c r="K206" s="244">
        <v>20</v>
      </c>
      <c r="L206" s="254" t="s">
        <v>124</v>
      </c>
      <c r="M206" s="240">
        <v>135</v>
      </c>
      <c r="N206" s="240">
        <v>20</v>
      </c>
      <c r="O206" s="255" t="s">
        <v>85</v>
      </c>
    </row>
    <row r="207" spans="4:15" ht="42">
      <c r="D207" s="248">
        <v>27</v>
      </c>
      <c r="E207" s="248">
        <v>21</v>
      </c>
      <c r="F207" s="247" t="s">
        <v>367</v>
      </c>
      <c r="G207" s="246">
        <v>63</v>
      </c>
      <c r="H207" s="246">
        <v>21</v>
      </c>
      <c r="I207" s="250" t="s">
        <v>125</v>
      </c>
      <c r="J207" s="244">
        <v>100</v>
      </c>
      <c r="K207" s="244">
        <v>21</v>
      </c>
      <c r="L207" s="254" t="s">
        <v>37</v>
      </c>
      <c r="M207" s="240">
        <v>136</v>
      </c>
      <c r="N207" s="240">
        <v>21</v>
      </c>
      <c r="O207" s="241" t="s">
        <v>21</v>
      </c>
    </row>
    <row r="208" spans="4:15" ht="42">
      <c r="D208" s="248">
        <v>28</v>
      </c>
      <c r="E208" s="248">
        <v>22</v>
      </c>
      <c r="F208" s="247" t="s">
        <v>179</v>
      </c>
      <c r="G208" s="246">
        <v>64</v>
      </c>
      <c r="H208" s="246">
        <v>22</v>
      </c>
      <c r="I208" s="250" t="s">
        <v>121</v>
      </c>
      <c r="J208" s="244">
        <v>101</v>
      </c>
      <c r="K208" s="244">
        <v>22</v>
      </c>
      <c r="L208" s="249" t="s">
        <v>38</v>
      </c>
      <c r="M208" s="240">
        <v>137</v>
      </c>
      <c r="N208" s="240">
        <v>22</v>
      </c>
      <c r="O208" s="241" t="s">
        <v>90</v>
      </c>
    </row>
    <row r="209" spans="4:15" ht="14">
      <c r="D209" s="248">
        <v>29</v>
      </c>
      <c r="E209" s="248">
        <v>23</v>
      </c>
      <c r="F209" s="247" t="s">
        <v>396</v>
      </c>
      <c r="G209" s="246">
        <v>65</v>
      </c>
      <c r="H209" s="246">
        <v>23</v>
      </c>
      <c r="I209" s="253" t="s">
        <v>127</v>
      </c>
      <c r="J209" s="244">
        <v>102</v>
      </c>
      <c r="K209" s="244">
        <v>23</v>
      </c>
      <c r="L209" s="252" t="s">
        <v>41</v>
      </c>
      <c r="M209" s="240">
        <v>138</v>
      </c>
      <c r="N209" s="240">
        <v>23</v>
      </c>
      <c r="O209" s="241" t="s">
        <v>36</v>
      </c>
    </row>
    <row r="210" spans="4:15" ht="42">
      <c r="D210" s="248">
        <v>30</v>
      </c>
      <c r="E210" s="248">
        <v>24</v>
      </c>
      <c r="F210" s="247" t="s">
        <v>414</v>
      </c>
      <c r="G210" s="246">
        <v>66</v>
      </c>
      <c r="H210" s="246">
        <v>24</v>
      </c>
      <c r="I210" s="250" t="s">
        <v>126</v>
      </c>
      <c r="J210" s="244">
        <v>103</v>
      </c>
      <c r="K210" s="244">
        <v>24</v>
      </c>
      <c r="L210" s="249" t="s">
        <v>42</v>
      </c>
      <c r="M210" s="240">
        <v>139</v>
      </c>
      <c r="N210" s="240">
        <v>24</v>
      </c>
      <c r="O210" s="251" t="s">
        <v>116</v>
      </c>
    </row>
    <row r="211" spans="4:15" ht="28">
      <c r="D211" s="248">
        <v>31</v>
      </c>
      <c r="E211" s="248">
        <v>25</v>
      </c>
      <c r="F211" s="247"/>
      <c r="G211" s="246">
        <v>67</v>
      </c>
      <c r="H211" s="246">
        <v>25</v>
      </c>
      <c r="I211" s="250" t="s">
        <v>158</v>
      </c>
      <c r="J211" s="244">
        <v>104</v>
      </c>
      <c r="K211" s="244">
        <v>25</v>
      </c>
      <c r="L211" s="249" t="s">
        <v>106</v>
      </c>
      <c r="M211" s="240">
        <v>140</v>
      </c>
      <c r="N211" s="240">
        <v>25</v>
      </c>
      <c r="O211" s="251" t="s">
        <v>120</v>
      </c>
    </row>
    <row r="212" spans="4:15" ht="42">
      <c r="D212" s="248">
        <v>32</v>
      </c>
      <c r="E212" s="248">
        <v>26</v>
      </c>
      <c r="F212" s="247"/>
      <c r="G212" s="246">
        <v>68</v>
      </c>
      <c r="H212" s="246">
        <v>26</v>
      </c>
      <c r="I212" s="245" t="s">
        <v>38</v>
      </c>
      <c r="J212" s="244">
        <v>105</v>
      </c>
      <c r="K212" s="244">
        <v>26</v>
      </c>
      <c r="L212" s="249"/>
      <c r="M212" s="240">
        <v>141</v>
      </c>
      <c r="N212" s="240">
        <v>26</v>
      </c>
      <c r="O212" s="241" t="s">
        <v>122</v>
      </c>
    </row>
    <row r="213" spans="4:15" ht="42">
      <c r="D213" s="248">
        <v>33</v>
      </c>
      <c r="E213" s="248">
        <v>27</v>
      </c>
      <c r="F213" s="247"/>
      <c r="G213" s="246">
        <v>69</v>
      </c>
      <c r="H213" s="246">
        <v>27</v>
      </c>
      <c r="I213" s="245" t="s">
        <v>395</v>
      </c>
      <c r="J213" s="244">
        <v>106</v>
      </c>
      <c r="K213" s="244">
        <v>27</v>
      </c>
      <c r="L213" s="249"/>
      <c r="M213" s="240">
        <v>142</v>
      </c>
      <c r="N213" s="240">
        <v>27</v>
      </c>
      <c r="O213" s="241" t="s">
        <v>168</v>
      </c>
    </row>
    <row r="214" spans="4:15" ht="28">
      <c r="D214" s="248">
        <v>34</v>
      </c>
      <c r="E214" s="248">
        <v>28</v>
      </c>
      <c r="F214" s="247"/>
      <c r="G214" s="246">
        <v>70</v>
      </c>
      <c r="H214" s="246">
        <v>28</v>
      </c>
      <c r="I214" s="250" t="s">
        <v>86</v>
      </c>
      <c r="J214" s="244">
        <v>107</v>
      </c>
      <c r="K214" s="244">
        <v>28</v>
      </c>
      <c r="L214" s="249"/>
      <c r="M214" s="240">
        <v>143</v>
      </c>
      <c r="N214" s="240">
        <v>28</v>
      </c>
      <c r="O214" s="241" t="s">
        <v>38</v>
      </c>
    </row>
    <row r="215" spans="4:15" ht="14">
      <c r="D215" s="248">
        <v>35</v>
      </c>
      <c r="E215" s="248">
        <v>29</v>
      </c>
      <c r="F215" s="247"/>
      <c r="G215" s="246">
        <v>71</v>
      </c>
      <c r="H215" s="246">
        <v>29</v>
      </c>
      <c r="I215" s="245" t="s">
        <v>417</v>
      </c>
      <c r="J215" s="244">
        <v>108</v>
      </c>
      <c r="K215" s="244">
        <v>29</v>
      </c>
      <c r="L215" s="249"/>
      <c r="M215" s="240">
        <v>144</v>
      </c>
      <c r="N215" s="240">
        <v>29</v>
      </c>
      <c r="O215" s="241" t="s">
        <v>39</v>
      </c>
    </row>
    <row r="216" spans="4:15" ht="14">
      <c r="D216" s="248">
        <v>36</v>
      </c>
      <c r="E216" s="248">
        <v>30</v>
      </c>
      <c r="F216" s="247"/>
      <c r="G216" s="246">
        <v>72</v>
      </c>
      <c r="H216" s="246">
        <v>30</v>
      </c>
      <c r="I216" s="245" t="s">
        <v>418</v>
      </c>
      <c r="J216" s="244">
        <v>109</v>
      </c>
      <c r="K216" s="244">
        <v>30</v>
      </c>
      <c r="L216" s="243"/>
      <c r="M216" s="240">
        <v>145</v>
      </c>
      <c r="N216" s="240">
        <v>30</v>
      </c>
      <c r="O216" s="241" t="s">
        <v>40</v>
      </c>
    </row>
    <row r="217" spans="4:15" ht="14">
      <c r="F217" s="242"/>
      <c r="G217" s="242"/>
      <c r="H217" s="242"/>
      <c r="I217" s="242"/>
      <c r="J217" s="242"/>
      <c r="K217" s="242"/>
      <c r="L217" s="242"/>
      <c r="M217" s="240">
        <v>146</v>
      </c>
      <c r="N217" s="240">
        <v>31</v>
      </c>
      <c r="O217" s="241" t="s">
        <v>44</v>
      </c>
    </row>
    <row r="218" spans="4:15" ht="14">
      <c r="F218" s="242"/>
      <c r="G218" s="242"/>
      <c r="H218" s="242"/>
      <c r="I218" s="242"/>
      <c r="J218" s="242"/>
      <c r="K218" s="242"/>
      <c r="L218" s="242"/>
      <c r="M218" s="240">
        <v>147</v>
      </c>
      <c r="N218" s="240">
        <v>32</v>
      </c>
      <c r="O218" s="241" t="s">
        <v>22</v>
      </c>
    </row>
    <row r="219" spans="4:15" ht="14">
      <c r="F219" s="242"/>
      <c r="G219" s="242"/>
      <c r="H219" s="242"/>
      <c r="I219" s="242"/>
      <c r="J219" s="242"/>
      <c r="K219" s="242"/>
      <c r="L219" s="242"/>
      <c r="M219" s="240">
        <v>148</v>
      </c>
      <c r="N219" s="240">
        <v>33</v>
      </c>
      <c r="O219" s="241" t="s">
        <v>45</v>
      </c>
    </row>
    <row r="220" spans="4:15" ht="14">
      <c r="F220" s="242"/>
      <c r="G220" s="242"/>
      <c r="H220" s="242"/>
      <c r="I220" s="242"/>
      <c r="J220" s="242"/>
      <c r="K220" s="242"/>
      <c r="L220" s="242"/>
      <c r="M220" s="240">
        <v>149</v>
      </c>
      <c r="N220" s="240">
        <v>34</v>
      </c>
      <c r="O220" s="241" t="s">
        <v>46</v>
      </c>
    </row>
    <row r="221" spans="4:15" ht="14">
      <c r="F221" s="242"/>
      <c r="G221" s="242"/>
      <c r="H221" s="242"/>
      <c r="I221" s="242"/>
      <c r="J221" s="242"/>
      <c r="K221" s="242"/>
      <c r="L221" s="242"/>
      <c r="M221" s="240">
        <v>150</v>
      </c>
      <c r="N221" s="240">
        <v>35</v>
      </c>
      <c r="O221" s="241" t="s">
        <v>47</v>
      </c>
    </row>
    <row r="222" spans="4:15" ht="42">
      <c r="F222" s="242"/>
      <c r="G222" s="242"/>
      <c r="H222" s="242"/>
      <c r="I222" s="242"/>
      <c r="J222" s="242"/>
      <c r="K222" s="242"/>
      <c r="L222" s="242"/>
      <c r="M222" s="240">
        <v>151</v>
      </c>
      <c r="N222" s="240">
        <v>36</v>
      </c>
      <c r="O222" s="241" t="s">
        <v>89</v>
      </c>
    </row>
    <row r="223" spans="4:15" ht="14">
      <c r="F223" s="242"/>
      <c r="G223" s="242"/>
      <c r="H223" s="242"/>
      <c r="I223" s="242"/>
      <c r="J223" s="242"/>
      <c r="K223" s="242"/>
      <c r="L223" s="242"/>
      <c r="M223" s="240">
        <v>152</v>
      </c>
      <c r="N223" s="240">
        <v>37</v>
      </c>
      <c r="O223" s="241" t="s">
        <v>159</v>
      </c>
    </row>
    <row r="224" spans="4:15" ht="14">
      <c r="F224" s="242"/>
      <c r="G224" s="242"/>
      <c r="H224" s="242"/>
      <c r="I224" s="242"/>
      <c r="J224" s="242"/>
      <c r="K224" s="242"/>
      <c r="L224" s="242"/>
      <c r="M224" s="240">
        <v>153</v>
      </c>
      <c r="N224" s="240">
        <v>38</v>
      </c>
      <c r="O224" s="241"/>
    </row>
    <row r="225" spans="6:15" ht="14">
      <c r="F225" s="242"/>
      <c r="G225" s="242"/>
      <c r="H225" s="242"/>
      <c r="I225" s="242"/>
      <c r="J225" s="242"/>
      <c r="K225" s="242"/>
      <c r="L225" s="242"/>
      <c r="M225" s="240">
        <v>154</v>
      </c>
      <c r="N225" s="240">
        <v>39</v>
      </c>
      <c r="O225" s="241"/>
    </row>
    <row r="226" spans="6:15" ht="14">
      <c r="M226" s="240">
        <v>155</v>
      </c>
      <c r="N226" s="240">
        <v>40</v>
      </c>
      <c r="O226" s="2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3962-BD9A-4479-8273-0A2817B219B4}">
  <dimension ref="A1:AN200"/>
  <sheetViews>
    <sheetView zoomScale="55" zoomScaleNormal="55" workbookViewId="0">
      <selection activeCell="E1" sqref="E1:P1"/>
    </sheetView>
  </sheetViews>
  <sheetFormatPr defaultRowHeight="12.5"/>
  <cols>
    <col min="1" max="2" width="6.7265625" customWidth="1"/>
    <col min="3" max="3" width="11.54296875" customWidth="1"/>
    <col min="4" max="4" width="31.54296875" customWidth="1"/>
    <col min="5" max="5" width="12.26953125" customWidth="1"/>
    <col min="6" max="6" width="13.54296875" customWidth="1"/>
    <col min="7" max="8" width="9.54296875" bestFit="1" customWidth="1"/>
    <col min="9" max="9" width="9.7265625" customWidth="1"/>
    <col min="10" max="10" width="10.7265625" bestFit="1" customWidth="1"/>
    <col min="11" max="11" width="11.26953125" customWidth="1"/>
    <col min="12" max="12" width="10.81640625" bestFit="1" customWidth="1"/>
    <col min="13" max="13" width="13.453125" bestFit="1" customWidth="1"/>
    <col min="14" max="14" width="11.26953125" bestFit="1" customWidth="1"/>
    <col min="15" max="15" width="11.7265625" bestFit="1" customWidth="1"/>
    <col min="16" max="16" width="12.1796875" bestFit="1" customWidth="1"/>
    <col min="17" max="18" width="9.1796875" customWidth="1"/>
    <col min="19" max="19" width="11.26953125" customWidth="1"/>
    <col min="20" max="20" width="26.7265625" customWidth="1"/>
    <col min="21" max="21" width="12.26953125" customWidth="1"/>
    <col min="22" max="22" width="13.54296875" customWidth="1"/>
    <col min="23" max="27" width="9.1796875" customWidth="1"/>
    <col min="28" max="28" width="10.81640625" bestFit="1" customWidth="1"/>
    <col min="29" max="29" width="13.453125" bestFit="1" customWidth="1"/>
    <col min="30" max="30" width="11.26953125" bestFit="1" customWidth="1"/>
    <col min="31" max="31" width="11.7265625" bestFit="1" customWidth="1"/>
    <col min="32" max="32" width="12.1796875" bestFit="1" customWidth="1"/>
  </cols>
  <sheetData>
    <row r="1" spans="1:40" ht="13">
      <c r="A1" s="342">
        <v>1</v>
      </c>
      <c r="B1" s="422" t="s">
        <v>1</v>
      </c>
      <c r="D1" s="424" t="s">
        <v>114</v>
      </c>
      <c r="E1" s="423">
        <f t="shared" ref="E1:P1" si="0">E10+E19+E28+E37+E46+E55+E64+E73+E82+E91+E100+E109+E118+E127+E136+E145+E154+E163+E172+E181+E190+E199</f>
        <v>37924.082396103899</v>
      </c>
      <c r="F1" s="423">
        <f t="shared" si="0"/>
        <v>40684.806205882349</v>
      </c>
      <c r="G1" s="423">
        <f t="shared" si="0"/>
        <v>47827.872896038178</v>
      </c>
      <c r="H1" s="423">
        <f t="shared" si="0"/>
        <v>77765.752340387757</v>
      </c>
      <c r="I1" s="423">
        <f t="shared" si="0"/>
        <v>85195.394473474997</v>
      </c>
      <c r="J1" s="423">
        <f t="shared" si="0"/>
        <v>101421.6745038255</v>
      </c>
      <c r="K1" s="423">
        <f t="shared" si="0"/>
        <v>101228.61793492446</v>
      </c>
      <c r="L1" s="423">
        <f t="shared" si="0"/>
        <v>98648.584497479154</v>
      </c>
      <c r="M1" s="423">
        <f t="shared" si="0"/>
        <v>97627.597723147381</v>
      </c>
      <c r="N1" s="423">
        <f t="shared" si="0"/>
        <v>76661.595736729025</v>
      </c>
      <c r="O1" s="423">
        <f t="shared" si="0"/>
        <v>67984.004212121232</v>
      </c>
      <c r="P1" s="423">
        <f t="shared" si="0"/>
        <v>76485.131185506471</v>
      </c>
    </row>
    <row r="2" spans="1:40" ht="14.25" customHeight="1">
      <c r="A2" s="342">
        <v>2</v>
      </c>
      <c r="B2" s="422"/>
      <c r="C2" s="422" t="s">
        <v>428</v>
      </c>
      <c r="D2" s="421">
        <f>[1]ΑΝΤΙΣΤΟΙΧΙΣΗ!$E$379</f>
        <v>2025</v>
      </c>
      <c r="E2" s="420" t="s">
        <v>427</v>
      </c>
      <c r="F2" s="419" t="s">
        <v>52</v>
      </c>
      <c r="G2" s="419" t="s">
        <v>53</v>
      </c>
      <c r="H2" s="419" t="s">
        <v>54</v>
      </c>
      <c r="I2" s="419" t="s">
        <v>55</v>
      </c>
      <c r="J2" s="419" t="s">
        <v>56</v>
      </c>
      <c r="K2" s="419" t="s">
        <v>57</v>
      </c>
      <c r="L2" s="419" t="s">
        <v>58</v>
      </c>
      <c r="M2" s="419" t="s">
        <v>59</v>
      </c>
      <c r="N2" s="419" t="s">
        <v>60</v>
      </c>
      <c r="O2" s="419" t="s">
        <v>61</v>
      </c>
      <c r="P2" s="419" t="s">
        <v>62</v>
      </c>
      <c r="Q2" s="418"/>
      <c r="S2" s="417" t="s">
        <v>428</v>
      </c>
      <c r="T2" s="371">
        <f>[1]ΑΝΤΙΣΤΟΙΧΙΣΗ!$E$380</f>
        <v>2024</v>
      </c>
      <c r="U2" s="416" t="s">
        <v>427</v>
      </c>
      <c r="V2" s="369" t="s">
        <v>52</v>
      </c>
      <c r="W2" s="370" t="s">
        <v>53</v>
      </c>
      <c r="X2" s="369" t="s">
        <v>54</v>
      </c>
      <c r="Y2" s="370" t="s">
        <v>55</v>
      </c>
      <c r="Z2" s="369" t="s">
        <v>56</v>
      </c>
      <c r="AA2" s="370" t="s">
        <v>57</v>
      </c>
      <c r="AB2" s="369" t="s">
        <v>58</v>
      </c>
      <c r="AC2" s="370" t="s">
        <v>59</v>
      </c>
      <c r="AD2" s="369" t="s">
        <v>60</v>
      </c>
      <c r="AE2" s="370" t="s">
        <v>61</v>
      </c>
      <c r="AF2" s="369" t="s">
        <v>62</v>
      </c>
      <c r="AG2" s="391"/>
      <c r="AH2" s="390"/>
    </row>
    <row r="3" spans="1:40" ht="14.25" customHeight="1">
      <c r="A3" s="342">
        <v>3</v>
      </c>
      <c r="B3" s="349"/>
      <c r="C3" s="415">
        <v>101</v>
      </c>
      <c r="D3" s="413"/>
      <c r="E3" s="354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414"/>
      <c r="R3" s="342"/>
      <c r="S3" s="347">
        <v>101</v>
      </c>
      <c r="T3" s="413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  <c r="AL3" s="342"/>
      <c r="AM3" s="342"/>
      <c r="AN3" s="342"/>
    </row>
    <row r="4" spans="1:40">
      <c r="A4" s="342">
        <v>4</v>
      </c>
      <c r="B4" s="368">
        <v>1</v>
      </c>
      <c r="C4" s="368" t="str">
        <f>[1]ΑΝΤΙΣΤΟΙΧΙΣΗ!$D$379</f>
        <v>HADRIAN</v>
      </c>
      <c r="D4" s="364" t="str">
        <f>[1]ΑΝΤΙΣΤΟΙΧΙΣΗ!G379</f>
        <v>% Άυξησης Μέσης Τιμής</v>
      </c>
      <c r="E4" s="412">
        <v>0.2</v>
      </c>
      <c r="F4" s="412">
        <v>0.2</v>
      </c>
      <c r="G4" s="412">
        <v>0.2</v>
      </c>
      <c r="H4" s="412">
        <v>0.2</v>
      </c>
      <c r="I4" s="412">
        <v>0.2</v>
      </c>
      <c r="J4" s="412">
        <v>0.2</v>
      </c>
      <c r="K4" s="412">
        <v>0.15</v>
      </c>
      <c r="L4" s="412">
        <v>0.15</v>
      </c>
      <c r="M4" s="412">
        <v>0.15</v>
      </c>
      <c r="N4" s="412">
        <v>0.1</v>
      </c>
      <c r="O4" s="412">
        <v>0.2</v>
      </c>
      <c r="P4" s="412">
        <v>0.2</v>
      </c>
      <c r="Q4" s="411"/>
      <c r="S4" s="365" t="str">
        <f>[1]ΑΝΤΙΣΤΟΙΧΙΣΗ!$D$379</f>
        <v>HADRIAN</v>
      </c>
      <c r="T4" s="364" t="str">
        <f>[1]ΑΝΤΙΣΤΟΙΧΙΣΗ!G379</f>
        <v>% Άυξησης Μέσης Τιμής</v>
      </c>
      <c r="U4" s="410"/>
      <c r="V4" s="409"/>
      <c r="W4" s="409"/>
      <c r="X4" s="409"/>
      <c r="Y4" s="409"/>
      <c r="Z4" s="409"/>
      <c r="AA4" s="409"/>
      <c r="AB4" s="409"/>
      <c r="AC4" s="409"/>
      <c r="AD4" s="409"/>
      <c r="AE4" s="409"/>
      <c r="AF4" s="409"/>
      <c r="AG4" s="409"/>
      <c r="AH4" s="408"/>
    </row>
    <row r="5" spans="1:40">
      <c r="A5" s="342">
        <v>5</v>
      </c>
      <c r="B5" s="342">
        <v>2</v>
      </c>
      <c r="C5" s="342" t="str">
        <f>[1]ΑΝΤΙΣΤΟΙΧΙΣΗ!$D$379</f>
        <v>HADRIAN</v>
      </c>
      <c r="D5" s="353" t="str">
        <f>[1]ΑΝΤΙΣΤΟΙΧΙΣΗ!G380</f>
        <v>Μέση Τιμή</v>
      </c>
      <c r="E5" s="356">
        <f t="shared" ref="E5:P5" si="1">U5*E4+U5</f>
        <v>171.06719999999999</v>
      </c>
      <c r="F5" s="355">
        <f t="shared" si="1"/>
        <v>180.26320000000001</v>
      </c>
      <c r="G5" s="355">
        <f t="shared" si="1"/>
        <v>177.01476923076925</v>
      </c>
      <c r="H5" s="355">
        <f t="shared" si="1"/>
        <v>225.12815999999998</v>
      </c>
      <c r="I5" s="355">
        <f t="shared" si="1"/>
        <v>230.14262068965516</v>
      </c>
      <c r="J5" s="355">
        <f t="shared" si="1"/>
        <v>243.675375</v>
      </c>
      <c r="K5" s="355">
        <f t="shared" si="1"/>
        <v>228.13617857142856</v>
      </c>
      <c r="L5" s="355">
        <f t="shared" si="1"/>
        <v>214.1771129032258</v>
      </c>
      <c r="M5" s="355">
        <f t="shared" si="1"/>
        <v>208.16571666666667</v>
      </c>
      <c r="N5" s="355">
        <f t="shared" si="1"/>
        <v>199.05600000000001</v>
      </c>
      <c r="O5" s="355">
        <f t="shared" si="1"/>
        <v>220.63733333333334</v>
      </c>
      <c r="P5" s="355">
        <f t="shared" si="1"/>
        <v>230.5864285714286</v>
      </c>
      <c r="Q5" s="387"/>
      <c r="S5" s="354" t="str">
        <f>[1]ΑΝΤΙΣΤΟΙΧΙΣΗ!$D$379</f>
        <v>HADRIAN</v>
      </c>
      <c r="T5" s="353" t="str">
        <f>[1]ΑΝΤΙΣΤΟΙΧΙΣΗ!G380</f>
        <v>Μέση Τιμή</v>
      </c>
      <c r="U5" s="381">
        <f t="shared" ref="U5:AF5" si="2">U10/U7</f>
        <v>142.55599999999998</v>
      </c>
      <c r="V5" s="381">
        <f t="shared" si="2"/>
        <v>150.21933333333334</v>
      </c>
      <c r="W5" s="381">
        <f t="shared" si="2"/>
        <v>147.5123076923077</v>
      </c>
      <c r="X5" s="381">
        <f t="shared" si="2"/>
        <v>187.60679999999999</v>
      </c>
      <c r="Y5" s="381">
        <f t="shared" si="2"/>
        <v>191.7855172413793</v>
      </c>
      <c r="Z5" s="381">
        <f t="shared" si="2"/>
        <v>203.06281250000001</v>
      </c>
      <c r="AA5" s="381">
        <f t="shared" si="2"/>
        <v>198.37928571428571</v>
      </c>
      <c r="AB5" s="381">
        <f t="shared" si="2"/>
        <v>186.24096774193549</v>
      </c>
      <c r="AC5" s="381">
        <f t="shared" si="2"/>
        <v>181.01366666666667</v>
      </c>
      <c r="AD5" s="381">
        <f t="shared" si="2"/>
        <v>180.96</v>
      </c>
      <c r="AE5" s="381">
        <f t="shared" si="2"/>
        <v>183.86444444444444</v>
      </c>
      <c r="AF5" s="381">
        <f t="shared" si="2"/>
        <v>192.15535714285716</v>
      </c>
      <c r="AG5" s="357"/>
      <c r="AH5" s="401"/>
    </row>
    <row r="6" spans="1:40">
      <c r="A6" s="342">
        <v>6</v>
      </c>
      <c r="B6" s="342">
        <v>3</v>
      </c>
      <c r="C6" s="342" t="str">
        <f>[1]ΑΝΤΙΣΤΟΙΧΙΣΗ!$D$379</f>
        <v>HADRIAN</v>
      </c>
      <c r="D6" s="353" t="str">
        <f>[1]ΑΝΤΙΣΤΟΙΧΙΣΗ!G381</f>
        <v>Ημέρες Προηγούμενου Έτους</v>
      </c>
      <c r="E6" s="407">
        <f t="shared" ref="E6:P6" si="3">U7</f>
        <v>10</v>
      </c>
      <c r="F6" s="407">
        <f t="shared" si="3"/>
        <v>15</v>
      </c>
      <c r="G6" s="407">
        <f t="shared" si="3"/>
        <v>13</v>
      </c>
      <c r="H6" s="407">
        <f t="shared" si="3"/>
        <v>25</v>
      </c>
      <c r="I6" s="407">
        <f t="shared" si="3"/>
        <v>29</v>
      </c>
      <c r="J6" s="407">
        <f t="shared" si="3"/>
        <v>32</v>
      </c>
      <c r="K6" s="407">
        <f t="shared" si="3"/>
        <v>28</v>
      </c>
      <c r="L6" s="407">
        <f t="shared" si="3"/>
        <v>31</v>
      </c>
      <c r="M6" s="407">
        <f t="shared" si="3"/>
        <v>30</v>
      </c>
      <c r="N6" s="407">
        <f t="shared" si="3"/>
        <v>30</v>
      </c>
      <c r="O6" s="407">
        <f t="shared" si="3"/>
        <v>9</v>
      </c>
      <c r="P6" s="407">
        <f t="shared" si="3"/>
        <v>28</v>
      </c>
      <c r="Q6" s="406"/>
      <c r="S6" s="354" t="str">
        <f>[1]ΑΝΤΙΣΤΟΙΧΙΣΗ!$D$379</f>
        <v>HADRIAN</v>
      </c>
      <c r="T6" s="353" t="str">
        <f>[1]ΑΝΤΙΣΤΟΙΧΙΣΗ!G381</f>
        <v>Ημέρες Προηγούμενου Έτους</v>
      </c>
      <c r="U6" s="405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4"/>
      <c r="AG6" s="404"/>
      <c r="AH6" s="403"/>
    </row>
    <row r="7" spans="1:40">
      <c r="A7" s="342">
        <v>7</v>
      </c>
      <c r="B7" s="342">
        <v>4</v>
      </c>
      <c r="C7" s="342" t="str">
        <f>[1]ΑΝΤΙΣΤΟΙΧΙΣΗ!$D$379</f>
        <v>HADRIAN</v>
      </c>
      <c r="D7" s="353" t="str">
        <f>[1]ΑΝΤΙΣΤΟΙΧΙΣΗ!G382</f>
        <v>Ημέρες</v>
      </c>
      <c r="E7" s="356">
        <v>15</v>
      </c>
      <c r="F7" s="355">
        <v>20</v>
      </c>
      <c r="G7" s="355">
        <v>18</v>
      </c>
      <c r="H7" s="355">
        <v>25</v>
      </c>
      <c r="I7" s="355">
        <v>25</v>
      </c>
      <c r="J7" s="355">
        <v>28</v>
      </c>
      <c r="K7" s="355">
        <v>28</v>
      </c>
      <c r="L7" s="355">
        <v>28</v>
      </c>
      <c r="M7" s="355">
        <v>28</v>
      </c>
      <c r="N7" s="355">
        <v>28</v>
      </c>
      <c r="O7" s="355">
        <v>20</v>
      </c>
      <c r="P7" s="355">
        <v>28</v>
      </c>
      <c r="Q7" s="406"/>
      <c r="S7" s="354" t="str">
        <f>[1]ΑΝΤΙΣΤΟΙΧΙΣΗ!$D$379</f>
        <v>HADRIAN</v>
      </c>
      <c r="T7" s="353" t="str">
        <f>[1]ΑΝΤΙΣΤΟΙΧΙΣΗ!G382</f>
        <v>Ημέρες</v>
      </c>
      <c r="U7" s="405">
        <v>10</v>
      </c>
      <c r="V7" s="404">
        <v>15</v>
      </c>
      <c r="W7" s="404">
        <v>13</v>
      </c>
      <c r="X7" s="404">
        <v>25</v>
      </c>
      <c r="Y7" s="404">
        <v>29</v>
      </c>
      <c r="Z7" s="404">
        <v>32</v>
      </c>
      <c r="AA7" s="404">
        <v>28</v>
      </c>
      <c r="AB7" s="404">
        <v>31</v>
      </c>
      <c r="AC7" s="404">
        <v>30</v>
      </c>
      <c r="AD7" s="404">
        <v>30</v>
      </c>
      <c r="AE7" s="404">
        <v>9</v>
      </c>
      <c r="AF7" s="404">
        <v>28</v>
      </c>
      <c r="AG7" s="404"/>
      <c r="AH7" s="403"/>
    </row>
    <row r="8" spans="1:40">
      <c r="A8" s="342">
        <v>8</v>
      </c>
      <c r="B8" s="342">
        <v>5</v>
      </c>
      <c r="C8" s="342" t="str">
        <f>[1]ΑΝΤΙΣΤΟΙΧΙΣΗ!$D$379</f>
        <v>HADRIAN</v>
      </c>
      <c r="D8" s="353" t="str">
        <f>[1]ΑΝΤΙΣΤΟΙΧΙΣΗ!G383</f>
        <v xml:space="preserve">% Άυξησης Κρατήσεων </v>
      </c>
      <c r="E8" s="402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87"/>
      <c r="S8" s="354" t="str">
        <f>[1]ΑΝΤΙΣΤΟΙΧΙΣΗ!$D$379</f>
        <v>HADRIAN</v>
      </c>
      <c r="T8" s="353" t="str">
        <f>[1]ΑΝΤΙΣΤΟΙΧΙΣΗ!G383</f>
        <v xml:space="preserve">% Άυξησης Κρατήσεων </v>
      </c>
      <c r="U8" s="381"/>
      <c r="V8" s="357"/>
      <c r="W8" s="357"/>
      <c r="X8" s="357"/>
      <c r="Y8" s="357"/>
      <c r="Z8" s="357"/>
      <c r="AA8" s="357"/>
      <c r="AB8" s="357"/>
      <c r="AC8" s="357"/>
      <c r="AD8" s="357"/>
      <c r="AE8" s="357"/>
      <c r="AF8" s="357"/>
      <c r="AG8" s="357"/>
      <c r="AH8" s="401"/>
    </row>
    <row r="9" spans="1:40">
      <c r="A9" s="342">
        <v>9</v>
      </c>
      <c r="B9" s="342">
        <v>6</v>
      </c>
      <c r="C9" s="342" t="str">
        <f>[1]ΑΝΤΙΣΤΟΙΧΙΣΗ!$D$379</f>
        <v>HADRIAN</v>
      </c>
      <c r="D9" s="353" t="str">
        <f>[1]ΑΝΤΙΣΤΟΙΧΙΣΗ!G384</f>
        <v>Κρατήσεις</v>
      </c>
      <c r="E9" s="356">
        <f t="shared" ref="E9:P9" si="4">U9*E8</f>
        <v>0</v>
      </c>
      <c r="F9" s="355">
        <f t="shared" si="4"/>
        <v>0</v>
      </c>
      <c r="G9" s="355">
        <f t="shared" si="4"/>
        <v>0</v>
      </c>
      <c r="H9" s="355">
        <f t="shared" si="4"/>
        <v>0</v>
      </c>
      <c r="I9" s="355">
        <f t="shared" si="4"/>
        <v>0</v>
      </c>
      <c r="J9" s="355">
        <f t="shared" si="4"/>
        <v>0</v>
      </c>
      <c r="K9" s="355">
        <f t="shared" si="4"/>
        <v>0</v>
      </c>
      <c r="L9" s="355">
        <f t="shared" si="4"/>
        <v>0</v>
      </c>
      <c r="M9" s="355">
        <f t="shared" si="4"/>
        <v>0</v>
      </c>
      <c r="N9" s="355">
        <f t="shared" si="4"/>
        <v>0</v>
      </c>
      <c r="O9" s="355">
        <f t="shared" si="4"/>
        <v>0</v>
      </c>
      <c r="P9" s="355">
        <f t="shared" si="4"/>
        <v>0</v>
      </c>
      <c r="Q9" s="387"/>
      <c r="S9" s="354" t="str">
        <f>[1]ΑΝΤΙΣΤΟΙΧΙΣΗ!$D$379</f>
        <v>HADRIAN</v>
      </c>
      <c r="T9" s="353" t="str">
        <f>[1]ΑΝΤΙΣΤΟΙΧΙΣΗ!G384</f>
        <v>Κρατήσεις</v>
      </c>
      <c r="U9" s="381"/>
      <c r="V9" s="357"/>
      <c r="W9" s="357"/>
      <c r="X9" s="357"/>
      <c r="Y9" s="357"/>
      <c r="Z9" s="357"/>
      <c r="AA9" s="357"/>
      <c r="AB9" s="357"/>
      <c r="AC9" s="357"/>
      <c r="AD9" s="357"/>
      <c r="AE9" s="357"/>
      <c r="AF9" s="357"/>
      <c r="AG9" s="357"/>
      <c r="AH9" s="401"/>
    </row>
    <row r="10" spans="1:40">
      <c r="A10" s="342">
        <v>10</v>
      </c>
      <c r="B10" s="342">
        <v>7</v>
      </c>
      <c r="C10" s="342" t="str">
        <f>[1]ΑΝΤΙΣΤΟΙΧΙΣΗ!$D$379</f>
        <v>HADRIAN</v>
      </c>
      <c r="D10" s="377" t="str">
        <f>[1]ΑΝΤΙΣΤΟΙΧΙΣΗ!G385</f>
        <v>Τζίρος</v>
      </c>
      <c r="E10" s="376">
        <f t="shared" ref="E10:P10" si="5">E5*E7</f>
        <v>2566.0079999999998</v>
      </c>
      <c r="F10" s="375">
        <f t="shared" si="5"/>
        <v>3605.2640000000001</v>
      </c>
      <c r="G10" s="375">
        <f t="shared" si="5"/>
        <v>3186.2658461538463</v>
      </c>
      <c r="H10" s="375">
        <f t="shared" si="5"/>
        <v>5628.2039999999997</v>
      </c>
      <c r="I10" s="375">
        <f t="shared" si="5"/>
        <v>5753.565517241379</v>
      </c>
      <c r="J10" s="375">
        <f t="shared" si="5"/>
        <v>6822.9105</v>
      </c>
      <c r="K10" s="375">
        <f t="shared" si="5"/>
        <v>6387.8130000000001</v>
      </c>
      <c r="L10" s="375">
        <f t="shared" si="5"/>
        <v>5996.9591612903223</v>
      </c>
      <c r="M10" s="375">
        <f t="shared" si="5"/>
        <v>5828.6400666666668</v>
      </c>
      <c r="N10" s="375">
        <f t="shared" si="5"/>
        <v>5573.5680000000002</v>
      </c>
      <c r="O10" s="375">
        <f t="shared" si="5"/>
        <v>4412.7466666666669</v>
      </c>
      <c r="P10" s="375">
        <f t="shared" si="5"/>
        <v>6456.420000000001</v>
      </c>
      <c r="Q10" s="387"/>
      <c r="S10" s="354" t="str">
        <f>[1]ΑΝΤΙΣΤΟΙΧΙΣΗ!$D$379</f>
        <v>HADRIAN</v>
      </c>
      <c r="T10" s="353" t="str">
        <f>[1]ΑΝΤΙΣΤΟΙΧΙΣΗ!G385</f>
        <v>Τζίρος</v>
      </c>
      <c r="U10" s="381">
        <v>1425.56</v>
      </c>
      <c r="V10" s="357">
        <v>2253.29</v>
      </c>
      <c r="W10" s="357">
        <v>1917.66</v>
      </c>
      <c r="X10" s="357">
        <v>4690.17</v>
      </c>
      <c r="Y10" s="357">
        <v>5561.78</v>
      </c>
      <c r="Z10" s="357">
        <v>6498.01</v>
      </c>
      <c r="AA10" s="357">
        <v>5554.62</v>
      </c>
      <c r="AB10" s="357">
        <v>5773.47</v>
      </c>
      <c r="AC10" s="357">
        <v>5430.41</v>
      </c>
      <c r="AD10" s="357">
        <v>5428.8</v>
      </c>
      <c r="AE10" s="357">
        <v>1654.78</v>
      </c>
      <c r="AF10" s="357">
        <v>5380.35</v>
      </c>
      <c r="AG10" s="357"/>
      <c r="AH10" s="401"/>
    </row>
    <row r="11" spans="1:40">
      <c r="A11" s="342">
        <v>11</v>
      </c>
      <c r="B11" s="349">
        <v>8</v>
      </c>
      <c r="C11" s="349" t="str">
        <f>[1]ΑΝΤΙΣΤΟΙΧΙΣΗ!$D$379</f>
        <v>HADRIAN</v>
      </c>
      <c r="D11" s="346" t="str">
        <f>[1]ΑΝΤΙΣΤΟΙΧΙΣΗ!G386</f>
        <v>Τεγ.Μέτρα</v>
      </c>
      <c r="E11" s="400">
        <v>52.2</v>
      </c>
      <c r="F11" s="399">
        <v>52.2</v>
      </c>
      <c r="G11" s="399">
        <v>52.2</v>
      </c>
      <c r="H11" s="399">
        <v>52.2</v>
      </c>
      <c r="I11" s="399">
        <v>52.2</v>
      </c>
      <c r="J11" s="399">
        <v>52.2</v>
      </c>
      <c r="K11" s="399">
        <v>52.2</v>
      </c>
      <c r="L11" s="399">
        <v>52.2</v>
      </c>
      <c r="M11" s="399">
        <v>52.2</v>
      </c>
      <c r="N11" s="399">
        <v>52.2</v>
      </c>
      <c r="O11" s="399">
        <v>52.2</v>
      </c>
      <c r="P11" s="399">
        <v>52.2</v>
      </c>
      <c r="Q11" s="398"/>
      <c r="S11" s="347" t="str">
        <f>[1]ΑΝΤΙΣΤΟΙΧΙΣΗ!$D$379</f>
        <v>HADRIAN</v>
      </c>
      <c r="T11" s="346" t="str">
        <f>[1]ΑΝΤΙΣΤΟΙΧΙΣΗ!G386</f>
        <v>Τεγ.Μέτρα</v>
      </c>
      <c r="U11" s="389">
        <v>52.2</v>
      </c>
      <c r="V11" s="389">
        <v>52.2</v>
      </c>
      <c r="W11" s="389">
        <v>52.2</v>
      </c>
      <c r="X11" s="389">
        <v>52.2</v>
      </c>
      <c r="Y11" s="389">
        <v>52.2</v>
      </c>
      <c r="Z11" s="389">
        <v>52.2</v>
      </c>
      <c r="AA11" s="389">
        <v>52.2</v>
      </c>
      <c r="AB11" s="389">
        <v>52.2</v>
      </c>
      <c r="AC11" s="389">
        <v>52.2</v>
      </c>
      <c r="AD11" s="389">
        <v>52.2</v>
      </c>
      <c r="AE11" s="389">
        <v>52.2</v>
      </c>
      <c r="AF11" s="389">
        <v>52.2</v>
      </c>
      <c r="AG11" s="348"/>
      <c r="AH11" s="397"/>
    </row>
    <row r="12" spans="1:40" ht="12.75" customHeight="1">
      <c r="A12" s="342">
        <v>12</v>
      </c>
      <c r="B12" s="342"/>
      <c r="C12" s="342">
        <v>102</v>
      </c>
      <c r="D12" s="374">
        <f>[1]ΑΝΤΙΣΤΟΙΧΙΣΗ!$E$379</f>
        <v>2025</v>
      </c>
      <c r="E12" s="396" t="s">
        <v>427</v>
      </c>
      <c r="F12" s="395" t="s">
        <v>52</v>
      </c>
      <c r="G12" s="395" t="s">
        <v>53</v>
      </c>
      <c r="H12" s="395" t="s">
        <v>54</v>
      </c>
      <c r="I12" s="395" t="s">
        <v>55</v>
      </c>
      <c r="J12" s="395" t="s">
        <v>56</v>
      </c>
      <c r="K12" s="395" t="s">
        <v>57</v>
      </c>
      <c r="L12" s="395" t="s">
        <v>58</v>
      </c>
      <c r="M12" s="395" t="s">
        <v>59</v>
      </c>
      <c r="N12" s="395" t="s">
        <v>60</v>
      </c>
      <c r="O12" s="395" t="s">
        <v>61</v>
      </c>
      <c r="P12" s="395" t="s">
        <v>62</v>
      </c>
      <c r="Q12" s="394"/>
      <c r="S12" s="372">
        <v>102</v>
      </c>
      <c r="T12" s="371">
        <f>[1]ΑΝΤΙΣΤΟΙΧΙΣΗ!$E$380</f>
        <v>2024</v>
      </c>
      <c r="U12" s="370" t="s">
        <v>427</v>
      </c>
      <c r="V12" s="369" t="s">
        <v>52</v>
      </c>
      <c r="W12" s="370" t="s">
        <v>53</v>
      </c>
      <c r="X12" s="369" t="s">
        <v>54</v>
      </c>
      <c r="Y12" s="370" t="s">
        <v>55</v>
      </c>
      <c r="Z12" s="369" t="s">
        <v>56</v>
      </c>
      <c r="AA12" s="370" t="s">
        <v>57</v>
      </c>
      <c r="AB12" s="369" t="s">
        <v>58</v>
      </c>
      <c r="AC12" s="370" t="s">
        <v>59</v>
      </c>
      <c r="AD12" s="369" t="s">
        <v>60</v>
      </c>
      <c r="AE12" s="370" t="s">
        <v>61</v>
      </c>
      <c r="AF12" s="369" t="s">
        <v>62</v>
      </c>
      <c r="AG12" s="391"/>
      <c r="AH12" s="390"/>
    </row>
    <row r="13" spans="1:40">
      <c r="A13" s="342">
        <v>13</v>
      </c>
      <c r="B13" s="368">
        <v>1</v>
      </c>
      <c r="C13" s="368" t="str">
        <f>[1]ΑΝΤΙΣΤΟΙΧΙΣΗ!$D$380</f>
        <v>HERMES</v>
      </c>
      <c r="D13" s="364" t="str">
        <f>[1]ΑΝΤΙΣΤΟΙΧΙΣΗ!G379</f>
        <v>% Άυξησης Μέσης Τιμής</v>
      </c>
      <c r="E13" s="367">
        <v>0.1</v>
      </c>
      <c r="F13" s="366">
        <v>0.1</v>
      </c>
      <c r="G13" s="366">
        <v>0.2</v>
      </c>
      <c r="H13" s="366">
        <v>0.2</v>
      </c>
      <c r="I13" s="366">
        <v>0.2</v>
      </c>
      <c r="J13" s="366">
        <v>0.2</v>
      </c>
      <c r="K13" s="366">
        <v>0.2</v>
      </c>
      <c r="L13" s="366">
        <v>0.2</v>
      </c>
      <c r="M13" s="366">
        <v>0.2</v>
      </c>
      <c r="N13" s="366">
        <v>0.2</v>
      </c>
      <c r="O13" s="366">
        <v>0.2</v>
      </c>
      <c r="P13" s="366">
        <v>0.2</v>
      </c>
      <c r="Q13" s="361"/>
      <c r="S13" s="365" t="str">
        <f>[1]ΑΝΤΙΣΤΟΙΧΙΣΗ!$D$380</f>
        <v>HERMES</v>
      </c>
      <c r="T13" s="364" t="str">
        <f>[1]ΑΝΤΙΣΤΟΙΧΙΣΗ!G379</f>
        <v>% Άυξησης Μέσης Τιμής</v>
      </c>
      <c r="U13" s="382"/>
      <c r="V13" s="362"/>
      <c r="W13" s="362"/>
      <c r="X13" s="362"/>
      <c r="Y13" s="362"/>
      <c r="Z13" s="362"/>
      <c r="AA13" s="362"/>
      <c r="AB13" s="362"/>
      <c r="AC13" s="362"/>
      <c r="AD13" s="362"/>
      <c r="AE13" s="362"/>
      <c r="AF13" s="362"/>
      <c r="AG13" s="362"/>
      <c r="AH13" s="361"/>
    </row>
    <row r="14" spans="1:40">
      <c r="A14" s="342">
        <v>14</v>
      </c>
      <c r="B14" s="342">
        <v>2</v>
      </c>
      <c r="C14" s="342" t="str">
        <f>[1]ΑΝΤΙΣΤΟΙΧΙΣΗ!$D$380</f>
        <v>HERMES</v>
      </c>
      <c r="D14" s="353" t="str">
        <f>[1]ΑΝΤΙΣΤΟΙΧΙΣΗ!G380</f>
        <v>Μέση Τιμή</v>
      </c>
      <c r="E14" s="356">
        <f t="shared" ref="E14:P14" si="6">U14*E13+U14</f>
        <v>154.45099999999999</v>
      </c>
      <c r="F14" s="355">
        <f t="shared" si="6"/>
        <v>160.358</v>
      </c>
      <c r="G14" s="355">
        <f t="shared" si="6"/>
        <v>129.81400000000002</v>
      </c>
      <c r="H14" s="355">
        <f t="shared" si="6"/>
        <v>173.226</v>
      </c>
      <c r="I14" s="355">
        <f t="shared" si="6"/>
        <v>158.27014285714284</v>
      </c>
      <c r="J14" s="355">
        <f t="shared" si="6"/>
        <v>166.43215384615385</v>
      </c>
      <c r="K14" s="355">
        <f t="shared" si="6"/>
        <v>159.16989473684211</v>
      </c>
      <c r="L14" s="355">
        <f t="shared" si="6"/>
        <v>159.2895652173913</v>
      </c>
      <c r="M14" s="355">
        <f t="shared" si="6"/>
        <v>149.42066666666665</v>
      </c>
      <c r="N14" s="355">
        <f t="shared" si="6"/>
        <v>152.42099999999999</v>
      </c>
      <c r="O14" s="355">
        <f t="shared" si="6"/>
        <v>164.40545454545455</v>
      </c>
      <c r="P14" s="355">
        <f t="shared" si="6"/>
        <v>176.52599999999998</v>
      </c>
      <c r="Q14" s="350"/>
      <c r="S14" s="354" t="str">
        <f>[1]ΑΝΤΙΣΤΟΙΧΙΣΗ!$D$380</f>
        <v>HERMES</v>
      </c>
      <c r="T14" s="353" t="str">
        <f>[1]ΑΝΤΙΣΤΟΙΧΙΣΗ!G380</f>
        <v>Μέση Τιμή</v>
      </c>
      <c r="U14" s="381">
        <f t="shared" ref="U14:AF14" si="7">U19/U16</f>
        <v>140.41</v>
      </c>
      <c r="V14" s="381">
        <f t="shared" si="7"/>
        <v>145.78</v>
      </c>
      <c r="W14" s="381">
        <f t="shared" si="7"/>
        <v>108.17833333333334</v>
      </c>
      <c r="X14" s="381">
        <f t="shared" si="7"/>
        <v>144.35499999999999</v>
      </c>
      <c r="Y14" s="381">
        <f t="shared" si="7"/>
        <v>131.8917857142857</v>
      </c>
      <c r="Z14" s="381">
        <f t="shared" si="7"/>
        <v>138.69346153846155</v>
      </c>
      <c r="AA14" s="381">
        <f t="shared" si="7"/>
        <v>132.64157894736843</v>
      </c>
      <c r="AB14" s="381">
        <f t="shared" si="7"/>
        <v>132.74130434782609</v>
      </c>
      <c r="AC14" s="381">
        <f t="shared" si="7"/>
        <v>124.51722222222222</v>
      </c>
      <c r="AD14" s="381">
        <f t="shared" si="7"/>
        <v>127.0175</v>
      </c>
      <c r="AE14" s="381">
        <f t="shared" si="7"/>
        <v>137.00454545454545</v>
      </c>
      <c r="AF14" s="381">
        <f t="shared" si="7"/>
        <v>147.10499999999999</v>
      </c>
      <c r="AG14" s="351"/>
      <c r="AH14" s="350"/>
    </row>
    <row r="15" spans="1:40">
      <c r="A15" s="342">
        <v>15</v>
      </c>
      <c r="B15" s="342">
        <v>3</v>
      </c>
      <c r="C15" s="342" t="str">
        <f>[1]ΑΝΤΙΣΤΟΙΧΙΣΗ!$D$380</f>
        <v>HERMES</v>
      </c>
      <c r="D15" s="353" t="str">
        <f>[1]ΑΝΤΙΣΤΟΙΧΙΣΗ!G381</f>
        <v>Ημέρες Προηγούμενου Έτους</v>
      </c>
      <c r="E15" s="352">
        <f t="shared" ref="E15:P15" si="8">U16</f>
        <v>1</v>
      </c>
      <c r="F15" s="352">
        <f t="shared" si="8"/>
        <v>2</v>
      </c>
      <c r="G15" s="352">
        <f t="shared" si="8"/>
        <v>12</v>
      </c>
      <c r="H15" s="352">
        <f t="shared" si="8"/>
        <v>18</v>
      </c>
      <c r="I15" s="352">
        <f t="shared" si="8"/>
        <v>28</v>
      </c>
      <c r="J15" s="352">
        <f t="shared" si="8"/>
        <v>26</v>
      </c>
      <c r="K15" s="352">
        <f t="shared" si="8"/>
        <v>19</v>
      </c>
      <c r="L15" s="352">
        <f t="shared" si="8"/>
        <v>23</v>
      </c>
      <c r="M15" s="352">
        <f t="shared" si="8"/>
        <v>18</v>
      </c>
      <c r="N15" s="352">
        <f t="shared" si="8"/>
        <v>24</v>
      </c>
      <c r="O15" s="352">
        <f t="shared" si="8"/>
        <v>11</v>
      </c>
      <c r="P15" s="352">
        <f t="shared" si="8"/>
        <v>4</v>
      </c>
      <c r="Q15" s="393"/>
      <c r="S15" s="354" t="str">
        <f>[1]ΑΝΤΙΣΤΟΙΧΙΣΗ!$D$380</f>
        <v>HERMES</v>
      </c>
      <c r="T15" s="353" t="str">
        <f>[1]ΑΝΤΙΣΤΟΙΧΙΣΗ!G381</f>
        <v>Ημέρες Προηγούμενου Έτους</v>
      </c>
      <c r="U15" s="380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  <c r="AF15" s="351"/>
      <c r="AG15" s="351"/>
      <c r="AH15" s="350"/>
    </row>
    <row r="16" spans="1:40">
      <c r="A16" s="342">
        <v>16</v>
      </c>
      <c r="B16" s="342">
        <v>4</v>
      </c>
      <c r="C16" s="342" t="str">
        <f>[1]ΑΝΤΙΣΤΟΙΧΙΣΗ!$D$380</f>
        <v>HERMES</v>
      </c>
      <c r="D16" s="353" t="str">
        <f>[1]ΑΝΤΙΣΤΟΙΧΙΣΗ!G382</f>
        <v>Ημέρες</v>
      </c>
      <c r="E16" s="352">
        <v>10</v>
      </c>
      <c r="F16" s="351">
        <v>10</v>
      </c>
      <c r="G16" s="351">
        <v>15</v>
      </c>
      <c r="H16" s="351">
        <v>20</v>
      </c>
      <c r="I16" s="351">
        <v>25</v>
      </c>
      <c r="J16" s="351">
        <v>25</v>
      </c>
      <c r="K16" s="351">
        <v>25</v>
      </c>
      <c r="L16" s="351">
        <v>25</v>
      </c>
      <c r="M16" s="351">
        <v>25</v>
      </c>
      <c r="N16" s="351">
        <v>20</v>
      </c>
      <c r="O16" s="351">
        <v>20</v>
      </c>
      <c r="P16" s="351">
        <v>20</v>
      </c>
      <c r="Q16" s="350"/>
      <c r="S16" s="354" t="str">
        <f>[1]ΑΝΤΙΣΤΟΙΧΙΣΗ!$D$380</f>
        <v>HERMES</v>
      </c>
      <c r="T16" s="353" t="str">
        <f>[1]ΑΝΤΙΣΤΟΙΧΙΣΗ!G382</f>
        <v>Ημέρες</v>
      </c>
      <c r="U16" s="380">
        <v>1</v>
      </c>
      <c r="V16" s="351">
        <v>2</v>
      </c>
      <c r="W16" s="351">
        <v>12</v>
      </c>
      <c r="X16" s="351">
        <v>18</v>
      </c>
      <c r="Y16" s="351">
        <v>28</v>
      </c>
      <c r="Z16" s="351">
        <v>26</v>
      </c>
      <c r="AA16" s="351">
        <v>19</v>
      </c>
      <c r="AB16" s="351">
        <v>23</v>
      </c>
      <c r="AC16" s="351">
        <v>18</v>
      </c>
      <c r="AD16" s="351">
        <v>24</v>
      </c>
      <c r="AE16" s="351">
        <v>11</v>
      </c>
      <c r="AF16" s="351">
        <v>4</v>
      </c>
      <c r="AG16" s="351"/>
      <c r="AH16" s="350"/>
    </row>
    <row r="17" spans="1:34">
      <c r="A17" s="342">
        <v>17</v>
      </c>
      <c r="B17" s="342">
        <v>5</v>
      </c>
      <c r="C17" s="342" t="str">
        <f>[1]ΑΝΤΙΣΤΟΙΧΙΣΗ!$D$380</f>
        <v>HERMES</v>
      </c>
      <c r="D17" s="353" t="str">
        <f>[1]ΑΝΤΙΣΤΟΙΧΙΣΗ!G383</f>
        <v xml:space="preserve">% Άυξησης Κρατήσεων </v>
      </c>
      <c r="E17" s="358"/>
      <c r="F17" s="357"/>
      <c r="G17" s="357"/>
      <c r="H17" s="357"/>
      <c r="I17" s="357"/>
      <c r="J17" s="357"/>
      <c r="K17" s="357"/>
      <c r="L17" s="357"/>
      <c r="M17" s="357"/>
      <c r="N17" s="357"/>
      <c r="O17" s="357"/>
      <c r="P17" s="357"/>
      <c r="Q17" s="350"/>
      <c r="S17" s="354" t="str">
        <f>[1]ΑΝΤΙΣΤΟΙΧΙΣΗ!$D$380</f>
        <v>HERMES</v>
      </c>
      <c r="T17" s="353" t="str">
        <f>[1]ΑΝΤΙΣΤΟΙΧΙΣΗ!G383</f>
        <v xml:space="preserve">% Άυξησης Κρατήσεων </v>
      </c>
      <c r="U17" s="380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51"/>
      <c r="AH17" s="350"/>
    </row>
    <row r="18" spans="1:34">
      <c r="A18" s="342">
        <v>18</v>
      </c>
      <c r="B18" s="342">
        <v>6</v>
      </c>
      <c r="C18" s="342" t="str">
        <f>[1]ΑΝΤΙΣΤΟΙΧΙΣΗ!$D$380</f>
        <v>HERMES</v>
      </c>
      <c r="D18" s="353" t="str">
        <f>[1]ΑΝΤΙΣΤΟΙΧΙΣΗ!G384</f>
        <v>Κρατήσεις</v>
      </c>
      <c r="E18" s="356">
        <f t="shared" ref="E18:P18" si="9">U18*E17</f>
        <v>0</v>
      </c>
      <c r="F18" s="356">
        <f t="shared" si="9"/>
        <v>0</v>
      </c>
      <c r="G18" s="356">
        <f t="shared" si="9"/>
        <v>0</v>
      </c>
      <c r="H18" s="356">
        <f t="shared" si="9"/>
        <v>0</v>
      </c>
      <c r="I18" s="356">
        <f t="shared" si="9"/>
        <v>0</v>
      </c>
      <c r="J18" s="356">
        <f t="shared" si="9"/>
        <v>0</v>
      </c>
      <c r="K18" s="356">
        <f t="shared" si="9"/>
        <v>0</v>
      </c>
      <c r="L18" s="356">
        <f t="shared" si="9"/>
        <v>0</v>
      </c>
      <c r="M18" s="356">
        <f t="shared" si="9"/>
        <v>0</v>
      </c>
      <c r="N18" s="356">
        <f t="shared" si="9"/>
        <v>0</v>
      </c>
      <c r="O18" s="356">
        <f t="shared" si="9"/>
        <v>0</v>
      </c>
      <c r="P18" s="356">
        <f t="shared" si="9"/>
        <v>0</v>
      </c>
      <c r="Q18" s="350"/>
      <c r="S18" s="354" t="str">
        <f>[1]ΑΝΤΙΣΤΟΙΧΙΣΗ!$D$380</f>
        <v>HERMES</v>
      </c>
      <c r="T18" s="353" t="str">
        <f>[1]ΑΝΤΙΣΤΟΙΧΙΣΗ!G384</f>
        <v>Κρατήσεις</v>
      </c>
      <c r="U18" s="380"/>
      <c r="V18" s="351"/>
      <c r="W18" s="351"/>
      <c r="X18" s="351"/>
      <c r="Y18" s="351"/>
      <c r="Z18" s="351"/>
      <c r="AA18" s="351"/>
      <c r="AB18" s="351"/>
      <c r="AC18" s="351"/>
      <c r="AD18" s="351"/>
      <c r="AE18" s="351"/>
      <c r="AF18" s="351"/>
      <c r="AG18" s="351"/>
      <c r="AH18" s="350"/>
    </row>
    <row r="19" spans="1:34">
      <c r="A19" s="342">
        <v>19</v>
      </c>
      <c r="B19" s="342">
        <v>7</v>
      </c>
      <c r="C19" s="342" t="str">
        <f>[1]ΑΝΤΙΣΤΟΙΧΙΣΗ!$D$380</f>
        <v>HERMES</v>
      </c>
      <c r="D19" s="377" t="str">
        <f>[1]ΑΝΤΙΣΤΟΙΧΙΣΗ!G385</f>
        <v>Τζίρος</v>
      </c>
      <c r="E19" s="376">
        <f t="shared" ref="E19:P19" si="10">E14*E16</f>
        <v>1544.51</v>
      </c>
      <c r="F19" s="375">
        <f t="shared" si="10"/>
        <v>1603.58</v>
      </c>
      <c r="G19" s="375">
        <f t="shared" si="10"/>
        <v>1947.2100000000003</v>
      </c>
      <c r="H19" s="375">
        <f t="shared" si="10"/>
        <v>3464.52</v>
      </c>
      <c r="I19" s="375">
        <f t="shared" si="10"/>
        <v>3956.7535714285709</v>
      </c>
      <c r="J19" s="375">
        <f t="shared" si="10"/>
        <v>4160.8038461538463</v>
      </c>
      <c r="K19" s="375">
        <f t="shared" si="10"/>
        <v>3979.2473684210527</v>
      </c>
      <c r="L19" s="375">
        <f t="shared" si="10"/>
        <v>3982.2391304347825</v>
      </c>
      <c r="M19" s="375">
        <f t="shared" si="10"/>
        <v>3735.5166666666664</v>
      </c>
      <c r="N19" s="375">
        <f t="shared" si="10"/>
        <v>3048.42</v>
      </c>
      <c r="O19" s="375">
        <f t="shared" si="10"/>
        <v>3288.1090909090908</v>
      </c>
      <c r="P19" s="375">
        <f t="shared" si="10"/>
        <v>3530.5199999999995</v>
      </c>
      <c r="Q19" s="350"/>
      <c r="S19" s="354" t="str">
        <f>[1]ΑΝΤΙΣΤΟΙΧΙΣΗ!$D$380</f>
        <v>HERMES</v>
      </c>
      <c r="T19" s="353" t="str">
        <f>[1]ΑΝΤΙΣΤΟΙΧΙΣΗ!G385</f>
        <v>Τζίρος</v>
      </c>
      <c r="U19" s="380">
        <v>140.41</v>
      </c>
      <c r="V19" s="351">
        <v>291.56</v>
      </c>
      <c r="W19" s="351">
        <v>1298.1400000000001</v>
      </c>
      <c r="X19" s="351">
        <v>2598.39</v>
      </c>
      <c r="Y19" s="351">
        <v>3692.97</v>
      </c>
      <c r="Z19" s="351">
        <v>3606.03</v>
      </c>
      <c r="AA19" s="351">
        <v>2520.19</v>
      </c>
      <c r="AB19" s="351">
        <v>3053.05</v>
      </c>
      <c r="AC19" s="351">
        <v>2241.31</v>
      </c>
      <c r="AD19" s="351">
        <v>3048.42</v>
      </c>
      <c r="AE19" s="351">
        <v>1507.05</v>
      </c>
      <c r="AF19" s="351">
        <v>588.41999999999996</v>
      </c>
      <c r="AG19" s="351"/>
      <c r="AH19" s="350"/>
    </row>
    <row r="20" spans="1:34">
      <c r="A20" s="342">
        <v>20</v>
      </c>
      <c r="B20" s="349">
        <v>8</v>
      </c>
      <c r="C20" s="349" t="str">
        <f>[1]ΑΝΤΙΣΤΟΙΧΙΣΗ!$D$380</f>
        <v>HERMES</v>
      </c>
      <c r="D20" s="346" t="str">
        <f>[1]ΑΝΤΙΣΤΟΙΧΙΣΗ!G386</f>
        <v>Τεγ.Μέτρα</v>
      </c>
      <c r="E20" s="345">
        <v>57.4</v>
      </c>
      <c r="F20" s="348">
        <v>57.4</v>
      </c>
      <c r="G20" s="348">
        <v>57.4</v>
      </c>
      <c r="H20" s="348">
        <v>57.4</v>
      </c>
      <c r="I20" s="348">
        <v>57.4</v>
      </c>
      <c r="J20" s="348">
        <v>57.4</v>
      </c>
      <c r="K20" s="348">
        <v>57.4</v>
      </c>
      <c r="L20" s="348">
        <v>57.4</v>
      </c>
      <c r="M20" s="348">
        <v>57.4</v>
      </c>
      <c r="N20" s="348">
        <v>57.4</v>
      </c>
      <c r="O20" s="348">
        <v>57.4</v>
      </c>
      <c r="P20" s="348">
        <v>57.4</v>
      </c>
      <c r="Q20" s="343"/>
      <c r="S20" s="347" t="str">
        <f>[1]ΑΝΤΙΣΤΟΙΧΙΣΗ!$D$380</f>
        <v>HERMES</v>
      </c>
      <c r="T20" s="346" t="str">
        <f>[1]ΑΝΤΙΣΤΟΙΧΙΣΗ!G386</f>
        <v>Τεγ.Μέτρα</v>
      </c>
      <c r="U20" s="389">
        <v>57.4</v>
      </c>
      <c r="V20" s="389">
        <v>57.4</v>
      </c>
      <c r="W20" s="389">
        <v>57.4</v>
      </c>
      <c r="X20" s="389">
        <v>57.4</v>
      </c>
      <c r="Y20" s="389">
        <v>57.4</v>
      </c>
      <c r="Z20" s="389">
        <v>57.4</v>
      </c>
      <c r="AA20" s="389">
        <v>57.4</v>
      </c>
      <c r="AB20" s="389">
        <v>57.4</v>
      </c>
      <c r="AC20" s="389">
        <v>57.4</v>
      </c>
      <c r="AD20" s="389">
        <v>57.4</v>
      </c>
      <c r="AE20" s="389">
        <v>57.4</v>
      </c>
      <c r="AF20" s="389">
        <v>57.4</v>
      </c>
      <c r="AG20" s="344"/>
      <c r="AH20" s="343"/>
    </row>
    <row r="21" spans="1:34" ht="14.5">
      <c r="A21" s="342">
        <v>21</v>
      </c>
      <c r="B21" s="342"/>
      <c r="C21" s="342">
        <v>103</v>
      </c>
      <c r="D21" s="374">
        <f>[1]ΑΝΤΙΣΤΟΙΧΙΣΗ!$E$379</f>
        <v>2025</v>
      </c>
      <c r="E21" s="370" t="s">
        <v>427</v>
      </c>
      <c r="F21" s="369" t="s">
        <v>52</v>
      </c>
      <c r="G21" s="370" t="s">
        <v>53</v>
      </c>
      <c r="H21" s="369" t="s">
        <v>54</v>
      </c>
      <c r="I21" s="370" t="s">
        <v>55</v>
      </c>
      <c r="J21" s="369" t="s">
        <v>56</v>
      </c>
      <c r="K21" s="370" t="s">
        <v>57</v>
      </c>
      <c r="L21" s="369" t="s">
        <v>58</v>
      </c>
      <c r="M21" s="370" t="s">
        <v>59</v>
      </c>
      <c r="N21" s="369" t="s">
        <v>60</v>
      </c>
      <c r="O21" s="370" t="s">
        <v>61</v>
      </c>
      <c r="P21" s="369" t="s">
        <v>62</v>
      </c>
      <c r="Q21" s="388"/>
      <c r="S21" s="372">
        <v>103</v>
      </c>
      <c r="T21" s="371">
        <f>[1]ΑΝΤΙΣΤΟΙΧΙΣΗ!$E$380</f>
        <v>2024</v>
      </c>
      <c r="U21" s="370" t="s">
        <v>427</v>
      </c>
      <c r="V21" s="369" t="s">
        <v>52</v>
      </c>
      <c r="W21" s="370" t="s">
        <v>53</v>
      </c>
      <c r="X21" s="369" t="s">
        <v>54</v>
      </c>
      <c r="Y21" s="370" t="s">
        <v>55</v>
      </c>
      <c r="Z21" s="369" t="s">
        <v>56</v>
      </c>
      <c r="AA21" s="370" t="s">
        <v>57</v>
      </c>
      <c r="AB21" s="369" t="s">
        <v>58</v>
      </c>
      <c r="AC21" s="370" t="s">
        <v>59</v>
      </c>
      <c r="AD21" s="369" t="s">
        <v>60</v>
      </c>
      <c r="AE21" s="370" t="s">
        <v>61</v>
      </c>
      <c r="AF21" s="369" t="s">
        <v>62</v>
      </c>
      <c r="AG21" s="362"/>
      <c r="AH21" s="361"/>
    </row>
    <row r="22" spans="1:34">
      <c r="A22" s="342">
        <v>22</v>
      </c>
      <c r="B22" s="368">
        <v>1</v>
      </c>
      <c r="C22" s="368" t="str">
        <f>[1]ΑΝΤΙΣΤΟΙΧΙΣΗ!$D$381</f>
        <v>APOLLO</v>
      </c>
      <c r="D22" s="364" t="str">
        <f>[1]ΑΝΤΙΣΤΟΙΧΙΣΗ!G379</f>
        <v>% Άυξησης Μέσης Τιμής</v>
      </c>
      <c r="E22" s="367">
        <v>0.2</v>
      </c>
      <c r="F22" s="367">
        <v>0.2</v>
      </c>
      <c r="G22" s="367">
        <v>0.2</v>
      </c>
      <c r="H22" s="367">
        <v>0.2</v>
      </c>
      <c r="I22" s="367">
        <v>0.2</v>
      </c>
      <c r="J22" s="367">
        <v>0.2</v>
      </c>
      <c r="K22" s="367">
        <v>0.2</v>
      </c>
      <c r="L22" s="367">
        <v>0.2</v>
      </c>
      <c r="M22" s="367">
        <v>0.2</v>
      </c>
      <c r="N22" s="367">
        <v>0.2</v>
      </c>
      <c r="O22" s="367">
        <v>0.2</v>
      </c>
      <c r="P22" s="367">
        <v>0.2</v>
      </c>
      <c r="Q22" s="378"/>
      <c r="S22" s="365" t="str">
        <f>[1]ΑΝΤΙΣΤΟΙΧΙΣΗ!$D$381</f>
        <v>APOLLO</v>
      </c>
      <c r="T22" s="364" t="str">
        <f>[1]ΑΝΤΙΣΤΟΙΧΙΣΗ!G379</f>
        <v>% Άυξησης Μέσης Τιμής</v>
      </c>
      <c r="U22" s="38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2"/>
      <c r="AH22" s="361"/>
    </row>
    <row r="23" spans="1:34">
      <c r="A23" s="342">
        <v>23</v>
      </c>
      <c r="B23" s="342">
        <v>2</v>
      </c>
      <c r="C23" s="342" t="str">
        <f>[1]ΑΝΤΙΣΤΟΙΧΙΣΗ!$D$381</f>
        <v>APOLLO</v>
      </c>
      <c r="D23" s="353" t="str">
        <f>[1]ΑΝΤΙΣΤΟΙΧΙΣΗ!G380</f>
        <v>Μέση Τιμή</v>
      </c>
      <c r="E23" s="356">
        <f t="shared" ref="E23:P23" si="11">U23*E22+U23</f>
        <v>96.810545454545448</v>
      </c>
      <c r="F23" s="355">
        <f t="shared" si="11"/>
        <v>162.58800000000002</v>
      </c>
      <c r="G23" s="355">
        <f t="shared" si="11"/>
        <v>124.52905263157896</v>
      </c>
      <c r="H23" s="355">
        <f t="shared" si="11"/>
        <v>178.24</v>
      </c>
      <c r="I23" s="355">
        <f t="shared" si="11"/>
        <v>171.68785714285715</v>
      </c>
      <c r="J23" s="355">
        <f t="shared" si="11"/>
        <v>187.98849999999999</v>
      </c>
      <c r="K23" s="355">
        <f t="shared" si="11"/>
        <v>159.61955555555556</v>
      </c>
      <c r="L23" s="355">
        <f t="shared" si="11"/>
        <v>167.08875</v>
      </c>
      <c r="M23" s="355">
        <f t="shared" si="11"/>
        <v>180.83945454545454</v>
      </c>
      <c r="N23" s="355">
        <f t="shared" si="11"/>
        <v>177.73824000000002</v>
      </c>
      <c r="O23" s="355">
        <f t="shared" si="11"/>
        <v>0</v>
      </c>
      <c r="P23" s="355">
        <f t="shared" si="11"/>
        <v>174.3886451612903</v>
      </c>
      <c r="Q23" s="350"/>
      <c r="S23" s="354" t="str">
        <f>[1]ΑΝΤΙΣΤΟΙΧΙΣΗ!$D$381</f>
        <v>APOLLO</v>
      </c>
      <c r="T23" s="353" t="str">
        <f>[1]ΑΝΤΙΣΤΟΙΧΙΣΗ!G380</f>
        <v>Μέση Τιμή</v>
      </c>
      <c r="U23" s="381">
        <f t="shared" ref="U23:AF23" si="12">U28/U25</f>
        <v>80.675454545454542</v>
      </c>
      <c r="V23" s="381">
        <f t="shared" si="12"/>
        <v>135.49</v>
      </c>
      <c r="W23" s="381">
        <f t="shared" si="12"/>
        <v>103.7742105263158</v>
      </c>
      <c r="X23" s="381">
        <f t="shared" si="12"/>
        <v>148.53333333333333</v>
      </c>
      <c r="Y23" s="381">
        <f t="shared" si="12"/>
        <v>143.0732142857143</v>
      </c>
      <c r="Z23" s="381">
        <f t="shared" si="12"/>
        <v>156.65708333333333</v>
      </c>
      <c r="AA23" s="381">
        <f t="shared" si="12"/>
        <v>133.0162962962963</v>
      </c>
      <c r="AB23" s="381">
        <f t="shared" si="12"/>
        <v>139.24062499999999</v>
      </c>
      <c r="AC23" s="381">
        <f t="shared" si="12"/>
        <v>150.69954545454544</v>
      </c>
      <c r="AD23" s="381">
        <f t="shared" si="12"/>
        <v>148.11520000000002</v>
      </c>
      <c r="AE23" s="381">
        <f t="shared" si="12"/>
        <v>0</v>
      </c>
      <c r="AF23" s="381">
        <f t="shared" si="12"/>
        <v>145.32387096774193</v>
      </c>
      <c r="AG23" s="351"/>
      <c r="AH23" s="350"/>
    </row>
    <row r="24" spans="1:34">
      <c r="A24" s="342">
        <v>24</v>
      </c>
      <c r="B24" s="342">
        <v>3</v>
      </c>
      <c r="C24" s="342" t="str">
        <f>[1]ΑΝΤΙΣΤΟΙΧΙΣΗ!$D$381</f>
        <v>APOLLO</v>
      </c>
      <c r="D24" s="353" t="str">
        <f>[1]ΑΝΤΙΣΤΟΙΧΙΣΗ!G381</f>
        <v>Ημέρες Προηγούμενου Έτους</v>
      </c>
      <c r="E24" s="352">
        <f t="shared" ref="E24:P24" si="13">U25</f>
        <v>11</v>
      </c>
      <c r="F24" s="352">
        <f t="shared" si="13"/>
        <v>6</v>
      </c>
      <c r="G24" s="352">
        <f t="shared" si="13"/>
        <v>19</v>
      </c>
      <c r="H24" s="352">
        <f t="shared" si="13"/>
        <v>21</v>
      </c>
      <c r="I24" s="352">
        <f t="shared" si="13"/>
        <v>28</v>
      </c>
      <c r="J24" s="352">
        <f t="shared" si="13"/>
        <v>24</v>
      </c>
      <c r="K24" s="352">
        <f t="shared" si="13"/>
        <v>27</v>
      </c>
      <c r="L24" s="352">
        <f t="shared" si="13"/>
        <v>16</v>
      </c>
      <c r="M24" s="352">
        <f t="shared" si="13"/>
        <v>22</v>
      </c>
      <c r="N24" s="352">
        <f t="shared" si="13"/>
        <v>25</v>
      </c>
      <c r="O24" s="352">
        <f t="shared" si="13"/>
        <v>1</v>
      </c>
      <c r="P24" s="352">
        <f t="shared" si="13"/>
        <v>62</v>
      </c>
      <c r="Q24" s="393"/>
      <c r="S24" s="354" t="str">
        <f>[1]ΑΝΤΙΣΤΟΙΧΙΣΗ!$D$381</f>
        <v>APOLLO</v>
      </c>
      <c r="T24" s="353" t="str">
        <f>[1]ΑΝΤΙΣΤΟΙΧΙΣΗ!G381</f>
        <v>Ημέρες Προηγούμενου Έτους</v>
      </c>
      <c r="U24" s="380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0"/>
    </row>
    <row r="25" spans="1:34">
      <c r="A25" s="342">
        <v>25</v>
      </c>
      <c r="B25" s="342">
        <v>4</v>
      </c>
      <c r="C25" s="342" t="str">
        <f>[1]ΑΝΤΙΣΤΟΙΧΙΣΗ!$D$381</f>
        <v>APOLLO</v>
      </c>
      <c r="D25" s="353" t="str">
        <f>[1]ΑΝΤΙΣΤΟΙΧΙΣΗ!G382</f>
        <v>Ημέρες</v>
      </c>
      <c r="E25" s="360">
        <v>15</v>
      </c>
      <c r="F25" s="359">
        <v>15</v>
      </c>
      <c r="G25" s="359">
        <v>20</v>
      </c>
      <c r="H25" s="359">
        <v>20</v>
      </c>
      <c r="I25" s="359">
        <v>25</v>
      </c>
      <c r="J25" s="359">
        <v>25</v>
      </c>
      <c r="K25" s="359">
        <v>25</v>
      </c>
      <c r="L25" s="359">
        <v>25</v>
      </c>
      <c r="M25" s="359">
        <v>25</v>
      </c>
      <c r="N25" s="359">
        <v>20</v>
      </c>
      <c r="O25" s="359">
        <v>20</v>
      </c>
      <c r="P25" s="359">
        <v>20</v>
      </c>
      <c r="Q25" s="350"/>
      <c r="S25" s="354" t="str">
        <f>[1]ΑΝΤΙΣΤΟΙΧΙΣΗ!$D$381</f>
        <v>APOLLO</v>
      </c>
      <c r="T25" s="353" t="str">
        <f>[1]ΑΝΤΙΣΤΟΙΧΙΣΗ!G382</f>
        <v>Ημέρες</v>
      </c>
      <c r="U25" s="380">
        <v>11</v>
      </c>
      <c r="V25" s="351">
        <v>6</v>
      </c>
      <c r="W25" s="351">
        <v>19</v>
      </c>
      <c r="X25" s="351">
        <v>21</v>
      </c>
      <c r="Y25" s="351">
        <v>28</v>
      </c>
      <c r="Z25" s="351">
        <v>24</v>
      </c>
      <c r="AA25" s="351">
        <v>27</v>
      </c>
      <c r="AB25" s="351">
        <v>16</v>
      </c>
      <c r="AC25" s="351">
        <v>22</v>
      </c>
      <c r="AD25" s="351">
        <v>25</v>
      </c>
      <c r="AE25" s="351">
        <v>1</v>
      </c>
      <c r="AF25" s="351">
        <v>62</v>
      </c>
      <c r="AG25" s="351"/>
      <c r="AH25" s="350"/>
    </row>
    <row r="26" spans="1:34">
      <c r="A26" s="342">
        <v>26</v>
      </c>
      <c r="B26" s="342">
        <v>5</v>
      </c>
      <c r="C26" s="342" t="str">
        <f>[1]ΑΝΤΙΣΤΟΙΧΙΣΗ!$D$381</f>
        <v>APOLLO</v>
      </c>
      <c r="D26" s="353" t="str">
        <f>[1]ΑΝΤΙΣΤΟΙΧΙΣΗ!G383</f>
        <v xml:space="preserve">% Άυξησης Κρατήσεων </v>
      </c>
      <c r="E26" s="358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0"/>
      <c r="S26" s="354" t="str">
        <f>[1]ΑΝΤΙΣΤΟΙΧΙΣΗ!$D$381</f>
        <v>APOLLO</v>
      </c>
      <c r="T26" s="353" t="str">
        <f>[1]ΑΝΤΙΣΤΟΙΧΙΣΗ!G383</f>
        <v xml:space="preserve">% Άυξησης Κρατήσεων </v>
      </c>
      <c r="U26" s="380"/>
      <c r="V26" s="351"/>
      <c r="W26" s="351"/>
      <c r="X26" s="351"/>
      <c r="Y26" s="351"/>
      <c r="Z26" s="351"/>
      <c r="AA26" s="351"/>
      <c r="AB26" s="351"/>
      <c r="AC26" s="351"/>
      <c r="AD26" s="351"/>
      <c r="AE26" s="351"/>
      <c r="AF26" s="351"/>
      <c r="AG26" s="351"/>
      <c r="AH26" s="350"/>
    </row>
    <row r="27" spans="1:34">
      <c r="A27" s="342">
        <v>27</v>
      </c>
      <c r="B27" s="342">
        <v>6</v>
      </c>
      <c r="C27" s="342" t="str">
        <f>[1]ΑΝΤΙΣΤΟΙΧΙΣΗ!$D$381</f>
        <v>APOLLO</v>
      </c>
      <c r="D27" s="353" t="str">
        <f>[1]ΑΝΤΙΣΤΟΙΧΙΣΗ!G384</f>
        <v>Κρατήσεις</v>
      </c>
      <c r="E27" s="356">
        <f t="shared" ref="E27:P27" si="14">U27*E26</f>
        <v>0</v>
      </c>
      <c r="F27" s="355">
        <f t="shared" si="14"/>
        <v>0</v>
      </c>
      <c r="G27" s="355">
        <f t="shared" si="14"/>
        <v>0</v>
      </c>
      <c r="H27" s="355">
        <f t="shared" si="14"/>
        <v>0</v>
      </c>
      <c r="I27" s="355">
        <f t="shared" si="14"/>
        <v>0</v>
      </c>
      <c r="J27" s="355">
        <f t="shared" si="14"/>
        <v>0</v>
      </c>
      <c r="K27" s="355">
        <f t="shared" si="14"/>
        <v>0</v>
      </c>
      <c r="L27" s="355">
        <f t="shared" si="14"/>
        <v>0</v>
      </c>
      <c r="M27" s="355">
        <f t="shared" si="14"/>
        <v>0</v>
      </c>
      <c r="N27" s="355">
        <f t="shared" si="14"/>
        <v>0</v>
      </c>
      <c r="O27" s="355">
        <f t="shared" si="14"/>
        <v>0</v>
      </c>
      <c r="P27" s="355">
        <f t="shared" si="14"/>
        <v>0</v>
      </c>
      <c r="Q27" s="350"/>
      <c r="S27" s="354" t="str">
        <f>[1]ΑΝΤΙΣΤΟΙΧΙΣΗ!$D$381</f>
        <v>APOLLO</v>
      </c>
      <c r="T27" s="353" t="str">
        <f>[1]ΑΝΤΙΣΤΟΙΧΙΣΗ!G384</f>
        <v>Κρατήσεις</v>
      </c>
      <c r="U27" s="380"/>
      <c r="V27" s="351"/>
      <c r="W27" s="351"/>
      <c r="X27" s="351"/>
      <c r="Y27" s="351"/>
      <c r="Z27" s="351"/>
      <c r="AA27" s="351"/>
      <c r="AB27" s="351"/>
      <c r="AC27" s="351"/>
      <c r="AD27" s="351"/>
      <c r="AE27" s="351"/>
      <c r="AF27" s="351"/>
      <c r="AG27" s="351"/>
      <c r="AH27" s="350"/>
    </row>
    <row r="28" spans="1:34">
      <c r="A28" s="342">
        <v>28</v>
      </c>
      <c r="B28" s="342">
        <v>7</v>
      </c>
      <c r="C28" s="342" t="str">
        <f>[1]ΑΝΤΙΣΤΟΙΧΙΣΗ!$D$381</f>
        <v>APOLLO</v>
      </c>
      <c r="D28" s="377" t="str">
        <f>[1]ΑΝΤΙΣΤΟΙΧΙΣΗ!G385</f>
        <v>Τζίρος</v>
      </c>
      <c r="E28" s="376">
        <f t="shared" ref="E28:P28" si="15">E23*E25</f>
        <v>1452.1581818181817</v>
      </c>
      <c r="F28" s="375">
        <f t="shared" si="15"/>
        <v>2438.8200000000002</v>
      </c>
      <c r="G28" s="375">
        <f t="shared" si="15"/>
        <v>2490.581052631579</v>
      </c>
      <c r="H28" s="375">
        <f t="shared" si="15"/>
        <v>3564.8</v>
      </c>
      <c r="I28" s="375">
        <f t="shared" si="15"/>
        <v>4292.1964285714284</v>
      </c>
      <c r="J28" s="375">
        <f t="shared" si="15"/>
        <v>4699.7124999999996</v>
      </c>
      <c r="K28" s="375">
        <f t="shared" si="15"/>
        <v>3990.4888888888891</v>
      </c>
      <c r="L28" s="375">
        <f t="shared" si="15"/>
        <v>4177.21875</v>
      </c>
      <c r="M28" s="375">
        <f t="shared" si="15"/>
        <v>4520.9863636363634</v>
      </c>
      <c r="N28" s="375">
        <f t="shared" si="15"/>
        <v>3554.7648000000004</v>
      </c>
      <c r="O28" s="375">
        <f t="shared" si="15"/>
        <v>0</v>
      </c>
      <c r="P28" s="375">
        <f t="shared" si="15"/>
        <v>3487.7729032258057</v>
      </c>
      <c r="Q28" s="350"/>
      <c r="S28" s="354" t="str">
        <f>[1]ΑΝΤΙΣΤΟΙΧΙΣΗ!$D$381</f>
        <v>APOLLO</v>
      </c>
      <c r="T28" s="353" t="str">
        <f>[1]ΑΝΤΙΣΤΟΙΧΙΣΗ!G385</f>
        <v>Τζίρος</v>
      </c>
      <c r="U28" s="380">
        <v>887.43</v>
      </c>
      <c r="V28" s="351">
        <v>812.94</v>
      </c>
      <c r="W28" s="351">
        <v>1971.71</v>
      </c>
      <c r="X28" s="351">
        <v>3119.2</v>
      </c>
      <c r="Y28" s="351">
        <v>4006.05</v>
      </c>
      <c r="Z28" s="351">
        <v>3759.77</v>
      </c>
      <c r="AA28" s="351">
        <v>3591.44</v>
      </c>
      <c r="AB28" s="351">
        <v>2227.85</v>
      </c>
      <c r="AC28" s="351">
        <v>3315.39</v>
      </c>
      <c r="AD28" s="351">
        <v>3702.88</v>
      </c>
      <c r="AE28" s="351">
        <v>0</v>
      </c>
      <c r="AF28" s="351">
        <v>9010.08</v>
      </c>
      <c r="AG28" s="351"/>
      <c r="AH28" s="350"/>
    </row>
    <row r="29" spans="1:34">
      <c r="A29" s="342">
        <v>29</v>
      </c>
      <c r="B29" s="349">
        <v>8</v>
      </c>
      <c r="C29" s="349" t="str">
        <f>[1]ΑΝΤΙΣΤΟΙΧΙΣΗ!$D$381</f>
        <v>APOLLO</v>
      </c>
      <c r="D29" s="346" t="str">
        <f>[1]ΑΝΤΙΣΤΟΙΧΙΣΗ!G386</f>
        <v>Τεγ.Μέτρα</v>
      </c>
      <c r="E29" s="345">
        <v>67</v>
      </c>
      <c r="F29" s="348">
        <v>67</v>
      </c>
      <c r="G29" s="345">
        <v>67</v>
      </c>
      <c r="H29" s="348">
        <v>67</v>
      </c>
      <c r="I29" s="345">
        <v>67</v>
      </c>
      <c r="J29" s="348">
        <v>67</v>
      </c>
      <c r="K29" s="345">
        <v>67</v>
      </c>
      <c r="L29" s="348">
        <v>67</v>
      </c>
      <c r="M29" s="345">
        <v>67</v>
      </c>
      <c r="N29" s="348">
        <v>67</v>
      </c>
      <c r="O29" s="345">
        <v>67</v>
      </c>
      <c r="P29" s="348">
        <v>67</v>
      </c>
      <c r="Q29" s="343"/>
      <c r="S29" s="347" t="str">
        <f>[1]ΑΝΤΙΣΤΟΙΧΙΣΗ!$D$381</f>
        <v>APOLLO</v>
      </c>
      <c r="T29" s="346" t="str">
        <f>[1]ΑΝΤΙΣΤΟΙΧΙΣΗ!G386</f>
        <v>Τεγ.Μέτρα</v>
      </c>
      <c r="U29" s="389">
        <v>67</v>
      </c>
      <c r="V29" s="389">
        <v>67</v>
      </c>
      <c r="W29" s="389">
        <v>67</v>
      </c>
      <c r="X29" s="389">
        <v>67</v>
      </c>
      <c r="Y29" s="389">
        <v>67</v>
      </c>
      <c r="Z29" s="389">
        <v>67</v>
      </c>
      <c r="AA29" s="389">
        <v>67</v>
      </c>
      <c r="AB29" s="389">
        <v>67</v>
      </c>
      <c r="AC29" s="389">
        <v>67</v>
      </c>
      <c r="AD29" s="389">
        <v>67</v>
      </c>
      <c r="AE29" s="389">
        <v>67</v>
      </c>
      <c r="AF29" s="389">
        <v>67</v>
      </c>
      <c r="AG29" s="344"/>
      <c r="AH29" s="343"/>
    </row>
    <row r="30" spans="1:34" ht="12.75" customHeight="1">
      <c r="A30" s="342">
        <v>30</v>
      </c>
      <c r="B30" s="342"/>
      <c r="C30" s="342">
        <v>104</v>
      </c>
      <c r="D30" s="374">
        <f>[1]ΑΝΤΙΣΤΟΙΧΙΣΗ!$E$379</f>
        <v>2025</v>
      </c>
      <c r="E30" s="370" t="s">
        <v>427</v>
      </c>
      <c r="F30" s="369" t="s">
        <v>52</v>
      </c>
      <c r="G30" s="370" t="s">
        <v>53</v>
      </c>
      <c r="H30" s="369" t="s">
        <v>54</v>
      </c>
      <c r="I30" s="370" t="s">
        <v>55</v>
      </c>
      <c r="J30" s="369" t="s">
        <v>56</v>
      </c>
      <c r="K30" s="370" t="s">
        <v>57</v>
      </c>
      <c r="L30" s="369" t="s">
        <v>58</v>
      </c>
      <c r="M30" s="370" t="s">
        <v>59</v>
      </c>
      <c r="N30" s="369" t="s">
        <v>60</v>
      </c>
      <c r="O30" s="370" t="s">
        <v>61</v>
      </c>
      <c r="P30" s="369" t="s">
        <v>62</v>
      </c>
      <c r="Q30" s="392"/>
      <c r="S30" s="372">
        <v>104</v>
      </c>
      <c r="T30" s="371">
        <f>[1]ΑΝΤΙΣΤΟΙΧΙΣΗ!$E$380</f>
        <v>2024</v>
      </c>
      <c r="U30" s="370" t="s">
        <v>427</v>
      </c>
      <c r="V30" s="369" t="s">
        <v>52</v>
      </c>
      <c r="W30" s="370" t="s">
        <v>53</v>
      </c>
      <c r="X30" s="369" t="s">
        <v>54</v>
      </c>
      <c r="Y30" s="370" t="s">
        <v>55</v>
      </c>
      <c r="Z30" s="369" t="s">
        <v>56</v>
      </c>
      <c r="AA30" s="370" t="s">
        <v>57</v>
      </c>
      <c r="AB30" s="369" t="s">
        <v>58</v>
      </c>
      <c r="AC30" s="370" t="s">
        <v>59</v>
      </c>
      <c r="AD30" s="369" t="s">
        <v>60</v>
      </c>
      <c r="AE30" s="370" t="s">
        <v>61</v>
      </c>
      <c r="AF30" s="369" t="s">
        <v>62</v>
      </c>
      <c r="AG30" s="391"/>
      <c r="AH30" s="390"/>
    </row>
    <row r="31" spans="1:34">
      <c r="A31" s="342">
        <v>31</v>
      </c>
      <c r="B31" s="368">
        <v>1</v>
      </c>
      <c r="C31" s="368" t="str">
        <f>[1]ΑΝΤΙΣΤΟΙΧΙΣΗ!$D$382</f>
        <v>ARTEMIS</v>
      </c>
      <c r="D31" s="364" t="str">
        <f>[1]ΑΝΤΙΣΤΟΙΧΙΣΗ!G379</f>
        <v>% Άυξησης Μέσης Τιμής</v>
      </c>
      <c r="E31" s="367">
        <v>0.2</v>
      </c>
      <c r="F31" s="367">
        <v>0.2</v>
      </c>
      <c r="G31" s="367">
        <v>0.2</v>
      </c>
      <c r="H31" s="367">
        <v>0.2</v>
      </c>
      <c r="I31" s="367">
        <v>0.2</v>
      </c>
      <c r="J31" s="367">
        <v>0.2</v>
      </c>
      <c r="K31" s="367">
        <v>0.2</v>
      </c>
      <c r="L31" s="367">
        <v>0.2</v>
      </c>
      <c r="M31" s="367">
        <v>0.2</v>
      </c>
      <c r="N31" s="367">
        <v>0.2</v>
      </c>
      <c r="O31" s="367">
        <v>0.2</v>
      </c>
      <c r="P31" s="367">
        <v>0.2</v>
      </c>
      <c r="Q31" s="361"/>
      <c r="S31" s="365" t="str">
        <f>[1]ΑΝΤΙΣΤΟΙΧΙΣΗ!$D$382</f>
        <v>ARTEMIS</v>
      </c>
      <c r="T31" s="364" t="str">
        <f>[1]ΑΝΤΙΣΤΟΙΧΙΣΗ!G379</f>
        <v>% Άυξησης Μέσης Τιμής</v>
      </c>
      <c r="U31" s="38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  <c r="AH31" s="361"/>
    </row>
    <row r="32" spans="1:34">
      <c r="A32" s="342">
        <v>32</v>
      </c>
      <c r="B32" s="342">
        <v>2</v>
      </c>
      <c r="C32" s="342" t="str">
        <f>[1]ΑΝΤΙΣΤΟΙΧΙΣΗ!$D$382</f>
        <v>ARTEMIS</v>
      </c>
      <c r="D32" s="353" t="str">
        <f>[1]ΑΝΤΙΣΤΟΙΧΙΣΗ!G380</f>
        <v>Μέση Τιμή</v>
      </c>
      <c r="E32" s="356">
        <f t="shared" ref="E32:P32" si="16">U32*E31+U32</f>
        <v>130.93299999999999</v>
      </c>
      <c r="F32" s="355">
        <f t="shared" si="16"/>
        <v>189.9</v>
      </c>
      <c r="G32" s="355">
        <f t="shared" si="16"/>
        <v>174.33323076923074</v>
      </c>
      <c r="H32" s="355">
        <f t="shared" si="16"/>
        <v>200.62863157894736</v>
      </c>
      <c r="I32" s="355">
        <f t="shared" si="16"/>
        <v>220.78342857142857</v>
      </c>
      <c r="J32" s="355">
        <f t="shared" si="16"/>
        <v>224.94335999999998</v>
      </c>
      <c r="K32" s="355">
        <f t="shared" si="16"/>
        <v>211.94399999999996</v>
      </c>
      <c r="L32" s="355">
        <f t="shared" si="16"/>
        <v>225.43911111111112</v>
      </c>
      <c r="M32" s="355">
        <f t="shared" si="16"/>
        <v>222.26905263157897</v>
      </c>
      <c r="N32" s="355">
        <f t="shared" si="16"/>
        <v>219.93517241379311</v>
      </c>
      <c r="O32" s="355">
        <f t="shared" si="16"/>
        <v>212.02949999999998</v>
      </c>
      <c r="P32" s="355">
        <f t="shared" si="16"/>
        <v>214.74967741935481</v>
      </c>
      <c r="Q32" s="350"/>
      <c r="S32" s="354" t="str">
        <f>[1]ΑΝΤΙΣΤΟΙΧΙΣΗ!$D$382</f>
        <v>ARTEMIS</v>
      </c>
      <c r="T32" s="353" t="str">
        <f>[1]ΑΝΤΙΣΤΟΙΧΙΣΗ!G380</f>
        <v>Μέση Τιμή</v>
      </c>
      <c r="U32" s="381">
        <f t="shared" ref="U32:AF32" si="17">U37/U34</f>
        <v>109.11083333333333</v>
      </c>
      <c r="V32" s="381">
        <f t="shared" si="17"/>
        <v>158.25</v>
      </c>
      <c r="W32" s="381">
        <f t="shared" si="17"/>
        <v>145.27769230769229</v>
      </c>
      <c r="X32" s="381">
        <f t="shared" si="17"/>
        <v>167.19052631578947</v>
      </c>
      <c r="Y32" s="381">
        <f t="shared" si="17"/>
        <v>183.98619047619047</v>
      </c>
      <c r="Z32" s="381">
        <f t="shared" si="17"/>
        <v>187.4528</v>
      </c>
      <c r="AA32" s="381">
        <f t="shared" si="17"/>
        <v>176.61999999999998</v>
      </c>
      <c r="AB32" s="381">
        <f t="shared" si="17"/>
        <v>187.86592592592592</v>
      </c>
      <c r="AC32" s="381">
        <f t="shared" si="17"/>
        <v>185.2242105263158</v>
      </c>
      <c r="AD32" s="381">
        <f t="shared" si="17"/>
        <v>183.27931034482759</v>
      </c>
      <c r="AE32" s="381">
        <f t="shared" si="17"/>
        <v>176.69125</v>
      </c>
      <c r="AF32" s="381">
        <f t="shared" si="17"/>
        <v>178.95806451612901</v>
      </c>
      <c r="AG32" s="351"/>
      <c r="AH32" s="350"/>
    </row>
    <row r="33" spans="1:34">
      <c r="A33" s="342">
        <v>33</v>
      </c>
      <c r="B33" s="342">
        <v>3</v>
      </c>
      <c r="C33" s="342" t="str">
        <f>[1]ΑΝΤΙΣΤΟΙΧΙΣΗ!$D$382</f>
        <v>ARTEMIS</v>
      </c>
      <c r="D33" s="353" t="str">
        <f>[1]ΑΝΤΙΣΤΟΙΧΙΣΗ!G381</f>
        <v>Ημέρες Προηγούμενου Έτους</v>
      </c>
      <c r="E33" s="352">
        <f t="shared" ref="E33:P33" si="18">U34</f>
        <v>12</v>
      </c>
      <c r="F33" s="352">
        <f t="shared" si="18"/>
        <v>4</v>
      </c>
      <c r="G33" s="352">
        <f t="shared" si="18"/>
        <v>13</v>
      </c>
      <c r="H33" s="352">
        <f t="shared" si="18"/>
        <v>19</v>
      </c>
      <c r="I33" s="352">
        <f t="shared" si="18"/>
        <v>21</v>
      </c>
      <c r="J33" s="352">
        <f t="shared" si="18"/>
        <v>25</v>
      </c>
      <c r="K33" s="352">
        <f t="shared" si="18"/>
        <v>28</v>
      </c>
      <c r="L33" s="352">
        <f t="shared" si="18"/>
        <v>27</v>
      </c>
      <c r="M33" s="352">
        <f t="shared" si="18"/>
        <v>19</v>
      </c>
      <c r="N33" s="352">
        <f t="shared" si="18"/>
        <v>29</v>
      </c>
      <c r="O33" s="352">
        <f t="shared" si="18"/>
        <v>16</v>
      </c>
      <c r="P33" s="352">
        <f t="shared" si="18"/>
        <v>31</v>
      </c>
      <c r="Q33" s="393"/>
      <c r="S33" s="354" t="str">
        <f>[1]ΑΝΤΙΣΤΟΙΧΙΣΗ!$D$382</f>
        <v>ARTEMIS</v>
      </c>
      <c r="T33" s="353" t="str">
        <f>[1]ΑΝΤΙΣΤΟΙΧΙΣΗ!G381</f>
        <v>Ημέρες Προηγούμενου Έτους</v>
      </c>
      <c r="U33" s="380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0"/>
    </row>
    <row r="34" spans="1:34">
      <c r="A34" s="342">
        <v>34</v>
      </c>
      <c r="B34" s="342">
        <v>4</v>
      </c>
      <c r="C34" s="342" t="str">
        <f>[1]ΑΝΤΙΣΤΟΙΧΙΣΗ!$D$382</f>
        <v>ARTEMIS</v>
      </c>
      <c r="D34" s="353" t="str">
        <f>[1]ΑΝΤΙΣΤΟΙΧΙΣΗ!G382</f>
        <v>Ημέρες</v>
      </c>
      <c r="E34" s="360">
        <v>15</v>
      </c>
      <c r="F34" s="359">
        <v>15</v>
      </c>
      <c r="G34" s="359">
        <v>20</v>
      </c>
      <c r="H34" s="359">
        <v>20</v>
      </c>
      <c r="I34" s="359">
        <v>25</v>
      </c>
      <c r="J34" s="359">
        <v>25</v>
      </c>
      <c r="K34" s="359">
        <v>25</v>
      </c>
      <c r="L34" s="359">
        <v>25</v>
      </c>
      <c r="M34" s="359">
        <v>25</v>
      </c>
      <c r="N34" s="359">
        <v>20</v>
      </c>
      <c r="O34" s="359">
        <v>20</v>
      </c>
      <c r="P34" s="359">
        <v>20</v>
      </c>
      <c r="Q34" s="350"/>
      <c r="S34" s="354" t="str">
        <f>[1]ΑΝΤΙΣΤΟΙΧΙΣΗ!$D$382</f>
        <v>ARTEMIS</v>
      </c>
      <c r="T34" s="353" t="str">
        <f>[1]ΑΝΤΙΣΤΟΙΧΙΣΗ!G382</f>
        <v>Ημέρες</v>
      </c>
      <c r="U34" s="380">
        <v>12</v>
      </c>
      <c r="V34" s="351">
        <v>4</v>
      </c>
      <c r="W34" s="351">
        <v>13</v>
      </c>
      <c r="X34" s="351">
        <v>19</v>
      </c>
      <c r="Y34" s="351">
        <v>21</v>
      </c>
      <c r="Z34" s="351">
        <v>25</v>
      </c>
      <c r="AA34" s="351">
        <v>28</v>
      </c>
      <c r="AB34" s="351">
        <v>27</v>
      </c>
      <c r="AC34" s="351">
        <v>19</v>
      </c>
      <c r="AD34" s="351">
        <v>29</v>
      </c>
      <c r="AE34" s="351">
        <v>16</v>
      </c>
      <c r="AF34" s="351">
        <v>31</v>
      </c>
      <c r="AG34" s="351"/>
      <c r="AH34" s="350"/>
    </row>
    <row r="35" spans="1:34">
      <c r="A35" s="342">
        <v>35</v>
      </c>
      <c r="B35" s="342">
        <v>5</v>
      </c>
      <c r="C35" s="342" t="str">
        <f>[1]ΑΝΤΙΣΤΟΙΧΙΣΗ!$D$382</f>
        <v>ARTEMIS</v>
      </c>
      <c r="D35" s="353" t="str">
        <f>[1]ΑΝΤΙΣΤΟΙΧΙΣΗ!G383</f>
        <v xml:space="preserve">% Άυξησης Κρατήσεων </v>
      </c>
      <c r="E35" s="358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0"/>
      <c r="S35" s="354" t="str">
        <f>[1]ΑΝΤΙΣΤΟΙΧΙΣΗ!$D$382</f>
        <v>ARTEMIS</v>
      </c>
      <c r="T35" s="353" t="str">
        <f>[1]ΑΝΤΙΣΤΟΙΧΙΣΗ!G383</f>
        <v xml:space="preserve">% Άυξησης Κρατήσεων </v>
      </c>
      <c r="U35" s="380"/>
      <c r="V35" s="351"/>
      <c r="W35" s="351"/>
      <c r="X35" s="351"/>
      <c r="Y35" s="351"/>
      <c r="Z35" s="351"/>
      <c r="AA35" s="351"/>
      <c r="AB35" s="351"/>
      <c r="AC35" s="351"/>
      <c r="AD35" s="351"/>
      <c r="AE35" s="351"/>
      <c r="AF35" s="351"/>
      <c r="AG35" s="351"/>
      <c r="AH35" s="350"/>
    </row>
    <row r="36" spans="1:34">
      <c r="A36" s="342">
        <v>36</v>
      </c>
      <c r="B36" s="342">
        <v>6</v>
      </c>
      <c r="C36" s="342" t="str">
        <f>[1]ΑΝΤΙΣΤΟΙΧΙΣΗ!$D$382</f>
        <v>ARTEMIS</v>
      </c>
      <c r="D36" s="353" t="str">
        <f>[1]ΑΝΤΙΣΤΟΙΧΙΣΗ!G384</f>
        <v>Κρατήσεις</v>
      </c>
      <c r="E36" s="356">
        <f t="shared" ref="E36:P36" si="19">U36*E35</f>
        <v>0</v>
      </c>
      <c r="F36" s="355">
        <f t="shared" si="19"/>
        <v>0</v>
      </c>
      <c r="G36" s="355">
        <f t="shared" si="19"/>
        <v>0</v>
      </c>
      <c r="H36" s="355">
        <f t="shared" si="19"/>
        <v>0</v>
      </c>
      <c r="I36" s="355">
        <f t="shared" si="19"/>
        <v>0</v>
      </c>
      <c r="J36" s="355">
        <f t="shared" si="19"/>
        <v>0</v>
      </c>
      <c r="K36" s="355">
        <f t="shared" si="19"/>
        <v>0</v>
      </c>
      <c r="L36" s="355">
        <f t="shared" si="19"/>
        <v>0</v>
      </c>
      <c r="M36" s="355">
        <f t="shared" si="19"/>
        <v>0</v>
      </c>
      <c r="N36" s="355">
        <f t="shared" si="19"/>
        <v>0</v>
      </c>
      <c r="O36" s="355">
        <f t="shared" si="19"/>
        <v>0</v>
      </c>
      <c r="P36" s="355">
        <f t="shared" si="19"/>
        <v>0</v>
      </c>
      <c r="Q36" s="350"/>
      <c r="S36" s="354" t="str">
        <f>[1]ΑΝΤΙΣΤΟΙΧΙΣΗ!$D$382</f>
        <v>ARTEMIS</v>
      </c>
      <c r="T36" s="353" t="str">
        <f>[1]ΑΝΤΙΣΤΟΙΧΙΣΗ!G384</f>
        <v>Κρατήσεις</v>
      </c>
      <c r="U36" s="380"/>
      <c r="V36" s="351"/>
      <c r="W36" s="351"/>
      <c r="X36" s="351"/>
      <c r="Y36" s="351"/>
      <c r="Z36" s="351"/>
      <c r="AA36" s="351"/>
      <c r="AB36" s="351"/>
      <c r="AC36" s="351"/>
      <c r="AD36" s="351"/>
      <c r="AE36" s="351"/>
      <c r="AF36" s="351"/>
      <c r="AG36" s="351"/>
      <c r="AH36" s="350"/>
    </row>
    <row r="37" spans="1:34">
      <c r="A37" s="342">
        <v>37</v>
      </c>
      <c r="B37" s="342">
        <v>7</v>
      </c>
      <c r="C37" s="342" t="str">
        <f>[1]ΑΝΤΙΣΤΟΙΧΙΣΗ!$D$382</f>
        <v>ARTEMIS</v>
      </c>
      <c r="D37" s="377" t="str">
        <f>[1]ΑΝΤΙΣΤΟΙΧΙΣΗ!G385</f>
        <v>Τζίρος</v>
      </c>
      <c r="E37" s="376">
        <f t="shared" ref="E37:P37" si="20">E32*E34</f>
        <v>1963.9949999999999</v>
      </c>
      <c r="F37" s="375">
        <f t="shared" si="20"/>
        <v>2848.5</v>
      </c>
      <c r="G37" s="375">
        <f t="shared" si="20"/>
        <v>3486.664615384615</v>
      </c>
      <c r="H37" s="375">
        <f t="shared" si="20"/>
        <v>4012.572631578947</v>
      </c>
      <c r="I37" s="375">
        <f t="shared" si="20"/>
        <v>5519.5857142857139</v>
      </c>
      <c r="J37" s="375">
        <f t="shared" si="20"/>
        <v>5623.5839999999998</v>
      </c>
      <c r="K37" s="375">
        <f t="shared" si="20"/>
        <v>5298.5999999999985</v>
      </c>
      <c r="L37" s="375">
        <f t="shared" si="20"/>
        <v>5635.9777777777781</v>
      </c>
      <c r="M37" s="375">
        <f t="shared" si="20"/>
        <v>5556.726315789474</v>
      </c>
      <c r="N37" s="375">
        <f t="shared" si="20"/>
        <v>4398.7034482758627</v>
      </c>
      <c r="O37" s="375">
        <f t="shared" si="20"/>
        <v>4240.59</v>
      </c>
      <c r="P37" s="375">
        <f t="shared" si="20"/>
        <v>4294.9935483870959</v>
      </c>
      <c r="Q37" s="350"/>
      <c r="S37" s="354" t="str">
        <f>[1]ΑΝΤΙΣΤΟΙΧΙΣΗ!$D$382</f>
        <v>ARTEMIS</v>
      </c>
      <c r="T37" s="353" t="str">
        <f>[1]ΑΝΤΙΣΤΟΙΧΙΣΗ!G385</f>
        <v>Τζίρος</v>
      </c>
      <c r="U37" s="380">
        <v>1309.33</v>
      </c>
      <c r="V37" s="351">
        <v>633</v>
      </c>
      <c r="W37" s="351">
        <v>1888.61</v>
      </c>
      <c r="X37" s="351">
        <v>3176.62</v>
      </c>
      <c r="Y37" s="351">
        <v>3863.71</v>
      </c>
      <c r="Z37" s="351">
        <v>4686.32</v>
      </c>
      <c r="AA37" s="351">
        <v>4945.3599999999997</v>
      </c>
      <c r="AB37" s="351">
        <v>5072.38</v>
      </c>
      <c r="AC37" s="351">
        <v>3519.26</v>
      </c>
      <c r="AD37" s="351">
        <v>5315.1</v>
      </c>
      <c r="AE37" s="351">
        <v>2827.06</v>
      </c>
      <c r="AF37" s="351">
        <v>5547.7</v>
      </c>
      <c r="AG37" s="351"/>
      <c r="AH37" s="350"/>
    </row>
    <row r="38" spans="1:34">
      <c r="A38" s="342">
        <v>38</v>
      </c>
      <c r="B38" s="349">
        <v>8</v>
      </c>
      <c r="C38" s="349" t="str">
        <f>[1]ΑΝΤΙΣΤΟΙΧΙΣΗ!$D$382</f>
        <v>ARTEMIS</v>
      </c>
      <c r="D38" s="346" t="str">
        <f>[1]ΑΝΤΙΣΤΟΙΧΙΣΗ!G386</f>
        <v>Τεγ.Μέτρα</v>
      </c>
      <c r="E38" s="345">
        <v>80</v>
      </c>
      <c r="F38" s="348">
        <v>80</v>
      </c>
      <c r="G38" s="345">
        <v>80</v>
      </c>
      <c r="H38" s="348">
        <v>80</v>
      </c>
      <c r="I38" s="345">
        <v>80</v>
      </c>
      <c r="J38" s="348">
        <v>80</v>
      </c>
      <c r="K38" s="345">
        <v>80</v>
      </c>
      <c r="L38" s="348">
        <v>80</v>
      </c>
      <c r="M38" s="345">
        <v>80</v>
      </c>
      <c r="N38" s="348">
        <v>80</v>
      </c>
      <c r="O38" s="345">
        <v>80</v>
      </c>
      <c r="P38" s="348">
        <v>80</v>
      </c>
      <c r="Q38" s="343"/>
      <c r="S38" s="347" t="str">
        <f>[1]ΑΝΤΙΣΤΟΙΧΙΣΗ!$D$382</f>
        <v>ARTEMIS</v>
      </c>
      <c r="T38" s="346" t="str">
        <f>[1]ΑΝΤΙΣΤΟΙΧΙΣΗ!G386</f>
        <v>Τεγ.Μέτρα</v>
      </c>
      <c r="U38" s="389">
        <v>80</v>
      </c>
      <c r="V38" s="389">
        <v>80</v>
      </c>
      <c r="W38" s="389">
        <v>80</v>
      </c>
      <c r="X38" s="389">
        <v>80</v>
      </c>
      <c r="Y38" s="389">
        <v>80</v>
      </c>
      <c r="Z38" s="389">
        <v>80</v>
      </c>
      <c r="AA38" s="389">
        <v>80</v>
      </c>
      <c r="AB38" s="389">
        <v>80</v>
      </c>
      <c r="AC38" s="389">
        <v>80</v>
      </c>
      <c r="AD38" s="389">
        <v>80</v>
      </c>
      <c r="AE38" s="389">
        <v>80</v>
      </c>
      <c r="AF38" s="389">
        <v>80</v>
      </c>
      <c r="AG38" s="344"/>
      <c r="AH38" s="343"/>
    </row>
    <row r="39" spans="1:34" ht="12.75" customHeight="1">
      <c r="A39" s="342">
        <v>39</v>
      </c>
      <c r="B39" s="342"/>
      <c r="C39" s="342">
        <v>109</v>
      </c>
      <c r="D39" s="374">
        <f>[1]ΑΝΤΙΣΤΟΙΧΙΣΗ!$E$379</f>
        <v>2025</v>
      </c>
      <c r="E39" s="370" t="s">
        <v>427</v>
      </c>
      <c r="F39" s="369" t="s">
        <v>52</v>
      </c>
      <c r="G39" s="370" t="s">
        <v>53</v>
      </c>
      <c r="H39" s="369" t="s">
        <v>54</v>
      </c>
      <c r="I39" s="370" t="s">
        <v>55</v>
      </c>
      <c r="J39" s="369" t="s">
        <v>56</v>
      </c>
      <c r="K39" s="370" t="s">
        <v>57</v>
      </c>
      <c r="L39" s="369" t="s">
        <v>58</v>
      </c>
      <c r="M39" s="370" t="s">
        <v>59</v>
      </c>
      <c r="N39" s="369" t="s">
        <v>60</v>
      </c>
      <c r="O39" s="370" t="s">
        <v>61</v>
      </c>
      <c r="P39" s="369" t="s">
        <v>62</v>
      </c>
      <c r="Q39" s="392"/>
      <c r="S39" s="372">
        <v>109</v>
      </c>
      <c r="T39" s="371">
        <f>[1]ΑΝΤΙΣΤΟΙΧΙΣΗ!$E$380</f>
        <v>2024</v>
      </c>
      <c r="U39" s="370" t="s">
        <v>427</v>
      </c>
      <c r="V39" s="369" t="s">
        <v>52</v>
      </c>
      <c r="W39" s="370" t="s">
        <v>53</v>
      </c>
      <c r="X39" s="369" t="s">
        <v>54</v>
      </c>
      <c r="Y39" s="370" t="s">
        <v>55</v>
      </c>
      <c r="Z39" s="369" t="s">
        <v>56</v>
      </c>
      <c r="AA39" s="370" t="s">
        <v>57</v>
      </c>
      <c r="AB39" s="369" t="s">
        <v>58</v>
      </c>
      <c r="AC39" s="370" t="s">
        <v>59</v>
      </c>
      <c r="AD39" s="369" t="s">
        <v>60</v>
      </c>
      <c r="AE39" s="370" t="s">
        <v>61</v>
      </c>
      <c r="AF39" s="369" t="s">
        <v>62</v>
      </c>
      <c r="AG39" s="391"/>
      <c r="AH39" s="390"/>
    </row>
    <row r="40" spans="1:34">
      <c r="A40" s="342">
        <v>40</v>
      </c>
      <c r="B40" s="368">
        <v>1</v>
      </c>
      <c r="C40" s="368" t="str">
        <f>[1]ΑΝΤΙΣΤΟΙΧΙΣΗ!$D$383</f>
        <v>ATHENA</v>
      </c>
      <c r="D40" s="364" t="str">
        <f>[1]ΑΝΤΙΣΤΟΙΧΙΣΗ!G379</f>
        <v>% Άυξησης Μέσης Τιμής</v>
      </c>
      <c r="E40" s="367">
        <v>0.2</v>
      </c>
      <c r="F40" s="367">
        <v>0.2</v>
      </c>
      <c r="G40" s="367">
        <v>0.2</v>
      </c>
      <c r="H40" s="367">
        <v>0.2</v>
      </c>
      <c r="I40" s="367">
        <v>0.2</v>
      </c>
      <c r="J40" s="367">
        <v>0.2</v>
      </c>
      <c r="K40" s="367">
        <v>0.2</v>
      </c>
      <c r="L40" s="367">
        <v>0.2</v>
      </c>
      <c r="M40" s="367">
        <v>0.2</v>
      </c>
      <c r="N40" s="367">
        <v>0.2</v>
      </c>
      <c r="O40" s="367">
        <v>0.2</v>
      </c>
      <c r="P40" s="367">
        <v>0.2</v>
      </c>
      <c r="Q40" s="361"/>
      <c r="S40" s="365" t="str">
        <f>[1]ΑΝΤΙΣΤΟΙΧΙΣΗ!$D$383</f>
        <v>ATHENA</v>
      </c>
      <c r="T40" s="364" t="str">
        <f>[1]ΑΝΤΙΣΤΟΙΧΙΣΗ!G379</f>
        <v>% Άυξησης Μέσης Τιμής</v>
      </c>
      <c r="U40" s="382"/>
      <c r="V40" s="362"/>
      <c r="W40" s="362"/>
      <c r="X40" s="362"/>
      <c r="Y40" s="362"/>
      <c r="Z40" s="362"/>
      <c r="AA40" s="362"/>
      <c r="AB40" s="362"/>
      <c r="AC40" s="362"/>
      <c r="AD40" s="362"/>
      <c r="AE40" s="362"/>
      <c r="AF40" s="362"/>
      <c r="AG40" s="362"/>
      <c r="AH40" s="361"/>
    </row>
    <row r="41" spans="1:34">
      <c r="A41" s="342">
        <v>41</v>
      </c>
      <c r="B41" s="342">
        <v>2</v>
      </c>
      <c r="C41" s="342" t="str">
        <f>[1]ΑΝΤΙΣΤΟΙΧΙΣΗ!$D$383</f>
        <v>ATHENA</v>
      </c>
      <c r="D41" s="353" t="str">
        <f>[1]ΑΝΤΙΣΤΟΙΧΙΣΗ!G380</f>
        <v>Μέση Τιμή</v>
      </c>
      <c r="E41" s="356">
        <f t="shared" ref="E41:P41" si="21">U41*E40+U41</f>
        <v>103.61999999999999</v>
      </c>
      <c r="F41" s="355">
        <f t="shared" si="21"/>
        <v>0</v>
      </c>
      <c r="G41" s="355">
        <f t="shared" si="21"/>
        <v>124.71771428571428</v>
      </c>
      <c r="H41" s="355">
        <f t="shared" si="21"/>
        <v>171.04164705882351</v>
      </c>
      <c r="I41" s="355">
        <f t="shared" si="21"/>
        <v>175.94496000000001</v>
      </c>
      <c r="J41" s="355">
        <f t="shared" si="21"/>
        <v>166.82861538461538</v>
      </c>
      <c r="K41" s="355">
        <f t="shared" si="21"/>
        <v>166.50184615384617</v>
      </c>
      <c r="L41" s="355">
        <f t="shared" si="21"/>
        <v>167.52066666666667</v>
      </c>
      <c r="M41" s="355">
        <f t="shared" si="21"/>
        <v>163.84061538461538</v>
      </c>
      <c r="N41" s="355">
        <f t="shared" si="21"/>
        <v>153.90755555555558</v>
      </c>
      <c r="O41" s="355">
        <f t="shared" si="21"/>
        <v>143.184</v>
      </c>
      <c r="P41" s="355">
        <f t="shared" si="21"/>
        <v>158.298</v>
      </c>
      <c r="Q41" s="350"/>
      <c r="S41" s="354" t="str">
        <f>[1]ΑΝΤΙΣΤΟΙΧΙΣΗ!$D$383</f>
        <v>ATHENA</v>
      </c>
      <c r="T41" s="353" t="str">
        <f>[1]ΑΝΤΙΣΤΟΙΧΙΣΗ!G380</f>
        <v>Μέση Τιμή</v>
      </c>
      <c r="U41" s="381">
        <f t="shared" ref="U41:AF41" si="22">U46/U43</f>
        <v>86.35</v>
      </c>
      <c r="V41" s="381">
        <f t="shared" si="22"/>
        <v>0</v>
      </c>
      <c r="W41" s="381">
        <f t="shared" si="22"/>
        <v>103.93142857142857</v>
      </c>
      <c r="X41" s="381">
        <f t="shared" si="22"/>
        <v>142.53470588235294</v>
      </c>
      <c r="Y41" s="381">
        <f t="shared" si="22"/>
        <v>146.6208</v>
      </c>
      <c r="Z41" s="381">
        <f t="shared" si="22"/>
        <v>139.02384615384614</v>
      </c>
      <c r="AA41" s="381">
        <f t="shared" si="22"/>
        <v>138.75153846153847</v>
      </c>
      <c r="AB41" s="381">
        <f t="shared" si="22"/>
        <v>139.60055555555556</v>
      </c>
      <c r="AC41" s="381">
        <f t="shared" si="22"/>
        <v>136.53384615384616</v>
      </c>
      <c r="AD41" s="381">
        <f t="shared" si="22"/>
        <v>128.25629629629631</v>
      </c>
      <c r="AE41" s="381">
        <f t="shared" si="22"/>
        <v>119.32</v>
      </c>
      <c r="AF41" s="381">
        <f t="shared" si="22"/>
        <v>131.91499999999999</v>
      </c>
      <c r="AG41" s="351"/>
      <c r="AH41" s="350"/>
    </row>
    <row r="42" spans="1:34">
      <c r="A42" s="342">
        <v>42</v>
      </c>
      <c r="B42" s="342">
        <v>3</v>
      </c>
      <c r="C42" s="342" t="str">
        <f>[1]ΑΝΤΙΣΤΟΙΧΙΣΗ!$D$383</f>
        <v>ATHENA</v>
      </c>
      <c r="D42" s="353" t="str">
        <f>[1]ΑΝΤΙΣΤΟΙΧΙΣΗ!G381</f>
        <v>Ημέρες Προηγούμενου Έτους</v>
      </c>
      <c r="E42" s="352">
        <f t="shared" ref="E42:P42" si="23">U43</f>
        <v>5</v>
      </c>
      <c r="F42" s="352">
        <f t="shared" si="23"/>
        <v>1</v>
      </c>
      <c r="G42" s="352">
        <f t="shared" si="23"/>
        <v>7</v>
      </c>
      <c r="H42" s="352">
        <f t="shared" si="23"/>
        <v>17</v>
      </c>
      <c r="I42" s="352">
        <f t="shared" si="23"/>
        <v>25</v>
      </c>
      <c r="J42" s="352">
        <f t="shared" si="23"/>
        <v>26</v>
      </c>
      <c r="K42" s="352">
        <f t="shared" si="23"/>
        <v>26</v>
      </c>
      <c r="L42" s="352">
        <f t="shared" si="23"/>
        <v>18</v>
      </c>
      <c r="M42" s="352">
        <f t="shared" si="23"/>
        <v>26</v>
      </c>
      <c r="N42" s="352">
        <f t="shared" si="23"/>
        <v>27</v>
      </c>
      <c r="O42" s="352">
        <f t="shared" si="23"/>
        <v>4</v>
      </c>
      <c r="P42" s="352">
        <f t="shared" si="23"/>
        <v>8</v>
      </c>
      <c r="Q42" s="350"/>
      <c r="S42" s="354" t="str">
        <f>[1]ΑΝΤΙΣΤΟΙΧΙΣΗ!$D$383</f>
        <v>ATHENA</v>
      </c>
      <c r="T42" s="353" t="str">
        <f>[1]ΑΝΤΙΣΤΟΙΧΙΣΗ!G381</f>
        <v>Ημέρες Προηγούμενου Έτους</v>
      </c>
      <c r="U42" s="380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0"/>
    </row>
    <row r="43" spans="1:34">
      <c r="A43" s="342">
        <v>43</v>
      </c>
      <c r="B43" s="342">
        <v>4</v>
      </c>
      <c r="C43" s="342" t="str">
        <f>[1]ΑΝΤΙΣΤΟΙΧΙΣΗ!$D$383</f>
        <v>ATHENA</v>
      </c>
      <c r="D43" s="353" t="str">
        <f>[1]ΑΝΤΙΣΤΟΙΧΙΣΗ!G382</f>
        <v>Ημέρες</v>
      </c>
      <c r="E43" s="360">
        <v>15</v>
      </c>
      <c r="F43" s="359">
        <v>15</v>
      </c>
      <c r="G43" s="359">
        <v>20</v>
      </c>
      <c r="H43" s="359">
        <v>20</v>
      </c>
      <c r="I43" s="359">
        <v>25</v>
      </c>
      <c r="J43" s="359">
        <v>25</v>
      </c>
      <c r="K43" s="359">
        <v>25</v>
      </c>
      <c r="L43" s="359">
        <v>25</v>
      </c>
      <c r="M43" s="359">
        <v>25</v>
      </c>
      <c r="N43" s="359">
        <v>20</v>
      </c>
      <c r="O43" s="359">
        <v>20</v>
      </c>
      <c r="P43" s="359">
        <v>20</v>
      </c>
      <c r="Q43" s="350"/>
      <c r="S43" s="354" t="str">
        <f>[1]ΑΝΤΙΣΤΟΙΧΙΣΗ!$D$383</f>
        <v>ATHENA</v>
      </c>
      <c r="T43" s="353" t="str">
        <f>[1]ΑΝΤΙΣΤΟΙΧΙΣΗ!G382</f>
        <v>Ημέρες</v>
      </c>
      <c r="U43" s="380">
        <v>5</v>
      </c>
      <c r="V43" s="351">
        <v>1</v>
      </c>
      <c r="W43" s="351">
        <v>7</v>
      </c>
      <c r="X43" s="351">
        <v>17</v>
      </c>
      <c r="Y43" s="351">
        <v>25</v>
      </c>
      <c r="Z43" s="351">
        <v>26</v>
      </c>
      <c r="AA43" s="351">
        <v>26</v>
      </c>
      <c r="AB43" s="351">
        <v>18</v>
      </c>
      <c r="AC43" s="351">
        <v>26</v>
      </c>
      <c r="AD43" s="351">
        <v>27</v>
      </c>
      <c r="AE43" s="351">
        <v>4</v>
      </c>
      <c r="AF43" s="351">
        <v>8</v>
      </c>
      <c r="AG43" s="351"/>
      <c r="AH43" s="350"/>
    </row>
    <row r="44" spans="1:34">
      <c r="A44" s="342">
        <v>44</v>
      </c>
      <c r="B44" s="342">
        <v>5</v>
      </c>
      <c r="C44" s="342" t="str">
        <f>[1]ΑΝΤΙΣΤΟΙΧΙΣΗ!$D$383</f>
        <v>ATHENA</v>
      </c>
      <c r="D44" s="353" t="str">
        <f>[1]ΑΝΤΙΣΤΟΙΧΙΣΗ!G383</f>
        <v xml:space="preserve">% Άυξησης Κρατήσεων </v>
      </c>
      <c r="E44" s="358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0"/>
      <c r="S44" s="354" t="str">
        <f>[1]ΑΝΤΙΣΤΟΙΧΙΣΗ!$D$383</f>
        <v>ATHENA</v>
      </c>
      <c r="T44" s="353" t="str">
        <f>[1]ΑΝΤΙΣΤΟΙΧΙΣΗ!G383</f>
        <v xml:space="preserve">% Άυξησης Κρατήσεων </v>
      </c>
      <c r="U44" s="380"/>
      <c r="V44" s="351"/>
      <c r="W44" s="351"/>
      <c r="X44" s="351"/>
      <c r="Y44" s="351"/>
      <c r="Z44" s="351"/>
      <c r="AA44" s="351"/>
      <c r="AB44" s="351"/>
      <c r="AC44" s="351"/>
      <c r="AD44" s="351"/>
      <c r="AE44" s="351"/>
      <c r="AF44" s="351"/>
      <c r="AG44" s="351"/>
      <c r="AH44" s="350"/>
    </row>
    <row r="45" spans="1:34">
      <c r="A45" s="342">
        <v>45</v>
      </c>
      <c r="B45" s="342">
        <v>6</v>
      </c>
      <c r="C45" s="342" t="str">
        <f>[1]ΑΝΤΙΣΤΟΙΧΙΣΗ!$D$383</f>
        <v>ATHENA</v>
      </c>
      <c r="D45" s="353" t="str">
        <f>[1]ΑΝΤΙΣΤΟΙΧΙΣΗ!G384</f>
        <v>Κρατήσεις</v>
      </c>
      <c r="E45" s="356">
        <f t="shared" ref="E45:P45" si="24">U45*E44</f>
        <v>0</v>
      </c>
      <c r="F45" s="355">
        <f t="shared" si="24"/>
        <v>0</v>
      </c>
      <c r="G45" s="355">
        <f t="shared" si="24"/>
        <v>0</v>
      </c>
      <c r="H45" s="355">
        <f t="shared" si="24"/>
        <v>0</v>
      </c>
      <c r="I45" s="355">
        <f t="shared" si="24"/>
        <v>0</v>
      </c>
      <c r="J45" s="355">
        <f t="shared" si="24"/>
        <v>0</v>
      </c>
      <c r="K45" s="355">
        <f t="shared" si="24"/>
        <v>0</v>
      </c>
      <c r="L45" s="355">
        <f t="shared" si="24"/>
        <v>0</v>
      </c>
      <c r="M45" s="355">
        <f t="shared" si="24"/>
        <v>0</v>
      </c>
      <c r="N45" s="355">
        <f t="shared" si="24"/>
        <v>0</v>
      </c>
      <c r="O45" s="355">
        <f t="shared" si="24"/>
        <v>0</v>
      </c>
      <c r="P45" s="355">
        <f t="shared" si="24"/>
        <v>0</v>
      </c>
      <c r="Q45" s="350"/>
      <c r="S45" s="354" t="str">
        <f>[1]ΑΝΤΙΣΤΟΙΧΙΣΗ!$D$383</f>
        <v>ATHENA</v>
      </c>
      <c r="T45" s="353" t="str">
        <f>[1]ΑΝΤΙΣΤΟΙΧΙΣΗ!G384</f>
        <v>Κρατήσεις</v>
      </c>
      <c r="U45" s="380"/>
      <c r="V45" s="351"/>
      <c r="W45" s="351"/>
      <c r="X45" s="351"/>
      <c r="Y45" s="351"/>
      <c r="Z45" s="351"/>
      <c r="AA45" s="351"/>
      <c r="AB45" s="351"/>
      <c r="AC45" s="351"/>
      <c r="AD45" s="351"/>
      <c r="AE45" s="351"/>
      <c r="AF45" s="351"/>
      <c r="AG45" s="351"/>
      <c r="AH45" s="350"/>
    </row>
    <row r="46" spans="1:34">
      <c r="A46" s="342">
        <v>46</v>
      </c>
      <c r="B46" s="342">
        <v>7</v>
      </c>
      <c r="C46" s="342" t="str">
        <f>[1]ΑΝΤΙΣΤΟΙΧΙΣΗ!$D$383</f>
        <v>ATHENA</v>
      </c>
      <c r="D46" s="377" t="str">
        <f>[1]ΑΝΤΙΣΤΟΙΧΙΣΗ!G385</f>
        <v>Τζίρος</v>
      </c>
      <c r="E46" s="376">
        <f t="shared" ref="E46:P46" si="25">E41*E43</f>
        <v>1554.3</v>
      </c>
      <c r="F46" s="375">
        <f t="shared" si="25"/>
        <v>0</v>
      </c>
      <c r="G46" s="375">
        <f t="shared" si="25"/>
        <v>2494.3542857142857</v>
      </c>
      <c r="H46" s="375">
        <f t="shared" si="25"/>
        <v>3420.8329411764703</v>
      </c>
      <c r="I46" s="375">
        <f t="shared" si="25"/>
        <v>4398.6239999999998</v>
      </c>
      <c r="J46" s="375">
        <f t="shared" si="25"/>
        <v>4170.7153846153842</v>
      </c>
      <c r="K46" s="375">
        <f t="shared" si="25"/>
        <v>4162.5461538461541</v>
      </c>
      <c r="L46" s="375">
        <f t="shared" si="25"/>
        <v>4188.0166666666664</v>
      </c>
      <c r="M46" s="375">
        <f t="shared" si="25"/>
        <v>4096.0153846153844</v>
      </c>
      <c r="N46" s="375">
        <f t="shared" si="25"/>
        <v>3078.1511111111113</v>
      </c>
      <c r="O46" s="375">
        <f t="shared" si="25"/>
        <v>2863.68</v>
      </c>
      <c r="P46" s="375">
        <f t="shared" si="25"/>
        <v>3165.96</v>
      </c>
      <c r="Q46" s="350"/>
      <c r="S46" s="354" t="str">
        <f>[1]ΑΝΤΙΣΤΟΙΧΙΣΗ!$D$383</f>
        <v>ATHENA</v>
      </c>
      <c r="T46" s="353" t="str">
        <f>[1]ΑΝΤΙΣΤΟΙΧΙΣΗ!G385</f>
        <v>Τζίρος</v>
      </c>
      <c r="U46" s="380">
        <v>431.75</v>
      </c>
      <c r="V46" s="351">
        <v>0</v>
      </c>
      <c r="W46" s="351">
        <v>727.52</v>
      </c>
      <c r="X46" s="351">
        <v>2423.09</v>
      </c>
      <c r="Y46" s="351">
        <v>3665.52</v>
      </c>
      <c r="Z46" s="351">
        <v>3614.62</v>
      </c>
      <c r="AA46" s="351">
        <v>3607.54</v>
      </c>
      <c r="AB46" s="351">
        <v>2512.81</v>
      </c>
      <c r="AC46" s="351">
        <v>3549.88</v>
      </c>
      <c r="AD46" s="351">
        <v>3462.92</v>
      </c>
      <c r="AE46" s="351">
        <v>477.28</v>
      </c>
      <c r="AF46" s="351">
        <v>1055.32</v>
      </c>
      <c r="AG46" s="351"/>
      <c r="AH46" s="350"/>
    </row>
    <row r="47" spans="1:34">
      <c r="A47" s="342">
        <v>47</v>
      </c>
      <c r="B47" s="349">
        <v>8</v>
      </c>
      <c r="C47" s="349" t="str">
        <f>[1]ΑΝΤΙΣΤΟΙΧΙΣΗ!$D$383</f>
        <v>ATHENA</v>
      </c>
      <c r="D47" s="346" t="str">
        <f>[1]ΑΝΤΙΣΤΟΙΧΙΣΗ!G386</f>
        <v>Τεγ.Μέτρα</v>
      </c>
      <c r="E47" s="345">
        <v>42.5</v>
      </c>
      <c r="F47" s="348">
        <v>42.5</v>
      </c>
      <c r="G47" s="348">
        <v>42.5</v>
      </c>
      <c r="H47" s="348">
        <v>42.5</v>
      </c>
      <c r="I47" s="348">
        <v>42.5</v>
      </c>
      <c r="J47" s="348">
        <v>42.5</v>
      </c>
      <c r="K47" s="348">
        <v>42.5</v>
      </c>
      <c r="L47" s="348">
        <v>42.5</v>
      </c>
      <c r="M47" s="348">
        <v>42.5</v>
      </c>
      <c r="N47" s="348">
        <v>42.5</v>
      </c>
      <c r="O47" s="348">
        <v>42.5</v>
      </c>
      <c r="P47" s="348">
        <v>42.5</v>
      </c>
      <c r="Q47" s="343"/>
      <c r="S47" s="347" t="str">
        <f>[1]ΑΝΤΙΣΤΟΙΧΙΣΗ!$D$383</f>
        <v>ATHENA</v>
      </c>
      <c r="T47" s="346" t="str">
        <f>[1]ΑΝΤΙΣΤΟΙΧΙΣΗ!G386</f>
        <v>Τεγ.Μέτρα</v>
      </c>
      <c r="U47" s="389">
        <v>42.5</v>
      </c>
      <c r="V47" s="389">
        <v>42.5</v>
      </c>
      <c r="W47" s="389">
        <v>42.5</v>
      </c>
      <c r="X47" s="389">
        <v>42.5</v>
      </c>
      <c r="Y47" s="389">
        <v>42.5</v>
      </c>
      <c r="Z47" s="389">
        <v>42.5</v>
      </c>
      <c r="AA47" s="389">
        <v>42.5</v>
      </c>
      <c r="AB47" s="389">
        <v>42.5</v>
      </c>
      <c r="AC47" s="389">
        <v>42.5</v>
      </c>
      <c r="AD47" s="389">
        <v>42.5</v>
      </c>
      <c r="AE47" s="389">
        <v>42.5</v>
      </c>
      <c r="AF47" s="389">
        <v>42.5</v>
      </c>
      <c r="AG47" s="344"/>
      <c r="AH47" s="343"/>
    </row>
    <row r="48" spans="1:34" ht="14.5">
      <c r="A48" s="342">
        <v>48</v>
      </c>
      <c r="B48" s="342"/>
      <c r="C48" s="342">
        <v>110</v>
      </c>
      <c r="D48" s="374">
        <f>[1]ΑΝΤΙΣΤΟΙΧΙΣΗ!$E$379</f>
        <v>2025</v>
      </c>
      <c r="E48" s="370" t="s">
        <v>427</v>
      </c>
      <c r="F48" s="369" t="s">
        <v>52</v>
      </c>
      <c r="G48" s="370" t="s">
        <v>53</v>
      </c>
      <c r="H48" s="369" t="s">
        <v>54</v>
      </c>
      <c r="I48" s="370" t="s">
        <v>55</v>
      </c>
      <c r="J48" s="369" t="s">
        <v>56</v>
      </c>
      <c r="K48" s="370" t="s">
        <v>57</v>
      </c>
      <c r="L48" s="369" t="s">
        <v>58</v>
      </c>
      <c r="M48" s="370" t="s">
        <v>59</v>
      </c>
      <c r="N48" s="369" t="s">
        <v>60</v>
      </c>
      <c r="O48" s="370" t="s">
        <v>61</v>
      </c>
      <c r="P48" s="369" t="s">
        <v>62</v>
      </c>
      <c r="Q48" s="388"/>
      <c r="S48" s="372">
        <v>110</v>
      </c>
      <c r="T48" s="371">
        <f>[1]ΑΝΤΙΣΤΟΙΧΙΣΗ!$E$380</f>
        <v>2024</v>
      </c>
      <c r="U48" s="370" t="s">
        <v>427</v>
      </c>
      <c r="V48" s="369" t="s">
        <v>52</v>
      </c>
      <c r="W48" s="370" t="s">
        <v>53</v>
      </c>
      <c r="X48" s="369" t="s">
        <v>54</v>
      </c>
      <c r="Y48" s="370" t="s">
        <v>55</v>
      </c>
      <c r="Z48" s="369" t="s">
        <v>56</v>
      </c>
      <c r="AA48" s="370" t="s">
        <v>57</v>
      </c>
      <c r="AB48" s="369" t="s">
        <v>58</v>
      </c>
      <c r="AC48" s="370" t="s">
        <v>59</v>
      </c>
      <c r="AD48" s="369" t="s">
        <v>60</v>
      </c>
      <c r="AE48" s="370" t="s">
        <v>61</v>
      </c>
      <c r="AF48" s="369" t="s">
        <v>62</v>
      </c>
      <c r="AG48" s="362"/>
      <c r="AH48" s="361"/>
    </row>
    <row r="49" spans="1:34">
      <c r="A49" s="342">
        <v>49</v>
      </c>
      <c r="B49" s="368">
        <v>1</v>
      </c>
      <c r="C49" s="368" t="str">
        <f>[1]ΑΝΤΙΣΤΟΙΧΙΣΗ!$D$384</f>
        <v>LYTO</v>
      </c>
      <c r="D49" s="364" t="str">
        <f>[1]ΑΝΤΙΣΤΟΙΧΙΣΗ!G379</f>
        <v>% Άυξησης Μέσης Τιμής</v>
      </c>
      <c r="E49" s="367">
        <v>0.2</v>
      </c>
      <c r="F49" s="367">
        <v>0.2</v>
      </c>
      <c r="G49" s="367">
        <v>0.2</v>
      </c>
      <c r="H49" s="367">
        <v>0.2</v>
      </c>
      <c r="I49" s="367">
        <v>0.2</v>
      </c>
      <c r="J49" s="367">
        <v>0.2</v>
      </c>
      <c r="K49" s="367">
        <v>0.2</v>
      </c>
      <c r="L49" s="367">
        <v>0.2</v>
      </c>
      <c r="M49" s="367">
        <v>0.2</v>
      </c>
      <c r="N49" s="367">
        <v>0.2</v>
      </c>
      <c r="O49" s="367">
        <v>0.2</v>
      </c>
      <c r="P49" s="367">
        <v>0.2</v>
      </c>
      <c r="Q49" s="378"/>
      <c r="S49" s="365" t="str">
        <f>[1]ΑΝΤΙΣΤΟΙΧΙΣΗ!$D$384</f>
        <v>LYTO</v>
      </c>
      <c r="T49" s="364" t="str">
        <f>[1]ΑΝΤΙΣΤΟΙΧΙΣΗ!G379</f>
        <v>% Άυξησης Μέσης Τιμής</v>
      </c>
      <c r="U49" s="382"/>
      <c r="V49" s="362"/>
      <c r="W49" s="362"/>
      <c r="X49" s="362"/>
      <c r="Y49" s="362"/>
      <c r="Z49" s="362"/>
      <c r="AA49" s="362"/>
      <c r="AB49" s="362"/>
      <c r="AC49" s="362"/>
      <c r="AD49" s="362"/>
      <c r="AE49" s="362"/>
      <c r="AF49" s="362"/>
      <c r="AG49" s="362"/>
      <c r="AH49" s="361"/>
    </row>
    <row r="50" spans="1:34">
      <c r="A50" s="342">
        <v>50</v>
      </c>
      <c r="B50" s="342">
        <v>2</v>
      </c>
      <c r="C50" s="342" t="str">
        <f>[1]ΑΝΤΙΣΤΟΙΧΙΣΗ!$D$384</f>
        <v>LYTO</v>
      </c>
      <c r="D50" s="353" t="str">
        <f>[1]ΑΝΤΙΣΤΟΙΧΙΣΗ!G380</f>
        <v>Μέση Τιμή</v>
      </c>
      <c r="E50" s="356">
        <f t="shared" ref="E50:P50" si="26">U50*E49+U50</f>
        <v>85.4328</v>
      </c>
      <c r="F50" s="355">
        <f t="shared" si="26"/>
        <v>115.16964705882353</v>
      </c>
      <c r="G50" s="355">
        <f t="shared" si="26"/>
        <v>117.16500000000001</v>
      </c>
      <c r="H50" s="355">
        <f t="shared" si="26"/>
        <v>139.91700000000003</v>
      </c>
      <c r="I50" s="355">
        <f t="shared" si="26"/>
        <v>142.00591304347827</v>
      </c>
      <c r="J50" s="355">
        <f t="shared" si="26"/>
        <v>146.1203076923077</v>
      </c>
      <c r="K50" s="355">
        <f t="shared" si="26"/>
        <v>137.55514285714287</v>
      </c>
      <c r="L50" s="355">
        <f t="shared" si="26"/>
        <v>131.73889655172414</v>
      </c>
      <c r="M50" s="355">
        <f t="shared" si="26"/>
        <v>141.72750000000002</v>
      </c>
      <c r="N50" s="355">
        <f t="shared" si="26"/>
        <v>126.49871999999999</v>
      </c>
      <c r="O50" s="355">
        <f t="shared" si="26"/>
        <v>129.96600000000001</v>
      </c>
      <c r="P50" s="386">
        <f t="shared" si="26"/>
        <v>145.18799999999999</v>
      </c>
      <c r="Q50" s="384"/>
      <c r="S50" s="354" t="str">
        <f>[1]ΑΝΤΙΣΤΟΙΧΙΣΗ!$D$384</f>
        <v>LYTO</v>
      </c>
      <c r="T50" s="353" t="str">
        <f>[1]ΑΝΤΙΣΤΟΙΧΙΣΗ!G380</f>
        <v>Μέση Τιμή</v>
      </c>
      <c r="U50" s="381">
        <f t="shared" ref="U50:AF50" si="27">U55/U52</f>
        <v>71.194000000000003</v>
      </c>
      <c r="V50" s="381">
        <f t="shared" si="27"/>
        <v>95.974705882352936</v>
      </c>
      <c r="W50" s="381">
        <f t="shared" si="27"/>
        <v>97.637500000000003</v>
      </c>
      <c r="X50" s="381">
        <f t="shared" si="27"/>
        <v>116.59750000000001</v>
      </c>
      <c r="Y50" s="381">
        <f t="shared" si="27"/>
        <v>118.33826086956523</v>
      </c>
      <c r="Z50" s="381">
        <f t="shared" si="27"/>
        <v>121.76692307692308</v>
      </c>
      <c r="AA50" s="381">
        <f t="shared" si="27"/>
        <v>114.62928571428571</v>
      </c>
      <c r="AB50" s="381">
        <f t="shared" si="27"/>
        <v>109.78241379310344</v>
      </c>
      <c r="AC50" s="381">
        <f t="shared" si="27"/>
        <v>118.10625</v>
      </c>
      <c r="AD50" s="381">
        <f t="shared" si="27"/>
        <v>105.4156</v>
      </c>
      <c r="AE50" s="381">
        <f t="shared" si="27"/>
        <v>108.30500000000001</v>
      </c>
      <c r="AF50" s="381">
        <f t="shared" si="27"/>
        <v>120.99</v>
      </c>
      <c r="AG50" s="351"/>
      <c r="AH50" s="350"/>
    </row>
    <row r="51" spans="1:34">
      <c r="A51" s="342">
        <v>51</v>
      </c>
      <c r="B51" s="342">
        <v>3</v>
      </c>
      <c r="C51" s="342" t="str">
        <f>[1]ΑΝΤΙΣΤΟΙΧΙΣΗ!$D$384</f>
        <v>LYTO</v>
      </c>
      <c r="D51" s="353" t="str">
        <f>[1]ΑΝΤΙΣΤΟΙΧΙΣΗ!G381</f>
        <v>Ημέρες Προηγούμενου Έτους</v>
      </c>
      <c r="E51" s="352">
        <f t="shared" ref="E51:P51" si="28">U52</f>
        <v>10</v>
      </c>
      <c r="F51" s="352">
        <f t="shared" si="28"/>
        <v>17</v>
      </c>
      <c r="G51" s="352">
        <f t="shared" si="28"/>
        <v>16</v>
      </c>
      <c r="H51" s="352">
        <f t="shared" si="28"/>
        <v>24</v>
      </c>
      <c r="I51" s="352">
        <f t="shared" si="28"/>
        <v>23</v>
      </c>
      <c r="J51" s="352">
        <f t="shared" si="28"/>
        <v>26</v>
      </c>
      <c r="K51" s="352">
        <f t="shared" si="28"/>
        <v>28</v>
      </c>
      <c r="L51" s="352">
        <f t="shared" si="28"/>
        <v>29</v>
      </c>
      <c r="M51" s="352">
        <f t="shared" si="28"/>
        <v>24</v>
      </c>
      <c r="N51" s="352">
        <f t="shared" si="28"/>
        <v>25</v>
      </c>
      <c r="O51" s="352">
        <f t="shared" si="28"/>
        <v>4</v>
      </c>
      <c r="P51" s="352">
        <f t="shared" si="28"/>
        <v>8</v>
      </c>
      <c r="Q51" s="384"/>
      <c r="S51" s="354" t="str">
        <f>[1]ΑΝΤΙΣΤΟΙΧΙΣΗ!$D$384</f>
        <v>LYTO</v>
      </c>
      <c r="T51" s="353" t="str">
        <f>[1]ΑΝΤΙΣΤΟΙΧΙΣΗ!G381</f>
        <v>Ημέρες Προηγούμενου Έτους</v>
      </c>
      <c r="U51" s="380"/>
      <c r="V51" s="351"/>
      <c r="W51" s="351"/>
      <c r="X51" s="351"/>
      <c r="Y51" s="351"/>
      <c r="Z51" s="351"/>
      <c r="AA51" s="351"/>
      <c r="AB51" s="351"/>
      <c r="AC51" s="351"/>
      <c r="AD51" s="351"/>
      <c r="AE51" s="351"/>
      <c r="AF51" s="351"/>
      <c r="AG51" s="351"/>
      <c r="AH51" s="350"/>
    </row>
    <row r="52" spans="1:34">
      <c r="A52" s="342">
        <v>52</v>
      </c>
      <c r="B52" s="342">
        <v>4</v>
      </c>
      <c r="C52" s="342" t="str">
        <f>[1]ΑΝΤΙΣΤΟΙΧΙΣΗ!$D$384</f>
        <v>LYTO</v>
      </c>
      <c r="D52" s="353" t="str">
        <f>[1]ΑΝΤΙΣΤΟΙΧΙΣΗ!G382</f>
        <v>Ημέρες</v>
      </c>
      <c r="E52" s="360">
        <v>15</v>
      </c>
      <c r="F52" s="359">
        <v>15</v>
      </c>
      <c r="G52" s="359">
        <v>20</v>
      </c>
      <c r="H52" s="359">
        <v>20</v>
      </c>
      <c r="I52" s="359">
        <v>25</v>
      </c>
      <c r="J52" s="359">
        <v>25</v>
      </c>
      <c r="K52" s="359">
        <v>25</v>
      </c>
      <c r="L52" s="359">
        <v>25</v>
      </c>
      <c r="M52" s="359">
        <v>25</v>
      </c>
      <c r="N52" s="359">
        <v>20</v>
      </c>
      <c r="O52" s="359">
        <v>20</v>
      </c>
      <c r="P52" s="379">
        <v>20</v>
      </c>
      <c r="Q52" s="384"/>
      <c r="S52" s="354" t="str">
        <f>[1]ΑΝΤΙΣΤΟΙΧΙΣΗ!$D$384</f>
        <v>LYTO</v>
      </c>
      <c r="T52" s="353" t="str">
        <f>[1]ΑΝΤΙΣΤΟΙΧΙΣΗ!G382</f>
        <v>Ημέρες</v>
      </c>
      <c r="U52" s="380">
        <v>10</v>
      </c>
      <c r="V52" s="351">
        <v>17</v>
      </c>
      <c r="W52" s="351">
        <v>16</v>
      </c>
      <c r="X52" s="351">
        <v>24</v>
      </c>
      <c r="Y52" s="351">
        <v>23</v>
      </c>
      <c r="Z52" s="351">
        <v>26</v>
      </c>
      <c r="AA52" s="351">
        <v>28</v>
      </c>
      <c r="AB52" s="351">
        <v>29</v>
      </c>
      <c r="AC52" s="351">
        <v>24</v>
      </c>
      <c r="AD52" s="351">
        <v>25</v>
      </c>
      <c r="AE52" s="351">
        <v>4</v>
      </c>
      <c r="AF52" s="351">
        <v>8</v>
      </c>
      <c r="AG52" s="351"/>
      <c r="AH52" s="350"/>
    </row>
    <row r="53" spans="1:34">
      <c r="A53" s="342">
        <v>53</v>
      </c>
      <c r="B53" s="342">
        <v>5</v>
      </c>
      <c r="C53" s="342" t="str">
        <f>[1]ΑΝΤΙΣΤΟΙΧΙΣΗ!$D$384</f>
        <v>LYTO</v>
      </c>
      <c r="D53" s="353" t="str">
        <f>[1]ΑΝΤΙΣΤΟΙΧΙΣΗ!G383</f>
        <v xml:space="preserve">% Άυξησης Κρατήσεων </v>
      </c>
      <c r="E53" s="358"/>
      <c r="F53" s="357"/>
      <c r="G53" s="357"/>
      <c r="H53" s="357"/>
      <c r="I53" s="357"/>
      <c r="J53" s="357"/>
      <c r="K53" s="357"/>
      <c r="L53" s="357"/>
      <c r="M53" s="357"/>
      <c r="N53" s="357"/>
      <c r="O53" s="357"/>
      <c r="P53" s="387"/>
      <c r="Q53" s="384"/>
      <c r="S53" s="354" t="str">
        <f>[1]ΑΝΤΙΣΤΟΙΧΙΣΗ!$D$384</f>
        <v>LYTO</v>
      </c>
      <c r="T53" s="353" t="str">
        <f>[1]ΑΝΤΙΣΤΟΙΧΙΣΗ!G383</f>
        <v xml:space="preserve">% Άυξησης Κρατήσεων </v>
      </c>
      <c r="U53" s="380"/>
      <c r="V53" s="351"/>
      <c r="W53" s="351"/>
      <c r="X53" s="351"/>
      <c r="Y53" s="351"/>
      <c r="Z53" s="351"/>
      <c r="AA53" s="351"/>
      <c r="AB53" s="351"/>
      <c r="AC53" s="351"/>
      <c r="AD53" s="351"/>
      <c r="AE53" s="351"/>
      <c r="AF53" s="351"/>
      <c r="AG53" s="351"/>
      <c r="AH53" s="350"/>
    </row>
    <row r="54" spans="1:34">
      <c r="A54" s="342">
        <v>54</v>
      </c>
      <c r="B54" s="342">
        <v>6</v>
      </c>
      <c r="C54" s="342" t="str">
        <f>[1]ΑΝΤΙΣΤΟΙΧΙΣΗ!$D$384</f>
        <v>LYTO</v>
      </c>
      <c r="D54" s="353" t="str">
        <f>[1]ΑΝΤΙΣΤΟΙΧΙΣΗ!G384</f>
        <v>Κρατήσεις</v>
      </c>
      <c r="E54" s="356">
        <f t="shared" ref="E54:P54" si="29">U54*E53</f>
        <v>0</v>
      </c>
      <c r="F54" s="355">
        <f t="shared" si="29"/>
        <v>0</v>
      </c>
      <c r="G54" s="355">
        <f t="shared" si="29"/>
        <v>0</v>
      </c>
      <c r="H54" s="355">
        <f t="shared" si="29"/>
        <v>0</v>
      </c>
      <c r="I54" s="355">
        <f t="shared" si="29"/>
        <v>0</v>
      </c>
      <c r="J54" s="355">
        <f t="shared" si="29"/>
        <v>0</v>
      </c>
      <c r="K54" s="355">
        <f t="shared" si="29"/>
        <v>0</v>
      </c>
      <c r="L54" s="355">
        <f t="shared" si="29"/>
        <v>0</v>
      </c>
      <c r="M54" s="355">
        <f t="shared" si="29"/>
        <v>0</v>
      </c>
      <c r="N54" s="355">
        <f t="shared" si="29"/>
        <v>0</v>
      </c>
      <c r="O54" s="355">
        <f t="shared" si="29"/>
        <v>0</v>
      </c>
      <c r="P54" s="386">
        <f t="shared" si="29"/>
        <v>0</v>
      </c>
      <c r="Q54" s="384"/>
      <c r="S54" s="354" t="str">
        <f>[1]ΑΝΤΙΣΤΟΙΧΙΣΗ!$D$384</f>
        <v>LYTO</v>
      </c>
      <c r="T54" s="353" t="str">
        <f>[1]ΑΝΤΙΣΤΟΙΧΙΣΗ!G384</f>
        <v>Κρατήσεις</v>
      </c>
      <c r="U54" s="380"/>
      <c r="V54" s="351"/>
      <c r="W54" s="351"/>
      <c r="X54" s="351"/>
      <c r="Y54" s="351"/>
      <c r="Z54" s="351"/>
      <c r="AA54" s="351"/>
      <c r="AB54" s="351"/>
      <c r="AC54" s="351"/>
      <c r="AD54" s="351"/>
      <c r="AE54" s="351"/>
      <c r="AF54" s="351"/>
      <c r="AG54" s="351"/>
      <c r="AH54" s="350"/>
    </row>
    <row r="55" spans="1:34">
      <c r="A55" s="342">
        <v>55</v>
      </c>
      <c r="B55" s="342">
        <v>7</v>
      </c>
      <c r="C55" s="342" t="str">
        <f>[1]ΑΝΤΙΣΤΟΙΧΙΣΗ!$D$384</f>
        <v>LYTO</v>
      </c>
      <c r="D55" s="377" t="str">
        <f>[1]ΑΝΤΙΣΤΟΙΧΙΣΗ!G385</f>
        <v>Τζίρος</v>
      </c>
      <c r="E55" s="376">
        <f t="shared" ref="E55:P55" si="30">E50*E52</f>
        <v>1281.492</v>
      </c>
      <c r="F55" s="375">
        <f t="shared" si="30"/>
        <v>1727.5447058823529</v>
      </c>
      <c r="G55" s="375">
        <f t="shared" si="30"/>
        <v>2343.3000000000002</v>
      </c>
      <c r="H55" s="375">
        <f t="shared" si="30"/>
        <v>2798.3400000000006</v>
      </c>
      <c r="I55" s="375">
        <f t="shared" si="30"/>
        <v>3550.1478260869567</v>
      </c>
      <c r="J55" s="375">
        <f t="shared" si="30"/>
        <v>3653.0076923076927</v>
      </c>
      <c r="K55" s="375">
        <f t="shared" si="30"/>
        <v>3438.8785714285718</v>
      </c>
      <c r="L55" s="375">
        <f t="shared" si="30"/>
        <v>3293.4724137931034</v>
      </c>
      <c r="M55" s="375">
        <f t="shared" si="30"/>
        <v>3543.1875000000005</v>
      </c>
      <c r="N55" s="375">
        <f t="shared" si="30"/>
        <v>2529.9744000000001</v>
      </c>
      <c r="O55" s="375">
        <f t="shared" si="30"/>
        <v>2599.3200000000002</v>
      </c>
      <c r="P55" s="385">
        <f t="shared" si="30"/>
        <v>2903.7599999999998</v>
      </c>
      <c r="Q55" s="384"/>
      <c r="S55" s="354" t="str">
        <f>[1]ΑΝΤΙΣΤΟΙΧΙΣΗ!$D$384</f>
        <v>LYTO</v>
      </c>
      <c r="T55" s="353" t="str">
        <f>[1]ΑΝΤΙΣΤΟΙΧΙΣΗ!G385</f>
        <v>Τζίρος</v>
      </c>
      <c r="U55" s="380">
        <v>711.94</v>
      </c>
      <c r="V55" s="351">
        <v>1631.57</v>
      </c>
      <c r="W55" s="351">
        <v>1562.2</v>
      </c>
      <c r="X55" s="351">
        <v>2798.34</v>
      </c>
      <c r="Y55" s="351">
        <v>2721.78</v>
      </c>
      <c r="Z55" s="351">
        <v>3165.94</v>
      </c>
      <c r="AA55" s="351">
        <v>3209.62</v>
      </c>
      <c r="AB55" s="351">
        <v>3183.69</v>
      </c>
      <c r="AC55" s="351">
        <v>2834.55</v>
      </c>
      <c r="AD55" s="351">
        <v>2635.39</v>
      </c>
      <c r="AE55" s="351">
        <v>433.22</v>
      </c>
      <c r="AF55" s="351">
        <v>967.92</v>
      </c>
      <c r="AG55" s="351"/>
      <c r="AH55" s="350"/>
    </row>
    <row r="56" spans="1:34">
      <c r="A56" s="342">
        <v>56</v>
      </c>
      <c r="B56" s="349">
        <v>8</v>
      </c>
      <c r="C56" s="349" t="str">
        <f>[1]ΑΝΤΙΣΤΟΙΧΙΣΗ!$D$384</f>
        <v>LYTO</v>
      </c>
      <c r="D56" s="346" t="str">
        <f>[1]ΑΝΤΙΣΤΟΙΧΙΣΗ!G386</f>
        <v>Τεγ.Μέτρα</v>
      </c>
      <c r="E56" s="345">
        <v>49.1</v>
      </c>
      <c r="F56" s="345">
        <v>49.1</v>
      </c>
      <c r="G56" s="345">
        <v>49.1</v>
      </c>
      <c r="H56" s="345">
        <v>49.1</v>
      </c>
      <c r="I56" s="345">
        <v>49.1</v>
      </c>
      <c r="J56" s="345">
        <v>49.1</v>
      </c>
      <c r="K56" s="345">
        <v>49.1</v>
      </c>
      <c r="L56" s="345">
        <v>49.1</v>
      </c>
      <c r="M56" s="345">
        <v>49.1</v>
      </c>
      <c r="N56" s="345">
        <v>49.1</v>
      </c>
      <c r="O56" s="345">
        <v>49.1</v>
      </c>
      <c r="P56" s="345">
        <v>49.1</v>
      </c>
      <c r="Q56" s="383"/>
      <c r="S56" s="347" t="str">
        <f>[1]ΑΝΤΙΣΤΟΙΧΙΣΗ!$D$384</f>
        <v>LYTO</v>
      </c>
      <c r="T56" s="346" t="str">
        <f>[1]ΑΝΤΙΣΤΟΙΧΙΣΗ!G386</f>
        <v>Τεγ.Μέτρα</v>
      </c>
      <c r="U56" s="345">
        <v>49.1</v>
      </c>
      <c r="V56" s="345">
        <v>49.1</v>
      </c>
      <c r="W56" s="345">
        <v>49.1</v>
      </c>
      <c r="X56" s="345">
        <v>49.1</v>
      </c>
      <c r="Y56" s="345">
        <v>49.1</v>
      </c>
      <c r="Z56" s="345">
        <v>49.1</v>
      </c>
      <c r="AA56" s="345">
        <v>49.1</v>
      </c>
      <c r="AB56" s="345">
        <v>49.1</v>
      </c>
      <c r="AC56" s="345">
        <v>49.1</v>
      </c>
      <c r="AD56" s="345">
        <v>49.1</v>
      </c>
      <c r="AE56" s="345">
        <v>49.1</v>
      </c>
      <c r="AF56" s="345">
        <v>49.1</v>
      </c>
      <c r="AG56" s="344"/>
      <c r="AH56" s="343"/>
    </row>
    <row r="57" spans="1:34" ht="14.5">
      <c r="A57" s="342">
        <v>57</v>
      </c>
      <c r="B57" s="342"/>
      <c r="C57" s="342">
        <v>111</v>
      </c>
      <c r="D57" s="374">
        <f>[1]ΑΝΤΙΣΤΟΙΧΙΣΗ!$E$379</f>
        <v>2025</v>
      </c>
      <c r="E57" s="370" t="s">
        <v>427</v>
      </c>
      <c r="F57" s="369" t="s">
        <v>52</v>
      </c>
      <c r="G57" s="370" t="s">
        <v>53</v>
      </c>
      <c r="H57" s="369" t="s">
        <v>54</v>
      </c>
      <c r="I57" s="370" t="s">
        <v>55</v>
      </c>
      <c r="J57" s="369" t="s">
        <v>56</v>
      </c>
      <c r="K57" s="370" t="s">
        <v>57</v>
      </c>
      <c r="L57" s="369" t="s">
        <v>58</v>
      </c>
      <c r="M57" s="370" t="s">
        <v>59</v>
      </c>
      <c r="N57" s="369" t="s">
        <v>60</v>
      </c>
      <c r="O57" s="370" t="s">
        <v>61</v>
      </c>
      <c r="P57" s="369" t="s">
        <v>62</v>
      </c>
      <c r="Q57" s="373"/>
      <c r="S57" s="372">
        <v>111</v>
      </c>
      <c r="T57" s="371">
        <f>[1]ΑΝΤΙΣΤΟΙΧΙΣΗ!$E$380</f>
        <v>2024</v>
      </c>
      <c r="U57" s="370" t="s">
        <v>427</v>
      </c>
      <c r="V57" s="369" t="s">
        <v>52</v>
      </c>
      <c r="W57" s="370" t="s">
        <v>53</v>
      </c>
      <c r="X57" s="369" t="s">
        <v>54</v>
      </c>
      <c r="Y57" s="370" t="s">
        <v>55</v>
      </c>
      <c r="Z57" s="369" t="s">
        <v>56</v>
      </c>
      <c r="AA57" s="370" t="s">
        <v>57</v>
      </c>
      <c r="AB57" s="369" t="s">
        <v>58</v>
      </c>
      <c r="AC57" s="370" t="s">
        <v>59</v>
      </c>
      <c r="AD57" s="369" t="s">
        <v>60</v>
      </c>
      <c r="AE57" s="370" t="s">
        <v>61</v>
      </c>
      <c r="AF57" s="369" t="s">
        <v>62</v>
      </c>
      <c r="AG57" s="362"/>
      <c r="AH57" s="361"/>
    </row>
    <row r="58" spans="1:34">
      <c r="A58" s="342">
        <v>58</v>
      </c>
      <c r="B58" s="368">
        <v>1</v>
      </c>
      <c r="C58" s="368" t="str">
        <f>[1]ΑΝΤΙΣΤΟΙΧΙΣΗ!$D$385</f>
        <v>KLEIO</v>
      </c>
      <c r="D58" s="364" t="str">
        <f>[1]ΑΝΤΙΣΤΟΙΧΙΣΗ!G379</f>
        <v>% Άυξησης Μέσης Τιμής</v>
      </c>
      <c r="E58" s="367">
        <v>0</v>
      </c>
      <c r="F58" s="367">
        <v>0</v>
      </c>
      <c r="G58" s="367">
        <v>0</v>
      </c>
      <c r="H58" s="367">
        <v>0</v>
      </c>
      <c r="I58" s="367">
        <v>0</v>
      </c>
      <c r="J58" s="367">
        <v>0</v>
      </c>
      <c r="K58" s="367">
        <v>0</v>
      </c>
      <c r="L58" s="367">
        <v>0</v>
      </c>
      <c r="M58" s="367">
        <v>0</v>
      </c>
      <c r="N58" s="367">
        <v>0</v>
      </c>
      <c r="O58" s="367">
        <v>0</v>
      </c>
      <c r="P58" s="367">
        <v>0</v>
      </c>
      <c r="Q58" s="378"/>
      <c r="S58" s="365" t="str">
        <f>[1]ΑΝΤΙΣΤΟΙΧΙΣΗ!$D$385</f>
        <v>KLEIO</v>
      </c>
      <c r="T58" s="364" t="str">
        <f>[1]ΑΝΤΙΣΤΟΙΧΙΣΗ!G379</f>
        <v>% Άυξησης Μέσης Τιμής</v>
      </c>
      <c r="U58" s="382"/>
      <c r="V58" s="362"/>
      <c r="W58" s="362"/>
      <c r="X58" s="362"/>
      <c r="Y58" s="362"/>
      <c r="Z58" s="362"/>
      <c r="AA58" s="362"/>
      <c r="AB58" s="362"/>
      <c r="AC58" s="362"/>
      <c r="AD58" s="362"/>
      <c r="AE58" s="362"/>
      <c r="AF58" s="362"/>
      <c r="AG58" s="362"/>
      <c r="AH58" s="361"/>
    </row>
    <row r="59" spans="1:34">
      <c r="A59" s="342">
        <v>59</v>
      </c>
      <c r="B59" s="342">
        <v>2</v>
      </c>
      <c r="C59" s="342" t="str">
        <f>[1]ΑΝΤΙΣΤΟΙΧΙΣΗ!$D$385</f>
        <v>KLEIO</v>
      </c>
      <c r="D59" s="353" t="str">
        <f>[1]ΑΝΤΙΣΤΟΙΧΙΣΗ!G380</f>
        <v>Μέση Τιμή</v>
      </c>
      <c r="E59" s="356">
        <f t="shared" ref="E59:P59" si="31">U59*E58+U59</f>
        <v>171.30999999999997</v>
      </c>
      <c r="F59" s="355">
        <f t="shared" si="31"/>
        <v>225.83750000000001</v>
      </c>
      <c r="G59" s="355">
        <f t="shared" si="31"/>
        <v>185.78874999999999</v>
      </c>
      <c r="H59" s="355">
        <f t="shared" si="31"/>
        <v>204.84130434782611</v>
      </c>
      <c r="I59" s="355">
        <f t="shared" si="31"/>
        <v>217.02076923076922</v>
      </c>
      <c r="J59" s="355">
        <f t="shared" si="31"/>
        <v>208.45454545454547</v>
      </c>
      <c r="K59" s="355">
        <f t="shared" si="31"/>
        <v>218.38095238095238</v>
      </c>
      <c r="L59" s="355">
        <f t="shared" si="31"/>
        <v>203.38</v>
      </c>
      <c r="M59" s="355">
        <f t="shared" si="31"/>
        <v>211.47105263157894</v>
      </c>
      <c r="N59" s="355">
        <f t="shared" si="31"/>
        <v>200.0205882352941</v>
      </c>
      <c r="O59" s="355">
        <f t="shared" si="31"/>
        <v>232.48000000000002</v>
      </c>
      <c r="P59" s="355">
        <f t="shared" si="31"/>
        <v>219.625</v>
      </c>
      <c r="Q59" s="350"/>
      <c r="S59" s="354" t="str">
        <f>[1]ΑΝΤΙΣΤΟΙΧΙΣΗ!$D$385</f>
        <v>KLEIO</v>
      </c>
      <c r="T59" s="353" t="str">
        <f>[1]ΑΝΤΙΣΤΟΙΧΙΣΗ!G380</f>
        <v>Μέση Τιμή</v>
      </c>
      <c r="U59" s="381">
        <f t="shared" ref="U59:AF59" si="32">U64/U61</f>
        <v>171.30999999999997</v>
      </c>
      <c r="V59" s="381">
        <f t="shared" si="32"/>
        <v>225.83750000000001</v>
      </c>
      <c r="W59" s="381">
        <f t="shared" si="32"/>
        <v>185.78874999999999</v>
      </c>
      <c r="X59" s="381">
        <f t="shared" si="32"/>
        <v>204.84130434782611</v>
      </c>
      <c r="Y59" s="381">
        <f t="shared" si="32"/>
        <v>217.02076923076922</v>
      </c>
      <c r="Z59" s="381">
        <f t="shared" si="32"/>
        <v>208.45454545454547</v>
      </c>
      <c r="AA59" s="381">
        <f t="shared" si="32"/>
        <v>218.38095238095238</v>
      </c>
      <c r="AB59" s="381">
        <f t="shared" si="32"/>
        <v>203.38</v>
      </c>
      <c r="AC59" s="381">
        <f t="shared" si="32"/>
        <v>211.47105263157894</v>
      </c>
      <c r="AD59" s="381">
        <f t="shared" si="32"/>
        <v>200.0205882352941</v>
      </c>
      <c r="AE59" s="381">
        <f t="shared" si="32"/>
        <v>232.48000000000002</v>
      </c>
      <c r="AF59" s="381">
        <f t="shared" si="32"/>
        <v>219.625</v>
      </c>
      <c r="AG59" s="351"/>
      <c r="AH59" s="350"/>
    </row>
    <row r="60" spans="1:34">
      <c r="A60" s="342">
        <v>60</v>
      </c>
      <c r="B60" s="342">
        <v>3</v>
      </c>
      <c r="C60" s="342" t="str">
        <f>[1]ΑΝΤΙΣΤΟΙΧΙΣΗ!$D$385</f>
        <v>KLEIO</v>
      </c>
      <c r="D60" s="353" t="str">
        <f>[1]ΑΝΤΙΣΤΟΙΧΙΣΗ!G381</f>
        <v>Ημέρες Προηγούμενου Έτους</v>
      </c>
      <c r="E60" s="352">
        <f t="shared" ref="E60:P60" si="33">U61</f>
        <v>3</v>
      </c>
      <c r="F60" s="352">
        <f t="shared" si="33"/>
        <v>8</v>
      </c>
      <c r="G60" s="352">
        <f t="shared" si="33"/>
        <v>8</v>
      </c>
      <c r="H60" s="352">
        <f t="shared" si="33"/>
        <v>23</v>
      </c>
      <c r="I60" s="352">
        <f t="shared" si="33"/>
        <v>13</v>
      </c>
      <c r="J60" s="352">
        <f t="shared" si="33"/>
        <v>22</v>
      </c>
      <c r="K60" s="352">
        <f t="shared" si="33"/>
        <v>21</v>
      </c>
      <c r="L60" s="352">
        <f t="shared" si="33"/>
        <v>15</v>
      </c>
      <c r="M60" s="352">
        <f t="shared" si="33"/>
        <v>19</v>
      </c>
      <c r="N60" s="352">
        <f t="shared" si="33"/>
        <v>17</v>
      </c>
      <c r="O60" s="352">
        <f t="shared" si="33"/>
        <v>10</v>
      </c>
      <c r="P60" s="352">
        <f t="shared" si="33"/>
        <v>10</v>
      </c>
      <c r="Q60" s="350"/>
      <c r="S60" s="354" t="str">
        <f>[1]ΑΝΤΙΣΤΟΙΧΙΣΗ!$D$385</f>
        <v>KLEIO</v>
      </c>
      <c r="T60" s="353" t="str">
        <f>[1]ΑΝΤΙΣΤΟΙΧΙΣΗ!G381</f>
        <v>Ημέρες Προηγούμενου Έτους</v>
      </c>
      <c r="U60" s="380"/>
      <c r="V60" s="351"/>
      <c r="W60" s="351"/>
      <c r="X60" s="351"/>
      <c r="Y60" s="351"/>
      <c r="Z60" s="351"/>
      <c r="AA60" s="351"/>
      <c r="AB60" s="351"/>
      <c r="AC60" s="351"/>
      <c r="AD60" s="351"/>
      <c r="AE60" s="351"/>
      <c r="AF60" s="351"/>
      <c r="AG60" s="351"/>
      <c r="AH60" s="350"/>
    </row>
    <row r="61" spans="1:34">
      <c r="A61" s="342">
        <v>61</v>
      </c>
      <c r="B61" s="342">
        <v>4</v>
      </c>
      <c r="C61" s="342" t="str">
        <f>[1]ΑΝΤΙΣΤΟΙΧΙΣΗ!$D$385</f>
        <v>KLEIO</v>
      </c>
      <c r="D61" s="353" t="str">
        <f>[1]ΑΝΤΙΣΤΟΙΧΙΣΗ!G382</f>
        <v>Ημέρες</v>
      </c>
      <c r="E61" s="360">
        <v>15</v>
      </c>
      <c r="F61" s="359">
        <v>15</v>
      </c>
      <c r="G61" s="359">
        <v>15</v>
      </c>
      <c r="H61" s="359">
        <v>20</v>
      </c>
      <c r="I61" s="359">
        <v>25</v>
      </c>
      <c r="J61" s="359">
        <v>25</v>
      </c>
      <c r="K61" s="359">
        <v>25</v>
      </c>
      <c r="L61" s="359">
        <v>25</v>
      </c>
      <c r="M61" s="359">
        <v>25</v>
      </c>
      <c r="N61" s="359">
        <v>20</v>
      </c>
      <c r="O61" s="359">
        <v>20</v>
      </c>
      <c r="P61" s="359">
        <v>20</v>
      </c>
      <c r="Q61" s="350"/>
      <c r="S61" s="354" t="str">
        <f>[1]ΑΝΤΙΣΤΟΙΧΙΣΗ!$D$385</f>
        <v>KLEIO</v>
      </c>
      <c r="T61" s="353" t="str">
        <f>[1]ΑΝΤΙΣΤΟΙΧΙΣΗ!G382</f>
        <v>Ημέρες</v>
      </c>
      <c r="U61" s="380">
        <v>3</v>
      </c>
      <c r="V61" s="351">
        <v>8</v>
      </c>
      <c r="W61" s="351">
        <v>8</v>
      </c>
      <c r="X61" s="351">
        <v>23</v>
      </c>
      <c r="Y61" s="351">
        <v>13</v>
      </c>
      <c r="Z61" s="351">
        <v>22</v>
      </c>
      <c r="AA61" s="351">
        <v>21</v>
      </c>
      <c r="AB61" s="351">
        <v>15</v>
      </c>
      <c r="AC61" s="351">
        <v>19</v>
      </c>
      <c r="AD61" s="351">
        <v>17</v>
      </c>
      <c r="AE61" s="351">
        <v>10</v>
      </c>
      <c r="AF61" s="351">
        <v>10</v>
      </c>
      <c r="AG61" s="351"/>
      <c r="AH61" s="350"/>
    </row>
    <row r="62" spans="1:34">
      <c r="A62" s="342">
        <v>62</v>
      </c>
      <c r="B62" s="342">
        <v>5</v>
      </c>
      <c r="C62" s="342" t="str">
        <f>[1]ΑΝΤΙΣΤΟΙΧΙΣΗ!$D$385</f>
        <v>KLEIO</v>
      </c>
      <c r="D62" s="353" t="str">
        <f>[1]ΑΝΤΙΣΤΟΙΧΙΣΗ!G383</f>
        <v xml:space="preserve">% Άυξησης Κρατήσεων </v>
      </c>
      <c r="E62" s="358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0"/>
      <c r="S62" s="354" t="str">
        <f>[1]ΑΝΤΙΣΤΟΙΧΙΣΗ!$D$385</f>
        <v>KLEIO</v>
      </c>
      <c r="T62" s="353" t="str">
        <f>[1]ΑΝΤΙΣΤΟΙΧΙΣΗ!G383</f>
        <v xml:space="preserve">% Άυξησης Κρατήσεων </v>
      </c>
      <c r="U62" s="380"/>
      <c r="V62" s="351"/>
      <c r="W62" s="351"/>
      <c r="X62" s="351"/>
      <c r="Y62" s="351"/>
      <c r="Z62" s="351"/>
      <c r="AA62" s="351"/>
      <c r="AB62" s="351"/>
      <c r="AC62" s="351"/>
      <c r="AD62" s="351"/>
      <c r="AE62" s="351"/>
      <c r="AF62" s="351"/>
      <c r="AG62" s="351"/>
      <c r="AH62" s="350"/>
    </row>
    <row r="63" spans="1:34">
      <c r="A63" s="342">
        <v>63</v>
      </c>
      <c r="B63" s="342">
        <v>6</v>
      </c>
      <c r="C63" s="342" t="str">
        <f>[1]ΑΝΤΙΣΤΟΙΧΙΣΗ!$D$385</f>
        <v>KLEIO</v>
      </c>
      <c r="D63" s="353" t="str">
        <f>[1]ΑΝΤΙΣΤΟΙΧΙΣΗ!G384</f>
        <v>Κρατήσεις</v>
      </c>
      <c r="E63" s="356">
        <f t="shared" ref="E63:P63" si="34">U63*E62</f>
        <v>0</v>
      </c>
      <c r="F63" s="355">
        <f t="shared" si="34"/>
        <v>0</v>
      </c>
      <c r="G63" s="355">
        <f t="shared" si="34"/>
        <v>0</v>
      </c>
      <c r="H63" s="355">
        <f t="shared" si="34"/>
        <v>0</v>
      </c>
      <c r="I63" s="355">
        <f t="shared" si="34"/>
        <v>0</v>
      </c>
      <c r="J63" s="355">
        <f t="shared" si="34"/>
        <v>0</v>
      </c>
      <c r="K63" s="355">
        <f t="shared" si="34"/>
        <v>0</v>
      </c>
      <c r="L63" s="355">
        <f t="shared" si="34"/>
        <v>0</v>
      </c>
      <c r="M63" s="355">
        <f t="shared" si="34"/>
        <v>0</v>
      </c>
      <c r="N63" s="355">
        <f t="shared" si="34"/>
        <v>0</v>
      </c>
      <c r="O63" s="355">
        <f t="shared" si="34"/>
        <v>0</v>
      </c>
      <c r="P63" s="355">
        <f t="shared" si="34"/>
        <v>0</v>
      </c>
      <c r="Q63" s="350"/>
      <c r="S63" s="354" t="str">
        <f>[1]ΑΝΤΙΣΤΟΙΧΙΣΗ!$D$385</f>
        <v>KLEIO</v>
      </c>
      <c r="T63" s="353" t="str">
        <f>[1]ΑΝΤΙΣΤΟΙΧΙΣΗ!G384</f>
        <v>Κρατήσεις</v>
      </c>
      <c r="U63" s="380"/>
      <c r="V63" s="351"/>
      <c r="W63" s="351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0"/>
    </row>
    <row r="64" spans="1:34">
      <c r="A64" s="342">
        <v>64</v>
      </c>
      <c r="B64" s="342">
        <v>7</v>
      </c>
      <c r="C64" s="342" t="str">
        <f>[1]ΑΝΤΙΣΤΟΙΧΙΣΗ!$D$385</f>
        <v>KLEIO</v>
      </c>
      <c r="D64" s="377" t="str">
        <f>[1]ΑΝΤΙΣΤΟΙΧΙΣΗ!G385</f>
        <v>Τζίρος</v>
      </c>
      <c r="E64" s="376">
        <f t="shared" ref="E64:P64" si="35">E59*E61</f>
        <v>2569.6499999999996</v>
      </c>
      <c r="F64" s="375">
        <f t="shared" si="35"/>
        <v>3387.5625</v>
      </c>
      <c r="G64" s="375">
        <f t="shared" si="35"/>
        <v>2786.8312499999997</v>
      </c>
      <c r="H64" s="375">
        <f t="shared" si="35"/>
        <v>4096.826086956522</v>
      </c>
      <c r="I64" s="375">
        <f t="shared" si="35"/>
        <v>5425.5192307692305</v>
      </c>
      <c r="J64" s="375">
        <f t="shared" si="35"/>
        <v>5211.3636363636369</v>
      </c>
      <c r="K64" s="375">
        <f t="shared" si="35"/>
        <v>5459.5238095238092</v>
      </c>
      <c r="L64" s="375">
        <f t="shared" si="35"/>
        <v>5084.5</v>
      </c>
      <c r="M64" s="375">
        <f t="shared" si="35"/>
        <v>5286.7763157894733</v>
      </c>
      <c r="N64" s="375">
        <f t="shared" si="35"/>
        <v>4000.411764705882</v>
      </c>
      <c r="O64" s="375">
        <f t="shared" si="35"/>
        <v>4649.6000000000004</v>
      </c>
      <c r="P64" s="375">
        <f t="shared" si="35"/>
        <v>4392.5</v>
      </c>
      <c r="Q64" s="350"/>
      <c r="S64" s="354" t="str">
        <f>[1]ΑΝΤΙΣΤΟΙΧΙΣΗ!$D$385</f>
        <v>KLEIO</v>
      </c>
      <c r="T64" s="353" t="str">
        <f>[1]ΑΝΤΙΣΤΟΙΧΙΣΗ!G385</f>
        <v>Τζίρος</v>
      </c>
      <c r="U64" s="380">
        <v>513.92999999999995</v>
      </c>
      <c r="V64" s="351">
        <v>1806.7</v>
      </c>
      <c r="W64" s="351">
        <v>1486.31</v>
      </c>
      <c r="X64" s="351">
        <v>4711.3500000000004</v>
      </c>
      <c r="Y64" s="351">
        <v>2821.27</v>
      </c>
      <c r="Z64" s="351">
        <v>4586</v>
      </c>
      <c r="AA64" s="351">
        <v>4586</v>
      </c>
      <c r="AB64" s="351">
        <v>3050.7</v>
      </c>
      <c r="AC64" s="351">
        <v>4017.95</v>
      </c>
      <c r="AD64" s="351">
        <v>3400.35</v>
      </c>
      <c r="AE64" s="351">
        <v>2324.8000000000002</v>
      </c>
      <c r="AF64" s="351">
        <v>2196.25</v>
      </c>
      <c r="AG64" s="351"/>
      <c r="AH64" s="350"/>
    </row>
    <row r="65" spans="1:34">
      <c r="A65" s="342">
        <v>65</v>
      </c>
      <c r="B65" s="349">
        <v>8</v>
      </c>
      <c r="C65" s="349" t="str">
        <f>[1]ΑΝΤΙΣΤΟΙΧΙΣΗ!$D$385</f>
        <v>KLEIO</v>
      </c>
      <c r="D65" s="346" t="str">
        <f>[1]ΑΝΤΙΣΤΟΙΧΙΣΗ!G386</f>
        <v>Τεγ.Μέτρα</v>
      </c>
      <c r="E65" s="345">
        <v>135.04</v>
      </c>
      <c r="F65" s="345">
        <v>135.04</v>
      </c>
      <c r="G65" s="345">
        <v>135.04</v>
      </c>
      <c r="H65" s="345">
        <v>135.04</v>
      </c>
      <c r="I65" s="345">
        <v>135.04</v>
      </c>
      <c r="J65" s="345">
        <v>135.04</v>
      </c>
      <c r="K65" s="345">
        <v>135.04</v>
      </c>
      <c r="L65" s="345">
        <v>135.04</v>
      </c>
      <c r="M65" s="345">
        <v>135.04</v>
      </c>
      <c r="N65" s="345">
        <v>135.04</v>
      </c>
      <c r="O65" s="345">
        <v>135.04</v>
      </c>
      <c r="P65" s="345">
        <v>135.04</v>
      </c>
      <c r="Q65" s="343"/>
      <c r="S65" s="347" t="str">
        <f>[1]ΑΝΤΙΣΤΟΙΧΙΣΗ!$D$385</f>
        <v>KLEIO</v>
      </c>
      <c r="T65" s="346" t="str">
        <f>[1]ΑΝΤΙΣΤΟΙΧΙΣΗ!G386</f>
        <v>Τεγ.Μέτρα</v>
      </c>
      <c r="U65" s="345">
        <v>135.04</v>
      </c>
      <c r="V65" s="345">
        <v>135.04</v>
      </c>
      <c r="W65" s="345">
        <v>135.04</v>
      </c>
      <c r="X65" s="345">
        <v>135.04</v>
      </c>
      <c r="Y65" s="345">
        <v>135.04</v>
      </c>
      <c r="Z65" s="345">
        <v>135.04</v>
      </c>
      <c r="AA65" s="345">
        <v>135.04</v>
      </c>
      <c r="AB65" s="345">
        <v>135.04</v>
      </c>
      <c r="AC65" s="345">
        <v>135.04</v>
      </c>
      <c r="AD65" s="345">
        <v>135.04</v>
      </c>
      <c r="AE65" s="345">
        <v>135.04</v>
      </c>
      <c r="AF65" s="345">
        <v>135.04</v>
      </c>
      <c r="AG65" s="344"/>
      <c r="AH65" s="343"/>
    </row>
    <row r="66" spans="1:34" ht="14.5">
      <c r="A66" s="342">
        <v>66</v>
      </c>
      <c r="B66" s="342"/>
      <c r="C66" s="342">
        <v>112</v>
      </c>
      <c r="D66" s="374">
        <f>[1]ΑΝΤΙΣΤΟΙΧΙΣΗ!$E$379</f>
        <v>2025</v>
      </c>
      <c r="E66" s="370" t="s">
        <v>427</v>
      </c>
      <c r="F66" s="369" t="s">
        <v>52</v>
      </c>
      <c r="G66" s="370" t="s">
        <v>53</v>
      </c>
      <c r="H66" s="369" t="s">
        <v>54</v>
      </c>
      <c r="I66" s="370" t="s">
        <v>55</v>
      </c>
      <c r="J66" s="369" t="s">
        <v>56</v>
      </c>
      <c r="K66" s="370" t="s">
        <v>57</v>
      </c>
      <c r="L66" s="369" t="s">
        <v>58</v>
      </c>
      <c r="M66" s="370" t="s">
        <v>59</v>
      </c>
      <c r="N66" s="369" t="s">
        <v>60</v>
      </c>
      <c r="O66" s="370" t="s">
        <v>61</v>
      </c>
      <c r="P66" s="369" t="s">
        <v>62</v>
      </c>
      <c r="Q66" s="373"/>
      <c r="S66" s="372">
        <v>112</v>
      </c>
      <c r="T66" s="371">
        <f>[1]ΑΝΤΙΣΤΟΙΧΙΣΗ!$E$380</f>
        <v>2024</v>
      </c>
      <c r="U66" s="370" t="s">
        <v>427</v>
      </c>
      <c r="V66" s="369" t="s">
        <v>52</v>
      </c>
      <c r="W66" s="370" t="s">
        <v>53</v>
      </c>
      <c r="X66" s="369" t="s">
        <v>54</v>
      </c>
      <c r="Y66" s="370" t="s">
        <v>55</v>
      </c>
      <c r="Z66" s="369" t="s">
        <v>56</v>
      </c>
      <c r="AA66" s="370" t="s">
        <v>57</v>
      </c>
      <c r="AB66" s="369" t="s">
        <v>58</v>
      </c>
      <c r="AC66" s="370" t="s">
        <v>59</v>
      </c>
      <c r="AD66" s="369" t="s">
        <v>60</v>
      </c>
      <c r="AE66" s="370" t="s">
        <v>61</v>
      </c>
      <c r="AF66" s="369" t="s">
        <v>62</v>
      </c>
      <c r="AG66" s="362"/>
      <c r="AH66" s="361"/>
    </row>
    <row r="67" spans="1:34">
      <c r="A67" s="342">
        <v>67</v>
      </c>
      <c r="B67" s="368">
        <v>1</v>
      </c>
      <c r="C67" s="368" t="str">
        <f>[1]ΑΝΤΙΣΤΟΙΧΙΣΗ!$D$386</f>
        <v>ELPIS</v>
      </c>
      <c r="D67" s="364" t="str">
        <f>[1]ΑΝΤΙΣΤΟΙΧΙΣΗ!G379</f>
        <v>% Άυξησης Μέσης Τιμής</v>
      </c>
      <c r="E67" s="367">
        <v>0.1</v>
      </c>
      <c r="F67" s="367">
        <v>0.1</v>
      </c>
      <c r="G67" s="367">
        <v>0.1</v>
      </c>
      <c r="H67" s="367">
        <v>0.1</v>
      </c>
      <c r="I67" s="367">
        <v>0.1</v>
      </c>
      <c r="J67" s="367">
        <v>0.1</v>
      </c>
      <c r="K67" s="367">
        <v>0.1</v>
      </c>
      <c r="L67" s="367">
        <v>0.1</v>
      </c>
      <c r="M67" s="367">
        <v>0.1</v>
      </c>
      <c r="N67" s="367">
        <v>0.1</v>
      </c>
      <c r="O67" s="367">
        <v>0.1</v>
      </c>
      <c r="P67" s="367">
        <v>0.1</v>
      </c>
      <c r="Q67" s="361"/>
      <c r="S67" s="365" t="str">
        <f>[1]ΑΝΤΙΣΤΟΙΧΙΣΗ!$D$386</f>
        <v>ELPIS</v>
      </c>
      <c r="T67" s="364" t="str">
        <f>[1]ΑΝΤΙΣΤΟΙΧΙΣΗ!G379</f>
        <v>% Άυξησης Μέσης Τιμής</v>
      </c>
      <c r="U67" s="38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1"/>
    </row>
    <row r="68" spans="1:34">
      <c r="A68" s="342">
        <v>68</v>
      </c>
      <c r="B68" s="342">
        <v>2</v>
      </c>
      <c r="C68" s="342" t="str">
        <f>[1]ΑΝΤΙΣΤΟΙΧΙΣΗ!$D$386</f>
        <v>ELPIS</v>
      </c>
      <c r="D68" s="353" t="str">
        <f>[1]ΑΝΤΙΣΤΟΙΧΙΣΗ!G380</f>
        <v>Μέση Τιμή</v>
      </c>
      <c r="E68" s="356">
        <f t="shared" ref="E68:P68" si="36">U68*E67+U68</f>
        <v>111.7809</v>
      </c>
      <c r="F68" s="355">
        <f t="shared" si="36"/>
        <v>124.84549999999999</v>
      </c>
      <c r="G68" s="355">
        <f t="shared" si="36"/>
        <v>136.78838461538462</v>
      </c>
      <c r="H68" s="355">
        <f t="shared" si="36"/>
        <v>157.41495</v>
      </c>
      <c r="I68" s="355">
        <f t="shared" si="36"/>
        <v>153.81928571428571</v>
      </c>
      <c r="J68" s="355">
        <f t="shared" si="36"/>
        <v>147.18303448275864</v>
      </c>
      <c r="K68" s="355">
        <f t="shared" si="36"/>
        <v>133.918125</v>
      </c>
      <c r="L68" s="355">
        <f t="shared" si="36"/>
        <v>145.21447368421053</v>
      </c>
      <c r="M68" s="355">
        <f t="shared" si="36"/>
        <v>148.77789473684211</v>
      </c>
      <c r="N68" s="355">
        <f t="shared" si="36"/>
        <v>149.33111111111111</v>
      </c>
      <c r="O68" s="355">
        <f t="shared" si="36"/>
        <v>166.15940000000001</v>
      </c>
      <c r="P68" s="355">
        <f t="shared" si="36"/>
        <v>153.80828571428569</v>
      </c>
      <c r="Q68" s="350"/>
      <c r="S68" s="354" t="str">
        <f>[1]ΑΝΤΙΣΤΟΙΧΙΣΗ!$D$386</f>
        <v>ELPIS</v>
      </c>
      <c r="T68" s="353" t="str">
        <f>[1]ΑΝΤΙΣΤΟΙΧΙΣΗ!G380</f>
        <v>Μέση Τιμή</v>
      </c>
      <c r="U68" s="381">
        <f t="shared" ref="U68:AF68" si="37">U73/U70</f>
        <v>101.619</v>
      </c>
      <c r="V68" s="381">
        <f t="shared" si="37"/>
        <v>113.49590909090908</v>
      </c>
      <c r="W68" s="381">
        <f t="shared" si="37"/>
        <v>124.35307692307691</v>
      </c>
      <c r="X68" s="381">
        <f t="shared" si="37"/>
        <v>143.1045</v>
      </c>
      <c r="Y68" s="381">
        <f t="shared" si="37"/>
        <v>139.83571428571429</v>
      </c>
      <c r="Z68" s="381">
        <f t="shared" si="37"/>
        <v>133.80275862068967</v>
      </c>
      <c r="AA68" s="381">
        <f t="shared" si="37"/>
        <v>121.74374999999999</v>
      </c>
      <c r="AB68" s="381">
        <f t="shared" si="37"/>
        <v>132.01315789473685</v>
      </c>
      <c r="AC68" s="381">
        <f t="shared" si="37"/>
        <v>135.25263157894739</v>
      </c>
      <c r="AD68" s="381">
        <f t="shared" si="37"/>
        <v>135.75555555555556</v>
      </c>
      <c r="AE68" s="381">
        <f t="shared" si="37"/>
        <v>151.054</v>
      </c>
      <c r="AF68" s="381">
        <f t="shared" si="37"/>
        <v>139.82571428571427</v>
      </c>
      <c r="AG68" s="351"/>
      <c r="AH68" s="350"/>
    </row>
    <row r="69" spans="1:34">
      <c r="A69" s="342">
        <v>69</v>
      </c>
      <c r="B69" s="342">
        <v>3</v>
      </c>
      <c r="C69" s="342" t="str">
        <f>[1]ΑΝΤΙΣΤΟΙΧΙΣΗ!$D$386</f>
        <v>ELPIS</v>
      </c>
      <c r="D69" s="353" t="str">
        <f>[1]ΑΝΤΙΣΤΟΙΧΙΣΗ!G381</f>
        <v>Ημέρες Προηγούμενου Έτους</v>
      </c>
      <c r="E69" s="352">
        <f t="shared" ref="E69:P69" si="38">U70</f>
        <v>10</v>
      </c>
      <c r="F69" s="352">
        <f t="shared" si="38"/>
        <v>22</v>
      </c>
      <c r="G69" s="352">
        <f t="shared" si="38"/>
        <v>13</v>
      </c>
      <c r="H69" s="352">
        <f t="shared" si="38"/>
        <v>20</v>
      </c>
      <c r="I69" s="352">
        <f t="shared" si="38"/>
        <v>21</v>
      </c>
      <c r="J69" s="352">
        <f t="shared" si="38"/>
        <v>29</v>
      </c>
      <c r="K69" s="352">
        <f t="shared" si="38"/>
        <v>24</v>
      </c>
      <c r="L69" s="352">
        <f t="shared" si="38"/>
        <v>19</v>
      </c>
      <c r="M69" s="352">
        <f t="shared" si="38"/>
        <v>19</v>
      </c>
      <c r="N69" s="352">
        <f t="shared" si="38"/>
        <v>27</v>
      </c>
      <c r="O69" s="352">
        <f t="shared" si="38"/>
        <v>5</v>
      </c>
      <c r="P69" s="352">
        <f t="shared" si="38"/>
        <v>7</v>
      </c>
      <c r="Q69" s="350"/>
      <c r="S69" s="354" t="str">
        <f>[1]ΑΝΤΙΣΤΟΙΧΙΣΗ!$D$386</f>
        <v>ELPIS</v>
      </c>
      <c r="T69" s="353" t="str">
        <f>[1]ΑΝΤΙΣΤΟΙΧΙΣΗ!G381</f>
        <v>Ημέρες Προηγούμενου Έτους</v>
      </c>
      <c r="U69" s="380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0"/>
    </row>
    <row r="70" spans="1:34">
      <c r="A70" s="342">
        <v>70</v>
      </c>
      <c r="B70" s="342">
        <v>4</v>
      </c>
      <c r="C70" s="342" t="str">
        <f>[1]ΑΝΤΙΣΤΟΙΧΙΣΗ!$D$386</f>
        <v>ELPIS</v>
      </c>
      <c r="D70" s="353" t="str">
        <f>[1]ΑΝΤΙΣΤΟΙΧΙΣΗ!G382</f>
        <v>Ημέρες</v>
      </c>
      <c r="E70" s="360">
        <v>15</v>
      </c>
      <c r="F70" s="359">
        <v>15</v>
      </c>
      <c r="G70" s="359">
        <v>15</v>
      </c>
      <c r="H70" s="359">
        <v>20</v>
      </c>
      <c r="I70" s="359">
        <v>25</v>
      </c>
      <c r="J70" s="359">
        <v>25</v>
      </c>
      <c r="K70" s="359">
        <v>25</v>
      </c>
      <c r="L70" s="359">
        <v>25</v>
      </c>
      <c r="M70" s="359">
        <v>25</v>
      </c>
      <c r="N70" s="359">
        <v>20</v>
      </c>
      <c r="O70" s="359">
        <v>20</v>
      </c>
      <c r="P70" s="359">
        <v>20</v>
      </c>
      <c r="Q70" s="350"/>
      <c r="S70" s="354" t="str">
        <f>[1]ΑΝΤΙΣΤΟΙΧΙΣΗ!$D$386</f>
        <v>ELPIS</v>
      </c>
      <c r="T70" s="353" t="str">
        <f>[1]ΑΝΤΙΣΤΟΙΧΙΣΗ!G382</f>
        <v>Ημέρες</v>
      </c>
      <c r="U70" s="380">
        <v>10</v>
      </c>
      <c r="V70" s="351">
        <v>22</v>
      </c>
      <c r="W70" s="351">
        <v>13</v>
      </c>
      <c r="X70" s="351">
        <v>20</v>
      </c>
      <c r="Y70" s="351">
        <v>21</v>
      </c>
      <c r="Z70" s="351">
        <v>29</v>
      </c>
      <c r="AA70" s="351">
        <v>24</v>
      </c>
      <c r="AB70" s="351">
        <v>19</v>
      </c>
      <c r="AC70" s="351">
        <v>19</v>
      </c>
      <c r="AD70" s="351">
        <v>27</v>
      </c>
      <c r="AE70" s="351">
        <v>5</v>
      </c>
      <c r="AF70" s="351">
        <v>7</v>
      </c>
      <c r="AG70" s="351"/>
      <c r="AH70" s="350"/>
    </row>
    <row r="71" spans="1:34">
      <c r="A71" s="342">
        <v>71</v>
      </c>
      <c r="B71" s="342">
        <v>5</v>
      </c>
      <c r="C71" s="342" t="str">
        <f>[1]ΑΝΤΙΣΤΟΙΧΙΣΗ!$D$386</f>
        <v>ELPIS</v>
      </c>
      <c r="D71" s="353" t="str">
        <f>[1]ΑΝΤΙΣΤΟΙΧΙΣΗ!G383</f>
        <v xml:space="preserve">% Άυξησης Κρατήσεων </v>
      </c>
      <c r="E71" s="358"/>
      <c r="F71" s="357"/>
      <c r="G71" s="357"/>
      <c r="H71" s="357"/>
      <c r="I71" s="357"/>
      <c r="J71" s="357"/>
      <c r="K71" s="357"/>
      <c r="L71" s="357"/>
      <c r="M71" s="357"/>
      <c r="N71" s="357"/>
      <c r="O71" s="357"/>
      <c r="P71" s="357"/>
      <c r="Q71" s="350"/>
      <c r="S71" s="354" t="str">
        <f>[1]ΑΝΤΙΣΤΟΙΧΙΣΗ!$D$386</f>
        <v>ELPIS</v>
      </c>
      <c r="T71" s="353" t="str">
        <f>[1]ΑΝΤΙΣΤΟΙΧΙΣΗ!G383</f>
        <v xml:space="preserve">% Άυξησης Κρατήσεων </v>
      </c>
      <c r="U71" s="380"/>
      <c r="V71" s="351"/>
      <c r="W71" s="351"/>
      <c r="X71" s="351"/>
      <c r="Y71" s="351"/>
      <c r="Z71" s="351"/>
      <c r="AA71" s="351"/>
      <c r="AB71" s="351"/>
      <c r="AC71" s="351"/>
      <c r="AD71" s="351"/>
      <c r="AE71" s="351"/>
      <c r="AF71" s="351"/>
      <c r="AG71" s="351"/>
      <c r="AH71" s="350"/>
    </row>
    <row r="72" spans="1:34">
      <c r="A72" s="342">
        <v>72</v>
      </c>
      <c r="B72" s="342">
        <v>6</v>
      </c>
      <c r="C72" s="342" t="str">
        <f>[1]ΑΝΤΙΣΤΟΙΧΙΣΗ!$D$386</f>
        <v>ELPIS</v>
      </c>
      <c r="D72" s="353" t="str">
        <f>[1]ΑΝΤΙΣΤΟΙΧΙΣΗ!G384</f>
        <v>Κρατήσεις</v>
      </c>
      <c r="E72" s="356">
        <f t="shared" ref="E72:P72" si="39">U72*E71</f>
        <v>0</v>
      </c>
      <c r="F72" s="355">
        <f t="shared" si="39"/>
        <v>0</v>
      </c>
      <c r="G72" s="355">
        <f t="shared" si="39"/>
        <v>0</v>
      </c>
      <c r="H72" s="355">
        <f t="shared" si="39"/>
        <v>0</v>
      </c>
      <c r="I72" s="355">
        <f t="shared" si="39"/>
        <v>0</v>
      </c>
      <c r="J72" s="355">
        <f t="shared" si="39"/>
        <v>0</v>
      </c>
      <c r="K72" s="355">
        <f t="shared" si="39"/>
        <v>0</v>
      </c>
      <c r="L72" s="355">
        <f t="shared" si="39"/>
        <v>0</v>
      </c>
      <c r="M72" s="355">
        <f t="shared" si="39"/>
        <v>0</v>
      </c>
      <c r="N72" s="355">
        <f t="shared" si="39"/>
        <v>0</v>
      </c>
      <c r="O72" s="355">
        <f t="shared" si="39"/>
        <v>0</v>
      </c>
      <c r="P72" s="355">
        <f t="shared" si="39"/>
        <v>0</v>
      </c>
      <c r="Q72" s="350"/>
      <c r="S72" s="354" t="str">
        <f>[1]ΑΝΤΙΣΤΟΙΧΙΣΗ!$D$386</f>
        <v>ELPIS</v>
      </c>
      <c r="T72" s="353" t="str">
        <f>[1]ΑΝΤΙΣΤΟΙΧΙΣΗ!G384</f>
        <v>Κρατήσεις</v>
      </c>
      <c r="U72" s="380"/>
      <c r="V72" s="351"/>
      <c r="W72" s="351"/>
      <c r="X72" s="351"/>
      <c r="Y72" s="351"/>
      <c r="Z72" s="351"/>
      <c r="AA72" s="351"/>
      <c r="AB72" s="351"/>
      <c r="AC72" s="351"/>
      <c r="AD72" s="351"/>
      <c r="AE72" s="351"/>
      <c r="AF72" s="351"/>
      <c r="AG72" s="351"/>
      <c r="AH72" s="350"/>
    </row>
    <row r="73" spans="1:34">
      <c r="A73" s="342">
        <v>73</v>
      </c>
      <c r="B73" s="342">
        <v>7</v>
      </c>
      <c r="C73" s="342" t="str">
        <f>[1]ΑΝΤΙΣΤΟΙΧΙΣΗ!$D$386</f>
        <v>ELPIS</v>
      </c>
      <c r="D73" s="377" t="str">
        <f>[1]ΑΝΤΙΣΤΟΙΧΙΣΗ!G385</f>
        <v>Τζίρος</v>
      </c>
      <c r="E73" s="376">
        <f t="shared" ref="E73:P73" si="40">E68*E70</f>
        <v>1676.7135000000001</v>
      </c>
      <c r="F73" s="375">
        <f t="shared" si="40"/>
        <v>1872.6824999999999</v>
      </c>
      <c r="G73" s="375">
        <f t="shared" si="40"/>
        <v>2051.8257692307693</v>
      </c>
      <c r="H73" s="375">
        <f t="shared" si="40"/>
        <v>3148.299</v>
      </c>
      <c r="I73" s="375">
        <f t="shared" si="40"/>
        <v>3845.4821428571427</v>
      </c>
      <c r="J73" s="375">
        <f t="shared" si="40"/>
        <v>3679.5758620689662</v>
      </c>
      <c r="K73" s="375">
        <f t="shared" si="40"/>
        <v>3347.953125</v>
      </c>
      <c r="L73" s="375">
        <f t="shared" si="40"/>
        <v>3630.3618421052633</v>
      </c>
      <c r="M73" s="375">
        <f t="shared" si="40"/>
        <v>3719.4473684210529</v>
      </c>
      <c r="N73" s="375">
        <f t="shared" si="40"/>
        <v>2986.6222222222223</v>
      </c>
      <c r="O73" s="375">
        <f t="shared" si="40"/>
        <v>3323.1880000000001</v>
      </c>
      <c r="P73" s="375">
        <f t="shared" si="40"/>
        <v>3076.1657142857139</v>
      </c>
      <c r="Q73" s="350"/>
      <c r="S73" s="354" t="str">
        <f>[1]ΑΝΤΙΣΤΟΙΧΙΣΗ!$D$386</f>
        <v>ELPIS</v>
      </c>
      <c r="T73" s="353" t="str">
        <f>[1]ΑΝΤΙΣΤΟΙΧΙΣΗ!G385</f>
        <v>Τζίρος</v>
      </c>
      <c r="U73" s="380">
        <v>1016.19</v>
      </c>
      <c r="V73" s="351">
        <v>2496.91</v>
      </c>
      <c r="W73" s="351">
        <v>1616.59</v>
      </c>
      <c r="X73" s="351">
        <v>2862.09</v>
      </c>
      <c r="Y73" s="351">
        <v>2936.55</v>
      </c>
      <c r="Z73" s="351">
        <v>3880.28</v>
      </c>
      <c r="AA73" s="351">
        <v>2921.85</v>
      </c>
      <c r="AB73" s="351">
        <v>2508.25</v>
      </c>
      <c r="AC73" s="351">
        <v>2569.8000000000002</v>
      </c>
      <c r="AD73" s="351">
        <v>3665.4</v>
      </c>
      <c r="AE73" s="351">
        <v>755.27</v>
      </c>
      <c r="AF73" s="351">
        <v>978.78</v>
      </c>
      <c r="AG73" s="351"/>
      <c r="AH73" s="350"/>
    </row>
    <row r="74" spans="1:34">
      <c r="A74" s="342">
        <v>74</v>
      </c>
      <c r="B74" s="349">
        <v>8</v>
      </c>
      <c r="C74" s="349" t="str">
        <f>[1]ΑΝΤΙΣΤΟΙΧΙΣΗ!$D$386</f>
        <v>ELPIS</v>
      </c>
      <c r="D74" s="346" t="str">
        <f>[1]ΑΝΤΙΣΤΟΙΧΙΣΗ!G386</f>
        <v>Τεγ.Μέτρα</v>
      </c>
      <c r="E74" s="345">
        <v>71.95</v>
      </c>
      <c r="F74" s="345">
        <v>71.95</v>
      </c>
      <c r="G74" s="345">
        <v>71.95</v>
      </c>
      <c r="H74" s="345">
        <v>71.95</v>
      </c>
      <c r="I74" s="345">
        <v>71.95</v>
      </c>
      <c r="J74" s="345">
        <v>71.95</v>
      </c>
      <c r="K74" s="345">
        <v>71.95</v>
      </c>
      <c r="L74" s="345">
        <v>71.95</v>
      </c>
      <c r="M74" s="345">
        <v>71.95</v>
      </c>
      <c r="N74" s="345">
        <v>71.95</v>
      </c>
      <c r="O74" s="345">
        <v>71.95</v>
      </c>
      <c r="P74" s="345">
        <v>71.95</v>
      </c>
      <c r="Q74" s="343"/>
      <c r="S74" s="347" t="str">
        <f>[1]ΑΝΤΙΣΤΟΙΧΙΣΗ!$D$386</f>
        <v>ELPIS</v>
      </c>
      <c r="T74" s="346" t="str">
        <f>[1]ΑΝΤΙΣΤΟΙΧΙΣΗ!G386</f>
        <v>Τεγ.Μέτρα</v>
      </c>
      <c r="U74" s="345">
        <v>71.95</v>
      </c>
      <c r="V74" s="345">
        <v>71.95</v>
      </c>
      <c r="W74" s="345">
        <v>71.95</v>
      </c>
      <c r="X74" s="345">
        <v>71.95</v>
      </c>
      <c r="Y74" s="345">
        <v>71.95</v>
      </c>
      <c r="Z74" s="345">
        <v>71.95</v>
      </c>
      <c r="AA74" s="345">
        <v>71.95</v>
      </c>
      <c r="AB74" s="345">
        <v>71.95</v>
      </c>
      <c r="AC74" s="345">
        <v>71.95</v>
      </c>
      <c r="AD74" s="345">
        <v>71.95</v>
      </c>
      <c r="AE74" s="345">
        <v>71.95</v>
      </c>
      <c r="AF74" s="345">
        <v>71.95</v>
      </c>
      <c r="AG74" s="344"/>
      <c r="AH74" s="343"/>
    </row>
    <row r="75" spans="1:34" ht="14.5">
      <c r="A75" s="342">
        <v>75</v>
      </c>
      <c r="B75" s="342"/>
      <c r="C75" s="342">
        <v>113</v>
      </c>
      <c r="D75" s="374">
        <f>[1]ΑΝΤΙΣΤΟΙΧΙΣΗ!$E$379</f>
        <v>2025</v>
      </c>
      <c r="E75" s="370" t="s">
        <v>427</v>
      </c>
      <c r="F75" s="369" t="s">
        <v>52</v>
      </c>
      <c r="G75" s="370" t="s">
        <v>53</v>
      </c>
      <c r="H75" s="369" t="s">
        <v>54</v>
      </c>
      <c r="I75" s="370" t="s">
        <v>55</v>
      </c>
      <c r="J75" s="369" t="s">
        <v>56</v>
      </c>
      <c r="K75" s="370" t="s">
        <v>57</v>
      </c>
      <c r="L75" s="369" t="s">
        <v>58</v>
      </c>
      <c r="M75" s="370" t="s">
        <v>59</v>
      </c>
      <c r="N75" s="369" t="s">
        <v>60</v>
      </c>
      <c r="O75" s="370" t="s">
        <v>61</v>
      </c>
      <c r="P75" s="369" t="s">
        <v>62</v>
      </c>
      <c r="Q75" s="373"/>
      <c r="S75" s="372">
        <v>113</v>
      </c>
      <c r="T75" s="371">
        <f>[1]ΑΝΤΙΣΤΟΙΧΙΣΗ!$E$380</f>
        <v>2024</v>
      </c>
      <c r="U75" s="370" t="s">
        <v>427</v>
      </c>
      <c r="V75" s="369" t="s">
        <v>52</v>
      </c>
      <c r="W75" s="370" t="s">
        <v>53</v>
      </c>
      <c r="X75" s="369" t="s">
        <v>54</v>
      </c>
      <c r="Y75" s="370" t="s">
        <v>55</v>
      </c>
      <c r="Z75" s="369" t="s">
        <v>56</v>
      </c>
      <c r="AA75" s="370" t="s">
        <v>57</v>
      </c>
      <c r="AB75" s="369" t="s">
        <v>58</v>
      </c>
      <c r="AC75" s="370" t="s">
        <v>59</v>
      </c>
      <c r="AD75" s="369" t="s">
        <v>60</v>
      </c>
      <c r="AE75" s="370" t="s">
        <v>61</v>
      </c>
      <c r="AF75" s="369" t="s">
        <v>62</v>
      </c>
      <c r="AG75" s="362"/>
      <c r="AH75" s="361"/>
    </row>
    <row r="76" spans="1:34">
      <c r="A76" s="342">
        <v>76</v>
      </c>
      <c r="B76" s="368">
        <v>1</v>
      </c>
      <c r="C76" s="368" t="str">
        <f>[1]ΑΝΤΙΣΤΟΙΧΙΣΗ!$D$387</f>
        <v xml:space="preserve">ERATO </v>
      </c>
      <c r="D76" s="364" t="str">
        <f>[1]ΑΝΤΙΣΤΟΙΧΙΣΗ!G379</f>
        <v>% Άυξησης Μέσης Τιμής</v>
      </c>
      <c r="E76" s="367">
        <v>0.2</v>
      </c>
      <c r="F76" s="367">
        <v>0.2</v>
      </c>
      <c r="G76" s="367">
        <v>0.2</v>
      </c>
      <c r="H76" s="367">
        <v>0.2</v>
      </c>
      <c r="I76" s="367">
        <v>0.2</v>
      </c>
      <c r="J76" s="367">
        <v>0.2</v>
      </c>
      <c r="K76" s="367">
        <v>0.2</v>
      </c>
      <c r="L76" s="367">
        <v>0.2</v>
      </c>
      <c r="M76" s="367">
        <v>0.2</v>
      </c>
      <c r="N76" s="367">
        <v>0.2</v>
      </c>
      <c r="O76" s="367">
        <v>0.2</v>
      </c>
      <c r="P76" s="367">
        <v>0.2</v>
      </c>
      <c r="Q76" s="361"/>
      <c r="S76" s="365" t="str">
        <f>[1]ΑΝΤΙΣΤΟΙΧΙΣΗ!$D$387</f>
        <v xml:space="preserve">ERATO </v>
      </c>
      <c r="T76" s="364" t="str">
        <f>[1]ΑΝΤΙΣΤΟΙΧΙΣΗ!G379</f>
        <v>% Άυξησης Μέσης Τιμής</v>
      </c>
      <c r="U76" s="363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1"/>
    </row>
    <row r="77" spans="1:34">
      <c r="A77" s="342">
        <v>77</v>
      </c>
      <c r="B77" s="342">
        <v>2</v>
      </c>
      <c r="C77" s="342" t="str">
        <f>[1]ΑΝΤΙΣΤΟΙΧΙΣΗ!$D$387</f>
        <v xml:space="preserve">ERATO </v>
      </c>
      <c r="D77" s="353" t="str">
        <f>[1]ΑΝΤΙΣΤΟΙΧΙΣΗ!G380</f>
        <v>Μέση Τιμή</v>
      </c>
      <c r="E77" s="356">
        <f t="shared" ref="E77:P77" si="41">U77*E76+U77</f>
        <v>181.77599999999998</v>
      </c>
      <c r="F77" s="355">
        <f t="shared" si="41"/>
        <v>178.488</v>
      </c>
      <c r="G77" s="355">
        <f t="shared" si="41"/>
        <v>203.327</v>
      </c>
      <c r="H77" s="355">
        <f t="shared" si="41"/>
        <v>215.94618181818183</v>
      </c>
      <c r="I77" s="355">
        <f t="shared" si="41"/>
        <v>242.91085714285714</v>
      </c>
      <c r="J77" s="355">
        <f t="shared" si="41"/>
        <v>254.15462068965513</v>
      </c>
      <c r="K77" s="355">
        <f t="shared" si="41"/>
        <v>259.56038709677421</v>
      </c>
      <c r="L77" s="355">
        <f t="shared" si="41"/>
        <v>232.98159999999999</v>
      </c>
      <c r="M77" s="355">
        <f t="shared" si="41"/>
        <v>235.80331034482759</v>
      </c>
      <c r="N77" s="355">
        <f t="shared" si="41"/>
        <v>217.83</v>
      </c>
      <c r="O77" s="355">
        <f t="shared" si="41"/>
        <v>227.68299999999999</v>
      </c>
      <c r="P77" s="355">
        <f t="shared" si="41"/>
        <v>244.78533333333334</v>
      </c>
      <c r="Q77" s="350"/>
      <c r="S77" s="354" t="str">
        <f>[1]ΑΝΤΙΣΤΟΙΧΙΣΗ!$D$387</f>
        <v xml:space="preserve">ERATO </v>
      </c>
      <c r="T77" s="353" t="str">
        <f>[1]ΑΝΤΙΣΤΟΙΧΙΣΗ!G380</f>
        <v>Μέση Τιμή</v>
      </c>
      <c r="U77" s="358">
        <f t="shared" ref="U77:AF77" si="42">U82/U79</f>
        <v>151.47999999999999</v>
      </c>
      <c r="V77" s="357">
        <f t="shared" si="42"/>
        <v>148.74</v>
      </c>
      <c r="W77" s="357">
        <f t="shared" si="42"/>
        <v>169.43916666666667</v>
      </c>
      <c r="X77" s="357">
        <f t="shared" si="42"/>
        <v>179.95515151515153</v>
      </c>
      <c r="Y77" s="357">
        <f t="shared" si="42"/>
        <v>202.42571428571429</v>
      </c>
      <c r="Z77" s="357">
        <f t="shared" si="42"/>
        <v>211.79551724137929</v>
      </c>
      <c r="AA77" s="357">
        <f t="shared" si="42"/>
        <v>216.30032258064517</v>
      </c>
      <c r="AB77" s="357">
        <f t="shared" si="42"/>
        <v>194.15133333333333</v>
      </c>
      <c r="AC77" s="357">
        <f t="shared" si="42"/>
        <v>196.50275862068966</v>
      </c>
      <c r="AD77" s="357">
        <f t="shared" si="42"/>
        <v>181.52500000000001</v>
      </c>
      <c r="AE77" s="357">
        <f t="shared" si="42"/>
        <v>189.73583333333332</v>
      </c>
      <c r="AF77" s="357">
        <f t="shared" si="42"/>
        <v>203.98777777777778</v>
      </c>
      <c r="AG77" s="351"/>
      <c r="AH77" s="350"/>
    </row>
    <row r="78" spans="1:34">
      <c r="A78" s="342">
        <v>78</v>
      </c>
      <c r="B78" s="342">
        <v>3</v>
      </c>
      <c r="C78" s="342" t="str">
        <f>[1]ΑΝΤΙΣΤΟΙΧΙΣΗ!$D$387</f>
        <v xml:space="preserve">ERATO </v>
      </c>
      <c r="D78" s="353" t="str">
        <f>[1]ΑΝΤΙΣΤΟΙΧΙΣΗ!G381</f>
        <v>Ημέρες Προηγούμενου Έτους</v>
      </c>
      <c r="E78" s="352">
        <f t="shared" ref="E78:P78" si="43">U79</f>
        <v>13</v>
      </c>
      <c r="F78" s="352">
        <f t="shared" si="43"/>
        <v>3</v>
      </c>
      <c r="G78" s="352">
        <f t="shared" si="43"/>
        <v>12</v>
      </c>
      <c r="H78" s="352">
        <f t="shared" si="43"/>
        <v>33</v>
      </c>
      <c r="I78" s="352">
        <f t="shared" si="43"/>
        <v>28</v>
      </c>
      <c r="J78" s="352">
        <f t="shared" si="43"/>
        <v>29</v>
      </c>
      <c r="K78" s="352">
        <f t="shared" si="43"/>
        <v>31</v>
      </c>
      <c r="L78" s="352">
        <f t="shared" si="43"/>
        <v>30</v>
      </c>
      <c r="M78" s="352">
        <f t="shared" si="43"/>
        <v>29</v>
      </c>
      <c r="N78" s="352">
        <f t="shared" si="43"/>
        <v>28</v>
      </c>
      <c r="O78" s="352">
        <f t="shared" si="43"/>
        <v>12</v>
      </c>
      <c r="P78" s="352">
        <f t="shared" si="43"/>
        <v>9</v>
      </c>
      <c r="Q78" s="350"/>
      <c r="S78" s="354" t="str">
        <f>[1]ΑΝΤΙΣΤΟΙΧΙΣΗ!$D$387</f>
        <v xml:space="preserve">ERATO </v>
      </c>
      <c r="T78" s="353" t="str">
        <f>[1]ΑΝΤΙΣΤΟΙΧΙΣΗ!G381</f>
        <v>Ημέρες Προηγούμενου Έτους</v>
      </c>
      <c r="U78" s="352"/>
      <c r="V78" s="351"/>
      <c r="W78" s="351"/>
      <c r="X78" s="351"/>
      <c r="Y78" s="351"/>
      <c r="Z78" s="351"/>
      <c r="AA78" s="351"/>
      <c r="AB78" s="351"/>
      <c r="AC78" s="351"/>
      <c r="AD78" s="351"/>
      <c r="AE78" s="351"/>
      <c r="AF78" s="351"/>
      <c r="AG78" s="351"/>
      <c r="AH78" s="350"/>
    </row>
    <row r="79" spans="1:34">
      <c r="A79" s="342">
        <v>79</v>
      </c>
      <c r="B79" s="342">
        <v>4</v>
      </c>
      <c r="C79" s="342" t="str">
        <f>[1]ΑΝΤΙΣΤΟΙΧΙΣΗ!$D$387</f>
        <v xml:space="preserve">ERATO </v>
      </c>
      <c r="D79" s="353" t="str">
        <f>[1]ΑΝΤΙΣΤΟΙΧΙΣΗ!G382</f>
        <v>Ημέρες</v>
      </c>
      <c r="E79" s="360">
        <v>15</v>
      </c>
      <c r="F79" s="360">
        <v>15</v>
      </c>
      <c r="G79" s="360">
        <v>15</v>
      </c>
      <c r="H79" s="359">
        <v>20</v>
      </c>
      <c r="I79" s="359">
        <v>20</v>
      </c>
      <c r="J79" s="359">
        <v>25</v>
      </c>
      <c r="K79" s="359">
        <v>25</v>
      </c>
      <c r="L79" s="359">
        <v>25</v>
      </c>
      <c r="M79" s="359">
        <v>25</v>
      </c>
      <c r="N79" s="359">
        <v>20</v>
      </c>
      <c r="O79" s="359">
        <v>20</v>
      </c>
      <c r="P79" s="359">
        <v>20</v>
      </c>
      <c r="Q79" s="379"/>
      <c r="S79" s="354" t="str">
        <f>[1]ΑΝΤΙΣΤΟΙΧΙΣΗ!$D$387</f>
        <v xml:space="preserve">ERATO </v>
      </c>
      <c r="T79" s="353" t="str">
        <f>[1]ΑΝΤΙΣΤΟΙΧΙΣΗ!G382</f>
        <v>Ημέρες</v>
      </c>
      <c r="U79" s="352">
        <v>13</v>
      </c>
      <c r="V79" s="351">
        <v>3</v>
      </c>
      <c r="W79" s="351">
        <v>12</v>
      </c>
      <c r="X79" s="351">
        <v>33</v>
      </c>
      <c r="Y79" s="351">
        <v>28</v>
      </c>
      <c r="Z79" s="351">
        <v>29</v>
      </c>
      <c r="AA79" s="351">
        <v>31</v>
      </c>
      <c r="AB79" s="351">
        <v>30</v>
      </c>
      <c r="AC79" s="351">
        <v>29</v>
      </c>
      <c r="AD79" s="351">
        <v>28</v>
      </c>
      <c r="AE79" s="351">
        <v>12</v>
      </c>
      <c r="AF79" s="351">
        <v>9</v>
      </c>
      <c r="AG79" s="351"/>
      <c r="AH79" s="350"/>
    </row>
    <row r="80" spans="1:34">
      <c r="A80" s="342">
        <v>80</v>
      </c>
      <c r="B80" s="342">
        <v>5</v>
      </c>
      <c r="C80" s="342" t="str">
        <f>[1]ΑΝΤΙΣΤΟΙΧΙΣΗ!$D$387</f>
        <v xml:space="preserve">ERATO </v>
      </c>
      <c r="D80" s="353" t="str">
        <f>[1]ΑΝΤΙΣΤΟΙΧΙΣΗ!G383</f>
        <v xml:space="preserve">% Άυξησης Κρατήσεων </v>
      </c>
      <c r="E80" s="358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7"/>
      <c r="Q80" s="350"/>
      <c r="S80" s="354" t="str">
        <f>[1]ΑΝΤΙΣΤΟΙΧΙΣΗ!$D$387</f>
        <v xml:space="preserve">ERATO </v>
      </c>
      <c r="T80" s="353" t="str">
        <f>[1]ΑΝΤΙΣΤΟΙΧΙΣΗ!G383</f>
        <v xml:space="preserve">% Άυξησης Κρατήσεων </v>
      </c>
      <c r="U80" s="352"/>
      <c r="V80" s="351"/>
      <c r="W80" s="351"/>
      <c r="X80" s="351"/>
      <c r="Y80" s="351"/>
      <c r="Z80" s="351"/>
      <c r="AA80" s="351"/>
      <c r="AB80" s="351"/>
      <c r="AC80" s="351"/>
      <c r="AD80" s="351"/>
      <c r="AE80" s="351"/>
      <c r="AF80" s="351"/>
      <c r="AG80" s="351"/>
      <c r="AH80" s="350"/>
    </row>
    <row r="81" spans="1:34">
      <c r="A81" s="342">
        <v>81</v>
      </c>
      <c r="B81" s="342">
        <v>6</v>
      </c>
      <c r="C81" s="342" t="str">
        <f>[1]ΑΝΤΙΣΤΟΙΧΙΣΗ!$D$387</f>
        <v xml:space="preserve">ERATO </v>
      </c>
      <c r="D81" s="353" t="str">
        <f>[1]ΑΝΤΙΣΤΟΙΧΙΣΗ!G384</f>
        <v>Κρατήσεις</v>
      </c>
      <c r="E81" s="356">
        <f t="shared" ref="E81:P81" si="44">U81*E80</f>
        <v>0</v>
      </c>
      <c r="F81" s="355">
        <f t="shared" si="44"/>
        <v>0</v>
      </c>
      <c r="G81" s="355">
        <f t="shared" si="44"/>
        <v>0</v>
      </c>
      <c r="H81" s="355">
        <f t="shared" si="44"/>
        <v>0</v>
      </c>
      <c r="I81" s="355">
        <f t="shared" si="44"/>
        <v>0</v>
      </c>
      <c r="J81" s="355">
        <f t="shared" si="44"/>
        <v>0</v>
      </c>
      <c r="K81" s="355">
        <f t="shared" si="44"/>
        <v>0</v>
      </c>
      <c r="L81" s="355">
        <f t="shared" si="44"/>
        <v>0</v>
      </c>
      <c r="M81" s="355">
        <f t="shared" si="44"/>
        <v>0</v>
      </c>
      <c r="N81" s="355">
        <f t="shared" si="44"/>
        <v>0</v>
      </c>
      <c r="O81" s="355">
        <f t="shared" si="44"/>
        <v>0</v>
      </c>
      <c r="P81" s="355">
        <f t="shared" si="44"/>
        <v>0</v>
      </c>
      <c r="Q81" s="350"/>
      <c r="S81" s="354" t="str">
        <f>[1]ΑΝΤΙΣΤΟΙΧΙΣΗ!$D$387</f>
        <v xml:space="preserve">ERATO </v>
      </c>
      <c r="T81" s="353" t="str">
        <f>[1]ΑΝΤΙΣΤΟΙΧΙΣΗ!G384</f>
        <v>Κρατήσεις</v>
      </c>
      <c r="U81" s="352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0"/>
    </row>
    <row r="82" spans="1:34">
      <c r="A82" s="342">
        <v>82</v>
      </c>
      <c r="B82" s="342">
        <v>7</v>
      </c>
      <c r="C82" s="342" t="str">
        <f>[1]ΑΝΤΙΣΤΟΙΧΙΣΗ!$D$387</f>
        <v xml:space="preserve">ERATO </v>
      </c>
      <c r="D82" s="377" t="str">
        <f>[1]ΑΝΤΙΣΤΟΙΧΙΣΗ!G385</f>
        <v>Τζίρος</v>
      </c>
      <c r="E82" s="376">
        <f t="shared" ref="E82:P82" si="45">E77*E79</f>
        <v>2726.64</v>
      </c>
      <c r="F82" s="375">
        <f t="shared" si="45"/>
        <v>2677.32</v>
      </c>
      <c r="G82" s="375">
        <f t="shared" si="45"/>
        <v>3049.9049999999997</v>
      </c>
      <c r="H82" s="375">
        <f t="shared" si="45"/>
        <v>4318.9236363636364</v>
      </c>
      <c r="I82" s="375">
        <f t="shared" si="45"/>
        <v>4858.2171428571428</v>
      </c>
      <c r="J82" s="375">
        <f t="shared" si="45"/>
        <v>6353.8655172413783</v>
      </c>
      <c r="K82" s="375">
        <f t="shared" si="45"/>
        <v>6489.0096774193553</v>
      </c>
      <c r="L82" s="375">
        <f t="shared" si="45"/>
        <v>5824.54</v>
      </c>
      <c r="M82" s="375">
        <f t="shared" si="45"/>
        <v>5895.0827586206897</v>
      </c>
      <c r="N82" s="375">
        <f t="shared" si="45"/>
        <v>4356.6000000000004</v>
      </c>
      <c r="O82" s="375">
        <f t="shared" si="45"/>
        <v>4553.66</v>
      </c>
      <c r="P82" s="375">
        <f t="shared" si="45"/>
        <v>4895.7066666666669</v>
      </c>
      <c r="Q82" s="350"/>
      <c r="S82" s="354" t="str">
        <f>[1]ΑΝΤΙΣΤΟΙΧΙΣΗ!$D$387</f>
        <v xml:space="preserve">ERATO </v>
      </c>
      <c r="T82" s="353" t="str">
        <f>[1]ΑΝΤΙΣΤΟΙΧΙΣΗ!G385</f>
        <v>Τζίρος</v>
      </c>
      <c r="U82" s="352">
        <v>1969.24</v>
      </c>
      <c r="V82" s="351">
        <v>446.22</v>
      </c>
      <c r="W82" s="351">
        <v>2033.27</v>
      </c>
      <c r="X82" s="351">
        <v>5938.52</v>
      </c>
      <c r="Y82" s="351">
        <v>5667.92</v>
      </c>
      <c r="Z82" s="351">
        <v>6142.07</v>
      </c>
      <c r="AA82" s="351">
        <v>6705.31</v>
      </c>
      <c r="AB82" s="351">
        <v>5824.54</v>
      </c>
      <c r="AC82" s="351">
        <v>5698.58</v>
      </c>
      <c r="AD82" s="351">
        <v>5082.7</v>
      </c>
      <c r="AE82" s="351">
        <v>2276.83</v>
      </c>
      <c r="AF82" s="351">
        <v>1835.89</v>
      </c>
      <c r="AG82" s="351"/>
      <c r="AH82" s="350"/>
    </row>
    <row r="83" spans="1:34">
      <c r="A83" s="342">
        <v>83</v>
      </c>
      <c r="B83" s="349">
        <v>8</v>
      </c>
      <c r="C83" s="349" t="str">
        <f>[1]ΑΝΤΙΣΤΟΙΧΙΣΗ!$D$387</f>
        <v xml:space="preserve">ERATO </v>
      </c>
      <c r="D83" s="346" t="str">
        <f>[1]ΑΝΤΙΣΤΟΙΧΙΣΗ!G386</f>
        <v>Τεγ.Μέτρα</v>
      </c>
      <c r="E83" s="345">
        <v>71.95</v>
      </c>
      <c r="F83" s="348">
        <v>71.95</v>
      </c>
      <c r="G83" s="348">
        <v>71.95</v>
      </c>
      <c r="H83" s="348">
        <v>71.95</v>
      </c>
      <c r="I83" s="348">
        <v>71.95</v>
      </c>
      <c r="J83" s="348">
        <v>71.95</v>
      </c>
      <c r="K83" s="348">
        <v>71.95</v>
      </c>
      <c r="L83" s="348">
        <v>71.95</v>
      </c>
      <c r="M83" s="348">
        <v>71.95</v>
      </c>
      <c r="N83" s="348">
        <v>71.95</v>
      </c>
      <c r="O83" s="348">
        <v>71.95</v>
      </c>
      <c r="P83" s="348">
        <v>71.95</v>
      </c>
      <c r="Q83" s="343"/>
      <c r="S83" s="347" t="str">
        <f>[1]ΑΝΤΙΣΤΟΙΧΙΣΗ!$D$387</f>
        <v xml:space="preserve">ERATO </v>
      </c>
      <c r="T83" s="346" t="str">
        <f>[1]ΑΝΤΙΣΤΟΙΧΙΣΗ!G386</f>
        <v>Τεγ.Μέτρα</v>
      </c>
      <c r="U83" s="345">
        <v>71.95</v>
      </c>
      <c r="V83" s="348">
        <v>71.95</v>
      </c>
      <c r="W83" s="348">
        <v>71.95</v>
      </c>
      <c r="X83" s="348">
        <v>71.95</v>
      </c>
      <c r="Y83" s="348">
        <v>71.95</v>
      </c>
      <c r="Z83" s="348">
        <v>71.95</v>
      </c>
      <c r="AA83" s="348">
        <v>71.95</v>
      </c>
      <c r="AB83" s="348">
        <v>71.95</v>
      </c>
      <c r="AC83" s="348">
        <v>71.95</v>
      </c>
      <c r="AD83" s="348">
        <v>71.95</v>
      </c>
      <c r="AE83" s="348">
        <v>71.95</v>
      </c>
      <c r="AF83" s="348">
        <v>71.95</v>
      </c>
      <c r="AG83" s="348"/>
      <c r="AH83" s="343"/>
    </row>
    <row r="84" spans="1:34" ht="14.5">
      <c r="A84" s="342">
        <v>84</v>
      </c>
      <c r="B84" s="342"/>
      <c r="C84" s="342">
        <v>114</v>
      </c>
      <c r="D84" s="374">
        <f>[1]ΑΝΤΙΣΤΟΙΧΙΣΗ!$E$379</f>
        <v>2025</v>
      </c>
      <c r="E84" s="370" t="s">
        <v>427</v>
      </c>
      <c r="F84" s="369" t="s">
        <v>52</v>
      </c>
      <c r="G84" s="370" t="s">
        <v>53</v>
      </c>
      <c r="H84" s="369" t="s">
        <v>54</v>
      </c>
      <c r="I84" s="370" t="s">
        <v>55</v>
      </c>
      <c r="J84" s="369" t="s">
        <v>56</v>
      </c>
      <c r="K84" s="370" t="s">
        <v>57</v>
      </c>
      <c r="L84" s="369" t="s">
        <v>58</v>
      </c>
      <c r="M84" s="370" t="s">
        <v>59</v>
      </c>
      <c r="N84" s="369" t="s">
        <v>60</v>
      </c>
      <c r="O84" s="370" t="s">
        <v>61</v>
      </c>
      <c r="P84" s="369" t="s">
        <v>62</v>
      </c>
      <c r="Q84" s="373"/>
      <c r="S84" s="372">
        <v>114</v>
      </c>
      <c r="T84" s="371">
        <f>[1]ΑΝΤΙΣΤΟΙΧΙΣΗ!$E$380</f>
        <v>2024</v>
      </c>
      <c r="U84" s="370" t="s">
        <v>427</v>
      </c>
      <c r="V84" s="369" t="s">
        <v>52</v>
      </c>
      <c r="W84" s="370" t="s">
        <v>53</v>
      </c>
      <c r="X84" s="369" t="s">
        <v>54</v>
      </c>
      <c r="Y84" s="370" t="s">
        <v>55</v>
      </c>
      <c r="Z84" s="369" t="s">
        <v>56</v>
      </c>
      <c r="AA84" s="370" t="s">
        <v>57</v>
      </c>
      <c r="AB84" s="369" t="s">
        <v>58</v>
      </c>
      <c r="AC84" s="370" t="s">
        <v>59</v>
      </c>
      <c r="AD84" s="369" t="s">
        <v>60</v>
      </c>
      <c r="AE84" s="370" t="s">
        <v>61</v>
      </c>
      <c r="AF84" s="369" t="s">
        <v>62</v>
      </c>
      <c r="AG84" s="362"/>
      <c r="AH84" s="361"/>
    </row>
    <row r="85" spans="1:34">
      <c r="A85" s="342">
        <v>85</v>
      </c>
      <c r="B85" s="368">
        <v>1</v>
      </c>
      <c r="C85" s="368" t="str">
        <f>[1]ΑΝΤΙΣΤΟΙΧΙΣΗ!$D$388</f>
        <v>OURANIA</v>
      </c>
      <c r="D85" s="364" t="str">
        <f>[1]ΑΝΤΙΣΤΟΙΧΙΣΗ!G379</f>
        <v>% Άυξησης Μέσης Τιμής</v>
      </c>
      <c r="E85" s="367">
        <v>0.2</v>
      </c>
      <c r="F85" s="367">
        <v>0.2</v>
      </c>
      <c r="G85" s="367">
        <v>0.2</v>
      </c>
      <c r="H85" s="367">
        <v>0.2</v>
      </c>
      <c r="I85" s="367">
        <v>0.2</v>
      </c>
      <c r="J85" s="367">
        <v>0.2</v>
      </c>
      <c r="K85" s="367">
        <v>0.2</v>
      </c>
      <c r="L85" s="367">
        <v>0.2</v>
      </c>
      <c r="M85" s="367">
        <v>0.2</v>
      </c>
      <c r="N85" s="367">
        <v>0.2</v>
      </c>
      <c r="O85" s="367">
        <v>0.2</v>
      </c>
      <c r="P85" s="367">
        <v>0.2</v>
      </c>
      <c r="Q85" s="361"/>
      <c r="S85" s="365" t="str">
        <f>[1]ΑΝΤΙΣΤΟΙΧΙΣΗ!$D$388</f>
        <v>OURANIA</v>
      </c>
      <c r="T85" s="364" t="str">
        <f>[1]ΑΝΤΙΣΤΟΙΧΙΣΗ!G379</f>
        <v>% Άυξησης Μέσης Τιμής</v>
      </c>
      <c r="U85" s="363"/>
      <c r="V85" s="362"/>
      <c r="W85" s="362"/>
      <c r="X85" s="362"/>
      <c r="Y85" s="362"/>
      <c r="Z85" s="362"/>
      <c r="AA85" s="362"/>
      <c r="AB85" s="362"/>
      <c r="AC85" s="362"/>
      <c r="AD85" s="362"/>
      <c r="AE85" s="362"/>
      <c r="AF85" s="362"/>
      <c r="AG85" s="362"/>
      <c r="AH85" s="361"/>
    </row>
    <row r="86" spans="1:34">
      <c r="A86" s="342">
        <v>86</v>
      </c>
      <c r="B86" s="342">
        <v>2</v>
      </c>
      <c r="C86" s="342" t="str">
        <f>[1]ΑΝΤΙΣΤΟΙΧΙΣΗ!$D$388</f>
        <v>OURANIA</v>
      </c>
      <c r="D86" s="353" t="str">
        <f>[1]ΑΝΤΙΣΤΟΙΧΙΣΗ!G380</f>
        <v>Μέση Τιμή</v>
      </c>
      <c r="E86" s="356">
        <f t="shared" ref="E86:P86" si="46">U86*E85+U86</f>
        <v>143.04599999999999</v>
      </c>
      <c r="F86" s="355">
        <f t="shared" si="46"/>
        <v>224.4024</v>
      </c>
      <c r="G86" s="355">
        <f t="shared" si="46"/>
        <v>228.87780000000001</v>
      </c>
      <c r="H86" s="355">
        <f t="shared" si="46"/>
        <v>268.40311111111112</v>
      </c>
      <c r="I86" s="355">
        <f t="shared" si="46"/>
        <v>287.20242857142858</v>
      </c>
      <c r="J86" s="355">
        <f t="shared" si="46"/>
        <v>302.488</v>
      </c>
      <c r="K86" s="355">
        <f t="shared" si="46"/>
        <v>275.50303448275861</v>
      </c>
      <c r="L86" s="355">
        <f t="shared" si="46"/>
        <v>294.86571428571426</v>
      </c>
      <c r="M86" s="355">
        <f t="shared" si="46"/>
        <v>298.42533333333336</v>
      </c>
      <c r="N86" s="355">
        <f t="shared" si="46"/>
        <v>279.40376470588234</v>
      </c>
      <c r="O86" s="355">
        <f t="shared" si="46"/>
        <v>250.995</v>
      </c>
      <c r="P86" s="355">
        <f t="shared" si="46"/>
        <v>280.62211764705881</v>
      </c>
      <c r="Q86" s="350"/>
      <c r="S86" s="354" t="str">
        <f>[1]ΑΝΤΙΣΤΟΙΧΙΣΗ!$D$388</f>
        <v>OURANIA</v>
      </c>
      <c r="T86" s="353" t="str">
        <f>[1]ΑΝΤΙΣΤΟΙΧΙΣΗ!G380</f>
        <v>Μέση Τιμή</v>
      </c>
      <c r="U86" s="358">
        <f t="shared" ref="U86:AF86" si="47">U91/U88</f>
        <v>119.205</v>
      </c>
      <c r="V86" s="358">
        <f t="shared" si="47"/>
        <v>187.00200000000001</v>
      </c>
      <c r="W86" s="358">
        <f t="shared" si="47"/>
        <v>190.73150000000001</v>
      </c>
      <c r="X86" s="358">
        <f t="shared" si="47"/>
        <v>223.66925925925923</v>
      </c>
      <c r="Y86" s="358">
        <f t="shared" si="47"/>
        <v>239.33535714285716</v>
      </c>
      <c r="Z86" s="358">
        <f t="shared" si="47"/>
        <v>252.07333333333332</v>
      </c>
      <c r="AA86" s="358">
        <f t="shared" si="47"/>
        <v>229.5858620689655</v>
      </c>
      <c r="AB86" s="358">
        <f t="shared" si="47"/>
        <v>245.72142857142856</v>
      </c>
      <c r="AC86" s="358">
        <f t="shared" si="47"/>
        <v>248.68777777777777</v>
      </c>
      <c r="AD86" s="358">
        <f t="shared" si="47"/>
        <v>232.83647058823527</v>
      </c>
      <c r="AE86" s="358">
        <f t="shared" si="47"/>
        <v>209.16249999999999</v>
      </c>
      <c r="AF86" s="358">
        <f t="shared" si="47"/>
        <v>233.85176470588235</v>
      </c>
      <c r="AG86" s="351"/>
      <c r="AH86" s="350"/>
    </row>
    <row r="87" spans="1:34">
      <c r="A87" s="342">
        <v>87</v>
      </c>
      <c r="B87" s="342">
        <v>3</v>
      </c>
      <c r="C87" s="342" t="str">
        <f>[1]ΑΝΤΙΣΤΟΙΧΙΣΗ!$D$388</f>
        <v>OURANIA</v>
      </c>
      <c r="D87" s="353" t="str">
        <f>[1]ΑΝΤΙΣΤΟΙΧΙΣΗ!G381</f>
        <v>Ημέρες Προηγούμενου Έτους</v>
      </c>
      <c r="E87" s="352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0"/>
      <c r="S87" s="354" t="str">
        <f>[1]ΑΝΤΙΣΤΟΙΧΙΣΗ!$D$388</f>
        <v>OURANIA</v>
      </c>
      <c r="T87" s="353" t="str">
        <f>[1]ΑΝΤΙΣΤΟΙΧΙΣΗ!G381</f>
        <v>Ημέρες Προηγούμενου Έτους</v>
      </c>
      <c r="U87" s="352"/>
      <c r="V87" s="351"/>
      <c r="W87" s="351"/>
      <c r="X87" s="351"/>
      <c r="Y87" s="351"/>
      <c r="Z87" s="351"/>
      <c r="AA87" s="351"/>
      <c r="AB87" s="351"/>
      <c r="AC87" s="351"/>
      <c r="AD87" s="351"/>
      <c r="AE87" s="351"/>
      <c r="AF87" s="351"/>
      <c r="AG87" s="351"/>
      <c r="AH87" s="350"/>
    </row>
    <row r="88" spans="1:34">
      <c r="A88" s="342">
        <v>88</v>
      </c>
      <c r="B88" s="342">
        <v>4</v>
      </c>
      <c r="C88" s="342" t="str">
        <f>[1]ΑΝΤΙΣΤΟΙΧΙΣΗ!$D$388</f>
        <v>OURANIA</v>
      </c>
      <c r="D88" s="353" t="str">
        <f>[1]ΑΝΤΙΣΤΟΙΧΙΣΗ!G382</f>
        <v>Ημέρες</v>
      </c>
      <c r="E88" s="360">
        <v>15</v>
      </c>
      <c r="F88" s="360">
        <v>15</v>
      </c>
      <c r="G88" s="360">
        <v>15</v>
      </c>
      <c r="H88" s="359">
        <v>20</v>
      </c>
      <c r="I88" s="359">
        <v>20</v>
      </c>
      <c r="J88" s="359">
        <v>25</v>
      </c>
      <c r="K88" s="359">
        <v>25</v>
      </c>
      <c r="L88" s="359">
        <v>25</v>
      </c>
      <c r="M88" s="359">
        <v>25</v>
      </c>
      <c r="N88" s="359">
        <v>20</v>
      </c>
      <c r="O88" s="359">
        <v>20</v>
      </c>
      <c r="P88" s="359">
        <v>20</v>
      </c>
      <c r="Q88" s="350"/>
      <c r="S88" s="354" t="str">
        <f>[1]ΑΝΤΙΣΤΟΙΧΙΣΗ!$D$388</f>
        <v>OURANIA</v>
      </c>
      <c r="T88" s="353" t="str">
        <f>[1]ΑΝΤΙΣΤΟΙΧΙΣΗ!G382</f>
        <v>Ημέρες</v>
      </c>
      <c r="U88" s="352">
        <v>14</v>
      </c>
      <c r="V88" s="351">
        <v>10</v>
      </c>
      <c r="W88" s="351">
        <v>20</v>
      </c>
      <c r="X88" s="351">
        <v>27</v>
      </c>
      <c r="Y88" s="351">
        <v>28</v>
      </c>
      <c r="Z88" s="351">
        <v>33</v>
      </c>
      <c r="AA88" s="351">
        <v>29</v>
      </c>
      <c r="AB88" s="351">
        <v>28</v>
      </c>
      <c r="AC88" s="351">
        <v>27</v>
      </c>
      <c r="AD88" s="351">
        <v>34</v>
      </c>
      <c r="AE88" s="351">
        <v>8</v>
      </c>
      <c r="AF88" s="351">
        <v>17</v>
      </c>
      <c r="AG88" s="351"/>
      <c r="AH88" s="350"/>
    </row>
    <row r="89" spans="1:34">
      <c r="A89" s="342">
        <v>89</v>
      </c>
      <c r="B89" s="342">
        <v>5</v>
      </c>
      <c r="C89" s="342" t="str">
        <f>[1]ΑΝΤΙΣΤΟΙΧΙΣΗ!$D$388</f>
        <v>OURANIA</v>
      </c>
      <c r="D89" s="353" t="str">
        <f>[1]ΑΝΤΙΣΤΟΙΧΙΣΗ!G383</f>
        <v xml:space="preserve">% Άυξησης Κρατήσεων </v>
      </c>
      <c r="E89" s="358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0"/>
      <c r="S89" s="354" t="str">
        <f>[1]ΑΝΤΙΣΤΟΙΧΙΣΗ!$D$388</f>
        <v>OURANIA</v>
      </c>
      <c r="T89" s="353" t="str">
        <f>[1]ΑΝΤΙΣΤΟΙΧΙΣΗ!G383</f>
        <v xml:space="preserve">% Άυξησης Κρατήσεων </v>
      </c>
      <c r="U89" s="352"/>
      <c r="V89" s="351"/>
      <c r="W89" s="351"/>
      <c r="X89" s="351"/>
      <c r="Y89" s="351"/>
      <c r="Z89" s="351"/>
      <c r="AA89" s="351"/>
      <c r="AB89" s="351"/>
      <c r="AC89" s="351"/>
      <c r="AD89" s="351"/>
      <c r="AE89" s="351"/>
      <c r="AF89" s="351"/>
      <c r="AG89" s="351"/>
      <c r="AH89" s="350"/>
    </row>
    <row r="90" spans="1:34">
      <c r="A90" s="342">
        <v>90</v>
      </c>
      <c r="B90" s="342">
        <v>6</v>
      </c>
      <c r="C90" s="342" t="str">
        <f>[1]ΑΝΤΙΣΤΟΙΧΙΣΗ!$D$388</f>
        <v>OURANIA</v>
      </c>
      <c r="D90" s="353" t="str">
        <f>[1]ΑΝΤΙΣΤΟΙΧΙΣΗ!G384</f>
        <v>Κρατήσεις</v>
      </c>
      <c r="E90" s="356">
        <f t="shared" ref="E90:P90" si="48">U90*E89</f>
        <v>0</v>
      </c>
      <c r="F90" s="355">
        <f t="shared" si="48"/>
        <v>0</v>
      </c>
      <c r="G90" s="355">
        <f t="shared" si="48"/>
        <v>0</v>
      </c>
      <c r="H90" s="355">
        <f t="shared" si="48"/>
        <v>0</v>
      </c>
      <c r="I90" s="355">
        <f t="shared" si="48"/>
        <v>0</v>
      </c>
      <c r="J90" s="355">
        <f t="shared" si="48"/>
        <v>0</v>
      </c>
      <c r="K90" s="355">
        <f t="shared" si="48"/>
        <v>0</v>
      </c>
      <c r="L90" s="355">
        <f t="shared" si="48"/>
        <v>0</v>
      </c>
      <c r="M90" s="355">
        <f t="shared" si="48"/>
        <v>0</v>
      </c>
      <c r="N90" s="355">
        <f t="shared" si="48"/>
        <v>0</v>
      </c>
      <c r="O90" s="355">
        <f t="shared" si="48"/>
        <v>0</v>
      </c>
      <c r="P90" s="355">
        <f t="shared" si="48"/>
        <v>0</v>
      </c>
      <c r="Q90" s="350"/>
      <c r="S90" s="354" t="str">
        <f>[1]ΑΝΤΙΣΤΟΙΧΙΣΗ!$D$388</f>
        <v>OURANIA</v>
      </c>
      <c r="T90" s="353" t="str">
        <f>[1]ΑΝΤΙΣΤΟΙΧΙΣΗ!G384</f>
        <v>Κρατήσεις</v>
      </c>
      <c r="U90" s="352"/>
      <c r="V90" s="351"/>
      <c r="W90" s="351"/>
      <c r="X90" s="351"/>
      <c r="Y90" s="351"/>
      <c r="Z90" s="351"/>
      <c r="AA90" s="351"/>
      <c r="AB90" s="351"/>
      <c r="AC90" s="351"/>
      <c r="AD90" s="351"/>
      <c r="AE90" s="351"/>
      <c r="AF90" s="351"/>
      <c r="AG90" s="351"/>
      <c r="AH90" s="350"/>
    </row>
    <row r="91" spans="1:34">
      <c r="A91" s="342">
        <v>91</v>
      </c>
      <c r="B91" s="342">
        <v>7</v>
      </c>
      <c r="C91" s="342" t="str">
        <f>[1]ΑΝΤΙΣΤΟΙΧΙΣΗ!$D$388</f>
        <v>OURANIA</v>
      </c>
      <c r="D91" s="377" t="str">
        <f>[1]ΑΝΤΙΣΤΟΙΧΙΣΗ!G385</f>
        <v>Τζίρος</v>
      </c>
      <c r="E91" s="376">
        <f t="shared" ref="E91:P91" si="49">E86*E88</f>
        <v>2145.69</v>
      </c>
      <c r="F91" s="375">
        <f t="shared" si="49"/>
        <v>3366.0360000000001</v>
      </c>
      <c r="G91" s="375">
        <f t="shared" si="49"/>
        <v>3433.1669999999999</v>
      </c>
      <c r="H91" s="375">
        <f t="shared" si="49"/>
        <v>5368.0622222222228</v>
      </c>
      <c r="I91" s="375">
        <f t="shared" si="49"/>
        <v>5744.0485714285714</v>
      </c>
      <c r="J91" s="375">
        <f t="shared" si="49"/>
        <v>7562.2</v>
      </c>
      <c r="K91" s="375">
        <f t="shared" si="49"/>
        <v>6887.5758620689649</v>
      </c>
      <c r="L91" s="375">
        <f t="shared" si="49"/>
        <v>7371.6428571428569</v>
      </c>
      <c r="M91" s="375">
        <f t="shared" si="49"/>
        <v>7460.6333333333341</v>
      </c>
      <c r="N91" s="375">
        <f t="shared" si="49"/>
        <v>5588.075294117647</v>
      </c>
      <c r="O91" s="375">
        <f t="shared" si="49"/>
        <v>5019.8999999999996</v>
      </c>
      <c r="P91" s="375">
        <f t="shared" si="49"/>
        <v>5612.4423529411761</v>
      </c>
      <c r="Q91" s="350"/>
      <c r="S91" s="354" t="str">
        <f>[1]ΑΝΤΙΣΤΟΙΧΙΣΗ!$D$388</f>
        <v>OURANIA</v>
      </c>
      <c r="T91" s="353" t="str">
        <f>[1]ΑΝΤΙΣΤΟΙΧΙΣΗ!G385</f>
        <v>Τζίρος</v>
      </c>
      <c r="U91" s="352">
        <v>1668.87</v>
      </c>
      <c r="V91" s="351">
        <v>1870.02</v>
      </c>
      <c r="W91" s="351">
        <v>3814.63</v>
      </c>
      <c r="X91" s="351">
        <v>6039.07</v>
      </c>
      <c r="Y91" s="351">
        <v>6701.39</v>
      </c>
      <c r="Z91" s="351">
        <v>8318.42</v>
      </c>
      <c r="AA91" s="351">
        <v>6657.99</v>
      </c>
      <c r="AB91" s="351">
        <v>6880.2</v>
      </c>
      <c r="AC91" s="351">
        <v>6714.57</v>
      </c>
      <c r="AD91" s="351">
        <v>7916.44</v>
      </c>
      <c r="AE91" s="351">
        <v>1673.3</v>
      </c>
      <c r="AF91" s="351">
        <v>3975.48</v>
      </c>
      <c r="AG91" s="351"/>
      <c r="AH91" s="350"/>
    </row>
    <row r="92" spans="1:34">
      <c r="A92" s="342">
        <v>92</v>
      </c>
      <c r="B92" s="349">
        <v>8</v>
      </c>
      <c r="C92" s="349" t="str">
        <f>[1]ΑΝΤΙΣΤΟΙΧΙΣΗ!$D$388</f>
        <v>OURANIA</v>
      </c>
      <c r="D92" s="346" t="str">
        <f>[1]ΑΝΤΙΣΤΟΙΧΙΣΗ!G386</f>
        <v>Τεγ.Μέτρα</v>
      </c>
      <c r="E92" s="345">
        <v>111.45</v>
      </c>
      <c r="F92" s="348">
        <v>111.45</v>
      </c>
      <c r="G92" s="348">
        <v>111.45</v>
      </c>
      <c r="H92" s="348">
        <v>111.45</v>
      </c>
      <c r="I92" s="348">
        <v>111.45</v>
      </c>
      <c r="J92" s="348">
        <v>111.45</v>
      </c>
      <c r="K92" s="348">
        <v>111.45</v>
      </c>
      <c r="L92" s="348">
        <v>111.45</v>
      </c>
      <c r="M92" s="348">
        <v>111.45</v>
      </c>
      <c r="N92" s="348">
        <v>111.45</v>
      </c>
      <c r="O92" s="348">
        <v>111.45</v>
      </c>
      <c r="P92" s="348">
        <v>111.45</v>
      </c>
      <c r="Q92" s="343"/>
      <c r="S92" s="347" t="str">
        <f>[1]ΑΝΤΙΣΤΟΙΧΙΣΗ!$D$388</f>
        <v>OURANIA</v>
      </c>
      <c r="T92" s="346" t="str">
        <f>[1]ΑΝΤΙΣΤΟΙΧΙΣΗ!G386</f>
        <v>Τεγ.Μέτρα</v>
      </c>
      <c r="U92" s="345">
        <v>111.45</v>
      </c>
      <c r="V92" s="345">
        <v>111.45</v>
      </c>
      <c r="W92" s="345">
        <v>111.45</v>
      </c>
      <c r="X92" s="345">
        <v>111.45</v>
      </c>
      <c r="Y92" s="345">
        <v>111.45</v>
      </c>
      <c r="Z92" s="345">
        <v>111.45</v>
      </c>
      <c r="AA92" s="345">
        <v>111.45</v>
      </c>
      <c r="AB92" s="345">
        <v>111.45</v>
      </c>
      <c r="AC92" s="345">
        <v>111.45</v>
      </c>
      <c r="AD92" s="345">
        <v>111.45</v>
      </c>
      <c r="AE92" s="345">
        <v>111.45</v>
      </c>
      <c r="AF92" s="345">
        <v>111.45</v>
      </c>
      <c r="AG92" s="344"/>
      <c r="AH92" s="343"/>
    </row>
    <row r="93" spans="1:34" ht="14.5">
      <c r="A93" s="342">
        <v>93</v>
      </c>
      <c r="B93" s="342"/>
      <c r="C93" s="342">
        <v>115</v>
      </c>
      <c r="D93" s="374">
        <f>[1]ΑΝΤΙΣΤΟΙΧΙΣΗ!$E$379</f>
        <v>2025</v>
      </c>
      <c r="E93" s="370" t="s">
        <v>427</v>
      </c>
      <c r="F93" s="369" t="s">
        <v>52</v>
      </c>
      <c r="G93" s="370" t="s">
        <v>53</v>
      </c>
      <c r="H93" s="369" t="s">
        <v>54</v>
      </c>
      <c r="I93" s="370" t="s">
        <v>55</v>
      </c>
      <c r="J93" s="369" t="s">
        <v>56</v>
      </c>
      <c r="K93" s="370" t="s">
        <v>57</v>
      </c>
      <c r="L93" s="369" t="s">
        <v>58</v>
      </c>
      <c r="M93" s="370" t="s">
        <v>59</v>
      </c>
      <c r="N93" s="369" t="s">
        <v>60</v>
      </c>
      <c r="O93" s="370" t="s">
        <v>61</v>
      </c>
      <c r="P93" s="369" t="s">
        <v>62</v>
      </c>
      <c r="Q93" s="373"/>
      <c r="S93" s="372">
        <v>115</v>
      </c>
      <c r="T93" s="371">
        <f>[1]ΑΝΤΙΣΤΟΙΧΙΣΗ!$E$380</f>
        <v>2024</v>
      </c>
      <c r="U93" s="370" t="s">
        <v>427</v>
      </c>
      <c r="V93" s="369" t="s">
        <v>52</v>
      </c>
      <c r="W93" s="370" t="s">
        <v>53</v>
      </c>
      <c r="X93" s="369" t="s">
        <v>54</v>
      </c>
      <c r="Y93" s="370" t="s">
        <v>55</v>
      </c>
      <c r="Z93" s="369" t="s">
        <v>56</v>
      </c>
      <c r="AA93" s="370" t="s">
        <v>57</v>
      </c>
      <c r="AB93" s="369" t="s">
        <v>58</v>
      </c>
      <c r="AC93" s="370" t="s">
        <v>59</v>
      </c>
      <c r="AD93" s="369" t="s">
        <v>60</v>
      </c>
      <c r="AE93" s="370" t="s">
        <v>61</v>
      </c>
      <c r="AF93" s="369" t="s">
        <v>62</v>
      </c>
      <c r="AG93" s="362"/>
      <c r="AH93" s="361"/>
    </row>
    <row r="94" spans="1:34">
      <c r="A94" s="342">
        <v>94</v>
      </c>
      <c r="B94" s="368">
        <v>1</v>
      </c>
      <c r="C94" s="368" t="str">
        <f>[1]ΑΝΤΙΣΤΟΙΧΙΣΗ!$D$389</f>
        <v>SEMELI</v>
      </c>
      <c r="D94" s="364" t="str">
        <f>[1]ΑΝΤΙΣΤΟΙΧΙΣΗ!G379</f>
        <v>% Άυξησης Μέσης Τιμής</v>
      </c>
      <c r="E94" s="367">
        <v>0.15</v>
      </c>
      <c r="F94" s="367">
        <v>0.15</v>
      </c>
      <c r="G94" s="367">
        <v>0.15</v>
      </c>
      <c r="H94" s="367">
        <v>0.15</v>
      </c>
      <c r="I94" s="367">
        <v>0.15</v>
      </c>
      <c r="J94" s="367">
        <v>0.15</v>
      </c>
      <c r="K94" s="367">
        <v>0.15</v>
      </c>
      <c r="L94" s="367">
        <v>0.15</v>
      </c>
      <c r="M94" s="367">
        <v>0.15</v>
      </c>
      <c r="N94" s="367">
        <v>0.15</v>
      </c>
      <c r="O94" s="367">
        <v>0.15</v>
      </c>
      <c r="P94" s="367">
        <v>0.15</v>
      </c>
      <c r="Q94" s="378">
        <v>0.15</v>
      </c>
      <c r="S94" s="365" t="str">
        <f>[1]ΑΝΤΙΣΤΟΙΧΙΣΗ!$D$389</f>
        <v>SEMELI</v>
      </c>
      <c r="T94" s="364" t="str">
        <f>[1]ΑΝΤΙΣΤΟΙΧΙΣΗ!G379</f>
        <v>% Άυξησης Μέσης Τιμής</v>
      </c>
      <c r="U94" s="363"/>
      <c r="V94" s="362"/>
      <c r="W94" s="362"/>
      <c r="X94" s="362"/>
      <c r="Y94" s="362"/>
      <c r="Z94" s="362"/>
      <c r="AA94" s="362"/>
      <c r="AB94" s="362"/>
      <c r="AC94" s="362"/>
      <c r="AD94" s="362"/>
      <c r="AE94" s="362"/>
      <c r="AF94" s="362"/>
      <c r="AG94" s="362"/>
      <c r="AH94" s="361"/>
    </row>
    <row r="95" spans="1:34">
      <c r="A95" s="342">
        <v>95</v>
      </c>
      <c r="B95" s="342">
        <v>2</v>
      </c>
      <c r="C95" s="342" t="str">
        <f>[1]ΑΝΤΙΣΤΟΙΧΙΣΗ!$D$389</f>
        <v>SEMELI</v>
      </c>
      <c r="D95" s="353" t="str">
        <f>[1]ΑΝΤΙΣΤΟΙΧΙΣΗ!G380</f>
        <v>Μέση Τιμή</v>
      </c>
      <c r="E95" s="356">
        <f t="shared" ref="E95:P95" si="50">U95*E94+U95</f>
        <v>115.437</v>
      </c>
      <c r="F95" s="355">
        <f t="shared" si="50"/>
        <v>150.94209999999998</v>
      </c>
      <c r="G95" s="355">
        <f t="shared" si="50"/>
        <v>145.37533333333334</v>
      </c>
      <c r="H95" s="355">
        <f t="shared" si="50"/>
        <v>158.78433333333334</v>
      </c>
      <c r="I95" s="355">
        <f t="shared" si="50"/>
        <v>169.45164814814814</v>
      </c>
      <c r="J95" s="355">
        <f t="shared" si="50"/>
        <v>154.79345000000001</v>
      </c>
      <c r="K95" s="355">
        <f t="shared" si="50"/>
        <v>159.08442857142859</v>
      </c>
      <c r="L95" s="355">
        <f t="shared" si="50"/>
        <v>158.40204545454546</v>
      </c>
      <c r="M95" s="355">
        <f t="shared" si="50"/>
        <v>156.16318518518517</v>
      </c>
      <c r="N95" s="355">
        <f t="shared" si="50"/>
        <v>156.17042592592594</v>
      </c>
      <c r="O95" s="355">
        <f t="shared" si="50"/>
        <v>155.85183333333333</v>
      </c>
      <c r="P95" s="355">
        <f t="shared" si="50"/>
        <v>159.67749999999998</v>
      </c>
      <c r="Q95" s="350"/>
      <c r="S95" s="354" t="str">
        <f>[1]ΑΝΤΙΣΤΟΙΧΙΣΗ!$D$389</f>
        <v>SEMELI</v>
      </c>
      <c r="T95" s="353" t="str">
        <f>[1]ΑΝΤΙΣΤΟΙΧΙΣΗ!G380</f>
        <v>Μέση Τιμή</v>
      </c>
      <c r="U95" s="358">
        <f t="shared" ref="U95:AF95" si="51">U100/U97</f>
        <v>100.38</v>
      </c>
      <c r="V95" s="357">
        <f t="shared" si="51"/>
        <v>131.25399999999999</v>
      </c>
      <c r="W95" s="357">
        <f t="shared" si="51"/>
        <v>126.41333333333334</v>
      </c>
      <c r="X95" s="357">
        <f t="shared" si="51"/>
        <v>138.07333333333332</v>
      </c>
      <c r="Y95" s="357">
        <f t="shared" si="51"/>
        <v>147.34925925925924</v>
      </c>
      <c r="Z95" s="357">
        <f t="shared" si="51"/>
        <v>134.60300000000001</v>
      </c>
      <c r="AA95" s="357">
        <f t="shared" si="51"/>
        <v>138.33428571428573</v>
      </c>
      <c r="AB95" s="357">
        <f t="shared" si="51"/>
        <v>137.7409090909091</v>
      </c>
      <c r="AC95" s="357">
        <f t="shared" si="51"/>
        <v>135.79407407407408</v>
      </c>
      <c r="AD95" s="357">
        <f t="shared" si="51"/>
        <v>135.80037037037039</v>
      </c>
      <c r="AE95" s="357">
        <f t="shared" si="51"/>
        <v>135.52333333333334</v>
      </c>
      <c r="AF95" s="357">
        <f t="shared" si="51"/>
        <v>138.85</v>
      </c>
      <c r="AG95" s="351"/>
      <c r="AH95" s="350"/>
    </row>
    <row r="96" spans="1:34">
      <c r="A96" s="342">
        <v>96</v>
      </c>
      <c r="B96" s="342">
        <v>3</v>
      </c>
      <c r="C96" s="342" t="str">
        <f>[1]ΑΝΤΙΣΤΟΙΧΙΣΗ!$D$389</f>
        <v>SEMELI</v>
      </c>
      <c r="D96" s="353" t="str">
        <f>[1]ΑΝΤΙΣΤΟΙΧΙΣΗ!G381</f>
        <v>Ημέρες Προηγούμενου Έτους</v>
      </c>
      <c r="E96" s="352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0"/>
      <c r="S96" s="354" t="str">
        <f>[1]ΑΝΤΙΣΤΟΙΧΙΣΗ!$D$389</f>
        <v>SEMELI</v>
      </c>
      <c r="T96" s="353" t="str">
        <f>[1]ΑΝΤΙΣΤΟΙΧΙΣΗ!G381</f>
        <v>Ημέρες Προηγούμενου Έτους</v>
      </c>
      <c r="U96" s="352"/>
      <c r="V96" s="351"/>
      <c r="W96" s="351"/>
      <c r="X96" s="351"/>
      <c r="Y96" s="351"/>
      <c r="Z96" s="351"/>
      <c r="AA96" s="351"/>
      <c r="AB96" s="351"/>
      <c r="AC96" s="351"/>
      <c r="AD96" s="351"/>
      <c r="AE96" s="351"/>
      <c r="AF96" s="351"/>
      <c r="AG96" s="351"/>
      <c r="AH96" s="350"/>
    </row>
    <row r="97" spans="1:34">
      <c r="A97" s="342">
        <v>97</v>
      </c>
      <c r="B97" s="342">
        <v>4</v>
      </c>
      <c r="C97" s="342" t="str">
        <f>[1]ΑΝΤΙΣΤΟΙΧΙΣΗ!$D$389</f>
        <v>SEMELI</v>
      </c>
      <c r="D97" s="353" t="str">
        <f>[1]ΑΝΤΙΣΤΟΙΧΙΣΗ!G382</f>
        <v>Ημέρες</v>
      </c>
      <c r="E97" s="360">
        <v>15</v>
      </c>
      <c r="F97" s="360">
        <v>15</v>
      </c>
      <c r="G97" s="360">
        <v>15</v>
      </c>
      <c r="H97" s="359">
        <v>20</v>
      </c>
      <c r="I97" s="359">
        <v>20</v>
      </c>
      <c r="J97" s="359">
        <v>25</v>
      </c>
      <c r="K97" s="359">
        <v>25</v>
      </c>
      <c r="L97" s="359">
        <v>25</v>
      </c>
      <c r="M97" s="359">
        <v>25</v>
      </c>
      <c r="N97" s="359">
        <v>20</v>
      </c>
      <c r="O97" s="359">
        <v>20</v>
      </c>
      <c r="P97" s="359">
        <v>20</v>
      </c>
      <c r="Q97" s="350"/>
      <c r="S97" s="354" t="str">
        <f>[1]ΑΝΤΙΣΤΟΙΧΙΣΗ!$D$389</f>
        <v>SEMELI</v>
      </c>
      <c r="T97" s="353" t="str">
        <f>[1]ΑΝΤΙΣΤΟΙΧΙΣΗ!G382</f>
        <v>Ημέρες</v>
      </c>
      <c r="U97" s="352">
        <v>5</v>
      </c>
      <c r="V97" s="351">
        <v>5</v>
      </c>
      <c r="W97" s="351">
        <v>6</v>
      </c>
      <c r="X97" s="351">
        <v>21</v>
      </c>
      <c r="Y97" s="351">
        <v>27</v>
      </c>
      <c r="Z97" s="351">
        <v>30</v>
      </c>
      <c r="AA97" s="351">
        <v>28</v>
      </c>
      <c r="AB97" s="351">
        <v>22</v>
      </c>
      <c r="AC97" s="351">
        <v>27</v>
      </c>
      <c r="AD97" s="351">
        <v>27</v>
      </c>
      <c r="AE97" s="351">
        <v>9</v>
      </c>
      <c r="AF97" s="351">
        <v>5</v>
      </c>
      <c r="AG97" s="351"/>
      <c r="AH97" s="350"/>
    </row>
    <row r="98" spans="1:34">
      <c r="A98" s="342">
        <v>98</v>
      </c>
      <c r="B98" s="342">
        <v>5</v>
      </c>
      <c r="C98" s="342" t="str">
        <f>[1]ΑΝΤΙΣΤΟΙΧΙΣΗ!$D$389</f>
        <v>SEMELI</v>
      </c>
      <c r="D98" s="353" t="str">
        <f>[1]ΑΝΤΙΣΤΟΙΧΙΣΗ!G383</f>
        <v xml:space="preserve">% Άυξησης Κρατήσεων </v>
      </c>
      <c r="E98" s="358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0"/>
      <c r="S98" s="354" t="str">
        <f>[1]ΑΝΤΙΣΤΟΙΧΙΣΗ!$D$389</f>
        <v>SEMELI</v>
      </c>
      <c r="T98" s="353" t="str">
        <f>[1]ΑΝΤΙΣΤΟΙΧΙΣΗ!G383</f>
        <v xml:space="preserve">% Άυξησης Κρατήσεων </v>
      </c>
      <c r="U98" s="352"/>
      <c r="V98" s="351"/>
      <c r="W98" s="351"/>
      <c r="X98" s="351"/>
      <c r="Y98" s="351"/>
      <c r="Z98" s="351"/>
      <c r="AA98" s="351"/>
      <c r="AB98" s="351"/>
      <c r="AC98" s="351"/>
      <c r="AD98" s="351"/>
      <c r="AE98" s="351"/>
      <c r="AF98" s="351"/>
      <c r="AG98" s="351"/>
      <c r="AH98" s="350"/>
    </row>
    <row r="99" spans="1:34">
      <c r="A99" s="342">
        <v>99</v>
      </c>
      <c r="B99" s="342">
        <v>6</v>
      </c>
      <c r="C99" s="342" t="str">
        <f>[1]ΑΝΤΙΣΤΟΙΧΙΣΗ!$D$389</f>
        <v>SEMELI</v>
      </c>
      <c r="D99" s="353" t="str">
        <f>[1]ΑΝΤΙΣΤΟΙΧΙΣΗ!G384</f>
        <v>Κρατήσεις</v>
      </c>
      <c r="E99" s="356">
        <f t="shared" ref="E99:P99" si="52">U99*E98</f>
        <v>0</v>
      </c>
      <c r="F99" s="355">
        <f t="shared" si="52"/>
        <v>0</v>
      </c>
      <c r="G99" s="355">
        <f t="shared" si="52"/>
        <v>0</v>
      </c>
      <c r="H99" s="355">
        <f t="shared" si="52"/>
        <v>0</v>
      </c>
      <c r="I99" s="355">
        <f t="shared" si="52"/>
        <v>0</v>
      </c>
      <c r="J99" s="355">
        <f t="shared" si="52"/>
        <v>0</v>
      </c>
      <c r="K99" s="355">
        <f t="shared" si="52"/>
        <v>0</v>
      </c>
      <c r="L99" s="355">
        <f t="shared" si="52"/>
        <v>0</v>
      </c>
      <c r="M99" s="355">
        <f t="shared" si="52"/>
        <v>0</v>
      </c>
      <c r="N99" s="355">
        <f t="shared" si="52"/>
        <v>0</v>
      </c>
      <c r="O99" s="355">
        <f t="shared" si="52"/>
        <v>0</v>
      </c>
      <c r="P99" s="355">
        <f t="shared" si="52"/>
        <v>0</v>
      </c>
      <c r="Q99" s="350"/>
      <c r="S99" s="354" t="str">
        <f>[1]ΑΝΤΙΣΤΟΙΧΙΣΗ!$D$389</f>
        <v>SEMELI</v>
      </c>
      <c r="T99" s="353" t="str">
        <f>[1]ΑΝΤΙΣΤΟΙΧΙΣΗ!G384</f>
        <v>Κρατήσεις</v>
      </c>
      <c r="U99" s="352"/>
      <c r="V99" s="351"/>
      <c r="W99" s="351"/>
      <c r="X99" s="351"/>
      <c r="Y99" s="351"/>
      <c r="Z99" s="351"/>
      <c r="AA99" s="351"/>
      <c r="AB99" s="351"/>
      <c r="AC99" s="351"/>
      <c r="AD99" s="351"/>
      <c r="AE99" s="351"/>
      <c r="AF99" s="351"/>
      <c r="AG99" s="351"/>
      <c r="AH99" s="350"/>
    </row>
    <row r="100" spans="1:34">
      <c r="A100" s="342">
        <v>100</v>
      </c>
      <c r="B100" s="342">
        <v>7</v>
      </c>
      <c r="C100" s="342" t="str">
        <f>[1]ΑΝΤΙΣΤΟΙΧΙΣΗ!$D$389</f>
        <v>SEMELI</v>
      </c>
      <c r="D100" s="353" t="str">
        <f>[1]ΑΝΤΙΣΤΟΙΧΙΣΗ!G385</f>
        <v>Τζίρος</v>
      </c>
      <c r="E100" s="356">
        <f t="shared" ref="E100:P100" si="53">E95*E97</f>
        <v>1731.5550000000001</v>
      </c>
      <c r="F100" s="355">
        <f t="shared" si="53"/>
        <v>2264.1314999999995</v>
      </c>
      <c r="G100" s="355">
        <f t="shared" si="53"/>
        <v>2180.63</v>
      </c>
      <c r="H100" s="355">
        <f t="shared" si="53"/>
        <v>3175.6866666666665</v>
      </c>
      <c r="I100" s="355">
        <f t="shared" si="53"/>
        <v>3389.0329629629628</v>
      </c>
      <c r="J100" s="355">
        <f t="shared" si="53"/>
        <v>3869.8362500000003</v>
      </c>
      <c r="K100" s="355">
        <f t="shared" si="53"/>
        <v>3977.1107142857145</v>
      </c>
      <c r="L100" s="355">
        <f t="shared" si="53"/>
        <v>3960.0511363636365</v>
      </c>
      <c r="M100" s="355">
        <f t="shared" si="53"/>
        <v>3904.0796296296294</v>
      </c>
      <c r="N100" s="355">
        <f t="shared" si="53"/>
        <v>3123.4085185185186</v>
      </c>
      <c r="O100" s="355">
        <f t="shared" si="53"/>
        <v>3117.0366666666669</v>
      </c>
      <c r="P100" s="355">
        <f t="shared" si="53"/>
        <v>3193.5499999999997</v>
      </c>
      <c r="Q100" s="350"/>
      <c r="S100" s="354" t="str">
        <f>[1]ΑΝΤΙΣΤΟΙΧΙΣΗ!$D$389</f>
        <v>SEMELI</v>
      </c>
      <c r="T100" s="353" t="str">
        <f>[1]ΑΝΤΙΣΤΟΙΧΙΣΗ!G385</f>
        <v>Τζίρος</v>
      </c>
      <c r="U100" s="352">
        <v>501.9</v>
      </c>
      <c r="V100" s="351">
        <v>656.27</v>
      </c>
      <c r="W100" s="351">
        <v>758.48</v>
      </c>
      <c r="X100" s="351">
        <v>2899.54</v>
      </c>
      <c r="Y100" s="351">
        <v>3978.43</v>
      </c>
      <c r="Z100" s="351">
        <v>4038.09</v>
      </c>
      <c r="AA100" s="351">
        <v>3873.36</v>
      </c>
      <c r="AB100" s="351">
        <v>3030.3</v>
      </c>
      <c r="AC100" s="351">
        <v>3666.44</v>
      </c>
      <c r="AD100" s="351">
        <v>3666.61</v>
      </c>
      <c r="AE100" s="351">
        <v>1219.71</v>
      </c>
      <c r="AF100" s="351">
        <v>694.25</v>
      </c>
      <c r="AG100" s="351"/>
      <c r="AH100" s="350"/>
    </row>
    <row r="101" spans="1:34">
      <c r="A101" s="342">
        <v>101</v>
      </c>
      <c r="B101" s="349">
        <v>8</v>
      </c>
      <c r="C101" s="349" t="str">
        <f>[1]ΑΝΤΙΣΤΟΙΧΙΣΗ!$D$389</f>
        <v>SEMELI</v>
      </c>
      <c r="D101" s="346" t="str">
        <f>[1]ΑΝΤΙΣΤΟΙΧΙΣΗ!G386</f>
        <v>Τεγ.Μέτρα</v>
      </c>
      <c r="E101" s="345">
        <v>49.5</v>
      </c>
      <c r="F101" s="348">
        <v>49.5</v>
      </c>
      <c r="G101" s="348">
        <v>49.5</v>
      </c>
      <c r="H101" s="348">
        <v>49.5</v>
      </c>
      <c r="I101" s="348">
        <v>49.5</v>
      </c>
      <c r="J101" s="348">
        <v>49.5</v>
      </c>
      <c r="K101" s="348">
        <v>49.5</v>
      </c>
      <c r="L101" s="348">
        <v>49.5</v>
      </c>
      <c r="M101" s="348">
        <v>49.5</v>
      </c>
      <c r="N101" s="348">
        <v>49.5</v>
      </c>
      <c r="O101" s="348">
        <v>49.5</v>
      </c>
      <c r="P101" s="348">
        <v>49.5</v>
      </c>
      <c r="Q101" s="343"/>
      <c r="S101" s="347" t="str">
        <f>[1]ΑΝΤΙΣΤΟΙΧΙΣΗ!$D$389</f>
        <v>SEMELI</v>
      </c>
      <c r="T101" s="346" t="str">
        <f>[1]ΑΝΤΙΣΤΟΙΧΙΣΗ!G386</f>
        <v>Τεγ.Μέτρα</v>
      </c>
      <c r="U101" s="345">
        <v>49.5</v>
      </c>
      <c r="V101" s="348">
        <v>49.5</v>
      </c>
      <c r="W101" s="348">
        <v>49.5</v>
      </c>
      <c r="X101" s="348">
        <v>49.5</v>
      </c>
      <c r="Y101" s="348">
        <v>49.5</v>
      </c>
      <c r="Z101" s="348">
        <v>49.5</v>
      </c>
      <c r="AA101" s="348">
        <v>49.5</v>
      </c>
      <c r="AB101" s="348">
        <v>49.5</v>
      </c>
      <c r="AC101" s="348">
        <v>49.5</v>
      </c>
      <c r="AD101" s="348">
        <v>49.5</v>
      </c>
      <c r="AE101" s="348">
        <v>49.5</v>
      </c>
      <c r="AF101" s="348">
        <v>49.5</v>
      </c>
      <c r="AG101" s="344"/>
      <c r="AH101" s="343"/>
    </row>
    <row r="102" spans="1:34" ht="14.5">
      <c r="A102" s="342">
        <v>102</v>
      </c>
      <c r="B102" s="342"/>
      <c r="C102" s="342">
        <v>116</v>
      </c>
      <c r="D102" s="374">
        <f>[1]ΑΝΤΙΣΤΟΙΧΙΣΗ!$E$379</f>
        <v>2025</v>
      </c>
      <c r="E102" s="370" t="s">
        <v>427</v>
      </c>
      <c r="F102" s="369" t="s">
        <v>52</v>
      </c>
      <c r="G102" s="370" t="s">
        <v>53</v>
      </c>
      <c r="H102" s="369" t="s">
        <v>54</v>
      </c>
      <c r="I102" s="370" t="s">
        <v>55</v>
      </c>
      <c r="J102" s="369" t="s">
        <v>56</v>
      </c>
      <c r="K102" s="370" t="s">
        <v>57</v>
      </c>
      <c r="L102" s="369" t="s">
        <v>58</v>
      </c>
      <c r="M102" s="370" t="s">
        <v>59</v>
      </c>
      <c r="N102" s="369" t="s">
        <v>60</v>
      </c>
      <c r="O102" s="370" t="s">
        <v>61</v>
      </c>
      <c r="P102" s="369" t="s">
        <v>62</v>
      </c>
      <c r="Q102" s="373"/>
      <c r="S102" s="372">
        <v>116</v>
      </c>
      <c r="T102" s="371">
        <f>[1]ΑΝΤΙΣΤΟΙΧΙΣΗ!$E$380</f>
        <v>2024</v>
      </c>
      <c r="U102" s="370" t="s">
        <v>427</v>
      </c>
      <c r="V102" s="369" t="s">
        <v>52</v>
      </c>
      <c r="W102" s="370" t="s">
        <v>53</v>
      </c>
      <c r="X102" s="369" t="s">
        <v>54</v>
      </c>
      <c r="Y102" s="370" t="s">
        <v>55</v>
      </c>
      <c r="Z102" s="369" t="s">
        <v>56</v>
      </c>
      <c r="AA102" s="370" t="s">
        <v>57</v>
      </c>
      <c r="AB102" s="369" t="s">
        <v>58</v>
      </c>
      <c r="AC102" s="370" t="s">
        <v>59</v>
      </c>
      <c r="AD102" s="369" t="s">
        <v>60</v>
      </c>
      <c r="AE102" s="370" t="s">
        <v>61</v>
      </c>
      <c r="AF102" s="369" t="s">
        <v>62</v>
      </c>
      <c r="AG102" s="362"/>
      <c r="AH102" s="361"/>
    </row>
    <row r="103" spans="1:34">
      <c r="A103" s="342">
        <v>103</v>
      </c>
      <c r="B103" s="368">
        <v>1</v>
      </c>
      <c r="C103" s="368" t="str">
        <f>[1]ΑΝΤΙΣΤΟΙΧΙΣΗ!$D$390</f>
        <v>CALLIOPE</v>
      </c>
      <c r="D103" s="364" t="str">
        <f>[1]ΑΝΤΙΣΤΟΙΧΙΣΗ!G379</f>
        <v>% Άυξησης Μέσης Τιμής</v>
      </c>
      <c r="E103" s="367">
        <v>0.1</v>
      </c>
      <c r="F103" s="366">
        <v>0.2</v>
      </c>
      <c r="G103" s="366">
        <v>0.2</v>
      </c>
      <c r="H103" s="366">
        <v>0.1</v>
      </c>
      <c r="I103" s="366">
        <v>0.1</v>
      </c>
      <c r="J103" s="366">
        <v>0.1</v>
      </c>
      <c r="K103" s="366">
        <v>0.1</v>
      </c>
      <c r="L103" s="366">
        <v>0.1</v>
      </c>
      <c r="M103" s="366">
        <v>0.2</v>
      </c>
      <c r="N103" s="366">
        <v>0.1</v>
      </c>
      <c r="O103" s="366">
        <v>0.1</v>
      </c>
      <c r="P103" s="366">
        <v>0.2</v>
      </c>
      <c r="Q103" s="361"/>
      <c r="S103" s="365" t="str">
        <f>[1]ΑΝΤΙΣΤΟΙΧΙΣΗ!$D$390</f>
        <v>CALLIOPE</v>
      </c>
      <c r="T103" s="364" t="str">
        <f>[1]ΑΝΤΙΣΤΟΙΧΙΣΗ!G379</f>
        <v>% Άυξησης Μέσης Τιμής</v>
      </c>
      <c r="U103" s="363"/>
      <c r="V103" s="362"/>
      <c r="W103" s="362"/>
      <c r="X103" s="362"/>
      <c r="Y103" s="362"/>
      <c r="Z103" s="362"/>
      <c r="AA103" s="362"/>
      <c r="AB103" s="362"/>
      <c r="AC103" s="362"/>
      <c r="AD103" s="362"/>
      <c r="AE103" s="362"/>
      <c r="AF103" s="362"/>
      <c r="AG103" s="362"/>
      <c r="AH103" s="361"/>
    </row>
    <row r="104" spans="1:34">
      <c r="A104" s="342">
        <v>104</v>
      </c>
      <c r="B104" s="342">
        <v>2</v>
      </c>
      <c r="C104" s="342" t="str">
        <f>[1]ΑΝΤΙΣΤΟΙΧΙΣΗ!$D$390</f>
        <v>CALLIOPE</v>
      </c>
      <c r="D104" s="353" t="str">
        <f>[1]ΑΝΤΙΣΤΟΙΧΙΣΗ!G380</f>
        <v>Μέση Τιμή</v>
      </c>
      <c r="E104" s="356">
        <f t="shared" ref="E104:P104" si="54">U104*E103+U104</f>
        <v>320.91766666666666</v>
      </c>
      <c r="F104" s="355">
        <f t="shared" si="54"/>
        <v>234</v>
      </c>
      <c r="G104" s="355">
        <f t="shared" si="54"/>
        <v>299.67</v>
      </c>
      <c r="H104" s="355">
        <f t="shared" si="54"/>
        <v>515.59444444444443</v>
      </c>
      <c r="I104" s="355">
        <f t="shared" si="54"/>
        <v>438.1223</v>
      </c>
      <c r="J104" s="355">
        <f t="shared" si="54"/>
        <v>494.03486956521738</v>
      </c>
      <c r="K104" s="355">
        <f t="shared" si="54"/>
        <v>585.2999565217392</v>
      </c>
      <c r="L104" s="355">
        <f t="shared" si="54"/>
        <v>503.93008695652168</v>
      </c>
      <c r="M104" s="355">
        <f t="shared" si="54"/>
        <v>470.94047999999998</v>
      </c>
      <c r="N104" s="355">
        <f t="shared" si="54"/>
        <v>484.77183333333335</v>
      </c>
      <c r="O104" s="355">
        <f t="shared" si="54"/>
        <v>566.47433333333333</v>
      </c>
      <c r="P104" s="355">
        <f t="shared" si="54"/>
        <v>410.06399999999996</v>
      </c>
      <c r="Q104" s="350"/>
      <c r="S104" s="354" t="str">
        <f>[1]ΑΝΤΙΣΤΟΙΧΙΣΗ!$D$390</f>
        <v>CALLIOPE</v>
      </c>
      <c r="T104" s="353" t="str">
        <f>[1]ΑΝΤΙΣΤΟΙΧΙΣΗ!G380</f>
        <v>Μέση Τιμή</v>
      </c>
      <c r="U104" s="358">
        <f t="shared" ref="U104:AF104" si="55">U109/U106</f>
        <v>291.74333333333334</v>
      </c>
      <c r="V104" s="358">
        <f t="shared" si="55"/>
        <v>195</v>
      </c>
      <c r="W104" s="358">
        <f t="shared" si="55"/>
        <v>249.72499999999999</v>
      </c>
      <c r="X104" s="358">
        <f t="shared" si="55"/>
        <v>468.72222222222223</v>
      </c>
      <c r="Y104" s="358">
        <f t="shared" si="55"/>
        <v>398.29300000000001</v>
      </c>
      <c r="Z104" s="358">
        <f t="shared" si="55"/>
        <v>449.12260869565216</v>
      </c>
      <c r="AA104" s="358">
        <f t="shared" si="55"/>
        <v>532.09086956521742</v>
      </c>
      <c r="AB104" s="358">
        <f t="shared" si="55"/>
        <v>458.11826086956518</v>
      </c>
      <c r="AC104" s="358">
        <f t="shared" si="55"/>
        <v>392.4504</v>
      </c>
      <c r="AD104" s="358">
        <f t="shared" si="55"/>
        <v>440.70166666666665</v>
      </c>
      <c r="AE104" s="358">
        <f t="shared" si="55"/>
        <v>514.97666666666669</v>
      </c>
      <c r="AF104" s="358">
        <f t="shared" si="55"/>
        <v>341.71999999999997</v>
      </c>
      <c r="AG104" s="351"/>
      <c r="AH104" s="350"/>
    </row>
    <row r="105" spans="1:34">
      <c r="A105" s="342">
        <v>105</v>
      </c>
      <c r="B105" s="342">
        <v>3</v>
      </c>
      <c r="C105" s="342" t="str">
        <f>[1]ΑΝΤΙΣΤΟΙΧΙΣΗ!$D$390</f>
        <v>CALLIOPE</v>
      </c>
      <c r="D105" s="353" t="str">
        <f>[1]ΑΝΤΙΣΤΟΙΧΙΣΗ!G381</f>
        <v>Ημέρες Προηγούμενου Έτους</v>
      </c>
      <c r="E105" s="352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0"/>
      <c r="S105" s="354" t="str">
        <f>[1]ΑΝΤΙΣΤΟΙΧΙΣΗ!$D$390</f>
        <v>CALLIOPE</v>
      </c>
      <c r="T105" s="353" t="str">
        <f>[1]ΑΝΤΙΣΤΟΙΧΙΣΗ!G381</f>
        <v>Ημέρες Προηγούμενου Έτους</v>
      </c>
      <c r="U105" s="352"/>
      <c r="V105" s="351"/>
      <c r="W105" s="351"/>
      <c r="X105" s="351"/>
      <c r="Y105" s="351"/>
      <c r="Z105" s="351"/>
      <c r="AA105" s="351"/>
      <c r="AB105" s="351"/>
      <c r="AC105" s="351"/>
      <c r="AD105" s="351"/>
      <c r="AE105" s="351"/>
      <c r="AF105" s="351"/>
      <c r="AG105" s="351"/>
      <c r="AH105" s="350"/>
    </row>
    <row r="106" spans="1:34">
      <c r="A106" s="342">
        <v>106</v>
      </c>
      <c r="B106" s="342">
        <v>4</v>
      </c>
      <c r="C106" s="342" t="str">
        <f>[1]ΑΝΤΙΣΤΟΙΧΙΣΗ!$D$390</f>
        <v>CALLIOPE</v>
      </c>
      <c r="D106" s="353" t="str">
        <f>[1]ΑΝΤΙΣΤΟΙΧΙΣΗ!G382</f>
        <v>Ημέρες</v>
      </c>
      <c r="E106" s="360">
        <v>15</v>
      </c>
      <c r="F106" s="360">
        <v>15</v>
      </c>
      <c r="G106" s="360">
        <v>15</v>
      </c>
      <c r="H106" s="359">
        <v>20</v>
      </c>
      <c r="I106" s="359">
        <v>20</v>
      </c>
      <c r="J106" s="359">
        <v>25</v>
      </c>
      <c r="K106" s="359">
        <v>25</v>
      </c>
      <c r="L106" s="359">
        <v>25</v>
      </c>
      <c r="M106" s="359">
        <v>25</v>
      </c>
      <c r="N106" s="359">
        <v>20</v>
      </c>
      <c r="O106" s="359">
        <v>20</v>
      </c>
      <c r="P106" s="359">
        <v>20</v>
      </c>
      <c r="Q106" s="350"/>
      <c r="S106" s="354" t="str">
        <f>[1]ΑΝΤΙΣΤΟΙΧΙΣΗ!$D$390</f>
        <v>CALLIOPE</v>
      </c>
      <c r="T106" s="353" t="str">
        <f>[1]ΑΝΤΙΣΤΟΙΧΙΣΗ!G382</f>
        <v>Ημέρες</v>
      </c>
      <c r="U106" s="352">
        <v>3</v>
      </c>
      <c r="V106" s="351">
        <v>4</v>
      </c>
      <c r="W106" s="351">
        <v>14</v>
      </c>
      <c r="X106" s="351">
        <v>18</v>
      </c>
      <c r="Y106" s="351">
        <v>20</v>
      </c>
      <c r="Z106" s="351">
        <v>23</v>
      </c>
      <c r="AA106" s="351">
        <v>23</v>
      </c>
      <c r="AB106" s="351">
        <v>23</v>
      </c>
      <c r="AC106" s="351">
        <v>25</v>
      </c>
      <c r="AD106" s="351">
        <v>24</v>
      </c>
      <c r="AE106" s="351">
        <v>3</v>
      </c>
      <c r="AF106" s="351">
        <v>5</v>
      </c>
      <c r="AG106" s="351"/>
      <c r="AH106" s="350"/>
    </row>
    <row r="107" spans="1:34">
      <c r="A107" s="342">
        <v>107</v>
      </c>
      <c r="B107" s="342">
        <v>5</v>
      </c>
      <c r="C107" s="342" t="str">
        <f>[1]ΑΝΤΙΣΤΟΙΧΙΣΗ!$D$390</f>
        <v>CALLIOPE</v>
      </c>
      <c r="D107" s="353" t="str">
        <f>[1]ΑΝΤΙΣΤΟΙΧΙΣΗ!G383</f>
        <v xml:space="preserve">% Άυξησης Κρατήσεων </v>
      </c>
      <c r="E107" s="358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0"/>
      <c r="S107" s="354" t="str">
        <f>[1]ΑΝΤΙΣΤΟΙΧΙΣΗ!$D$390</f>
        <v>CALLIOPE</v>
      </c>
      <c r="T107" s="353" t="str">
        <f>[1]ΑΝΤΙΣΤΟΙΧΙΣΗ!G383</f>
        <v xml:space="preserve">% Άυξησης Κρατήσεων </v>
      </c>
      <c r="U107" s="352"/>
      <c r="V107" s="351"/>
      <c r="W107" s="351"/>
      <c r="X107" s="351"/>
      <c r="Y107" s="351"/>
      <c r="Z107" s="351"/>
      <c r="AA107" s="351"/>
      <c r="AB107" s="351"/>
      <c r="AC107" s="351"/>
      <c r="AD107" s="351"/>
      <c r="AE107" s="351"/>
      <c r="AF107" s="351"/>
      <c r="AG107" s="351"/>
      <c r="AH107" s="350"/>
    </row>
    <row r="108" spans="1:34">
      <c r="A108" s="342">
        <v>108</v>
      </c>
      <c r="B108" s="342">
        <v>6</v>
      </c>
      <c r="C108" s="342" t="str">
        <f>[1]ΑΝΤΙΣΤΟΙΧΙΣΗ!$D$390</f>
        <v>CALLIOPE</v>
      </c>
      <c r="D108" s="353" t="str">
        <f>[1]ΑΝΤΙΣΤΟΙΧΙΣΗ!G384</f>
        <v>Κρατήσεις</v>
      </c>
      <c r="E108" s="356">
        <f t="shared" ref="E108:P108" si="56">U108*E107</f>
        <v>0</v>
      </c>
      <c r="F108" s="355">
        <f t="shared" si="56"/>
        <v>0</v>
      </c>
      <c r="G108" s="355">
        <f t="shared" si="56"/>
        <v>0</v>
      </c>
      <c r="H108" s="355">
        <f t="shared" si="56"/>
        <v>0</v>
      </c>
      <c r="I108" s="355">
        <f t="shared" si="56"/>
        <v>0</v>
      </c>
      <c r="J108" s="355">
        <f t="shared" si="56"/>
        <v>0</v>
      </c>
      <c r="K108" s="355">
        <f t="shared" si="56"/>
        <v>0</v>
      </c>
      <c r="L108" s="355">
        <f t="shared" si="56"/>
        <v>0</v>
      </c>
      <c r="M108" s="355">
        <f t="shared" si="56"/>
        <v>0</v>
      </c>
      <c r="N108" s="355">
        <f t="shared" si="56"/>
        <v>0</v>
      </c>
      <c r="O108" s="355">
        <f t="shared" si="56"/>
        <v>0</v>
      </c>
      <c r="P108" s="355">
        <f t="shared" si="56"/>
        <v>0</v>
      </c>
      <c r="Q108" s="350"/>
      <c r="S108" s="354" t="str">
        <f>[1]ΑΝΤΙΣΤΟΙΧΙΣΗ!$D$390</f>
        <v>CALLIOPE</v>
      </c>
      <c r="T108" s="353" t="str">
        <f>[1]ΑΝΤΙΣΤΟΙΧΙΣΗ!G384</f>
        <v>Κρατήσεις</v>
      </c>
      <c r="U108" s="352"/>
      <c r="V108" s="351"/>
      <c r="W108" s="351"/>
      <c r="X108" s="351"/>
      <c r="Y108" s="351"/>
      <c r="Z108" s="351"/>
      <c r="AA108" s="351"/>
      <c r="AB108" s="351"/>
      <c r="AC108" s="351"/>
      <c r="AD108" s="351"/>
      <c r="AE108" s="351"/>
      <c r="AF108" s="351"/>
      <c r="AG108" s="351"/>
      <c r="AH108" s="350"/>
    </row>
    <row r="109" spans="1:34">
      <c r="A109" s="342">
        <v>109</v>
      </c>
      <c r="B109" s="342">
        <v>7</v>
      </c>
      <c r="C109" s="342" t="str">
        <f>[1]ΑΝΤΙΣΤΟΙΧΙΣΗ!$D$390</f>
        <v>CALLIOPE</v>
      </c>
      <c r="D109" s="377" t="str">
        <f>[1]ΑΝΤΙΣΤΟΙΧΙΣΗ!G385</f>
        <v>Τζίρος</v>
      </c>
      <c r="E109" s="376">
        <f t="shared" ref="E109:P109" si="57">E104*E106</f>
        <v>4813.7650000000003</v>
      </c>
      <c r="F109" s="375">
        <f t="shared" si="57"/>
        <v>3510</v>
      </c>
      <c r="G109" s="375">
        <f t="shared" si="57"/>
        <v>4495.05</v>
      </c>
      <c r="H109" s="375">
        <f t="shared" si="57"/>
        <v>10311.888888888889</v>
      </c>
      <c r="I109" s="375">
        <f t="shared" si="57"/>
        <v>8762.4459999999999</v>
      </c>
      <c r="J109" s="375">
        <f t="shared" si="57"/>
        <v>12350.871739130434</v>
      </c>
      <c r="K109" s="375">
        <f t="shared" si="57"/>
        <v>14632.498913043481</v>
      </c>
      <c r="L109" s="375">
        <f t="shared" si="57"/>
        <v>12598.252173913042</v>
      </c>
      <c r="M109" s="375">
        <f t="shared" si="57"/>
        <v>11773.511999999999</v>
      </c>
      <c r="N109" s="375">
        <f t="shared" si="57"/>
        <v>9695.4366666666665</v>
      </c>
      <c r="O109" s="375">
        <f t="shared" si="57"/>
        <v>11329.486666666668</v>
      </c>
      <c r="P109" s="375">
        <f t="shared" si="57"/>
        <v>8201.2799999999988</v>
      </c>
      <c r="Q109" s="350"/>
      <c r="S109" s="354" t="str">
        <f>[1]ΑΝΤΙΣΤΟΙΧΙΣΗ!$D$390</f>
        <v>CALLIOPE</v>
      </c>
      <c r="T109" s="353" t="str">
        <f>[1]ΑΝΤΙΣΤΟΙΧΙΣΗ!G385</f>
        <v>Τζίρος</v>
      </c>
      <c r="U109" s="352">
        <v>875.23</v>
      </c>
      <c r="V109" s="351">
        <v>780</v>
      </c>
      <c r="W109" s="351">
        <v>3496.15</v>
      </c>
      <c r="X109" s="351">
        <v>8437</v>
      </c>
      <c r="Y109" s="351">
        <v>7965.86</v>
      </c>
      <c r="Z109" s="351">
        <v>10329.82</v>
      </c>
      <c r="AA109" s="351">
        <v>12238.09</v>
      </c>
      <c r="AB109" s="351">
        <v>10536.72</v>
      </c>
      <c r="AC109" s="351">
        <v>9811.26</v>
      </c>
      <c r="AD109" s="351">
        <v>10576.84</v>
      </c>
      <c r="AE109" s="351">
        <v>1544.93</v>
      </c>
      <c r="AF109" s="351">
        <v>1708.6</v>
      </c>
      <c r="AG109" s="351"/>
      <c r="AH109" s="350"/>
    </row>
    <row r="110" spans="1:34">
      <c r="A110" s="342">
        <v>110</v>
      </c>
      <c r="B110" s="349">
        <v>8</v>
      </c>
      <c r="C110" s="349" t="str">
        <f>[1]ΑΝΤΙΣΤΟΙΧΙΣΗ!$D$390</f>
        <v>CALLIOPE</v>
      </c>
      <c r="D110" s="346" t="str">
        <f>[1]ΑΝΤΙΣΤΟΙΧΙΣΗ!G386</f>
        <v>Τεγ.Μέτρα</v>
      </c>
      <c r="E110" s="345">
        <v>100</v>
      </c>
      <c r="F110" s="348">
        <v>100</v>
      </c>
      <c r="G110" s="348">
        <v>100</v>
      </c>
      <c r="H110" s="348">
        <v>100</v>
      </c>
      <c r="I110" s="348">
        <v>100</v>
      </c>
      <c r="J110" s="348">
        <v>100</v>
      </c>
      <c r="K110" s="348">
        <v>100</v>
      </c>
      <c r="L110" s="348">
        <v>100</v>
      </c>
      <c r="M110" s="348">
        <v>100</v>
      </c>
      <c r="N110" s="348">
        <v>100</v>
      </c>
      <c r="O110" s="348">
        <v>100</v>
      </c>
      <c r="P110" s="348">
        <v>100</v>
      </c>
      <c r="Q110" s="343"/>
      <c r="S110" s="347" t="str">
        <f>[1]ΑΝΤΙΣΤΟΙΧΙΣΗ!$D$390</f>
        <v>CALLIOPE</v>
      </c>
      <c r="T110" s="346" t="str">
        <f>[1]ΑΝΤΙΣΤΟΙΧΙΣΗ!G386</f>
        <v>Τεγ.Μέτρα</v>
      </c>
      <c r="U110" s="345">
        <v>100</v>
      </c>
      <c r="V110" s="345">
        <v>100</v>
      </c>
      <c r="W110" s="345">
        <v>100</v>
      </c>
      <c r="X110" s="345">
        <v>100</v>
      </c>
      <c r="Y110" s="345">
        <v>100</v>
      </c>
      <c r="Z110" s="345">
        <v>100</v>
      </c>
      <c r="AA110" s="345">
        <v>100</v>
      </c>
      <c r="AB110" s="345">
        <v>100</v>
      </c>
      <c r="AC110" s="345">
        <v>100</v>
      </c>
      <c r="AD110" s="345">
        <v>100</v>
      </c>
      <c r="AE110" s="345">
        <v>100</v>
      </c>
      <c r="AF110" s="345">
        <v>100</v>
      </c>
      <c r="AG110" s="344"/>
      <c r="AH110" s="343"/>
    </row>
    <row r="111" spans="1:34" ht="14.5">
      <c r="A111" s="342">
        <v>111</v>
      </c>
      <c r="B111" s="342"/>
      <c r="C111" s="342">
        <v>117</v>
      </c>
      <c r="D111" s="374">
        <f>[1]ΑΝΤΙΣΤΟΙΧΙΣΗ!$E$379</f>
        <v>2025</v>
      </c>
      <c r="E111" s="370" t="s">
        <v>427</v>
      </c>
      <c r="F111" s="369" t="s">
        <v>52</v>
      </c>
      <c r="G111" s="370" t="s">
        <v>53</v>
      </c>
      <c r="H111" s="369" t="s">
        <v>54</v>
      </c>
      <c r="I111" s="370" t="s">
        <v>55</v>
      </c>
      <c r="J111" s="369" t="s">
        <v>56</v>
      </c>
      <c r="K111" s="370" t="s">
        <v>57</v>
      </c>
      <c r="L111" s="369" t="s">
        <v>58</v>
      </c>
      <c r="M111" s="370" t="s">
        <v>59</v>
      </c>
      <c r="N111" s="369" t="s">
        <v>60</v>
      </c>
      <c r="O111" s="370" t="s">
        <v>61</v>
      </c>
      <c r="P111" s="369" t="s">
        <v>62</v>
      </c>
      <c r="Q111" s="373"/>
      <c r="S111" s="372">
        <v>117</v>
      </c>
      <c r="T111" s="371">
        <f>[1]ΑΝΤΙΣΤΟΙΧΙΣΗ!$E$380</f>
        <v>2024</v>
      </c>
      <c r="U111" s="370" t="s">
        <v>427</v>
      </c>
      <c r="V111" s="369" t="s">
        <v>52</v>
      </c>
      <c r="W111" s="370" t="s">
        <v>53</v>
      </c>
      <c r="X111" s="369" t="s">
        <v>54</v>
      </c>
      <c r="Y111" s="370" t="s">
        <v>55</v>
      </c>
      <c r="Z111" s="369" t="s">
        <v>56</v>
      </c>
      <c r="AA111" s="370" t="s">
        <v>57</v>
      </c>
      <c r="AB111" s="369" t="s">
        <v>58</v>
      </c>
      <c r="AC111" s="370" t="s">
        <v>59</v>
      </c>
      <c r="AD111" s="369" t="s">
        <v>60</v>
      </c>
      <c r="AE111" s="370" t="s">
        <v>61</v>
      </c>
      <c r="AF111" s="369" t="s">
        <v>62</v>
      </c>
      <c r="AG111" s="362"/>
      <c r="AH111" s="361"/>
    </row>
    <row r="112" spans="1:34">
      <c r="A112" s="342">
        <v>112</v>
      </c>
      <c r="B112" s="368">
        <v>1</v>
      </c>
      <c r="C112" s="368" t="str">
        <f>[1]ΑΝΤΙΣΤΟΙΧΙΣΗ!$D$391</f>
        <v>TERPSICHORE</v>
      </c>
      <c r="D112" s="364" t="str">
        <f>[1]ΑΝΤΙΣΤΟΙΧΙΣΗ!G379</f>
        <v>% Άυξησης Μέσης Τιμής</v>
      </c>
      <c r="E112" s="367">
        <v>0.2</v>
      </c>
      <c r="F112" s="366">
        <v>0.3</v>
      </c>
      <c r="G112" s="366">
        <v>0.3</v>
      </c>
      <c r="H112" s="366">
        <v>0.3</v>
      </c>
      <c r="I112" s="366">
        <v>0.3</v>
      </c>
      <c r="J112" s="366">
        <v>0.3</v>
      </c>
      <c r="K112" s="366">
        <v>0.3</v>
      </c>
      <c r="L112" s="366">
        <v>0.3</v>
      </c>
      <c r="M112" s="366">
        <v>0.3</v>
      </c>
      <c r="N112" s="366">
        <v>0.3</v>
      </c>
      <c r="O112" s="366">
        <v>0.3</v>
      </c>
      <c r="P112" s="366">
        <v>0.3</v>
      </c>
      <c r="Q112" s="361"/>
      <c r="S112" s="365" t="str">
        <f>[1]ΑΝΤΙΣΤΟΙΧΙΣΗ!$D$391</f>
        <v>TERPSICHORE</v>
      </c>
      <c r="T112" s="364" t="str">
        <f>[1]ΑΝΤΙΣΤΟΙΧΙΣΗ!G379</f>
        <v>% Άυξησης Μέσης Τιμής</v>
      </c>
      <c r="U112" s="363"/>
      <c r="V112" s="362"/>
      <c r="W112" s="362"/>
      <c r="X112" s="362"/>
      <c r="Y112" s="362"/>
      <c r="Z112" s="362"/>
      <c r="AA112" s="362"/>
      <c r="AB112" s="362"/>
      <c r="AC112" s="362"/>
      <c r="AD112" s="362"/>
      <c r="AE112" s="362"/>
      <c r="AF112" s="362"/>
      <c r="AG112" s="362"/>
      <c r="AH112" s="361"/>
    </row>
    <row r="113" spans="1:34">
      <c r="A113" s="342">
        <v>113</v>
      </c>
      <c r="B113" s="342">
        <v>2</v>
      </c>
      <c r="C113" s="342" t="str">
        <f>[1]ΑΝΤΙΣΤΟΙΧΙΣΗ!$D$391</f>
        <v>TERPSICHORE</v>
      </c>
      <c r="D113" s="353" t="str">
        <f>[1]ΑΝΤΙΣΤΟΙΧΙΣΗ!G380</f>
        <v>Μέση Τιμή</v>
      </c>
      <c r="E113" s="356">
        <f t="shared" ref="E113:P113" si="58">U113*E112+U113</f>
        <v>120</v>
      </c>
      <c r="F113" s="355">
        <f t="shared" si="58"/>
        <v>96.85</v>
      </c>
      <c r="G113" s="355">
        <f t="shared" si="58"/>
        <v>179.56899999999999</v>
      </c>
      <c r="H113" s="355">
        <f t="shared" si="58"/>
        <v>209.14111111111112</v>
      </c>
      <c r="I113" s="355">
        <f t="shared" si="58"/>
        <v>216.60166666666669</v>
      </c>
      <c r="J113" s="355">
        <f t="shared" si="58"/>
        <v>218.19308333333333</v>
      </c>
      <c r="K113" s="355">
        <f t="shared" si="58"/>
        <v>223.35114285714286</v>
      </c>
      <c r="L113" s="355">
        <f t="shared" si="58"/>
        <v>238.46333333333331</v>
      </c>
      <c r="M113" s="355">
        <f t="shared" si="58"/>
        <v>235.18841666666665</v>
      </c>
      <c r="N113" s="355">
        <f t="shared" si="58"/>
        <v>177.56050000000002</v>
      </c>
      <c r="O113" s="355">
        <f t="shared" si="58"/>
        <v>163.21608333333333</v>
      </c>
      <c r="P113" s="355">
        <f t="shared" si="58"/>
        <v>173.42000000000002</v>
      </c>
      <c r="Q113" s="350"/>
      <c r="S113" s="354" t="str">
        <f>[1]ΑΝΤΙΣΤΟΙΧΙΣΗ!$D$391</f>
        <v>TERPSICHORE</v>
      </c>
      <c r="T113" s="353" t="str">
        <f>[1]ΑΝΤΙΣΤΟΙΧΙΣΗ!G380</f>
        <v>Μέση Τιμή</v>
      </c>
      <c r="U113" s="358">
        <v>100</v>
      </c>
      <c r="V113" s="357">
        <f t="shared" ref="V113:AF113" si="59">V118/V115</f>
        <v>74.5</v>
      </c>
      <c r="W113" s="357">
        <f t="shared" si="59"/>
        <v>138.13</v>
      </c>
      <c r="X113" s="357">
        <f t="shared" si="59"/>
        <v>160.87777777777779</v>
      </c>
      <c r="Y113" s="357">
        <f t="shared" si="59"/>
        <v>166.61666666666667</v>
      </c>
      <c r="Z113" s="357">
        <f t="shared" si="59"/>
        <v>167.84083333333334</v>
      </c>
      <c r="AA113" s="357">
        <f t="shared" si="59"/>
        <v>171.80857142857144</v>
      </c>
      <c r="AB113" s="357">
        <f t="shared" si="59"/>
        <v>183.43333333333331</v>
      </c>
      <c r="AC113" s="357">
        <f t="shared" si="59"/>
        <v>180.91416666666666</v>
      </c>
      <c r="AD113" s="357">
        <f t="shared" si="59"/>
        <v>136.58500000000001</v>
      </c>
      <c r="AE113" s="357">
        <f t="shared" si="59"/>
        <v>125.55083333333333</v>
      </c>
      <c r="AF113" s="357">
        <f t="shared" si="59"/>
        <v>133.4</v>
      </c>
      <c r="AG113" s="351"/>
      <c r="AH113" s="350"/>
    </row>
    <row r="114" spans="1:34">
      <c r="A114" s="342">
        <v>114</v>
      </c>
      <c r="B114" s="342">
        <v>3</v>
      </c>
      <c r="C114" s="342" t="str">
        <f>[1]ΑΝΤΙΣΤΟΙΧΙΣΗ!$D$391</f>
        <v>TERPSICHORE</v>
      </c>
      <c r="D114" s="353" t="str">
        <f>[1]ΑΝΤΙΣΤΟΙΧΙΣΗ!G381</f>
        <v>Ημέρες Προηγούμενου Έτους</v>
      </c>
      <c r="E114" s="352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0"/>
      <c r="S114" s="354" t="str">
        <f>[1]ΑΝΤΙΣΤΟΙΧΙΣΗ!$D$391</f>
        <v>TERPSICHORE</v>
      </c>
      <c r="T114" s="353" t="str">
        <f>[1]ΑΝΤΙΣΤΟΙΧΙΣΗ!G381</f>
        <v>Ημέρες Προηγούμενου Έτους</v>
      </c>
      <c r="U114" s="352"/>
      <c r="V114" s="351"/>
      <c r="W114" s="351"/>
      <c r="X114" s="351"/>
      <c r="Y114" s="351"/>
      <c r="Z114" s="351"/>
      <c r="AA114" s="351"/>
      <c r="AB114" s="351"/>
      <c r="AC114" s="351"/>
      <c r="AD114" s="351"/>
      <c r="AE114" s="351"/>
      <c r="AF114" s="351"/>
      <c r="AG114" s="351"/>
      <c r="AH114" s="350"/>
    </row>
    <row r="115" spans="1:34">
      <c r="A115" s="342">
        <v>115</v>
      </c>
      <c r="B115" s="342">
        <v>4</v>
      </c>
      <c r="C115" s="342" t="str">
        <f>[1]ΑΝΤΙΣΤΟΙΧΙΣΗ!$D$391</f>
        <v>TERPSICHORE</v>
      </c>
      <c r="D115" s="353" t="str">
        <f>[1]ΑΝΤΙΣΤΟΙΧΙΣΗ!G382</f>
        <v>Ημέρες</v>
      </c>
      <c r="E115" s="360">
        <v>15</v>
      </c>
      <c r="F115" s="360">
        <v>15</v>
      </c>
      <c r="G115" s="360">
        <v>15</v>
      </c>
      <c r="H115" s="359">
        <v>20</v>
      </c>
      <c r="I115" s="359">
        <v>20</v>
      </c>
      <c r="J115" s="359">
        <v>25</v>
      </c>
      <c r="K115" s="359">
        <v>25</v>
      </c>
      <c r="L115" s="359">
        <v>25</v>
      </c>
      <c r="M115" s="359">
        <v>25</v>
      </c>
      <c r="N115" s="359">
        <v>20</v>
      </c>
      <c r="O115" s="359">
        <v>20</v>
      </c>
      <c r="P115" s="359">
        <v>20</v>
      </c>
      <c r="Q115" s="350"/>
      <c r="S115" s="354" t="str">
        <f>[1]ΑΝΤΙΣΤΟΙΧΙΣΗ!$D$391</f>
        <v>TERPSICHORE</v>
      </c>
      <c r="T115" s="353" t="str">
        <f>[1]ΑΝΤΙΣΤΟΙΧΙΣΗ!G382</f>
        <v>Ημέρες</v>
      </c>
      <c r="U115" s="352">
        <v>1</v>
      </c>
      <c r="V115" s="351">
        <v>6</v>
      </c>
      <c r="W115" s="351">
        <v>5</v>
      </c>
      <c r="X115" s="351">
        <v>9</v>
      </c>
      <c r="Y115" s="351">
        <v>15</v>
      </c>
      <c r="Z115" s="351">
        <v>12</v>
      </c>
      <c r="AA115" s="351">
        <v>7</v>
      </c>
      <c r="AB115" s="351">
        <v>3</v>
      </c>
      <c r="AC115" s="351">
        <v>12</v>
      </c>
      <c r="AD115" s="351">
        <v>4</v>
      </c>
      <c r="AE115" s="351">
        <v>12</v>
      </c>
      <c r="AF115" s="351">
        <v>2</v>
      </c>
      <c r="AG115" s="351"/>
      <c r="AH115" s="350"/>
    </row>
    <row r="116" spans="1:34">
      <c r="A116" s="342">
        <v>116</v>
      </c>
      <c r="B116" s="342">
        <v>5</v>
      </c>
      <c r="C116" s="342" t="str">
        <f>[1]ΑΝΤΙΣΤΟΙΧΙΣΗ!$D$391</f>
        <v>TERPSICHORE</v>
      </c>
      <c r="D116" s="353" t="str">
        <f>[1]ΑΝΤΙΣΤΟΙΧΙΣΗ!G383</f>
        <v xml:space="preserve">% Άυξησης Κρατήσεων </v>
      </c>
      <c r="E116" s="358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0"/>
      <c r="S116" s="354" t="str">
        <f>[1]ΑΝΤΙΣΤΟΙΧΙΣΗ!$D$391</f>
        <v>TERPSICHORE</v>
      </c>
      <c r="T116" s="353" t="str">
        <f>[1]ΑΝΤΙΣΤΟΙΧΙΣΗ!G383</f>
        <v xml:space="preserve">% Άυξησης Κρατήσεων </v>
      </c>
      <c r="U116" s="352"/>
      <c r="V116" s="351"/>
      <c r="W116" s="351"/>
      <c r="X116" s="351"/>
      <c r="Y116" s="351"/>
      <c r="Z116" s="351"/>
      <c r="AA116" s="351"/>
      <c r="AB116" s="351"/>
      <c r="AC116" s="351"/>
      <c r="AD116" s="351"/>
      <c r="AE116" s="351"/>
      <c r="AF116" s="351"/>
      <c r="AG116" s="351"/>
      <c r="AH116" s="350"/>
    </row>
    <row r="117" spans="1:34">
      <c r="A117" s="342">
        <v>117</v>
      </c>
      <c r="B117" s="342">
        <v>6</v>
      </c>
      <c r="C117" s="342" t="str">
        <f>[1]ΑΝΤΙΣΤΟΙΧΙΣΗ!$D$391</f>
        <v>TERPSICHORE</v>
      </c>
      <c r="D117" s="353" t="str">
        <f>[1]ΑΝΤΙΣΤΟΙΧΙΣΗ!G384</f>
        <v>Κρατήσεις</v>
      </c>
      <c r="E117" s="356">
        <f t="shared" ref="E117:P117" si="60">U117*E116</f>
        <v>0</v>
      </c>
      <c r="F117" s="355">
        <f t="shared" si="60"/>
        <v>0</v>
      </c>
      <c r="G117" s="355">
        <f t="shared" si="60"/>
        <v>0</v>
      </c>
      <c r="H117" s="355">
        <f t="shared" si="60"/>
        <v>0</v>
      </c>
      <c r="I117" s="355">
        <f t="shared" si="60"/>
        <v>0</v>
      </c>
      <c r="J117" s="355">
        <f t="shared" si="60"/>
        <v>0</v>
      </c>
      <c r="K117" s="355">
        <f t="shared" si="60"/>
        <v>0</v>
      </c>
      <c r="L117" s="355">
        <f t="shared" si="60"/>
        <v>0</v>
      </c>
      <c r="M117" s="355">
        <f t="shared" si="60"/>
        <v>0</v>
      </c>
      <c r="N117" s="355">
        <f t="shared" si="60"/>
        <v>0</v>
      </c>
      <c r="O117" s="355">
        <f t="shared" si="60"/>
        <v>0</v>
      </c>
      <c r="P117" s="355">
        <f t="shared" si="60"/>
        <v>0</v>
      </c>
      <c r="Q117" s="350"/>
      <c r="S117" s="354" t="str">
        <f>[1]ΑΝΤΙΣΤΟΙΧΙΣΗ!$D$391</f>
        <v>TERPSICHORE</v>
      </c>
      <c r="T117" s="353" t="str">
        <f>[1]ΑΝΤΙΣΤΟΙΧΙΣΗ!G384</f>
        <v>Κρατήσεις</v>
      </c>
      <c r="U117" s="352"/>
      <c r="V117" s="351"/>
      <c r="W117" s="351"/>
      <c r="X117" s="351"/>
      <c r="Y117" s="351"/>
      <c r="Z117" s="351"/>
      <c r="AA117" s="351"/>
      <c r="AB117" s="351"/>
      <c r="AC117" s="351"/>
      <c r="AD117" s="351"/>
      <c r="AE117" s="351"/>
      <c r="AF117" s="351"/>
      <c r="AG117" s="351"/>
      <c r="AH117" s="350"/>
    </row>
    <row r="118" spans="1:34">
      <c r="A118" s="342">
        <v>118</v>
      </c>
      <c r="B118" s="342">
        <v>7</v>
      </c>
      <c r="C118" s="342" t="str">
        <f>[1]ΑΝΤΙΣΤΟΙΧΙΣΗ!$D$391</f>
        <v>TERPSICHORE</v>
      </c>
      <c r="D118" s="377" t="str">
        <f>[1]ΑΝΤΙΣΤΟΙΧΙΣΗ!G385</f>
        <v>Τζίρος</v>
      </c>
      <c r="E118" s="376">
        <f t="shared" ref="E118:P118" si="61">E113*E115</f>
        <v>1800</v>
      </c>
      <c r="F118" s="375">
        <f t="shared" si="61"/>
        <v>1452.75</v>
      </c>
      <c r="G118" s="375">
        <f t="shared" si="61"/>
        <v>2693.5349999999999</v>
      </c>
      <c r="H118" s="375">
        <f t="shared" si="61"/>
        <v>4182.8222222222221</v>
      </c>
      <c r="I118" s="375">
        <f t="shared" si="61"/>
        <v>4332.0333333333338</v>
      </c>
      <c r="J118" s="375">
        <f t="shared" si="61"/>
        <v>5454.8270833333336</v>
      </c>
      <c r="K118" s="375">
        <f t="shared" si="61"/>
        <v>5583.7785714285719</v>
      </c>
      <c r="L118" s="375">
        <f t="shared" si="61"/>
        <v>5961.583333333333</v>
      </c>
      <c r="M118" s="375">
        <f t="shared" si="61"/>
        <v>5879.7104166666668</v>
      </c>
      <c r="N118" s="375">
        <f t="shared" si="61"/>
        <v>3551.2100000000005</v>
      </c>
      <c r="O118" s="375">
        <f t="shared" si="61"/>
        <v>3264.3216666666667</v>
      </c>
      <c r="P118" s="375">
        <f t="shared" si="61"/>
        <v>3468.4000000000005</v>
      </c>
      <c r="Q118" s="350"/>
      <c r="S118" s="354" t="str">
        <f>[1]ΑΝΤΙΣΤΟΙΧΙΣΗ!$D$391</f>
        <v>TERPSICHORE</v>
      </c>
      <c r="T118" s="353" t="str">
        <f>[1]ΑΝΤΙΣΤΟΙΧΙΣΗ!G385</f>
        <v>Τζίρος</v>
      </c>
      <c r="U118" s="352">
        <v>0</v>
      </c>
      <c r="V118" s="351">
        <v>447</v>
      </c>
      <c r="W118" s="351">
        <v>690.65</v>
      </c>
      <c r="X118" s="351">
        <v>1447.9</v>
      </c>
      <c r="Y118" s="351">
        <v>2499.25</v>
      </c>
      <c r="Z118" s="351">
        <v>2014.09</v>
      </c>
      <c r="AA118" s="351">
        <v>1202.6600000000001</v>
      </c>
      <c r="AB118" s="351">
        <v>550.29999999999995</v>
      </c>
      <c r="AC118" s="351">
        <v>2170.9699999999998</v>
      </c>
      <c r="AD118" s="351">
        <v>546.34</v>
      </c>
      <c r="AE118" s="351">
        <v>1506.61</v>
      </c>
      <c r="AF118" s="351">
        <v>266.8</v>
      </c>
      <c r="AG118" s="351"/>
      <c r="AH118" s="350"/>
    </row>
    <row r="119" spans="1:34">
      <c r="A119" s="342">
        <v>119</v>
      </c>
      <c r="B119" s="349">
        <v>8</v>
      </c>
      <c r="C119" s="349" t="str">
        <f>[1]ΑΝΤΙΣΤΟΙΧΙΣΗ!$D$391</f>
        <v>TERPSICHORE</v>
      </c>
      <c r="D119" s="346" t="str">
        <f>[1]ΑΝΤΙΣΤΟΙΧΙΣΗ!G386</f>
        <v>Τεγ.Μέτρα</v>
      </c>
      <c r="E119" s="345">
        <v>52.25</v>
      </c>
      <c r="F119" s="348">
        <v>52.25</v>
      </c>
      <c r="G119" s="348">
        <v>52.25</v>
      </c>
      <c r="H119" s="348">
        <v>52.25</v>
      </c>
      <c r="I119" s="348">
        <v>52.25</v>
      </c>
      <c r="J119" s="348">
        <v>52.25</v>
      </c>
      <c r="K119" s="348">
        <v>52.25</v>
      </c>
      <c r="L119" s="348">
        <v>52.25</v>
      </c>
      <c r="M119" s="348">
        <v>52.25</v>
      </c>
      <c r="N119" s="348">
        <v>52.25</v>
      </c>
      <c r="O119" s="348">
        <v>52.25</v>
      </c>
      <c r="P119" s="348">
        <v>52.25</v>
      </c>
      <c r="Q119" s="343"/>
      <c r="S119" s="347" t="str">
        <f>[1]ΑΝΤΙΣΤΟΙΧΙΣΗ!$D$391</f>
        <v>TERPSICHORE</v>
      </c>
      <c r="T119" s="346" t="str">
        <f>[1]ΑΝΤΙΣΤΟΙΧΙΣΗ!G386</f>
        <v>Τεγ.Μέτρα</v>
      </c>
      <c r="U119" s="345">
        <v>52.25</v>
      </c>
      <c r="V119" s="348">
        <v>52.25</v>
      </c>
      <c r="W119" s="348">
        <v>52.25</v>
      </c>
      <c r="X119" s="348">
        <v>52.25</v>
      </c>
      <c r="Y119" s="348">
        <v>52.25</v>
      </c>
      <c r="Z119" s="348">
        <v>52.25</v>
      </c>
      <c r="AA119" s="348">
        <v>52.25</v>
      </c>
      <c r="AB119" s="348">
        <v>52.25</v>
      </c>
      <c r="AC119" s="348">
        <v>52.25</v>
      </c>
      <c r="AD119" s="348">
        <v>52.25</v>
      </c>
      <c r="AE119" s="348">
        <v>52.25</v>
      </c>
      <c r="AF119" s="348">
        <v>52.25</v>
      </c>
      <c r="AG119" s="344"/>
      <c r="AH119" s="343"/>
    </row>
    <row r="120" spans="1:34" ht="14.5">
      <c r="A120" s="342">
        <v>120</v>
      </c>
      <c r="B120" s="342"/>
      <c r="C120" s="342">
        <v>118</v>
      </c>
      <c r="D120" s="374">
        <f>[1]ΑΝΤΙΣΤΟΙΧΙΣΗ!$E$379</f>
        <v>2025</v>
      </c>
      <c r="E120" s="370" t="s">
        <v>427</v>
      </c>
      <c r="F120" s="369" t="s">
        <v>52</v>
      </c>
      <c r="G120" s="370" t="s">
        <v>53</v>
      </c>
      <c r="H120" s="369" t="s">
        <v>54</v>
      </c>
      <c r="I120" s="370" t="s">
        <v>55</v>
      </c>
      <c r="J120" s="369" t="s">
        <v>56</v>
      </c>
      <c r="K120" s="370" t="s">
        <v>57</v>
      </c>
      <c r="L120" s="369" t="s">
        <v>58</v>
      </c>
      <c r="M120" s="370" t="s">
        <v>59</v>
      </c>
      <c r="N120" s="369" t="s">
        <v>60</v>
      </c>
      <c r="O120" s="370" t="s">
        <v>61</v>
      </c>
      <c r="P120" s="369" t="s">
        <v>62</v>
      </c>
      <c r="Q120" s="373"/>
      <c r="S120" s="372">
        <v>118</v>
      </c>
      <c r="T120" s="371">
        <f>[1]ΑΝΤΙΣΤΟΙΧΙΣΗ!$E$380</f>
        <v>2024</v>
      </c>
      <c r="U120" s="370" t="s">
        <v>427</v>
      </c>
      <c r="V120" s="369" t="s">
        <v>52</v>
      </c>
      <c r="W120" s="370" t="s">
        <v>53</v>
      </c>
      <c r="X120" s="369" t="s">
        <v>54</v>
      </c>
      <c r="Y120" s="370" t="s">
        <v>55</v>
      </c>
      <c r="Z120" s="369" t="s">
        <v>56</v>
      </c>
      <c r="AA120" s="370" t="s">
        <v>57</v>
      </c>
      <c r="AB120" s="369" t="s">
        <v>58</v>
      </c>
      <c r="AC120" s="370" t="s">
        <v>59</v>
      </c>
      <c r="AD120" s="369" t="s">
        <v>60</v>
      </c>
      <c r="AE120" s="370" t="s">
        <v>61</v>
      </c>
      <c r="AF120" s="369" t="s">
        <v>62</v>
      </c>
      <c r="AG120" s="362"/>
      <c r="AH120" s="361"/>
    </row>
    <row r="121" spans="1:34">
      <c r="A121" s="342">
        <v>121</v>
      </c>
      <c r="B121" s="368">
        <v>1</v>
      </c>
      <c r="C121" s="368" t="str">
        <f>[1]ΑΝΤΙΣΤΟΙΧΙΣΗ!$D$392</f>
        <v>POLYMNIA</v>
      </c>
      <c r="D121" s="364" t="str">
        <f>[1]ΑΝΤΙΣΤΟΙΧΙΣΗ!G379</f>
        <v>% Άυξησης Μέσης Τιμής</v>
      </c>
      <c r="E121" s="367">
        <v>0.2</v>
      </c>
      <c r="F121" s="366">
        <v>0.2</v>
      </c>
      <c r="G121" s="366">
        <v>0.3</v>
      </c>
      <c r="H121" s="366">
        <v>0.15</v>
      </c>
      <c r="I121" s="366">
        <v>0.15</v>
      </c>
      <c r="J121" s="366">
        <v>0.15</v>
      </c>
      <c r="K121" s="366">
        <v>0.15</v>
      </c>
      <c r="L121" s="366">
        <v>0.15</v>
      </c>
      <c r="M121" s="366">
        <v>0.15</v>
      </c>
      <c r="N121" s="366">
        <v>0.15</v>
      </c>
      <c r="O121" s="366">
        <v>0.1</v>
      </c>
      <c r="P121" s="366">
        <v>0.1</v>
      </c>
      <c r="Q121" s="361"/>
      <c r="S121" s="365" t="str">
        <f>[1]ΑΝΤΙΣΤΟΙΧΙΣΗ!$D$392</f>
        <v>POLYMNIA</v>
      </c>
      <c r="T121" s="364" t="str">
        <f>[1]ΑΝΤΙΣΤΟΙΧΙΣΗ!G379</f>
        <v>% Άυξησης Μέσης Τιμής</v>
      </c>
      <c r="U121" s="363"/>
      <c r="V121" s="362"/>
      <c r="W121" s="362"/>
      <c r="X121" s="362"/>
      <c r="Y121" s="362"/>
      <c r="Z121" s="362"/>
      <c r="AA121" s="362"/>
      <c r="AB121" s="362"/>
      <c r="AC121" s="362"/>
      <c r="AD121" s="362"/>
      <c r="AE121" s="362"/>
      <c r="AF121" s="362"/>
      <c r="AG121" s="362"/>
      <c r="AH121" s="361"/>
    </row>
    <row r="122" spans="1:34">
      <c r="A122" s="342">
        <v>122</v>
      </c>
      <c r="B122" s="342">
        <v>2</v>
      </c>
      <c r="C122" s="342" t="str">
        <f>[1]ΑΝΤΙΣΤΟΙΧΙΣΗ!$D$392</f>
        <v>POLYMNIA</v>
      </c>
      <c r="D122" s="353" t="str">
        <f>[1]ΑΝΤΙΣΤΟΙΧΙΣΗ!G380</f>
        <v>Μέση Τιμή</v>
      </c>
      <c r="E122" s="356">
        <f t="shared" ref="E122:P122" si="62">U122*E121+U122</f>
        <v>120</v>
      </c>
      <c r="F122" s="355">
        <f t="shared" si="62"/>
        <v>120.852</v>
      </c>
      <c r="G122" s="355">
        <f t="shared" si="62"/>
        <v>130</v>
      </c>
      <c r="H122" s="355">
        <f t="shared" si="62"/>
        <v>274.50020833333332</v>
      </c>
      <c r="I122" s="355">
        <f t="shared" si="62"/>
        <v>304.58649999999994</v>
      </c>
      <c r="J122" s="355">
        <f t="shared" si="62"/>
        <v>385.42020000000002</v>
      </c>
      <c r="K122" s="355">
        <f t="shared" si="62"/>
        <v>306.44980952380956</v>
      </c>
      <c r="L122" s="355">
        <f t="shared" si="62"/>
        <v>272.88349999999997</v>
      </c>
      <c r="M122" s="355">
        <f t="shared" si="62"/>
        <v>292.71159090909089</v>
      </c>
      <c r="N122" s="355">
        <f t="shared" si="62"/>
        <v>296.88722000000001</v>
      </c>
      <c r="O122" s="355">
        <f t="shared" si="62"/>
        <v>140.33799999999999</v>
      </c>
      <c r="P122" s="355">
        <f t="shared" si="62"/>
        <v>278.02499999999998</v>
      </c>
      <c r="Q122" s="350"/>
      <c r="S122" s="354" t="str">
        <f>[1]ΑΝΤΙΣΤΟΙΧΙΣΗ!$D$392</f>
        <v>POLYMNIA</v>
      </c>
      <c r="T122" s="353" t="str">
        <f>[1]ΑΝΤΙΣΤΟΙΧΙΣΗ!G380</f>
        <v>Μέση Τιμή</v>
      </c>
      <c r="U122" s="358">
        <v>100</v>
      </c>
      <c r="V122" s="358">
        <f>V127/V124</f>
        <v>100.71000000000001</v>
      </c>
      <c r="W122" s="358">
        <v>100</v>
      </c>
      <c r="X122" s="358">
        <f t="shared" ref="X122:AF122" si="63">X127/X124</f>
        <v>238.69583333333333</v>
      </c>
      <c r="Y122" s="358">
        <f t="shared" si="63"/>
        <v>264.85782608695649</v>
      </c>
      <c r="Z122" s="358">
        <f t="shared" si="63"/>
        <v>335.14800000000002</v>
      </c>
      <c r="AA122" s="358">
        <f t="shared" si="63"/>
        <v>266.47809523809525</v>
      </c>
      <c r="AB122" s="358">
        <f t="shared" si="63"/>
        <v>237.29</v>
      </c>
      <c r="AC122" s="358">
        <f t="shared" si="63"/>
        <v>254.53181818181818</v>
      </c>
      <c r="AD122" s="358">
        <f t="shared" si="63"/>
        <v>258.1628</v>
      </c>
      <c r="AE122" s="358">
        <f t="shared" si="63"/>
        <v>127.58</v>
      </c>
      <c r="AF122" s="358">
        <f t="shared" si="63"/>
        <v>252.75</v>
      </c>
      <c r="AG122" s="351"/>
      <c r="AH122" s="350"/>
    </row>
    <row r="123" spans="1:34">
      <c r="A123" s="342">
        <v>123</v>
      </c>
      <c r="B123" s="342">
        <v>3</v>
      </c>
      <c r="C123" s="342" t="str">
        <f>[1]ΑΝΤΙΣΤΟΙΧΙΣΗ!$D$392</f>
        <v>POLYMNIA</v>
      </c>
      <c r="D123" s="353" t="str">
        <f>[1]ΑΝΤΙΣΤΟΙΧΙΣΗ!G381</f>
        <v>Ημέρες Προηγούμενου Έτους</v>
      </c>
      <c r="E123" s="352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0"/>
      <c r="S123" s="354" t="str">
        <f>[1]ΑΝΤΙΣΤΟΙΧΙΣΗ!$D$392</f>
        <v>POLYMNIA</v>
      </c>
      <c r="T123" s="353" t="str">
        <f>[1]ΑΝΤΙΣΤΟΙΧΙΣΗ!G381</f>
        <v>Ημέρες Προηγούμενου Έτους</v>
      </c>
      <c r="U123" s="352"/>
      <c r="V123" s="351"/>
      <c r="W123" s="351"/>
      <c r="X123" s="351"/>
      <c r="Y123" s="351"/>
      <c r="Z123" s="351"/>
      <c r="AA123" s="351"/>
      <c r="AB123" s="351"/>
      <c r="AC123" s="351"/>
      <c r="AD123" s="351"/>
      <c r="AE123" s="351"/>
      <c r="AF123" s="351"/>
      <c r="AG123" s="351"/>
      <c r="AH123" s="350"/>
    </row>
    <row r="124" spans="1:34">
      <c r="A124" s="342">
        <v>124</v>
      </c>
      <c r="B124" s="342">
        <v>4</v>
      </c>
      <c r="C124" s="342" t="str">
        <f>[1]ΑΝΤΙΣΤΟΙΧΙΣΗ!$D$392</f>
        <v>POLYMNIA</v>
      </c>
      <c r="D124" s="353" t="str">
        <f>[1]ΑΝΤΙΣΤΟΙΧΙΣΗ!G382</f>
        <v>Ημέρες</v>
      </c>
      <c r="E124" s="360">
        <v>15</v>
      </c>
      <c r="F124" s="360">
        <v>15</v>
      </c>
      <c r="G124" s="360">
        <v>15</v>
      </c>
      <c r="H124" s="359">
        <v>20</v>
      </c>
      <c r="I124" s="359">
        <v>20</v>
      </c>
      <c r="J124" s="359">
        <v>25</v>
      </c>
      <c r="K124" s="359">
        <v>25</v>
      </c>
      <c r="L124" s="359">
        <v>25</v>
      </c>
      <c r="M124" s="359">
        <v>25</v>
      </c>
      <c r="N124" s="359">
        <v>20</v>
      </c>
      <c r="O124" s="359">
        <v>20</v>
      </c>
      <c r="P124" s="359">
        <v>20</v>
      </c>
      <c r="Q124" s="350"/>
      <c r="S124" s="354" t="str">
        <f>[1]ΑΝΤΙΣΤΟΙΧΙΣΗ!$D$392</f>
        <v>POLYMNIA</v>
      </c>
      <c r="T124" s="353" t="str">
        <f>[1]ΑΝΤΙΣΤΟΙΧΙΣΗ!G382</f>
        <v>Ημέρες</v>
      </c>
      <c r="U124" s="352">
        <v>1</v>
      </c>
      <c r="V124" s="351">
        <v>10</v>
      </c>
      <c r="W124" s="351">
        <v>1</v>
      </c>
      <c r="X124" s="351">
        <v>24</v>
      </c>
      <c r="Y124" s="351">
        <v>23</v>
      </c>
      <c r="Z124" s="351">
        <v>25</v>
      </c>
      <c r="AA124" s="351">
        <v>21</v>
      </c>
      <c r="AB124" s="351">
        <v>11</v>
      </c>
      <c r="AC124" s="351">
        <v>22</v>
      </c>
      <c r="AD124" s="351">
        <v>25</v>
      </c>
      <c r="AE124" s="351">
        <v>28</v>
      </c>
      <c r="AF124" s="351">
        <v>3</v>
      </c>
      <c r="AG124" s="351"/>
      <c r="AH124" s="350"/>
    </row>
    <row r="125" spans="1:34">
      <c r="A125" s="342">
        <v>125</v>
      </c>
      <c r="B125" s="342">
        <v>5</v>
      </c>
      <c r="C125" s="342" t="str">
        <f>[1]ΑΝΤΙΣΤΟΙΧΙΣΗ!$D$392</f>
        <v>POLYMNIA</v>
      </c>
      <c r="D125" s="353" t="str">
        <f>[1]ΑΝΤΙΣΤΟΙΧΙΣΗ!G383</f>
        <v xml:space="preserve">% Άυξησης Κρατήσεων </v>
      </c>
      <c r="E125" s="358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0"/>
      <c r="S125" s="354" t="str">
        <f>[1]ΑΝΤΙΣΤΟΙΧΙΣΗ!$D$392</f>
        <v>POLYMNIA</v>
      </c>
      <c r="T125" s="353" t="str">
        <f>[1]ΑΝΤΙΣΤΟΙΧΙΣΗ!G383</f>
        <v xml:space="preserve">% Άυξησης Κρατήσεων </v>
      </c>
      <c r="U125" s="352"/>
      <c r="V125" s="351"/>
      <c r="W125" s="351"/>
      <c r="X125" s="351"/>
      <c r="Y125" s="351"/>
      <c r="Z125" s="351"/>
      <c r="AA125" s="351"/>
      <c r="AB125" s="351"/>
      <c r="AC125" s="351"/>
      <c r="AD125" s="351"/>
      <c r="AE125" s="351"/>
      <c r="AF125" s="351"/>
      <c r="AG125" s="351"/>
      <c r="AH125" s="350"/>
    </row>
    <row r="126" spans="1:34">
      <c r="A126" s="342">
        <v>126</v>
      </c>
      <c r="B126" s="342">
        <v>6</v>
      </c>
      <c r="C126" s="342" t="str">
        <f>[1]ΑΝΤΙΣΤΟΙΧΙΣΗ!$D$392</f>
        <v>POLYMNIA</v>
      </c>
      <c r="D126" s="353" t="str">
        <f>[1]ΑΝΤΙΣΤΟΙΧΙΣΗ!G384</f>
        <v>Κρατήσεις</v>
      </c>
      <c r="E126" s="356">
        <f t="shared" ref="E126:P126" si="64">U126*E125</f>
        <v>0</v>
      </c>
      <c r="F126" s="355">
        <f t="shared" si="64"/>
        <v>0</v>
      </c>
      <c r="G126" s="355">
        <f t="shared" si="64"/>
        <v>0</v>
      </c>
      <c r="H126" s="355">
        <f t="shared" si="64"/>
        <v>0</v>
      </c>
      <c r="I126" s="355">
        <f t="shared" si="64"/>
        <v>0</v>
      </c>
      <c r="J126" s="355">
        <f t="shared" si="64"/>
        <v>0</v>
      </c>
      <c r="K126" s="355">
        <f t="shared" si="64"/>
        <v>0</v>
      </c>
      <c r="L126" s="355">
        <f t="shared" si="64"/>
        <v>0</v>
      </c>
      <c r="M126" s="355">
        <f t="shared" si="64"/>
        <v>0</v>
      </c>
      <c r="N126" s="355">
        <f t="shared" si="64"/>
        <v>0</v>
      </c>
      <c r="O126" s="355">
        <f t="shared" si="64"/>
        <v>0</v>
      </c>
      <c r="P126" s="355">
        <f t="shared" si="64"/>
        <v>0</v>
      </c>
      <c r="Q126" s="350"/>
      <c r="S126" s="354" t="str">
        <f>[1]ΑΝΤΙΣΤΟΙΧΙΣΗ!$D$392</f>
        <v>POLYMNIA</v>
      </c>
      <c r="T126" s="353" t="str">
        <f>[1]ΑΝΤΙΣΤΟΙΧΙΣΗ!G384</f>
        <v>Κρατήσεις</v>
      </c>
      <c r="U126" s="352"/>
      <c r="V126" s="351"/>
      <c r="W126" s="351"/>
      <c r="X126" s="351"/>
      <c r="Y126" s="351"/>
      <c r="Z126" s="351"/>
      <c r="AA126" s="351"/>
      <c r="AB126" s="351"/>
      <c r="AC126" s="351"/>
      <c r="AD126" s="351"/>
      <c r="AE126" s="351"/>
      <c r="AF126" s="351"/>
      <c r="AG126" s="351"/>
      <c r="AH126" s="350"/>
    </row>
    <row r="127" spans="1:34">
      <c r="A127" s="342">
        <v>127</v>
      </c>
      <c r="B127" s="342">
        <v>7</v>
      </c>
      <c r="C127" s="342" t="str">
        <f>[1]ΑΝΤΙΣΤΟΙΧΙΣΗ!$D$392</f>
        <v>POLYMNIA</v>
      </c>
      <c r="D127" s="377" t="str">
        <f>[1]ΑΝΤΙΣΤΟΙΧΙΣΗ!G385</f>
        <v>Τζίρος</v>
      </c>
      <c r="E127" s="376">
        <f t="shared" ref="E127:P127" si="65">E122*E124</f>
        <v>1800</v>
      </c>
      <c r="F127" s="375">
        <f t="shared" si="65"/>
        <v>1812.78</v>
      </c>
      <c r="G127" s="375">
        <f t="shared" si="65"/>
        <v>1950</v>
      </c>
      <c r="H127" s="375">
        <f t="shared" si="65"/>
        <v>5490.0041666666666</v>
      </c>
      <c r="I127" s="375">
        <f t="shared" si="65"/>
        <v>6091.7299999999987</v>
      </c>
      <c r="J127" s="375">
        <f t="shared" si="65"/>
        <v>9635.505000000001</v>
      </c>
      <c r="K127" s="375">
        <f t="shared" si="65"/>
        <v>7661.2452380952391</v>
      </c>
      <c r="L127" s="375">
        <f t="shared" si="65"/>
        <v>6822.0874999999996</v>
      </c>
      <c r="M127" s="375">
        <f t="shared" si="65"/>
        <v>7317.7897727272721</v>
      </c>
      <c r="N127" s="375">
        <f t="shared" si="65"/>
        <v>5937.7444000000005</v>
      </c>
      <c r="O127" s="375">
        <f t="shared" si="65"/>
        <v>2806.7599999999998</v>
      </c>
      <c r="P127" s="375">
        <f t="shared" si="65"/>
        <v>5560.5</v>
      </c>
      <c r="Q127" s="350"/>
      <c r="S127" s="354" t="str">
        <f>[1]ΑΝΤΙΣΤΟΙΧΙΣΗ!$D$392</f>
        <v>POLYMNIA</v>
      </c>
      <c r="T127" s="353" t="str">
        <f>[1]ΑΝΤΙΣΤΟΙΧΙΣΗ!G385</f>
        <v>Τζίρος</v>
      </c>
      <c r="U127" s="352">
        <v>0</v>
      </c>
      <c r="V127" s="351">
        <v>1007.1</v>
      </c>
      <c r="W127" s="351">
        <v>0</v>
      </c>
      <c r="X127" s="351">
        <v>5728.7</v>
      </c>
      <c r="Y127" s="351">
        <v>6091.73</v>
      </c>
      <c r="Z127" s="351">
        <v>8378.7000000000007</v>
      </c>
      <c r="AA127" s="351">
        <v>5596.04</v>
      </c>
      <c r="AB127" s="351">
        <v>2610.19</v>
      </c>
      <c r="AC127" s="351">
        <v>5599.7</v>
      </c>
      <c r="AD127" s="351">
        <v>6454.07</v>
      </c>
      <c r="AE127" s="351">
        <v>3572.24</v>
      </c>
      <c r="AF127" s="351">
        <v>758.25</v>
      </c>
      <c r="AG127" s="351"/>
      <c r="AH127" s="350"/>
    </row>
    <row r="128" spans="1:34">
      <c r="A128" s="342">
        <v>128</v>
      </c>
      <c r="B128" s="349">
        <v>8</v>
      </c>
      <c r="C128" s="349" t="str">
        <f>[1]ΑΝΤΙΣΤΟΙΧΙΣΗ!$D$392</f>
        <v>POLYMNIA</v>
      </c>
      <c r="D128" s="346" t="str">
        <f>[1]ΑΝΤΙΣΤΟΙΧΙΣΗ!G386</f>
        <v>Τεγ.Μέτρα</v>
      </c>
      <c r="E128" s="345">
        <v>71.849999999999994</v>
      </c>
      <c r="F128" s="348">
        <v>71.849999999999994</v>
      </c>
      <c r="G128" s="348">
        <v>71.849999999999994</v>
      </c>
      <c r="H128" s="348">
        <v>71.849999999999994</v>
      </c>
      <c r="I128" s="348">
        <v>71.849999999999994</v>
      </c>
      <c r="J128" s="348">
        <v>71.849999999999994</v>
      </c>
      <c r="K128" s="348">
        <v>71.849999999999994</v>
      </c>
      <c r="L128" s="348">
        <v>71.849999999999994</v>
      </c>
      <c r="M128" s="348">
        <v>71.849999999999994</v>
      </c>
      <c r="N128" s="348">
        <v>71.849999999999994</v>
      </c>
      <c r="O128" s="348">
        <v>71.849999999999994</v>
      </c>
      <c r="P128" s="348">
        <v>71.849999999999994</v>
      </c>
      <c r="Q128" s="343"/>
      <c r="S128" s="347" t="str">
        <f>[1]ΑΝΤΙΣΤΟΙΧΙΣΗ!$D$392</f>
        <v>POLYMNIA</v>
      </c>
      <c r="T128" s="346" t="str">
        <f>[1]ΑΝΤΙΣΤΟΙΧΙΣΗ!G386</f>
        <v>Τεγ.Μέτρα</v>
      </c>
      <c r="U128" s="345">
        <v>71.849999999999994</v>
      </c>
      <c r="V128" s="345">
        <v>71.849999999999994</v>
      </c>
      <c r="W128" s="345">
        <v>71.849999999999994</v>
      </c>
      <c r="X128" s="345">
        <v>71.849999999999994</v>
      </c>
      <c r="Y128" s="345">
        <v>71.849999999999994</v>
      </c>
      <c r="Z128" s="345">
        <v>71.849999999999994</v>
      </c>
      <c r="AA128" s="345">
        <v>71.849999999999994</v>
      </c>
      <c r="AB128" s="345">
        <v>71.849999999999994</v>
      </c>
      <c r="AC128" s="345">
        <v>71.849999999999994</v>
      </c>
      <c r="AD128" s="345">
        <v>71.849999999999994</v>
      </c>
      <c r="AE128" s="345">
        <v>71.849999999999994</v>
      </c>
      <c r="AF128" s="345">
        <v>71.849999999999994</v>
      </c>
      <c r="AG128" s="344"/>
      <c r="AH128" s="343"/>
    </row>
    <row r="129" spans="1:34" ht="14.5">
      <c r="A129" s="342">
        <v>129</v>
      </c>
      <c r="B129" s="342"/>
      <c r="C129" s="342">
        <v>119</v>
      </c>
      <c r="D129" s="374">
        <f>[1]ΑΝΤΙΣΤΟΙΧΙΣΗ!$E$379</f>
        <v>2025</v>
      </c>
      <c r="E129" s="370" t="s">
        <v>427</v>
      </c>
      <c r="F129" s="369" t="s">
        <v>52</v>
      </c>
      <c r="G129" s="370" t="s">
        <v>53</v>
      </c>
      <c r="H129" s="369" t="s">
        <v>54</v>
      </c>
      <c r="I129" s="370" t="s">
        <v>55</v>
      </c>
      <c r="J129" s="369" t="s">
        <v>56</v>
      </c>
      <c r="K129" s="370" t="s">
        <v>57</v>
      </c>
      <c r="L129" s="369" t="s">
        <v>58</v>
      </c>
      <c r="M129" s="370" t="s">
        <v>59</v>
      </c>
      <c r="N129" s="369" t="s">
        <v>60</v>
      </c>
      <c r="O129" s="370" t="s">
        <v>61</v>
      </c>
      <c r="P129" s="369" t="s">
        <v>62</v>
      </c>
      <c r="Q129" s="373"/>
      <c r="S129" s="372">
        <v>119</v>
      </c>
      <c r="T129" s="371">
        <f>[1]ΑΝΤΙΣΤΟΙΧΙΣΗ!$E$380</f>
        <v>2024</v>
      </c>
      <c r="U129" s="370" t="s">
        <v>427</v>
      </c>
      <c r="V129" s="369" t="s">
        <v>52</v>
      </c>
      <c r="W129" s="370" t="s">
        <v>53</v>
      </c>
      <c r="X129" s="369" t="s">
        <v>54</v>
      </c>
      <c r="Y129" s="370" t="s">
        <v>55</v>
      </c>
      <c r="Z129" s="369" t="s">
        <v>56</v>
      </c>
      <c r="AA129" s="370" t="s">
        <v>57</v>
      </c>
      <c r="AB129" s="369" t="s">
        <v>58</v>
      </c>
      <c r="AC129" s="370" t="s">
        <v>59</v>
      </c>
      <c r="AD129" s="369" t="s">
        <v>60</v>
      </c>
      <c r="AE129" s="370" t="s">
        <v>61</v>
      </c>
      <c r="AF129" s="369" t="s">
        <v>62</v>
      </c>
      <c r="AG129" s="362"/>
      <c r="AH129" s="361"/>
    </row>
    <row r="130" spans="1:34">
      <c r="A130" s="342">
        <v>130</v>
      </c>
      <c r="B130" s="368">
        <v>1</v>
      </c>
      <c r="C130" s="368" t="str">
        <f>[1]ΑΝΤΙΣΤΟΙΧΙΣΗ!$D$393</f>
        <v>MELPOMENE</v>
      </c>
      <c r="D130" s="364" t="str">
        <f>[1]ΑΝΤΙΣΤΟΙΧΙΣΗ!G379</f>
        <v>% Άυξησης Μέσης Τιμής</v>
      </c>
      <c r="E130" s="367">
        <v>0.2</v>
      </c>
      <c r="F130" s="367">
        <v>0.2</v>
      </c>
      <c r="G130" s="367">
        <v>0.2</v>
      </c>
      <c r="H130" s="366">
        <v>0.15</v>
      </c>
      <c r="I130" s="366">
        <v>0.15</v>
      </c>
      <c r="J130" s="366">
        <v>0.1</v>
      </c>
      <c r="K130" s="366">
        <v>0.15</v>
      </c>
      <c r="L130" s="366">
        <v>0.1</v>
      </c>
      <c r="M130" s="366">
        <v>0.1</v>
      </c>
      <c r="N130" s="366">
        <v>0.15</v>
      </c>
      <c r="O130" s="366">
        <v>0.2</v>
      </c>
      <c r="P130" s="366">
        <v>0.2</v>
      </c>
      <c r="Q130" s="361"/>
      <c r="S130" s="365" t="str">
        <f>[1]ΑΝΤΙΣΤΟΙΧΙΣΗ!$D$393</f>
        <v>MELPOMENE</v>
      </c>
      <c r="T130" s="364" t="str">
        <f>[1]ΑΝΤΙΣΤΟΙΧΙΣΗ!G379</f>
        <v>% Άυξησης Μέσης Τιμής</v>
      </c>
      <c r="U130" s="363"/>
      <c r="V130" s="362"/>
      <c r="W130" s="362"/>
      <c r="X130" s="362"/>
      <c r="Y130" s="362"/>
      <c r="Z130" s="362"/>
      <c r="AA130" s="362"/>
      <c r="AB130" s="362"/>
      <c r="AC130" s="362"/>
      <c r="AD130" s="362"/>
      <c r="AE130" s="362"/>
      <c r="AF130" s="362"/>
      <c r="AG130" s="362"/>
      <c r="AH130" s="361"/>
    </row>
    <row r="131" spans="1:34">
      <c r="A131" s="342">
        <v>131</v>
      </c>
      <c r="B131" s="342">
        <v>2</v>
      </c>
      <c r="C131" s="342" t="str">
        <f>[1]ΑΝΤΙΣΤΟΙΧΙΣΗ!$D$393</f>
        <v>MELPOMENE</v>
      </c>
      <c r="D131" s="353" t="str">
        <f>[1]ΑΝΤΙΣΤΟΙΧΙΣΗ!G380</f>
        <v>Μέση Τιμή</v>
      </c>
      <c r="E131" s="356">
        <f t="shared" ref="E131:P131" si="66">U131*E130+U131</f>
        <v>86.413714285714278</v>
      </c>
      <c r="F131" s="355">
        <f t="shared" si="66"/>
        <v>120</v>
      </c>
      <c r="G131" s="355">
        <f t="shared" si="66"/>
        <v>120</v>
      </c>
      <c r="H131" s="355">
        <f t="shared" si="66"/>
        <v>189.94621875000001</v>
      </c>
      <c r="I131" s="355">
        <f t="shared" si="66"/>
        <v>178.25973076923074</v>
      </c>
      <c r="J131" s="355">
        <f t="shared" si="66"/>
        <v>187.8705714285714</v>
      </c>
      <c r="K131" s="355">
        <f t="shared" si="66"/>
        <v>190.81785714285712</v>
      </c>
      <c r="L131" s="355">
        <f t="shared" si="66"/>
        <v>200.75549999999998</v>
      </c>
      <c r="M131" s="355">
        <f t="shared" si="66"/>
        <v>186.42417391304349</v>
      </c>
      <c r="N131" s="355">
        <f t="shared" si="66"/>
        <v>194.72720000000001</v>
      </c>
      <c r="O131" s="355">
        <f t="shared" si="66"/>
        <v>115.995</v>
      </c>
      <c r="P131" s="355">
        <f t="shared" si="66"/>
        <v>127.4</v>
      </c>
      <c r="Q131" s="350"/>
      <c r="S131" s="354" t="str">
        <f>[1]ΑΝΤΙΣΤΟΙΧΙΣΗ!$D$393</f>
        <v>MELPOMENE</v>
      </c>
      <c r="T131" s="353" t="str">
        <f>[1]ΑΝΤΙΣΤΟΙΧΙΣΗ!G380</f>
        <v>Μέση Τιμή</v>
      </c>
      <c r="U131" s="358">
        <f>U136/U133</f>
        <v>72.011428571428567</v>
      </c>
      <c r="V131" s="357">
        <v>100</v>
      </c>
      <c r="W131" s="357">
        <v>100</v>
      </c>
      <c r="X131" s="357">
        <f t="shared" ref="X131:AF131" si="67">X136/X133</f>
        <v>165.170625</v>
      </c>
      <c r="Y131" s="357">
        <f t="shared" si="67"/>
        <v>155.00846153846152</v>
      </c>
      <c r="Z131" s="357">
        <f t="shared" si="67"/>
        <v>170.79142857142855</v>
      </c>
      <c r="AA131" s="357">
        <f t="shared" si="67"/>
        <v>165.92857142857142</v>
      </c>
      <c r="AB131" s="357">
        <f t="shared" si="67"/>
        <v>182.505</v>
      </c>
      <c r="AC131" s="357">
        <f t="shared" si="67"/>
        <v>169.47652173913045</v>
      </c>
      <c r="AD131" s="357">
        <f t="shared" si="67"/>
        <v>169.328</v>
      </c>
      <c r="AE131" s="357">
        <f t="shared" si="67"/>
        <v>96.662500000000009</v>
      </c>
      <c r="AF131" s="357">
        <f t="shared" si="67"/>
        <v>106.16666666666667</v>
      </c>
      <c r="AG131" s="351"/>
      <c r="AH131" s="350"/>
    </row>
    <row r="132" spans="1:34">
      <c r="A132" s="342">
        <v>132</v>
      </c>
      <c r="B132" s="342">
        <v>3</v>
      </c>
      <c r="C132" s="342" t="str">
        <f>[1]ΑΝΤΙΣΤΟΙΧΙΣΗ!$D$393</f>
        <v>MELPOMENE</v>
      </c>
      <c r="D132" s="353" t="str">
        <f>[1]ΑΝΤΙΣΤΟΙΧΙΣΗ!G381</f>
        <v>Ημέρες Προηγούμενου Έτους</v>
      </c>
      <c r="E132" s="352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0"/>
      <c r="S132" s="354" t="str">
        <f>[1]ΑΝΤΙΣΤΟΙΧΙΣΗ!$D$393</f>
        <v>MELPOMENE</v>
      </c>
      <c r="T132" s="353" t="str">
        <f>[1]ΑΝΤΙΣΤΟΙΧΙΣΗ!G381</f>
        <v>Ημέρες Προηγούμενου Έτους</v>
      </c>
      <c r="U132" s="352"/>
      <c r="V132" s="351"/>
      <c r="W132" s="351"/>
      <c r="X132" s="351"/>
      <c r="Y132" s="351"/>
      <c r="Z132" s="351"/>
      <c r="AA132" s="351"/>
      <c r="AB132" s="351"/>
      <c r="AC132" s="351"/>
      <c r="AD132" s="351"/>
      <c r="AE132" s="351"/>
      <c r="AF132" s="351"/>
      <c r="AG132" s="351"/>
      <c r="AH132" s="350"/>
    </row>
    <row r="133" spans="1:34">
      <c r="A133" s="342">
        <v>133</v>
      </c>
      <c r="B133" s="342">
        <v>4</v>
      </c>
      <c r="C133" s="342" t="str">
        <f>[1]ΑΝΤΙΣΤΟΙΧΙΣΗ!$D$393</f>
        <v>MELPOMENE</v>
      </c>
      <c r="D133" s="353" t="str">
        <f>[1]ΑΝΤΙΣΤΟΙΧΙΣΗ!G382</f>
        <v>Ημέρες</v>
      </c>
      <c r="E133" s="360">
        <v>15</v>
      </c>
      <c r="F133" s="360">
        <v>15</v>
      </c>
      <c r="G133" s="360">
        <v>15</v>
      </c>
      <c r="H133" s="359">
        <v>20</v>
      </c>
      <c r="I133" s="359">
        <v>20</v>
      </c>
      <c r="J133" s="359">
        <v>25</v>
      </c>
      <c r="K133" s="359">
        <v>25</v>
      </c>
      <c r="L133" s="359">
        <v>25</v>
      </c>
      <c r="M133" s="359">
        <v>25</v>
      </c>
      <c r="N133" s="359">
        <v>20</v>
      </c>
      <c r="O133" s="359">
        <v>20</v>
      </c>
      <c r="P133" s="359">
        <v>20</v>
      </c>
      <c r="Q133" s="350"/>
      <c r="S133" s="354" t="str">
        <f>[1]ΑΝΤΙΣΤΟΙΧΙΣΗ!$D$393</f>
        <v>MELPOMENE</v>
      </c>
      <c r="T133" s="353" t="str">
        <f>[1]ΑΝΤΙΣΤΟΙΧΙΣΗ!G382</f>
        <v>Ημέρες</v>
      </c>
      <c r="U133" s="352">
        <v>7</v>
      </c>
      <c r="V133" s="351">
        <v>1</v>
      </c>
      <c r="W133" s="351">
        <v>1</v>
      </c>
      <c r="X133" s="351">
        <v>16</v>
      </c>
      <c r="Y133" s="351">
        <v>13</v>
      </c>
      <c r="Z133" s="351">
        <v>14</v>
      </c>
      <c r="AA133" s="351">
        <v>7</v>
      </c>
      <c r="AB133" s="351">
        <v>4</v>
      </c>
      <c r="AC133" s="351">
        <v>23</v>
      </c>
      <c r="AD133" s="351">
        <v>15</v>
      </c>
      <c r="AE133" s="351">
        <v>12</v>
      </c>
      <c r="AF133" s="351">
        <v>3</v>
      </c>
      <c r="AG133" s="351"/>
      <c r="AH133" s="350"/>
    </row>
    <row r="134" spans="1:34">
      <c r="A134" s="342">
        <v>134</v>
      </c>
      <c r="B134" s="342">
        <v>5</v>
      </c>
      <c r="C134" s="342" t="str">
        <f>[1]ΑΝΤΙΣΤΟΙΧΙΣΗ!$D$393</f>
        <v>MELPOMENE</v>
      </c>
      <c r="D134" s="353" t="str">
        <f>[1]ΑΝΤΙΣΤΟΙΧΙΣΗ!G383</f>
        <v xml:space="preserve">% Άυξησης Κρατήσεων </v>
      </c>
      <c r="E134" s="358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0"/>
      <c r="S134" s="354" t="str">
        <f>[1]ΑΝΤΙΣΤΟΙΧΙΣΗ!$D$393</f>
        <v>MELPOMENE</v>
      </c>
      <c r="T134" s="353" t="str">
        <f>[1]ΑΝΤΙΣΤΟΙΧΙΣΗ!G383</f>
        <v xml:space="preserve">% Άυξησης Κρατήσεων </v>
      </c>
      <c r="U134" s="352"/>
      <c r="V134" s="351"/>
      <c r="W134" s="351"/>
      <c r="X134" s="351"/>
      <c r="Y134" s="351"/>
      <c r="Z134" s="351"/>
      <c r="AA134" s="351"/>
      <c r="AB134" s="351"/>
      <c r="AC134" s="351"/>
      <c r="AD134" s="351"/>
      <c r="AE134" s="351"/>
      <c r="AF134" s="351"/>
      <c r="AG134" s="351"/>
      <c r="AH134" s="350"/>
    </row>
    <row r="135" spans="1:34">
      <c r="A135" s="342">
        <v>135</v>
      </c>
      <c r="B135" s="342">
        <v>6</v>
      </c>
      <c r="C135" s="342" t="str">
        <f>[1]ΑΝΤΙΣΤΟΙΧΙΣΗ!$D$393</f>
        <v>MELPOMENE</v>
      </c>
      <c r="D135" s="353" t="str">
        <f>[1]ΑΝΤΙΣΤΟΙΧΙΣΗ!G384</f>
        <v>Κρατήσεις</v>
      </c>
      <c r="E135" s="356">
        <f t="shared" ref="E135:P135" si="68">U135*E134</f>
        <v>0</v>
      </c>
      <c r="F135" s="355">
        <f t="shared" si="68"/>
        <v>0</v>
      </c>
      <c r="G135" s="355">
        <f t="shared" si="68"/>
        <v>0</v>
      </c>
      <c r="H135" s="355">
        <f t="shared" si="68"/>
        <v>0</v>
      </c>
      <c r="I135" s="355">
        <f t="shared" si="68"/>
        <v>0</v>
      </c>
      <c r="J135" s="355">
        <f t="shared" si="68"/>
        <v>0</v>
      </c>
      <c r="K135" s="355">
        <f t="shared" si="68"/>
        <v>0</v>
      </c>
      <c r="L135" s="355">
        <f t="shared" si="68"/>
        <v>0</v>
      </c>
      <c r="M135" s="355">
        <f t="shared" si="68"/>
        <v>0</v>
      </c>
      <c r="N135" s="355">
        <f t="shared" si="68"/>
        <v>0</v>
      </c>
      <c r="O135" s="355">
        <f t="shared" si="68"/>
        <v>0</v>
      </c>
      <c r="P135" s="355">
        <f t="shared" si="68"/>
        <v>0</v>
      </c>
      <c r="Q135" s="350"/>
      <c r="S135" s="354" t="str">
        <f>[1]ΑΝΤΙΣΤΟΙΧΙΣΗ!$D$393</f>
        <v>MELPOMENE</v>
      </c>
      <c r="T135" s="353" t="str">
        <f>[1]ΑΝΤΙΣΤΟΙΧΙΣΗ!G384</f>
        <v>Κρατήσεις</v>
      </c>
      <c r="U135" s="352"/>
      <c r="V135" s="351"/>
      <c r="W135" s="351"/>
      <c r="X135" s="351"/>
      <c r="Y135" s="351"/>
      <c r="Z135" s="351"/>
      <c r="AA135" s="351"/>
      <c r="AB135" s="351"/>
      <c r="AC135" s="351"/>
      <c r="AD135" s="351"/>
      <c r="AE135" s="351"/>
      <c r="AF135" s="351"/>
      <c r="AG135" s="351"/>
      <c r="AH135" s="350"/>
    </row>
    <row r="136" spans="1:34">
      <c r="A136" s="342">
        <v>136</v>
      </c>
      <c r="B136" s="342">
        <v>7</v>
      </c>
      <c r="C136" s="342" t="str">
        <f>[1]ΑΝΤΙΣΤΟΙΧΙΣΗ!$D$393</f>
        <v>MELPOMENE</v>
      </c>
      <c r="D136" s="377" t="str">
        <f>[1]ΑΝΤΙΣΤΟΙΧΙΣΗ!G385</f>
        <v>Τζίρος</v>
      </c>
      <c r="E136" s="376">
        <f t="shared" ref="E136:P136" si="69">E131*E133</f>
        <v>1296.2057142857141</v>
      </c>
      <c r="F136" s="375">
        <f t="shared" si="69"/>
        <v>1800</v>
      </c>
      <c r="G136" s="375">
        <f t="shared" si="69"/>
        <v>1800</v>
      </c>
      <c r="H136" s="375">
        <f t="shared" si="69"/>
        <v>3798.9243750000005</v>
      </c>
      <c r="I136" s="375">
        <f t="shared" si="69"/>
        <v>3565.1946153846147</v>
      </c>
      <c r="J136" s="375">
        <f t="shared" si="69"/>
        <v>4696.7642857142846</v>
      </c>
      <c r="K136" s="375">
        <f t="shared" si="69"/>
        <v>4770.4464285714284</v>
      </c>
      <c r="L136" s="375">
        <f t="shared" si="69"/>
        <v>5018.8874999999998</v>
      </c>
      <c r="M136" s="375">
        <f t="shared" si="69"/>
        <v>4660.6043478260872</v>
      </c>
      <c r="N136" s="375">
        <f t="shared" si="69"/>
        <v>3894.5440000000003</v>
      </c>
      <c r="O136" s="375">
        <f t="shared" si="69"/>
        <v>2319.9</v>
      </c>
      <c r="P136" s="375">
        <f t="shared" si="69"/>
        <v>2548</v>
      </c>
      <c r="Q136" s="350"/>
      <c r="S136" s="354" t="str">
        <f>[1]ΑΝΤΙΣΤΟΙΧΙΣΗ!$D$393</f>
        <v>MELPOMENE</v>
      </c>
      <c r="T136" s="353" t="str">
        <f>[1]ΑΝΤΙΣΤΟΙΧΙΣΗ!G385</f>
        <v>Τζίρος</v>
      </c>
      <c r="U136" s="352">
        <v>504.08</v>
      </c>
      <c r="V136" s="351">
        <v>0</v>
      </c>
      <c r="W136" s="351">
        <v>0</v>
      </c>
      <c r="X136" s="351">
        <v>2642.73</v>
      </c>
      <c r="Y136" s="351">
        <v>2015.11</v>
      </c>
      <c r="Z136" s="351">
        <v>2391.08</v>
      </c>
      <c r="AA136" s="351">
        <v>1161.5</v>
      </c>
      <c r="AB136" s="351">
        <v>730.02</v>
      </c>
      <c r="AC136" s="351">
        <v>3897.96</v>
      </c>
      <c r="AD136" s="351">
        <v>2539.92</v>
      </c>
      <c r="AE136" s="351">
        <v>1159.95</v>
      </c>
      <c r="AF136" s="351">
        <v>318.5</v>
      </c>
      <c r="AG136" s="351"/>
      <c r="AH136" s="350"/>
    </row>
    <row r="137" spans="1:34">
      <c r="A137" s="342">
        <v>137</v>
      </c>
      <c r="B137" s="349">
        <v>8</v>
      </c>
      <c r="C137" s="349" t="str">
        <f>[1]ΑΝΤΙΣΤΟΙΧΙΣΗ!$D$393</f>
        <v>MELPOMENE</v>
      </c>
      <c r="D137" s="346" t="str">
        <f>[1]ΑΝΤΙΣΤΟΙΧΙΣΗ!G386</f>
        <v>Τεγ.Μέτρα</v>
      </c>
      <c r="E137" s="345">
        <v>37.53</v>
      </c>
      <c r="F137" s="348">
        <v>37.53</v>
      </c>
      <c r="G137" s="348">
        <v>37.53</v>
      </c>
      <c r="H137" s="348">
        <v>37.53</v>
      </c>
      <c r="I137" s="348">
        <v>37.53</v>
      </c>
      <c r="J137" s="348">
        <v>37.53</v>
      </c>
      <c r="K137" s="348">
        <v>37.53</v>
      </c>
      <c r="L137" s="348">
        <v>37.53</v>
      </c>
      <c r="M137" s="348">
        <v>37.53</v>
      </c>
      <c r="N137" s="348">
        <v>37.53</v>
      </c>
      <c r="O137" s="348">
        <v>37.53</v>
      </c>
      <c r="P137" s="348">
        <v>37.53</v>
      </c>
      <c r="Q137" s="343"/>
      <c r="S137" s="347" t="str">
        <f>[1]ΑΝΤΙΣΤΟΙΧΙΣΗ!$D$393</f>
        <v>MELPOMENE</v>
      </c>
      <c r="T137" s="346" t="str">
        <f>[1]ΑΝΤΙΣΤΟΙΧΙΣΗ!G386</f>
        <v>Τεγ.Μέτρα</v>
      </c>
      <c r="U137" s="345">
        <v>37.53</v>
      </c>
      <c r="V137" s="345">
        <v>37.53</v>
      </c>
      <c r="W137" s="345">
        <v>37.53</v>
      </c>
      <c r="X137" s="345">
        <v>37.53</v>
      </c>
      <c r="Y137" s="345">
        <v>37.53</v>
      </c>
      <c r="Z137" s="345">
        <v>37.53</v>
      </c>
      <c r="AA137" s="345">
        <v>37.53</v>
      </c>
      <c r="AB137" s="345">
        <v>37.53</v>
      </c>
      <c r="AC137" s="345">
        <v>37.53</v>
      </c>
      <c r="AD137" s="345">
        <v>37.53</v>
      </c>
      <c r="AE137" s="345">
        <v>37.53</v>
      </c>
      <c r="AF137" s="345">
        <v>37.53</v>
      </c>
      <c r="AG137" s="344"/>
      <c r="AH137" s="343"/>
    </row>
    <row r="138" spans="1:34" ht="14.5">
      <c r="A138" s="342">
        <v>138</v>
      </c>
      <c r="B138" s="342"/>
      <c r="C138" s="342">
        <v>120</v>
      </c>
      <c r="D138" s="374">
        <f>[1]ΑΝΤΙΣΤΟΙΧΙΣΗ!$E$379</f>
        <v>2025</v>
      </c>
      <c r="E138" s="370" t="s">
        <v>427</v>
      </c>
      <c r="F138" s="369" t="s">
        <v>52</v>
      </c>
      <c r="G138" s="370" t="s">
        <v>53</v>
      </c>
      <c r="H138" s="369" t="s">
        <v>54</v>
      </c>
      <c r="I138" s="370" t="s">
        <v>55</v>
      </c>
      <c r="J138" s="369" t="s">
        <v>56</v>
      </c>
      <c r="K138" s="370" t="s">
        <v>57</v>
      </c>
      <c r="L138" s="369" t="s">
        <v>58</v>
      </c>
      <c r="M138" s="370" t="s">
        <v>59</v>
      </c>
      <c r="N138" s="369" t="s">
        <v>60</v>
      </c>
      <c r="O138" s="370" t="s">
        <v>61</v>
      </c>
      <c r="P138" s="369" t="s">
        <v>62</v>
      </c>
      <c r="Q138" s="373"/>
      <c r="S138" s="372">
        <v>120</v>
      </c>
      <c r="T138" s="371">
        <f>[1]ΑΝΤΙΣΤΟΙΧΙΣΗ!$E$380</f>
        <v>2024</v>
      </c>
      <c r="U138" s="370" t="s">
        <v>427</v>
      </c>
      <c r="V138" s="369" t="s">
        <v>52</v>
      </c>
      <c r="W138" s="370" t="s">
        <v>53</v>
      </c>
      <c r="X138" s="369" t="s">
        <v>54</v>
      </c>
      <c r="Y138" s="370" t="s">
        <v>55</v>
      </c>
      <c r="Z138" s="369" t="s">
        <v>56</v>
      </c>
      <c r="AA138" s="370" t="s">
        <v>57</v>
      </c>
      <c r="AB138" s="369" t="s">
        <v>58</v>
      </c>
      <c r="AC138" s="370" t="s">
        <v>59</v>
      </c>
      <c r="AD138" s="369" t="s">
        <v>60</v>
      </c>
      <c r="AE138" s="370" t="s">
        <v>61</v>
      </c>
      <c r="AF138" s="369" t="s">
        <v>62</v>
      </c>
      <c r="AG138" s="362"/>
      <c r="AH138" s="361"/>
    </row>
    <row r="139" spans="1:34">
      <c r="A139" s="342">
        <v>139</v>
      </c>
      <c r="B139" s="368">
        <v>1</v>
      </c>
      <c r="C139" s="368" t="str">
        <f>[1]ΑΝΤΙΣΤΟΙΧΙΣΗ!$D$394</f>
        <v>THALIA</v>
      </c>
      <c r="D139" s="364" t="str">
        <f>[1]ΑΝΤΙΣΤΟΙΧΙΣΗ!G379</f>
        <v>% Άυξησης Μέσης Τιμής</v>
      </c>
      <c r="E139" s="367">
        <v>0</v>
      </c>
      <c r="F139" s="367">
        <v>0</v>
      </c>
      <c r="G139" s="367">
        <v>0</v>
      </c>
      <c r="H139" s="367">
        <v>0</v>
      </c>
      <c r="I139" s="367">
        <v>0</v>
      </c>
      <c r="J139" s="367">
        <v>0</v>
      </c>
      <c r="K139" s="367">
        <v>0</v>
      </c>
      <c r="L139" s="367">
        <v>0</v>
      </c>
      <c r="M139" s="367">
        <v>0</v>
      </c>
      <c r="N139" s="367">
        <v>0</v>
      </c>
      <c r="O139" s="367">
        <v>0</v>
      </c>
      <c r="P139" s="367">
        <v>0</v>
      </c>
      <c r="Q139" s="361"/>
      <c r="S139" s="365" t="str">
        <f>[1]ΑΝΤΙΣΤΟΙΧΙΣΗ!$D$394</f>
        <v>THALIA</v>
      </c>
      <c r="T139" s="364" t="str">
        <f>[1]ΑΝΤΙΣΤΟΙΧΙΣΗ!G379</f>
        <v>% Άυξησης Μέσης Τιμής</v>
      </c>
      <c r="U139" s="363"/>
      <c r="V139" s="362"/>
      <c r="W139" s="362"/>
      <c r="X139" s="362"/>
      <c r="Y139" s="362"/>
      <c r="Z139" s="362"/>
      <c r="AA139" s="362"/>
      <c r="AB139" s="362"/>
      <c r="AC139" s="362"/>
      <c r="AD139" s="362"/>
      <c r="AE139" s="362"/>
      <c r="AF139" s="362"/>
      <c r="AG139" s="362"/>
      <c r="AH139" s="361"/>
    </row>
    <row r="140" spans="1:34">
      <c r="A140" s="342">
        <v>140</v>
      </c>
      <c r="B140" s="342">
        <v>2</v>
      </c>
      <c r="C140" s="342" t="str">
        <f>[1]ΑΝΤΙΣΤΟΙΧΙΣΗ!$D$394</f>
        <v>THALIA</v>
      </c>
      <c r="D140" s="353" t="str">
        <f>[1]ΑΝΤΙΣΤΟΙΧΙΣΗ!G380</f>
        <v>Μέση Τιμή</v>
      </c>
      <c r="E140" s="356">
        <f t="shared" ref="E140:P140" si="70">U140*E139+U140</f>
        <v>303.2</v>
      </c>
      <c r="F140" s="355">
        <f t="shared" si="70"/>
        <v>301.18899999999996</v>
      </c>
      <c r="G140" s="355">
        <f t="shared" si="70"/>
        <v>310.83307692307693</v>
      </c>
      <c r="H140" s="355">
        <f t="shared" si="70"/>
        <v>354.80370370370372</v>
      </c>
      <c r="I140" s="355">
        <f t="shared" si="70"/>
        <v>369.81181818181818</v>
      </c>
      <c r="J140" s="355">
        <f t="shared" si="70"/>
        <v>350.70344827586206</v>
      </c>
      <c r="K140" s="355">
        <f t="shared" si="70"/>
        <v>381.80806451612904</v>
      </c>
      <c r="L140" s="355">
        <f t="shared" si="70"/>
        <v>374.45785714285711</v>
      </c>
      <c r="M140" s="355">
        <f t="shared" si="70"/>
        <v>351.9613793103448</v>
      </c>
      <c r="N140" s="355">
        <f t="shared" si="70"/>
        <v>338.73555555555555</v>
      </c>
      <c r="O140" s="355">
        <f t="shared" si="70"/>
        <v>306.07727272727271</v>
      </c>
      <c r="P140" s="355">
        <f t="shared" si="70"/>
        <v>333.21</v>
      </c>
      <c r="Q140" s="350"/>
      <c r="S140" s="354" t="str">
        <f>[1]ΑΝΤΙΣΤΟΙΧΙΣΗ!$D$394</f>
        <v>THALIA</v>
      </c>
      <c r="T140" s="353" t="str">
        <f>[1]ΑΝΤΙΣΤΟΙΧΙΣΗ!G380</f>
        <v>Μέση Τιμή</v>
      </c>
      <c r="U140" s="358">
        <f t="shared" ref="U140:AF140" si="71">U145/U142</f>
        <v>303.2</v>
      </c>
      <c r="V140" s="357">
        <f t="shared" si="71"/>
        <v>301.18899999999996</v>
      </c>
      <c r="W140" s="357">
        <f t="shared" si="71"/>
        <v>310.83307692307693</v>
      </c>
      <c r="X140" s="357">
        <f t="shared" si="71"/>
        <v>354.80370370370372</v>
      </c>
      <c r="Y140" s="357">
        <f t="shared" si="71"/>
        <v>369.81181818181818</v>
      </c>
      <c r="Z140" s="357">
        <f t="shared" si="71"/>
        <v>350.70344827586206</v>
      </c>
      <c r="AA140" s="357">
        <f t="shared" si="71"/>
        <v>381.80806451612904</v>
      </c>
      <c r="AB140" s="357">
        <f t="shared" si="71"/>
        <v>374.45785714285711</v>
      </c>
      <c r="AC140" s="357">
        <f t="shared" si="71"/>
        <v>351.9613793103448</v>
      </c>
      <c r="AD140" s="357">
        <f t="shared" si="71"/>
        <v>338.73555555555555</v>
      </c>
      <c r="AE140" s="357">
        <f t="shared" si="71"/>
        <v>306.07727272727271</v>
      </c>
      <c r="AF140" s="357">
        <f t="shared" si="71"/>
        <v>333.21</v>
      </c>
      <c r="AG140" s="351"/>
      <c r="AH140" s="350"/>
    </row>
    <row r="141" spans="1:34">
      <c r="A141" s="342">
        <v>141</v>
      </c>
      <c r="B141" s="342">
        <v>3</v>
      </c>
      <c r="C141" s="342" t="str">
        <f>[1]ΑΝΤΙΣΤΟΙΧΙΣΗ!$D$394</f>
        <v>THALIA</v>
      </c>
      <c r="D141" s="353" t="str">
        <f>[1]ΑΝΤΙΣΤΟΙΧΙΣΗ!G381</f>
        <v>Ημέρες Προηγούμενου Έτους</v>
      </c>
      <c r="E141" s="352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0"/>
      <c r="S141" s="354" t="str">
        <f>[1]ΑΝΤΙΣΤΟΙΧΙΣΗ!$D$394</f>
        <v>THALIA</v>
      </c>
      <c r="T141" s="353" t="str">
        <f>[1]ΑΝΤΙΣΤΟΙΧΙΣΗ!G381</f>
        <v>Ημέρες Προηγούμενου Έτους</v>
      </c>
      <c r="U141" s="352"/>
      <c r="V141" s="351"/>
      <c r="W141" s="351"/>
      <c r="X141" s="351"/>
      <c r="Y141" s="351"/>
      <c r="Z141" s="351"/>
      <c r="AA141" s="351"/>
      <c r="AB141" s="351"/>
      <c r="AC141" s="351"/>
      <c r="AD141" s="351"/>
      <c r="AE141" s="351"/>
      <c r="AF141" s="351"/>
      <c r="AG141" s="351"/>
      <c r="AH141" s="350"/>
    </row>
    <row r="142" spans="1:34">
      <c r="A142" s="342">
        <v>142</v>
      </c>
      <c r="B142" s="342">
        <v>4</v>
      </c>
      <c r="C142" s="342" t="str">
        <f>[1]ΑΝΤΙΣΤΟΙΧΙΣΗ!$D$394</f>
        <v>THALIA</v>
      </c>
      <c r="D142" s="353" t="str">
        <f>[1]ΑΝΤΙΣΤΟΙΧΙΣΗ!G382</f>
        <v>Ημέρες</v>
      </c>
      <c r="E142" s="360">
        <v>15</v>
      </c>
      <c r="F142" s="360">
        <v>15</v>
      </c>
      <c r="G142" s="360">
        <v>15</v>
      </c>
      <c r="H142" s="359">
        <v>20</v>
      </c>
      <c r="I142" s="359">
        <v>20</v>
      </c>
      <c r="J142" s="359">
        <v>25</v>
      </c>
      <c r="K142" s="359">
        <v>25</v>
      </c>
      <c r="L142" s="359">
        <v>25</v>
      </c>
      <c r="M142" s="359">
        <v>25</v>
      </c>
      <c r="N142" s="359">
        <v>20</v>
      </c>
      <c r="O142" s="359">
        <v>20</v>
      </c>
      <c r="P142" s="359">
        <v>20</v>
      </c>
      <c r="Q142" s="350"/>
      <c r="S142" s="354" t="str">
        <f>[1]ΑΝΤΙΣΤΟΙΧΙΣΗ!$D$394</f>
        <v>THALIA</v>
      </c>
      <c r="T142" s="353" t="str">
        <f>[1]ΑΝΤΙΣΤΟΙΧΙΣΗ!G382</f>
        <v>Ημέρες</v>
      </c>
      <c r="U142" s="352">
        <v>2</v>
      </c>
      <c r="V142" s="351">
        <v>10</v>
      </c>
      <c r="W142" s="351">
        <v>13</v>
      </c>
      <c r="X142" s="351">
        <v>27</v>
      </c>
      <c r="Y142" s="351">
        <v>22</v>
      </c>
      <c r="Z142" s="351">
        <v>29</v>
      </c>
      <c r="AA142" s="351">
        <v>31</v>
      </c>
      <c r="AB142" s="351">
        <v>28</v>
      </c>
      <c r="AC142" s="351">
        <v>29</v>
      </c>
      <c r="AD142" s="351">
        <v>27</v>
      </c>
      <c r="AE142" s="351">
        <v>11</v>
      </c>
      <c r="AF142" s="351">
        <v>12</v>
      </c>
      <c r="AG142" s="351"/>
      <c r="AH142" s="350"/>
    </row>
    <row r="143" spans="1:34">
      <c r="A143" s="342">
        <v>143</v>
      </c>
      <c r="B143" s="342">
        <v>5</v>
      </c>
      <c r="C143" s="342" t="str">
        <f>[1]ΑΝΤΙΣΤΟΙΧΙΣΗ!$D$394</f>
        <v>THALIA</v>
      </c>
      <c r="D143" s="353" t="str">
        <f>[1]ΑΝΤΙΣΤΟΙΧΙΣΗ!G383</f>
        <v xml:space="preserve">% Άυξησης Κρατήσεων </v>
      </c>
      <c r="E143" s="358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0"/>
      <c r="S143" s="354" t="str">
        <f>[1]ΑΝΤΙΣΤΟΙΧΙΣΗ!$D$394</f>
        <v>THALIA</v>
      </c>
      <c r="T143" s="353" t="str">
        <f>[1]ΑΝΤΙΣΤΟΙΧΙΣΗ!G383</f>
        <v xml:space="preserve">% Άυξησης Κρατήσεων </v>
      </c>
      <c r="U143" s="352"/>
      <c r="V143" s="351"/>
      <c r="W143" s="351"/>
      <c r="X143" s="351"/>
      <c r="Y143" s="351"/>
      <c r="Z143" s="351"/>
      <c r="AA143" s="351"/>
      <c r="AB143" s="351"/>
      <c r="AC143" s="351"/>
      <c r="AD143" s="351"/>
      <c r="AE143" s="351"/>
      <c r="AF143" s="351"/>
      <c r="AG143" s="351"/>
      <c r="AH143" s="350"/>
    </row>
    <row r="144" spans="1:34">
      <c r="A144" s="342">
        <v>144</v>
      </c>
      <c r="B144" s="342">
        <v>6</v>
      </c>
      <c r="C144" s="342" t="str">
        <f>[1]ΑΝΤΙΣΤΟΙΧΙΣΗ!$D$394</f>
        <v>THALIA</v>
      </c>
      <c r="D144" s="353" t="str">
        <f>[1]ΑΝΤΙΣΤΟΙΧΙΣΗ!G384</f>
        <v>Κρατήσεις</v>
      </c>
      <c r="E144" s="356">
        <f t="shared" ref="E144:P144" si="72">U144*E143</f>
        <v>0</v>
      </c>
      <c r="F144" s="355">
        <f t="shared" si="72"/>
        <v>0</v>
      </c>
      <c r="G144" s="355">
        <f t="shared" si="72"/>
        <v>0</v>
      </c>
      <c r="H144" s="355">
        <f t="shared" si="72"/>
        <v>0</v>
      </c>
      <c r="I144" s="355">
        <f t="shared" si="72"/>
        <v>0</v>
      </c>
      <c r="J144" s="355">
        <f t="shared" si="72"/>
        <v>0</v>
      </c>
      <c r="K144" s="355">
        <f t="shared" si="72"/>
        <v>0</v>
      </c>
      <c r="L144" s="355">
        <f t="shared" si="72"/>
        <v>0</v>
      </c>
      <c r="M144" s="355">
        <f t="shared" si="72"/>
        <v>0</v>
      </c>
      <c r="N144" s="355">
        <f t="shared" si="72"/>
        <v>0</v>
      </c>
      <c r="O144" s="355">
        <f t="shared" si="72"/>
        <v>0</v>
      </c>
      <c r="P144" s="355">
        <f t="shared" si="72"/>
        <v>0</v>
      </c>
      <c r="Q144" s="350"/>
      <c r="S144" s="354" t="str">
        <f>[1]ΑΝΤΙΣΤΟΙΧΙΣΗ!$D$394</f>
        <v>THALIA</v>
      </c>
      <c r="T144" s="353" t="str">
        <f>[1]ΑΝΤΙΣΤΟΙΧΙΣΗ!G384</f>
        <v>Κρατήσεις</v>
      </c>
      <c r="U144" s="352"/>
      <c r="V144" s="351"/>
      <c r="W144" s="351"/>
      <c r="X144" s="351"/>
      <c r="Y144" s="351"/>
      <c r="Z144" s="351"/>
      <c r="AA144" s="351"/>
      <c r="AB144" s="351"/>
      <c r="AC144" s="351"/>
      <c r="AD144" s="351"/>
      <c r="AE144" s="351"/>
      <c r="AF144" s="351"/>
      <c r="AG144" s="351"/>
      <c r="AH144" s="350"/>
    </row>
    <row r="145" spans="1:34">
      <c r="A145" s="342">
        <v>145</v>
      </c>
      <c r="B145" s="342">
        <v>7</v>
      </c>
      <c r="C145" s="342" t="str">
        <f>[1]ΑΝΤΙΣΤΟΙΧΙΣΗ!$D$394</f>
        <v>THALIA</v>
      </c>
      <c r="D145" s="377" t="str">
        <f>[1]ΑΝΤΙΣΤΟΙΧΙΣΗ!G385</f>
        <v>Τζίρος</v>
      </c>
      <c r="E145" s="376">
        <f t="shared" ref="E145:P145" si="73">E140*E142</f>
        <v>4548</v>
      </c>
      <c r="F145" s="375">
        <f t="shared" si="73"/>
        <v>4517.8349999999991</v>
      </c>
      <c r="G145" s="375">
        <f t="shared" si="73"/>
        <v>4662.4961538461539</v>
      </c>
      <c r="H145" s="375">
        <f t="shared" si="73"/>
        <v>7096.0740740740748</v>
      </c>
      <c r="I145" s="375">
        <f t="shared" si="73"/>
        <v>7396.2363636363634</v>
      </c>
      <c r="J145" s="375">
        <f t="shared" si="73"/>
        <v>8767.5862068965507</v>
      </c>
      <c r="K145" s="375">
        <f t="shared" si="73"/>
        <v>9545.2016129032254</v>
      </c>
      <c r="L145" s="375">
        <f t="shared" si="73"/>
        <v>9361.4464285714275</v>
      </c>
      <c r="M145" s="375">
        <f t="shared" si="73"/>
        <v>8799.0344827586196</v>
      </c>
      <c r="N145" s="375">
        <f t="shared" si="73"/>
        <v>6774.7111111111108</v>
      </c>
      <c r="O145" s="375">
        <f t="shared" si="73"/>
        <v>6121.545454545454</v>
      </c>
      <c r="P145" s="375">
        <f t="shared" si="73"/>
        <v>6664.2</v>
      </c>
      <c r="Q145" s="350"/>
      <c r="S145" s="354" t="str">
        <f>[1]ΑΝΤΙΣΤΟΙΧΙΣΗ!$D$394</f>
        <v>THALIA</v>
      </c>
      <c r="T145" s="353" t="str">
        <f>[1]ΑΝΤΙΣΤΟΙΧΙΣΗ!G385</f>
        <v>Τζίρος</v>
      </c>
      <c r="U145" s="352">
        <v>606.4</v>
      </c>
      <c r="V145" s="351">
        <v>3011.89</v>
      </c>
      <c r="W145" s="351">
        <v>4040.83</v>
      </c>
      <c r="X145" s="351">
        <v>9579.7000000000007</v>
      </c>
      <c r="Y145" s="351">
        <v>8135.86</v>
      </c>
      <c r="Z145" s="351">
        <v>10170.4</v>
      </c>
      <c r="AA145" s="351">
        <v>11836.05</v>
      </c>
      <c r="AB145" s="351">
        <v>10484.82</v>
      </c>
      <c r="AC145" s="351">
        <v>10206.879999999999</v>
      </c>
      <c r="AD145" s="351">
        <v>9145.86</v>
      </c>
      <c r="AE145" s="351">
        <v>3366.85</v>
      </c>
      <c r="AF145" s="351">
        <v>3998.52</v>
      </c>
      <c r="AG145" s="351"/>
      <c r="AH145" s="350"/>
    </row>
    <row r="146" spans="1:34">
      <c r="A146" s="342">
        <v>146</v>
      </c>
      <c r="B146" s="349">
        <v>8</v>
      </c>
      <c r="C146" s="349" t="str">
        <f>[1]ΑΝΤΙΣΤΟΙΧΙΣΗ!$D$394</f>
        <v>THALIA</v>
      </c>
      <c r="D146" s="346" t="str">
        <f>[1]ΑΝΤΙΣΤΟΙΧΙΣΗ!G386</f>
        <v>Τεγ.Μέτρα</v>
      </c>
      <c r="E146" s="345">
        <v>111.21</v>
      </c>
      <c r="F146" s="348">
        <v>111.21</v>
      </c>
      <c r="G146" s="348">
        <v>111.21</v>
      </c>
      <c r="H146" s="348">
        <v>111.21</v>
      </c>
      <c r="I146" s="348">
        <v>111.21</v>
      </c>
      <c r="J146" s="348">
        <v>111.21</v>
      </c>
      <c r="K146" s="348">
        <v>111.21</v>
      </c>
      <c r="L146" s="348">
        <v>111.21</v>
      </c>
      <c r="M146" s="348">
        <v>111.21</v>
      </c>
      <c r="N146" s="348">
        <v>111.21</v>
      </c>
      <c r="O146" s="348">
        <v>111.21</v>
      </c>
      <c r="P146" s="348">
        <v>111.21</v>
      </c>
      <c r="Q146" s="343"/>
      <c r="S146" s="347" t="str">
        <f>[1]ΑΝΤΙΣΤΟΙΧΙΣΗ!$D$394</f>
        <v>THALIA</v>
      </c>
      <c r="T146" s="346" t="str">
        <f>[1]ΑΝΤΙΣΤΟΙΧΙΣΗ!G386</f>
        <v>Τεγ.Μέτρα</v>
      </c>
      <c r="U146" s="345">
        <v>111.21</v>
      </c>
      <c r="V146" s="348">
        <v>111.21</v>
      </c>
      <c r="W146" s="348">
        <v>111.21</v>
      </c>
      <c r="X146" s="348">
        <v>111.21</v>
      </c>
      <c r="Y146" s="348">
        <v>111.21</v>
      </c>
      <c r="Z146" s="348">
        <v>111.21</v>
      </c>
      <c r="AA146" s="348">
        <v>111.21</v>
      </c>
      <c r="AB146" s="348">
        <v>111.21</v>
      </c>
      <c r="AC146" s="348">
        <v>111.21</v>
      </c>
      <c r="AD146" s="348">
        <v>111.21</v>
      </c>
      <c r="AE146" s="348">
        <v>111.21</v>
      </c>
      <c r="AF146" s="348">
        <v>111.21</v>
      </c>
      <c r="AG146" s="344"/>
      <c r="AH146" s="343"/>
    </row>
    <row r="147" spans="1:34" ht="14.5">
      <c r="A147" s="342">
        <v>147</v>
      </c>
      <c r="B147" s="342"/>
      <c r="C147" s="342">
        <v>121</v>
      </c>
      <c r="D147" s="374">
        <f>[1]ΑΝΤΙΣΤΟΙΧΙΣΗ!$E$379</f>
        <v>2025</v>
      </c>
      <c r="E147" s="370" t="s">
        <v>427</v>
      </c>
      <c r="F147" s="369" t="s">
        <v>52</v>
      </c>
      <c r="G147" s="370" t="s">
        <v>53</v>
      </c>
      <c r="H147" s="369" t="s">
        <v>54</v>
      </c>
      <c r="I147" s="370" t="s">
        <v>55</v>
      </c>
      <c r="J147" s="369" t="s">
        <v>56</v>
      </c>
      <c r="K147" s="370" t="s">
        <v>57</v>
      </c>
      <c r="L147" s="369" t="s">
        <v>58</v>
      </c>
      <c r="M147" s="370" t="s">
        <v>59</v>
      </c>
      <c r="N147" s="369" t="s">
        <v>60</v>
      </c>
      <c r="O147" s="370" t="s">
        <v>61</v>
      </c>
      <c r="P147" s="369" t="s">
        <v>62</v>
      </c>
      <c r="Q147" s="373"/>
      <c r="S147" s="372">
        <v>121</v>
      </c>
      <c r="T147" s="371">
        <f>[1]ΑΝΤΙΣΤΟΙΧΙΣΗ!$E$380</f>
        <v>2024</v>
      </c>
      <c r="U147" s="370" t="s">
        <v>427</v>
      </c>
      <c r="V147" s="369" t="s">
        <v>52</v>
      </c>
      <c r="W147" s="370" t="s">
        <v>53</v>
      </c>
      <c r="X147" s="369" t="s">
        <v>54</v>
      </c>
      <c r="Y147" s="370" t="s">
        <v>55</v>
      </c>
      <c r="Z147" s="369" t="s">
        <v>56</v>
      </c>
      <c r="AA147" s="370" t="s">
        <v>57</v>
      </c>
      <c r="AB147" s="369" t="s">
        <v>58</v>
      </c>
      <c r="AC147" s="370" t="s">
        <v>59</v>
      </c>
      <c r="AD147" s="369" t="s">
        <v>60</v>
      </c>
      <c r="AE147" s="370" t="s">
        <v>61</v>
      </c>
      <c r="AF147" s="369" t="s">
        <v>62</v>
      </c>
      <c r="AG147" s="362"/>
      <c r="AH147" s="361"/>
    </row>
    <row r="148" spans="1:34">
      <c r="A148" s="342">
        <v>148</v>
      </c>
      <c r="B148" s="368">
        <v>1</v>
      </c>
      <c r="C148" s="368" t="str">
        <f>[1]ΑΝΤΙΣΤΟΙΧΙΣΗ!$D$395</f>
        <v>ARIADNE</v>
      </c>
      <c r="D148" s="364" t="str">
        <f>[1]ΑΝΤΙΣΤΟΙΧΙΣΗ!G379</f>
        <v>% Άυξησης Μέσης Τιμής</v>
      </c>
      <c r="E148" s="367">
        <v>0.2</v>
      </c>
      <c r="F148" s="367">
        <v>0.2</v>
      </c>
      <c r="G148" s="367">
        <v>0.2</v>
      </c>
      <c r="H148" s="367">
        <v>0.2</v>
      </c>
      <c r="I148" s="367">
        <v>0.2</v>
      </c>
      <c r="J148" s="367">
        <v>0.2</v>
      </c>
      <c r="K148" s="367">
        <v>0.2</v>
      </c>
      <c r="L148" s="367">
        <v>0.2</v>
      </c>
      <c r="M148" s="367">
        <v>0.2</v>
      </c>
      <c r="N148" s="367">
        <v>0.2</v>
      </c>
      <c r="O148" s="367">
        <v>0.2</v>
      </c>
      <c r="P148" s="367">
        <v>0.2</v>
      </c>
      <c r="Q148" s="361"/>
      <c r="S148" s="365" t="str">
        <f>[1]ΑΝΤΙΣΤΟΙΧΙΣΗ!$D$395</f>
        <v>ARIADNE</v>
      </c>
      <c r="T148" s="364" t="str">
        <f>[1]ΑΝΤΙΣΤΟΙΧΙΣΗ!G379</f>
        <v>% Άυξησης Μέσης Τιμής</v>
      </c>
      <c r="U148" s="363"/>
      <c r="V148" s="362"/>
      <c r="W148" s="362"/>
      <c r="X148" s="362"/>
      <c r="Y148" s="362"/>
      <c r="Z148" s="362"/>
      <c r="AA148" s="362"/>
      <c r="AB148" s="362"/>
      <c r="AC148" s="362"/>
      <c r="AD148" s="362"/>
      <c r="AE148" s="362"/>
      <c r="AF148" s="362"/>
      <c r="AG148" s="362"/>
      <c r="AH148" s="361"/>
    </row>
    <row r="149" spans="1:34">
      <c r="A149" s="342">
        <v>149</v>
      </c>
      <c r="B149" s="342">
        <v>2</v>
      </c>
      <c r="C149" s="342" t="str">
        <f>[1]ΑΝΤΙΣΤΟΙΧΙΣΗ!$D$395</f>
        <v>ARIADNE</v>
      </c>
      <c r="D149" s="353" t="str">
        <f>[1]ΑΝΤΙΣΤΟΙΧΙΣΗ!G380</f>
        <v>Μέση Τιμή</v>
      </c>
      <c r="E149" s="356">
        <f t="shared" ref="E149:P149" si="74">U149*E148+U149</f>
        <v>163.56</v>
      </c>
      <c r="F149" s="355">
        <f t="shared" si="74"/>
        <v>120</v>
      </c>
      <c r="G149" s="355">
        <f t="shared" si="74"/>
        <v>185.07046153846156</v>
      </c>
      <c r="H149" s="355">
        <f t="shared" si="74"/>
        <v>194.44857142857143</v>
      </c>
      <c r="I149" s="355">
        <f t="shared" si="74"/>
        <v>215.72905263157895</v>
      </c>
      <c r="J149" s="355">
        <f t="shared" si="74"/>
        <v>188.34180000000001</v>
      </c>
      <c r="K149" s="355">
        <f t="shared" si="74"/>
        <v>224.66800000000001</v>
      </c>
      <c r="L149" s="355">
        <f t="shared" si="74"/>
        <v>229.65391304347824</v>
      </c>
      <c r="M149" s="355">
        <f t="shared" si="74"/>
        <v>225.99420000000003</v>
      </c>
      <c r="N149" s="355">
        <f t="shared" si="74"/>
        <v>228.46249999999998</v>
      </c>
      <c r="O149" s="355">
        <f t="shared" si="74"/>
        <v>203.708</v>
      </c>
      <c r="P149" s="355">
        <f t="shared" si="74"/>
        <v>251.64800000000002</v>
      </c>
      <c r="Q149" s="350"/>
      <c r="S149" s="354" t="str">
        <f>[1]ΑΝΤΙΣΤΟΙΧΙΣΗ!$D$395</f>
        <v>ARIADNE</v>
      </c>
      <c r="T149" s="353" t="str">
        <f>[1]ΑΝΤΙΣΤΟΙΧΙΣΗ!G380</f>
        <v>Μέση Τιμή</v>
      </c>
      <c r="U149" s="358">
        <f>U154/U151</f>
        <v>136.30000000000001</v>
      </c>
      <c r="V149" s="357">
        <v>100</v>
      </c>
      <c r="W149" s="357">
        <f t="shared" ref="W149:AF149" si="75">W154/W151</f>
        <v>154.22538461538463</v>
      </c>
      <c r="X149" s="357">
        <f t="shared" si="75"/>
        <v>162.0404761904762</v>
      </c>
      <c r="Y149" s="357">
        <f t="shared" si="75"/>
        <v>179.77421052631578</v>
      </c>
      <c r="Z149" s="357">
        <f t="shared" si="75"/>
        <v>156.95150000000001</v>
      </c>
      <c r="AA149" s="357">
        <f t="shared" si="75"/>
        <v>187.22333333333333</v>
      </c>
      <c r="AB149" s="357">
        <f t="shared" si="75"/>
        <v>191.3782608695652</v>
      </c>
      <c r="AC149" s="357">
        <f t="shared" si="75"/>
        <v>188.32850000000002</v>
      </c>
      <c r="AD149" s="357">
        <f t="shared" si="75"/>
        <v>190.38541666666666</v>
      </c>
      <c r="AE149" s="357">
        <f t="shared" si="75"/>
        <v>169.75666666666666</v>
      </c>
      <c r="AF149" s="357">
        <f t="shared" si="75"/>
        <v>209.70666666666668</v>
      </c>
      <c r="AG149" s="351"/>
      <c r="AH149" s="350"/>
    </row>
    <row r="150" spans="1:34">
      <c r="A150" s="342">
        <v>150</v>
      </c>
      <c r="B150" s="342">
        <v>3</v>
      </c>
      <c r="C150" s="342" t="str">
        <f>[1]ΑΝΤΙΣΤΟΙΧΙΣΗ!$D$395</f>
        <v>ARIADNE</v>
      </c>
      <c r="D150" s="353" t="str">
        <f>[1]ΑΝΤΙΣΤΟΙΧΙΣΗ!G381</f>
        <v>Ημέρες Προηγούμενου Έτους</v>
      </c>
      <c r="E150" s="352"/>
      <c r="F150" s="351"/>
      <c r="G150" s="351"/>
      <c r="H150" s="351"/>
      <c r="I150" s="351"/>
      <c r="J150" s="351"/>
      <c r="K150" s="351"/>
      <c r="L150" s="351"/>
      <c r="M150" s="351"/>
      <c r="N150" s="351"/>
      <c r="O150" s="351"/>
      <c r="P150" s="351"/>
      <c r="Q150" s="350"/>
      <c r="S150" s="354" t="str">
        <f>[1]ΑΝΤΙΣΤΟΙΧΙΣΗ!$D$395</f>
        <v>ARIADNE</v>
      </c>
      <c r="T150" s="353" t="str">
        <f>[1]ΑΝΤΙΣΤΟΙΧΙΣΗ!G381</f>
        <v>Ημέρες Προηγούμενου Έτους</v>
      </c>
      <c r="U150" s="352"/>
      <c r="V150" s="351"/>
      <c r="W150" s="351"/>
      <c r="X150" s="351"/>
      <c r="Y150" s="351"/>
      <c r="Z150" s="351"/>
      <c r="AA150" s="351"/>
      <c r="AB150" s="351"/>
      <c r="AC150" s="351"/>
      <c r="AD150" s="351"/>
      <c r="AE150" s="351"/>
      <c r="AF150" s="351"/>
      <c r="AG150" s="351"/>
      <c r="AH150" s="350"/>
    </row>
    <row r="151" spans="1:34">
      <c r="A151" s="342">
        <v>151</v>
      </c>
      <c r="B151" s="342">
        <v>4</v>
      </c>
      <c r="C151" s="342" t="str">
        <f>[1]ΑΝΤΙΣΤΟΙΧΙΣΗ!$D$395</f>
        <v>ARIADNE</v>
      </c>
      <c r="D151" s="353" t="str">
        <f>[1]ΑΝΤΙΣΤΟΙΧΙΣΗ!G382</f>
        <v>Ημέρες</v>
      </c>
      <c r="E151" s="360">
        <v>15</v>
      </c>
      <c r="F151" s="360">
        <v>15</v>
      </c>
      <c r="G151" s="360">
        <v>15</v>
      </c>
      <c r="H151" s="359">
        <v>20</v>
      </c>
      <c r="I151" s="359">
        <v>20</v>
      </c>
      <c r="J151" s="359">
        <v>25</v>
      </c>
      <c r="K151" s="359">
        <v>25</v>
      </c>
      <c r="L151" s="359">
        <v>25</v>
      </c>
      <c r="M151" s="359">
        <v>25</v>
      </c>
      <c r="N151" s="359">
        <v>20</v>
      </c>
      <c r="O151" s="359">
        <v>20</v>
      </c>
      <c r="P151" s="359">
        <v>20</v>
      </c>
      <c r="Q151" s="350"/>
      <c r="S151" s="354" t="str">
        <f>[1]ΑΝΤΙΣΤΟΙΧΙΣΗ!$D$395</f>
        <v>ARIADNE</v>
      </c>
      <c r="T151" s="353" t="str">
        <f>[1]ΑΝΤΙΣΤΟΙΧΙΣΗ!G382</f>
        <v>Ημέρες</v>
      </c>
      <c r="U151" s="352">
        <v>4</v>
      </c>
      <c r="V151" s="351">
        <v>1</v>
      </c>
      <c r="W151" s="351">
        <v>13</v>
      </c>
      <c r="X151" s="351">
        <v>21</v>
      </c>
      <c r="Y151" s="351">
        <v>19</v>
      </c>
      <c r="Z151" s="351">
        <v>20</v>
      </c>
      <c r="AA151" s="351">
        <v>24</v>
      </c>
      <c r="AB151" s="351">
        <v>23</v>
      </c>
      <c r="AC151" s="351">
        <v>20</v>
      </c>
      <c r="AD151" s="351">
        <v>24</v>
      </c>
      <c r="AE151" s="351">
        <v>3</v>
      </c>
      <c r="AF151" s="351">
        <v>6</v>
      </c>
      <c r="AG151" s="351"/>
      <c r="AH151" s="350"/>
    </row>
    <row r="152" spans="1:34">
      <c r="A152" s="342">
        <v>152</v>
      </c>
      <c r="B152" s="342">
        <v>5</v>
      </c>
      <c r="C152" s="342" t="str">
        <f>[1]ΑΝΤΙΣΤΟΙΧΙΣΗ!$D$395</f>
        <v>ARIADNE</v>
      </c>
      <c r="D152" s="353" t="str">
        <f>[1]ΑΝΤΙΣΤΟΙΧΙΣΗ!G383</f>
        <v xml:space="preserve">% Άυξησης Κρατήσεων </v>
      </c>
      <c r="E152" s="358"/>
      <c r="F152" s="357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0"/>
      <c r="S152" s="354" t="str">
        <f>[1]ΑΝΤΙΣΤΟΙΧΙΣΗ!$D$395</f>
        <v>ARIADNE</v>
      </c>
      <c r="T152" s="353" t="str">
        <f>[1]ΑΝΤΙΣΤΟΙΧΙΣΗ!G383</f>
        <v xml:space="preserve">% Άυξησης Κρατήσεων </v>
      </c>
      <c r="U152" s="352"/>
      <c r="V152" s="351"/>
      <c r="W152" s="351"/>
      <c r="X152" s="351"/>
      <c r="Y152" s="351"/>
      <c r="Z152" s="351"/>
      <c r="AA152" s="351"/>
      <c r="AB152" s="351"/>
      <c r="AC152" s="351"/>
      <c r="AD152" s="351"/>
      <c r="AE152" s="351"/>
      <c r="AF152" s="351"/>
      <c r="AG152" s="351"/>
      <c r="AH152" s="350"/>
    </row>
    <row r="153" spans="1:34">
      <c r="A153" s="342">
        <v>153</v>
      </c>
      <c r="B153" s="342">
        <v>6</v>
      </c>
      <c r="C153" s="342" t="str">
        <f>[1]ΑΝΤΙΣΤΟΙΧΙΣΗ!$D$395</f>
        <v>ARIADNE</v>
      </c>
      <c r="D153" s="353" t="str">
        <f>[1]ΑΝΤΙΣΤΟΙΧΙΣΗ!G384</f>
        <v>Κρατήσεις</v>
      </c>
      <c r="E153" s="356">
        <f t="shared" ref="E153:P153" si="76">U153*E152</f>
        <v>0</v>
      </c>
      <c r="F153" s="355">
        <f t="shared" si="76"/>
        <v>0</v>
      </c>
      <c r="G153" s="355">
        <f t="shared" si="76"/>
        <v>0</v>
      </c>
      <c r="H153" s="355">
        <f t="shared" si="76"/>
        <v>0</v>
      </c>
      <c r="I153" s="355">
        <f t="shared" si="76"/>
        <v>0</v>
      </c>
      <c r="J153" s="355">
        <f t="shared" si="76"/>
        <v>0</v>
      </c>
      <c r="K153" s="355">
        <f t="shared" si="76"/>
        <v>0</v>
      </c>
      <c r="L153" s="355">
        <f t="shared" si="76"/>
        <v>0</v>
      </c>
      <c r="M153" s="355">
        <f t="shared" si="76"/>
        <v>0</v>
      </c>
      <c r="N153" s="355">
        <f t="shared" si="76"/>
        <v>0</v>
      </c>
      <c r="O153" s="355">
        <f t="shared" si="76"/>
        <v>0</v>
      </c>
      <c r="P153" s="355">
        <f t="shared" si="76"/>
        <v>0</v>
      </c>
      <c r="Q153" s="350"/>
      <c r="S153" s="354" t="str">
        <f>[1]ΑΝΤΙΣΤΟΙΧΙΣΗ!$D$395</f>
        <v>ARIADNE</v>
      </c>
      <c r="T153" s="353" t="str">
        <f>[1]ΑΝΤΙΣΤΟΙΧΙΣΗ!G384</f>
        <v>Κρατήσεις</v>
      </c>
      <c r="U153" s="352"/>
      <c r="V153" s="351"/>
      <c r="W153" s="351"/>
      <c r="X153" s="351"/>
      <c r="Y153" s="351"/>
      <c r="Z153" s="351"/>
      <c r="AA153" s="351"/>
      <c r="AB153" s="351"/>
      <c r="AC153" s="351"/>
      <c r="AD153" s="351"/>
      <c r="AE153" s="351"/>
      <c r="AF153" s="351"/>
      <c r="AG153" s="351"/>
      <c r="AH153" s="350"/>
    </row>
    <row r="154" spans="1:34">
      <c r="A154" s="342">
        <v>154</v>
      </c>
      <c r="B154" s="342">
        <v>7</v>
      </c>
      <c r="C154" s="342" t="str">
        <f>[1]ΑΝΤΙΣΤΟΙΧΙΣΗ!$D$395</f>
        <v>ARIADNE</v>
      </c>
      <c r="D154" s="377" t="str">
        <f>[1]ΑΝΤΙΣΤΟΙΧΙΣΗ!G385</f>
        <v>Τζίρος</v>
      </c>
      <c r="E154" s="376">
        <f t="shared" ref="E154:P154" si="77">E149*E151</f>
        <v>2453.4</v>
      </c>
      <c r="F154" s="375">
        <f t="shared" si="77"/>
        <v>1800</v>
      </c>
      <c r="G154" s="375">
        <f t="shared" si="77"/>
        <v>2776.0569230769233</v>
      </c>
      <c r="H154" s="375">
        <f t="shared" si="77"/>
        <v>3888.9714285714285</v>
      </c>
      <c r="I154" s="375">
        <f t="shared" si="77"/>
        <v>4314.581052631579</v>
      </c>
      <c r="J154" s="375">
        <f t="shared" si="77"/>
        <v>4708.5450000000001</v>
      </c>
      <c r="K154" s="375">
        <f t="shared" si="77"/>
        <v>5616.7</v>
      </c>
      <c r="L154" s="375">
        <f t="shared" si="77"/>
        <v>5741.347826086956</v>
      </c>
      <c r="M154" s="375">
        <f t="shared" si="77"/>
        <v>5649.8550000000005</v>
      </c>
      <c r="N154" s="375">
        <f t="shared" si="77"/>
        <v>4569.25</v>
      </c>
      <c r="O154" s="375">
        <f t="shared" si="77"/>
        <v>4074.16</v>
      </c>
      <c r="P154" s="375">
        <f t="shared" si="77"/>
        <v>5032.9600000000009</v>
      </c>
      <c r="Q154" s="350"/>
      <c r="S154" s="354" t="str">
        <f>[1]ΑΝΤΙΣΤΟΙΧΙΣΗ!$D$395</f>
        <v>ARIADNE</v>
      </c>
      <c r="T154" s="353" t="str">
        <f>[1]ΑΝΤΙΣΤΟΙΧΙΣΗ!G385</f>
        <v>Τζίρος</v>
      </c>
      <c r="U154" s="352">
        <v>545.20000000000005</v>
      </c>
      <c r="V154" s="351">
        <v>0</v>
      </c>
      <c r="W154" s="351">
        <v>2004.93</v>
      </c>
      <c r="X154" s="351">
        <v>3402.85</v>
      </c>
      <c r="Y154" s="351">
        <v>3415.71</v>
      </c>
      <c r="Z154" s="351">
        <v>3139.03</v>
      </c>
      <c r="AA154" s="351">
        <v>4493.3599999999997</v>
      </c>
      <c r="AB154" s="351">
        <v>4401.7</v>
      </c>
      <c r="AC154" s="351">
        <v>3766.57</v>
      </c>
      <c r="AD154" s="351">
        <v>4569.25</v>
      </c>
      <c r="AE154" s="351">
        <v>509.27</v>
      </c>
      <c r="AF154" s="351">
        <v>1258.24</v>
      </c>
      <c r="AG154" s="351"/>
      <c r="AH154" s="350"/>
    </row>
    <row r="155" spans="1:34">
      <c r="A155" s="342">
        <v>155</v>
      </c>
      <c r="B155" s="349">
        <v>8</v>
      </c>
      <c r="C155" s="349" t="str">
        <f>[1]ΑΝΤΙΣΤΟΙΧΙΣΗ!$D$395</f>
        <v>ARIADNE</v>
      </c>
      <c r="D155" s="346" t="str">
        <f>[1]ΑΝΤΙΣΤΟΙΧΙΣΗ!G386</f>
        <v>Τεγ.Μέτρα</v>
      </c>
      <c r="E155" s="345">
        <v>76</v>
      </c>
      <c r="F155" s="348">
        <v>76</v>
      </c>
      <c r="G155" s="348">
        <v>76</v>
      </c>
      <c r="H155" s="348">
        <v>76</v>
      </c>
      <c r="I155" s="348">
        <v>76</v>
      </c>
      <c r="J155" s="348">
        <v>76</v>
      </c>
      <c r="K155" s="348">
        <v>76</v>
      </c>
      <c r="L155" s="348">
        <v>76</v>
      </c>
      <c r="M155" s="348">
        <v>76</v>
      </c>
      <c r="N155" s="348">
        <v>76</v>
      </c>
      <c r="O155" s="348">
        <v>76</v>
      </c>
      <c r="P155" s="348">
        <v>76</v>
      </c>
      <c r="Q155" s="343"/>
      <c r="S155" s="347" t="str">
        <f>[1]ΑΝΤΙΣΤΟΙΧΙΣΗ!$D$395</f>
        <v>ARIADNE</v>
      </c>
      <c r="T155" s="346" t="str">
        <f>[1]ΑΝΤΙΣΤΟΙΧΙΣΗ!G386</f>
        <v>Τεγ.Μέτρα</v>
      </c>
      <c r="U155" s="345">
        <v>76</v>
      </c>
      <c r="V155" s="348">
        <v>76</v>
      </c>
      <c r="W155" s="348">
        <v>76</v>
      </c>
      <c r="X155" s="348">
        <v>76</v>
      </c>
      <c r="Y155" s="348">
        <v>76</v>
      </c>
      <c r="Z155" s="348">
        <v>76</v>
      </c>
      <c r="AA155" s="348">
        <v>76</v>
      </c>
      <c r="AB155" s="348">
        <v>76</v>
      </c>
      <c r="AC155" s="348">
        <v>76</v>
      </c>
      <c r="AD155" s="348">
        <v>76</v>
      </c>
      <c r="AE155" s="348">
        <v>76</v>
      </c>
      <c r="AF155" s="348">
        <v>76</v>
      </c>
      <c r="AG155" s="344"/>
      <c r="AH155" s="343"/>
    </row>
    <row r="156" spans="1:34" ht="14.5">
      <c r="A156" s="342">
        <v>156</v>
      </c>
      <c r="B156" s="342"/>
      <c r="C156" s="342"/>
      <c r="D156" s="374">
        <f>[1]ΑΝΤΙΣΤΟΙΧΙΣΗ!$E$379</f>
        <v>2025</v>
      </c>
      <c r="E156" s="370" t="s">
        <v>427</v>
      </c>
      <c r="F156" s="369" t="s">
        <v>52</v>
      </c>
      <c r="G156" s="370" t="s">
        <v>53</v>
      </c>
      <c r="H156" s="369" t="s">
        <v>54</v>
      </c>
      <c r="I156" s="370" t="s">
        <v>55</v>
      </c>
      <c r="J156" s="369" t="s">
        <v>56</v>
      </c>
      <c r="K156" s="370" t="s">
        <v>57</v>
      </c>
      <c r="L156" s="369" t="s">
        <v>58</v>
      </c>
      <c r="M156" s="370" t="s">
        <v>59</v>
      </c>
      <c r="N156" s="369" t="s">
        <v>60</v>
      </c>
      <c r="O156" s="370" t="s">
        <v>61</v>
      </c>
      <c r="P156" s="369" t="s">
        <v>62</v>
      </c>
      <c r="Q156" s="373"/>
      <c r="S156" s="372"/>
      <c r="T156" s="371">
        <f>[1]ΑΝΤΙΣΤΟΙΧΙΣΗ!$E$380</f>
        <v>2024</v>
      </c>
      <c r="U156" s="370" t="s">
        <v>427</v>
      </c>
      <c r="V156" s="369" t="s">
        <v>52</v>
      </c>
      <c r="W156" s="370" t="s">
        <v>53</v>
      </c>
      <c r="X156" s="369" t="s">
        <v>54</v>
      </c>
      <c r="Y156" s="370" t="s">
        <v>55</v>
      </c>
      <c r="Z156" s="369" t="s">
        <v>56</v>
      </c>
      <c r="AA156" s="370" t="s">
        <v>57</v>
      </c>
      <c r="AB156" s="369" t="s">
        <v>58</v>
      </c>
      <c r="AC156" s="370" t="s">
        <v>59</v>
      </c>
      <c r="AD156" s="369" t="s">
        <v>60</v>
      </c>
      <c r="AE156" s="370" t="s">
        <v>61</v>
      </c>
      <c r="AF156" s="369" t="s">
        <v>62</v>
      </c>
      <c r="AG156" s="362"/>
      <c r="AH156" s="361"/>
    </row>
    <row r="157" spans="1:34">
      <c r="A157" s="342">
        <v>157</v>
      </c>
      <c r="B157" s="368">
        <v>1</v>
      </c>
      <c r="C157" s="368" t="str">
        <f>[1]ΑΝΤΙΣΤΟΙΧΙΣΗ!$D$396</f>
        <v>KNOSSOS</v>
      </c>
      <c r="D157" s="364" t="str">
        <f>[1]ΑΝΤΙΣΤΟΙΧΙΣΗ!G379</f>
        <v>% Άυξησης Μέσης Τιμής</v>
      </c>
      <c r="E157" s="367"/>
      <c r="F157" s="366"/>
      <c r="G157" s="366"/>
      <c r="H157" s="366"/>
      <c r="I157" s="366"/>
      <c r="J157" s="366"/>
      <c r="K157" s="366"/>
      <c r="L157" s="366"/>
      <c r="M157" s="366"/>
      <c r="N157" s="366"/>
      <c r="O157" s="366"/>
      <c r="P157" s="366"/>
      <c r="Q157" s="361"/>
      <c r="S157" s="365" t="str">
        <f>[1]ΑΝΤΙΣΤΟΙΧΙΣΗ!$D$396</f>
        <v>KNOSSOS</v>
      </c>
      <c r="T157" s="364" t="str">
        <f>[1]ΑΝΤΙΣΤΟΙΧΙΣΗ!G379</f>
        <v>% Άυξησης Μέσης Τιμής</v>
      </c>
      <c r="U157" s="363"/>
      <c r="V157" s="362"/>
      <c r="W157" s="362"/>
      <c r="X157" s="362"/>
      <c r="Y157" s="362"/>
      <c r="Z157" s="362"/>
      <c r="AA157" s="362"/>
      <c r="AB157" s="362"/>
      <c r="AC157" s="362"/>
      <c r="AD157" s="362"/>
      <c r="AE157" s="362"/>
      <c r="AF157" s="362"/>
      <c r="AG157" s="362"/>
      <c r="AH157" s="361"/>
    </row>
    <row r="158" spans="1:34">
      <c r="A158" s="342">
        <v>158</v>
      </c>
      <c r="B158" s="342">
        <v>2</v>
      </c>
      <c r="C158" s="342" t="str">
        <f>[1]ΑΝΤΙΣΤΟΙΧΙΣΗ!$D$396</f>
        <v>KNOSSOS</v>
      </c>
      <c r="D158" s="353" t="str">
        <f>[1]ΑΝΤΙΣΤΟΙΧΙΣΗ!G380</f>
        <v>Μέση Τιμή</v>
      </c>
      <c r="E158" s="356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0"/>
      <c r="S158" s="354" t="str">
        <f>[1]ΑΝΤΙΣΤΟΙΧΙΣΗ!$D$396</f>
        <v>KNOSSOS</v>
      </c>
      <c r="T158" s="353" t="str">
        <f>[1]ΑΝΤΙΣΤΟΙΧΙΣΗ!G380</f>
        <v>Μέση Τιμή</v>
      </c>
      <c r="U158" s="358"/>
      <c r="V158" s="357"/>
      <c r="W158" s="357"/>
      <c r="X158" s="357"/>
      <c r="Y158" s="357"/>
      <c r="Z158" s="357"/>
      <c r="AA158" s="357"/>
      <c r="AB158" s="357"/>
      <c r="AC158" s="357"/>
      <c r="AD158" s="357"/>
      <c r="AE158" s="357"/>
      <c r="AF158" s="357"/>
      <c r="AG158" s="351"/>
      <c r="AH158" s="350"/>
    </row>
    <row r="159" spans="1:34">
      <c r="A159" s="342">
        <v>159</v>
      </c>
      <c r="B159" s="342">
        <v>3</v>
      </c>
      <c r="C159" s="342" t="str">
        <f>[1]ΑΝΤΙΣΤΟΙΧΙΣΗ!$D$396</f>
        <v>KNOSSOS</v>
      </c>
      <c r="D159" s="353" t="str">
        <f>[1]ΑΝΤΙΣΤΟΙΧΙΣΗ!G381</f>
        <v>Ημέρες Προηγούμενου Έτους</v>
      </c>
      <c r="E159" s="352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0"/>
      <c r="S159" s="354" t="str">
        <f>[1]ΑΝΤΙΣΤΟΙΧΙΣΗ!$D$396</f>
        <v>KNOSSOS</v>
      </c>
      <c r="T159" s="353" t="str">
        <f>[1]ΑΝΤΙΣΤΟΙΧΙΣΗ!G381</f>
        <v>Ημέρες Προηγούμενου Έτους</v>
      </c>
      <c r="U159" s="352"/>
      <c r="V159" s="351"/>
      <c r="W159" s="351"/>
      <c r="X159" s="351"/>
      <c r="Y159" s="351"/>
      <c r="Z159" s="351"/>
      <c r="AA159" s="351"/>
      <c r="AB159" s="351"/>
      <c r="AC159" s="351"/>
      <c r="AD159" s="351"/>
      <c r="AE159" s="351"/>
      <c r="AF159" s="351"/>
      <c r="AG159" s="351"/>
      <c r="AH159" s="350"/>
    </row>
    <row r="160" spans="1:34">
      <c r="A160" s="342">
        <v>160</v>
      </c>
      <c r="B160" s="342">
        <v>4</v>
      </c>
      <c r="C160" s="342" t="str">
        <f>[1]ΑΝΤΙΣΤΟΙΧΙΣΗ!$D$396</f>
        <v>KNOSSOS</v>
      </c>
      <c r="D160" s="353" t="str">
        <f>[1]ΑΝΤΙΣΤΟΙΧΙΣΗ!G382</f>
        <v>Ημέρες</v>
      </c>
      <c r="E160" s="360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0"/>
      <c r="S160" s="354" t="str">
        <f>[1]ΑΝΤΙΣΤΟΙΧΙΣΗ!$D$396</f>
        <v>KNOSSOS</v>
      </c>
      <c r="T160" s="353" t="str">
        <f>[1]ΑΝΤΙΣΤΟΙΧΙΣΗ!G382</f>
        <v>Ημέρες</v>
      </c>
      <c r="U160" s="352"/>
      <c r="V160" s="351"/>
      <c r="W160" s="351"/>
      <c r="X160" s="351"/>
      <c r="Y160" s="351"/>
      <c r="Z160" s="351"/>
      <c r="AA160" s="351"/>
      <c r="AB160" s="351"/>
      <c r="AC160" s="351"/>
      <c r="AD160" s="351"/>
      <c r="AE160" s="351"/>
      <c r="AF160" s="351"/>
      <c r="AG160" s="351"/>
      <c r="AH160" s="350"/>
    </row>
    <row r="161" spans="1:34">
      <c r="A161" s="342">
        <v>161</v>
      </c>
      <c r="B161" s="342">
        <v>5</v>
      </c>
      <c r="C161" s="342" t="str">
        <f>[1]ΑΝΤΙΣΤΟΙΧΙΣΗ!$D$396</f>
        <v>KNOSSOS</v>
      </c>
      <c r="D161" s="353" t="str">
        <f>[1]ΑΝΤΙΣΤΟΙΧΙΣΗ!G383</f>
        <v xml:space="preserve">% Άυξησης Κρατήσεων </v>
      </c>
      <c r="E161" s="358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0"/>
      <c r="S161" s="354" t="str">
        <f>[1]ΑΝΤΙΣΤΟΙΧΙΣΗ!$D$396</f>
        <v>KNOSSOS</v>
      </c>
      <c r="T161" s="353" t="str">
        <f>[1]ΑΝΤΙΣΤΟΙΧΙΣΗ!G383</f>
        <v xml:space="preserve">% Άυξησης Κρατήσεων </v>
      </c>
      <c r="U161" s="352"/>
      <c r="V161" s="351"/>
      <c r="W161" s="351"/>
      <c r="X161" s="351"/>
      <c r="Y161" s="351"/>
      <c r="Z161" s="351"/>
      <c r="AA161" s="351"/>
      <c r="AB161" s="351"/>
      <c r="AC161" s="351"/>
      <c r="AD161" s="351"/>
      <c r="AE161" s="351"/>
      <c r="AF161" s="351"/>
      <c r="AG161" s="351"/>
      <c r="AH161" s="350"/>
    </row>
    <row r="162" spans="1:34">
      <c r="A162" s="342">
        <v>162</v>
      </c>
      <c r="B162" s="342">
        <v>6</v>
      </c>
      <c r="C162" s="342" t="str">
        <f>[1]ΑΝΤΙΣΤΟΙΧΙΣΗ!$D$396</f>
        <v>KNOSSOS</v>
      </c>
      <c r="D162" s="353" t="str">
        <f>[1]ΑΝΤΙΣΤΟΙΧΙΣΗ!G384</f>
        <v>Κρατήσεις</v>
      </c>
      <c r="E162" s="356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0"/>
      <c r="S162" s="354" t="str">
        <f>[1]ΑΝΤΙΣΤΟΙΧΙΣΗ!$D$396</f>
        <v>KNOSSOS</v>
      </c>
      <c r="T162" s="353" t="str">
        <f>[1]ΑΝΤΙΣΤΟΙΧΙΣΗ!G384</f>
        <v>Κρατήσεις</v>
      </c>
      <c r="U162" s="352"/>
      <c r="V162" s="351"/>
      <c r="W162" s="351"/>
      <c r="X162" s="351"/>
      <c r="Y162" s="351"/>
      <c r="Z162" s="351"/>
      <c r="AA162" s="351"/>
      <c r="AB162" s="351"/>
      <c r="AC162" s="351"/>
      <c r="AD162" s="351"/>
      <c r="AE162" s="351"/>
      <c r="AF162" s="351"/>
      <c r="AG162" s="351"/>
      <c r="AH162" s="350"/>
    </row>
    <row r="163" spans="1:34">
      <c r="A163" s="342">
        <v>163</v>
      </c>
      <c r="B163" s="342">
        <v>7</v>
      </c>
      <c r="C163" s="342" t="str">
        <f>[1]ΑΝΤΙΣΤΟΙΧΙΣΗ!$D$396</f>
        <v>KNOSSOS</v>
      </c>
      <c r="D163" s="353" t="str">
        <f>[1]ΑΝΤΙΣΤΟΙΧΙΣΗ!G385</f>
        <v>Τζίρος</v>
      </c>
      <c r="E163" s="356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0"/>
      <c r="S163" s="354" t="str">
        <f>[1]ΑΝΤΙΣΤΟΙΧΙΣΗ!$D$396</f>
        <v>KNOSSOS</v>
      </c>
      <c r="T163" s="353" t="str">
        <f>[1]ΑΝΤΙΣΤΟΙΧΙΣΗ!G385</f>
        <v>Τζίρος</v>
      </c>
      <c r="U163" s="352"/>
      <c r="V163" s="351"/>
      <c r="W163" s="351"/>
      <c r="X163" s="351"/>
      <c r="Y163" s="351"/>
      <c r="Z163" s="351"/>
      <c r="AA163" s="351"/>
      <c r="AB163" s="351"/>
      <c r="AC163" s="351"/>
      <c r="AD163" s="351"/>
      <c r="AE163" s="351"/>
      <c r="AF163" s="351"/>
      <c r="AG163" s="351"/>
      <c r="AH163" s="350"/>
    </row>
    <row r="164" spans="1:34">
      <c r="A164" s="342">
        <v>164</v>
      </c>
      <c r="B164" s="349">
        <v>8</v>
      </c>
      <c r="C164" s="349" t="str">
        <f>[1]ΑΝΤΙΣΤΟΙΧΙΣΗ!$D$396</f>
        <v>KNOSSOS</v>
      </c>
      <c r="D164" s="346" t="str">
        <f>[1]ΑΝΤΙΣΤΟΙΧΙΣΗ!G386</f>
        <v>Τεγ.Μέτρα</v>
      </c>
      <c r="E164" s="345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3"/>
      <c r="S164" s="347" t="str">
        <f>[1]ΑΝΤΙΣΤΟΙΧΙΣΗ!$D$396</f>
        <v>KNOSSOS</v>
      </c>
      <c r="T164" s="346" t="str">
        <f>[1]ΑΝΤΙΣΤΟΙΧΙΣΗ!G386</f>
        <v>Τεγ.Μέτρα</v>
      </c>
      <c r="U164" s="345"/>
      <c r="V164" s="348"/>
      <c r="W164" s="348"/>
      <c r="X164" s="348"/>
      <c r="Y164" s="348"/>
      <c r="Z164" s="348"/>
      <c r="AA164" s="348"/>
      <c r="AB164" s="348"/>
      <c r="AC164" s="348"/>
      <c r="AD164" s="348"/>
      <c r="AE164" s="348"/>
      <c r="AF164" s="348"/>
      <c r="AG164" s="344"/>
      <c r="AH164" s="343"/>
    </row>
    <row r="165" spans="1:34" ht="14.5">
      <c r="A165" s="342">
        <v>165</v>
      </c>
      <c r="B165" s="342"/>
      <c r="C165" s="342"/>
      <c r="D165" s="374">
        <f>[1]ΑΝΤΙΣΤΟΙΧΙΣΗ!$E$379</f>
        <v>2025</v>
      </c>
      <c r="E165" s="370" t="s">
        <v>427</v>
      </c>
      <c r="F165" s="369" t="s">
        <v>52</v>
      </c>
      <c r="G165" s="370" t="s">
        <v>53</v>
      </c>
      <c r="H165" s="369" t="s">
        <v>54</v>
      </c>
      <c r="I165" s="370" t="s">
        <v>55</v>
      </c>
      <c r="J165" s="369" t="s">
        <v>56</v>
      </c>
      <c r="K165" s="370" t="s">
        <v>57</v>
      </c>
      <c r="L165" s="369" t="s">
        <v>58</v>
      </c>
      <c r="M165" s="370" t="s">
        <v>59</v>
      </c>
      <c r="N165" s="369" t="s">
        <v>60</v>
      </c>
      <c r="O165" s="370" t="s">
        <v>61</v>
      </c>
      <c r="P165" s="369" t="s">
        <v>62</v>
      </c>
      <c r="Q165" s="373"/>
      <c r="S165" s="372"/>
      <c r="T165" s="371">
        <f>[1]ΑΝΤΙΣΤΟΙΧΙΣΗ!$E$380</f>
        <v>2024</v>
      </c>
      <c r="U165" s="370" t="s">
        <v>427</v>
      </c>
      <c r="V165" s="369" t="s">
        <v>52</v>
      </c>
      <c r="W165" s="370" t="s">
        <v>53</v>
      </c>
      <c r="X165" s="369" t="s">
        <v>54</v>
      </c>
      <c r="Y165" s="370" t="s">
        <v>55</v>
      </c>
      <c r="Z165" s="369" t="s">
        <v>56</v>
      </c>
      <c r="AA165" s="370" t="s">
        <v>57</v>
      </c>
      <c r="AB165" s="369" t="s">
        <v>58</v>
      </c>
      <c r="AC165" s="370" t="s">
        <v>59</v>
      </c>
      <c r="AD165" s="369" t="s">
        <v>60</v>
      </c>
      <c r="AE165" s="370" t="s">
        <v>61</v>
      </c>
      <c r="AF165" s="369" t="s">
        <v>62</v>
      </c>
      <c r="AG165" s="362"/>
      <c r="AH165" s="361"/>
    </row>
    <row r="166" spans="1:34">
      <c r="A166" s="342">
        <v>166</v>
      </c>
      <c r="B166" s="368">
        <v>1</v>
      </c>
      <c r="C166" s="368" t="str">
        <f>[1]ΑΝΤΙΣΤΟΙΧΙΣΗ!$D$397</f>
        <v xml:space="preserve">NEFELI </v>
      </c>
      <c r="D166" s="364" t="str">
        <f>[1]ΑΝΤΙΣΤΟΙΧΙΣΗ!G379</f>
        <v>% Άυξησης Μέσης Τιμής</v>
      </c>
      <c r="E166" s="367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1"/>
      <c r="S166" s="365" t="str">
        <f>[1]ΑΝΤΙΣΤΟΙΧΙΣΗ!$D$397</f>
        <v xml:space="preserve">NEFELI </v>
      </c>
      <c r="T166" s="364" t="str">
        <f>[1]ΑΝΤΙΣΤΟΙΧΙΣΗ!G379</f>
        <v>% Άυξησης Μέσης Τιμής</v>
      </c>
      <c r="U166" s="363"/>
      <c r="V166" s="362"/>
      <c r="W166" s="362"/>
      <c r="X166" s="362"/>
      <c r="Y166" s="362"/>
      <c r="Z166" s="362"/>
      <c r="AA166" s="362"/>
      <c r="AB166" s="362"/>
      <c r="AC166" s="362"/>
      <c r="AD166" s="362"/>
      <c r="AE166" s="362"/>
      <c r="AF166" s="362"/>
      <c r="AG166" s="362"/>
      <c r="AH166" s="361"/>
    </row>
    <row r="167" spans="1:34">
      <c r="A167" s="342">
        <v>167</v>
      </c>
      <c r="B167" s="342">
        <v>2</v>
      </c>
      <c r="C167" s="342" t="str">
        <f>[1]ΑΝΤΙΣΤΟΙΧΙΣΗ!$D$397</f>
        <v xml:space="preserve">NEFELI </v>
      </c>
      <c r="D167" s="353" t="str">
        <f>[1]ΑΝΤΙΣΤΟΙΧΙΣΗ!G380</f>
        <v>Μέση Τιμή</v>
      </c>
      <c r="E167" s="356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0"/>
      <c r="S167" s="354" t="str">
        <f>[1]ΑΝΤΙΣΤΟΙΧΙΣΗ!$D$397</f>
        <v xml:space="preserve">NEFELI </v>
      </c>
      <c r="T167" s="353" t="str">
        <f>[1]ΑΝΤΙΣΤΟΙΧΙΣΗ!G380</f>
        <v>Μέση Τιμή</v>
      </c>
      <c r="U167" s="358"/>
      <c r="V167" s="357"/>
      <c r="W167" s="357"/>
      <c r="X167" s="357"/>
      <c r="Y167" s="357"/>
      <c r="Z167" s="357"/>
      <c r="AA167" s="357"/>
      <c r="AB167" s="357"/>
      <c r="AC167" s="357"/>
      <c r="AD167" s="357"/>
      <c r="AE167" s="357"/>
      <c r="AF167" s="357"/>
      <c r="AG167" s="351"/>
      <c r="AH167" s="350"/>
    </row>
    <row r="168" spans="1:34">
      <c r="A168" s="342">
        <v>168</v>
      </c>
      <c r="B168" s="342">
        <v>3</v>
      </c>
      <c r="C168" s="342" t="str">
        <f>[1]ΑΝΤΙΣΤΟΙΧΙΣΗ!$D$397</f>
        <v xml:space="preserve">NEFELI </v>
      </c>
      <c r="D168" s="353" t="str">
        <f>[1]ΑΝΤΙΣΤΟΙΧΙΣΗ!G381</f>
        <v>Ημέρες Προηγούμενου Έτους</v>
      </c>
      <c r="E168" s="352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0"/>
      <c r="S168" s="354" t="str">
        <f>[1]ΑΝΤΙΣΤΟΙΧΙΣΗ!$D$397</f>
        <v xml:space="preserve">NEFELI </v>
      </c>
      <c r="T168" s="353" t="str">
        <f>[1]ΑΝΤΙΣΤΟΙΧΙΣΗ!G381</f>
        <v>Ημέρες Προηγούμενου Έτους</v>
      </c>
      <c r="U168" s="352"/>
      <c r="V168" s="351"/>
      <c r="W168" s="351"/>
      <c r="X168" s="351"/>
      <c r="Y168" s="351"/>
      <c r="Z168" s="351"/>
      <c r="AA168" s="351"/>
      <c r="AB168" s="351"/>
      <c r="AC168" s="351"/>
      <c r="AD168" s="351"/>
      <c r="AE168" s="351"/>
      <c r="AF168" s="351"/>
      <c r="AG168" s="351"/>
      <c r="AH168" s="350"/>
    </row>
    <row r="169" spans="1:34">
      <c r="A169" s="342">
        <v>169</v>
      </c>
      <c r="B169" s="342">
        <v>4</v>
      </c>
      <c r="C169" s="342" t="str">
        <f>[1]ΑΝΤΙΣΤΟΙΧΙΣΗ!$D$397</f>
        <v xml:space="preserve">NEFELI </v>
      </c>
      <c r="D169" s="353" t="str">
        <f>[1]ΑΝΤΙΣΤΟΙΧΙΣΗ!G382</f>
        <v>Ημέρες</v>
      </c>
      <c r="E169" s="360"/>
      <c r="F169" s="359"/>
      <c r="G169" s="359"/>
      <c r="H169" s="359"/>
      <c r="I169" s="359"/>
      <c r="J169" s="359"/>
      <c r="K169" s="359"/>
      <c r="L169" s="359"/>
      <c r="M169" s="359"/>
      <c r="N169" s="359"/>
      <c r="O169" s="359"/>
      <c r="P169" s="359"/>
      <c r="Q169" s="350"/>
      <c r="S169" s="354" t="str">
        <f>[1]ΑΝΤΙΣΤΟΙΧΙΣΗ!$D$397</f>
        <v xml:space="preserve">NEFELI </v>
      </c>
      <c r="T169" s="353" t="str">
        <f>[1]ΑΝΤΙΣΤΟΙΧΙΣΗ!G382</f>
        <v>Ημέρες</v>
      </c>
      <c r="U169" s="352"/>
      <c r="V169" s="351"/>
      <c r="W169" s="351"/>
      <c r="X169" s="351"/>
      <c r="Y169" s="351"/>
      <c r="Z169" s="351"/>
      <c r="AA169" s="351"/>
      <c r="AB169" s="351"/>
      <c r="AC169" s="351"/>
      <c r="AD169" s="351"/>
      <c r="AE169" s="351"/>
      <c r="AF169" s="351"/>
      <c r="AG169" s="351"/>
      <c r="AH169" s="350"/>
    </row>
    <row r="170" spans="1:34">
      <c r="A170" s="342">
        <v>170</v>
      </c>
      <c r="B170" s="342">
        <v>5</v>
      </c>
      <c r="C170" s="342" t="str">
        <f>[1]ΑΝΤΙΣΤΟΙΧΙΣΗ!$D$397</f>
        <v xml:space="preserve">NEFELI </v>
      </c>
      <c r="D170" s="353" t="str">
        <f>[1]ΑΝΤΙΣΤΟΙΧΙΣΗ!G383</f>
        <v xml:space="preserve">% Άυξησης Κρατήσεων </v>
      </c>
      <c r="E170" s="358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0"/>
      <c r="S170" s="354" t="str">
        <f>[1]ΑΝΤΙΣΤΟΙΧΙΣΗ!$D$397</f>
        <v xml:space="preserve">NEFELI </v>
      </c>
      <c r="T170" s="353" t="str">
        <f>[1]ΑΝΤΙΣΤΟΙΧΙΣΗ!G383</f>
        <v xml:space="preserve">% Άυξησης Κρατήσεων </v>
      </c>
      <c r="U170" s="352"/>
      <c r="V170" s="351"/>
      <c r="W170" s="351"/>
      <c r="X170" s="351"/>
      <c r="Y170" s="351"/>
      <c r="Z170" s="351"/>
      <c r="AA170" s="351"/>
      <c r="AB170" s="351"/>
      <c r="AC170" s="351"/>
      <c r="AD170" s="351"/>
      <c r="AE170" s="351"/>
      <c r="AF170" s="351"/>
      <c r="AG170" s="351"/>
      <c r="AH170" s="350"/>
    </row>
    <row r="171" spans="1:34">
      <c r="A171" s="342">
        <v>171</v>
      </c>
      <c r="B171" s="342">
        <v>6</v>
      </c>
      <c r="C171" s="342" t="str">
        <f>[1]ΑΝΤΙΣΤΟΙΧΙΣΗ!$D$397</f>
        <v xml:space="preserve">NEFELI </v>
      </c>
      <c r="D171" s="353" t="str">
        <f>[1]ΑΝΤΙΣΤΟΙΧΙΣΗ!G384</f>
        <v>Κρατήσεις</v>
      </c>
      <c r="E171" s="356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0"/>
      <c r="S171" s="354" t="str">
        <f>[1]ΑΝΤΙΣΤΟΙΧΙΣΗ!$D$397</f>
        <v xml:space="preserve">NEFELI </v>
      </c>
      <c r="T171" s="353" t="str">
        <f>[1]ΑΝΤΙΣΤΟΙΧΙΣΗ!G384</f>
        <v>Κρατήσεις</v>
      </c>
      <c r="U171" s="352"/>
      <c r="V171" s="351"/>
      <c r="W171" s="351"/>
      <c r="X171" s="351"/>
      <c r="Y171" s="351"/>
      <c r="Z171" s="351"/>
      <c r="AA171" s="351"/>
      <c r="AB171" s="351"/>
      <c r="AC171" s="351"/>
      <c r="AD171" s="351"/>
      <c r="AE171" s="351"/>
      <c r="AF171" s="351"/>
      <c r="AG171" s="351"/>
      <c r="AH171" s="350"/>
    </row>
    <row r="172" spans="1:34">
      <c r="A172" s="342">
        <v>172</v>
      </c>
      <c r="B172" s="342">
        <v>7</v>
      </c>
      <c r="C172" s="342" t="str">
        <f>[1]ΑΝΤΙΣΤΟΙΧΙΣΗ!$D$397</f>
        <v xml:space="preserve">NEFELI </v>
      </c>
      <c r="D172" s="353" t="str">
        <f>[1]ΑΝΤΙΣΤΟΙΧΙΣΗ!G385</f>
        <v>Τζίρος</v>
      </c>
      <c r="E172" s="356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0"/>
      <c r="S172" s="354" t="str">
        <f>[1]ΑΝΤΙΣΤΟΙΧΙΣΗ!$D$397</f>
        <v xml:space="preserve">NEFELI </v>
      </c>
      <c r="T172" s="353" t="str">
        <f>[1]ΑΝΤΙΣΤΟΙΧΙΣΗ!G385</f>
        <v>Τζίρος</v>
      </c>
      <c r="U172" s="352"/>
      <c r="V172" s="351"/>
      <c r="W172" s="351"/>
      <c r="X172" s="351"/>
      <c r="Y172" s="351"/>
      <c r="Z172" s="351"/>
      <c r="AA172" s="351"/>
      <c r="AB172" s="351"/>
      <c r="AC172" s="351"/>
      <c r="AD172" s="351"/>
      <c r="AE172" s="351"/>
      <c r="AF172" s="351"/>
      <c r="AG172" s="351"/>
      <c r="AH172" s="350"/>
    </row>
    <row r="173" spans="1:34">
      <c r="A173" s="342">
        <v>173</v>
      </c>
      <c r="B173" s="349">
        <v>8</v>
      </c>
      <c r="C173" s="349" t="str">
        <f>[1]ΑΝΤΙΣΤΟΙΧΙΣΗ!$D$397</f>
        <v xml:space="preserve">NEFELI </v>
      </c>
      <c r="D173" s="346" t="str">
        <f>[1]ΑΝΤΙΣΤΟΙΧΙΣΗ!G386</f>
        <v>Τεγ.Μέτρα</v>
      </c>
      <c r="E173" s="345"/>
      <c r="F173" s="348"/>
      <c r="G173" s="348"/>
      <c r="H173" s="348"/>
      <c r="I173" s="348"/>
      <c r="J173" s="348"/>
      <c r="K173" s="348"/>
      <c r="L173" s="348"/>
      <c r="M173" s="348"/>
      <c r="N173" s="348"/>
      <c r="O173" s="348"/>
      <c r="P173" s="348"/>
      <c r="Q173" s="343"/>
      <c r="S173" s="347" t="str">
        <f>[1]ΑΝΤΙΣΤΟΙΧΙΣΗ!$D$397</f>
        <v xml:space="preserve">NEFELI </v>
      </c>
      <c r="T173" s="346" t="str">
        <f>[1]ΑΝΤΙΣΤΟΙΧΙΣΗ!G386</f>
        <v>Τεγ.Μέτρα</v>
      </c>
      <c r="U173" s="345"/>
      <c r="V173" s="348"/>
      <c r="W173" s="348"/>
      <c r="X173" s="348"/>
      <c r="Y173" s="348"/>
      <c r="Z173" s="348"/>
      <c r="AA173" s="348"/>
      <c r="AB173" s="348"/>
      <c r="AC173" s="348"/>
      <c r="AD173" s="348"/>
      <c r="AE173" s="348"/>
      <c r="AF173" s="348"/>
      <c r="AG173" s="344"/>
      <c r="AH173" s="343"/>
    </row>
    <row r="174" spans="1:34" ht="14.5">
      <c r="A174" s="342">
        <v>174</v>
      </c>
      <c r="B174" s="342"/>
      <c r="C174" s="342"/>
      <c r="D174" s="374">
        <f>[1]ΑΝΤΙΣΤΟΙΧΙΣΗ!$E$379</f>
        <v>2025</v>
      </c>
      <c r="E174" s="370" t="s">
        <v>427</v>
      </c>
      <c r="F174" s="369" t="s">
        <v>52</v>
      </c>
      <c r="G174" s="370" t="s">
        <v>53</v>
      </c>
      <c r="H174" s="369" t="s">
        <v>54</v>
      </c>
      <c r="I174" s="370" t="s">
        <v>55</v>
      </c>
      <c r="J174" s="369" t="s">
        <v>56</v>
      </c>
      <c r="K174" s="370" t="s">
        <v>57</v>
      </c>
      <c r="L174" s="369" t="s">
        <v>58</v>
      </c>
      <c r="M174" s="370" t="s">
        <v>59</v>
      </c>
      <c r="N174" s="369" t="s">
        <v>60</v>
      </c>
      <c r="O174" s="370" t="s">
        <v>61</v>
      </c>
      <c r="P174" s="369" t="s">
        <v>62</v>
      </c>
      <c r="Q174" s="373"/>
      <c r="S174" s="372"/>
      <c r="T174" s="371">
        <f>[1]ΑΝΤΙΣΤΟΙΧΙΣΗ!$E$380</f>
        <v>2024</v>
      </c>
      <c r="U174" s="370" t="s">
        <v>427</v>
      </c>
      <c r="V174" s="369" t="s">
        <v>52</v>
      </c>
      <c r="W174" s="370" t="s">
        <v>53</v>
      </c>
      <c r="X174" s="369" t="s">
        <v>54</v>
      </c>
      <c r="Y174" s="370" t="s">
        <v>55</v>
      </c>
      <c r="Z174" s="369" t="s">
        <v>56</v>
      </c>
      <c r="AA174" s="370" t="s">
        <v>57</v>
      </c>
      <c r="AB174" s="369" t="s">
        <v>58</v>
      </c>
      <c r="AC174" s="370" t="s">
        <v>59</v>
      </c>
      <c r="AD174" s="369" t="s">
        <v>60</v>
      </c>
      <c r="AE174" s="370" t="s">
        <v>61</v>
      </c>
      <c r="AF174" s="369" t="s">
        <v>62</v>
      </c>
      <c r="AG174" s="362"/>
      <c r="AH174" s="361"/>
    </row>
    <row r="175" spans="1:34">
      <c r="A175" s="342">
        <v>175</v>
      </c>
      <c r="B175" s="368">
        <v>1</v>
      </c>
      <c r="C175" s="368" t="str">
        <f>[1]ΑΝΤΙΣΤΟΙΧΙΣΗ!$D$398</f>
        <v>POSEIDON</v>
      </c>
      <c r="D175" s="364" t="str">
        <f>[1]ΑΝΤΙΣΤΟΙΧΙΣΗ!G379</f>
        <v>% Άυξησης Μέσης Τιμής</v>
      </c>
      <c r="E175" s="367"/>
      <c r="F175" s="366"/>
      <c r="G175" s="366"/>
      <c r="H175" s="366"/>
      <c r="I175" s="366"/>
      <c r="J175" s="366"/>
      <c r="K175" s="366"/>
      <c r="L175" s="366"/>
      <c r="M175" s="366"/>
      <c r="N175" s="366"/>
      <c r="O175" s="366"/>
      <c r="P175" s="366"/>
      <c r="Q175" s="361"/>
      <c r="S175" s="365" t="str">
        <f>[1]ΑΝΤΙΣΤΟΙΧΙΣΗ!$D$398</f>
        <v>POSEIDON</v>
      </c>
      <c r="T175" s="364" t="str">
        <f>[1]ΑΝΤΙΣΤΟΙΧΙΣΗ!G379</f>
        <v>% Άυξησης Μέσης Τιμής</v>
      </c>
      <c r="U175" s="363"/>
      <c r="V175" s="362"/>
      <c r="W175" s="362"/>
      <c r="X175" s="362"/>
      <c r="Y175" s="362"/>
      <c r="Z175" s="362"/>
      <c r="AA175" s="362"/>
      <c r="AB175" s="362"/>
      <c r="AC175" s="362"/>
      <c r="AD175" s="362"/>
      <c r="AE175" s="362"/>
      <c r="AF175" s="362"/>
      <c r="AG175" s="362"/>
      <c r="AH175" s="361"/>
    </row>
    <row r="176" spans="1:34">
      <c r="A176" s="342">
        <v>176</v>
      </c>
      <c r="B176" s="342">
        <v>2</v>
      </c>
      <c r="C176" s="342" t="str">
        <f>[1]ΑΝΤΙΣΤΟΙΧΙΣΗ!$D$398</f>
        <v>POSEIDON</v>
      </c>
      <c r="D176" s="353" t="str">
        <f>[1]ΑΝΤΙΣΤΟΙΧΙΣΗ!G380</f>
        <v>Μέση Τιμή</v>
      </c>
      <c r="E176" s="356"/>
      <c r="F176" s="355"/>
      <c r="G176" s="355"/>
      <c r="H176" s="355"/>
      <c r="I176" s="355"/>
      <c r="J176" s="355"/>
      <c r="K176" s="355"/>
      <c r="L176" s="355"/>
      <c r="M176" s="355"/>
      <c r="N176" s="355"/>
      <c r="O176" s="355"/>
      <c r="P176" s="355"/>
      <c r="Q176" s="350"/>
      <c r="S176" s="354" t="str">
        <f>[1]ΑΝΤΙΣΤΟΙΧΙΣΗ!$D$398</f>
        <v>POSEIDON</v>
      </c>
      <c r="T176" s="353" t="str">
        <f>[1]ΑΝΤΙΣΤΟΙΧΙΣΗ!G380</f>
        <v>Μέση Τιμή</v>
      </c>
      <c r="U176" s="358"/>
      <c r="V176" s="357"/>
      <c r="W176" s="357"/>
      <c r="X176" s="357"/>
      <c r="Y176" s="357"/>
      <c r="Z176" s="357"/>
      <c r="AA176" s="357"/>
      <c r="AB176" s="357"/>
      <c r="AC176" s="357"/>
      <c r="AD176" s="357"/>
      <c r="AE176" s="357"/>
      <c r="AF176" s="357"/>
      <c r="AG176" s="351"/>
      <c r="AH176" s="350"/>
    </row>
    <row r="177" spans="1:34">
      <c r="A177" s="342">
        <v>177</v>
      </c>
      <c r="B177" s="342">
        <v>3</v>
      </c>
      <c r="C177" s="342" t="str">
        <f>[1]ΑΝΤΙΣΤΟΙΧΙΣΗ!$D$398</f>
        <v>POSEIDON</v>
      </c>
      <c r="D177" s="353" t="str">
        <f>[1]ΑΝΤΙΣΤΟΙΧΙΣΗ!G381</f>
        <v>Ημέρες Προηγούμενου Έτους</v>
      </c>
      <c r="E177" s="352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0"/>
      <c r="S177" s="354" t="str">
        <f>[1]ΑΝΤΙΣΤΟΙΧΙΣΗ!$D$398</f>
        <v>POSEIDON</v>
      </c>
      <c r="T177" s="353" t="str">
        <f>[1]ΑΝΤΙΣΤΟΙΧΙΣΗ!G381</f>
        <v>Ημέρες Προηγούμενου Έτους</v>
      </c>
      <c r="U177" s="352"/>
      <c r="V177" s="351"/>
      <c r="W177" s="351"/>
      <c r="X177" s="351"/>
      <c r="Y177" s="351"/>
      <c r="Z177" s="351"/>
      <c r="AA177" s="351"/>
      <c r="AB177" s="351"/>
      <c r="AC177" s="351"/>
      <c r="AD177" s="351"/>
      <c r="AE177" s="351"/>
      <c r="AF177" s="351"/>
      <c r="AG177" s="351"/>
      <c r="AH177" s="350"/>
    </row>
    <row r="178" spans="1:34">
      <c r="A178" s="342">
        <v>178</v>
      </c>
      <c r="B178" s="342">
        <v>4</v>
      </c>
      <c r="C178" s="342" t="str">
        <f>[1]ΑΝΤΙΣΤΟΙΧΙΣΗ!$D$398</f>
        <v>POSEIDON</v>
      </c>
      <c r="D178" s="353" t="str">
        <f>[1]ΑΝΤΙΣΤΟΙΧΙΣΗ!G382</f>
        <v>Ημέρες</v>
      </c>
      <c r="E178" s="360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0"/>
      <c r="S178" s="354" t="str">
        <f>[1]ΑΝΤΙΣΤΟΙΧΙΣΗ!$D$398</f>
        <v>POSEIDON</v>
      </c>
      <c r="T178" s="353" t="str">
        <f>[1]ΑΝΤΙΣΤΟΙΧΙΣΗ!G382</f>
        <v>Ημέρες</v>
      </c>
      <c r="U178" s="352"/>
      <c r="V178" s="351"/>
      <c r="W178" s="351"/>
      <c r="X178" s="351"/>
      <c r="Y178" s="351"/>
      <c r="Z178" s="351"/>
      <c r="AA178" s="351"/>
      <c r="AB178" s="351"/>
      <c r="AC178" s="351"/>
      <c r="AD178" s="351"/>
      <c r="AE178" s="351"/>
      <c r="AF178" s="351"/>
      <c r="AG178" s="351"/>
      <c r="AH178" s="350"/>
    </row>
    <row r="179" spans="1:34">
      <c r="A179" s="342">
        <v>179</v>
      </c>
      <c r="B179" s="342">
        <v>5</v>
      </c>
      <c r="C179" s="342" t="str">
        <f>[1]ΑΝΤΙΣΤΟΙΧΙΣΗ!$D$398</f>
        <v>POSEIDON</v>
      </c>
      <c r="D179" s="353" t="str">
        <f>[1]ΑΝΤΙΣΤΟΙΧΙΣΗ!G383</f>
        <v xml:space="preserve">% Άυξησης Κρατήσεων </v>
      </c>
      <c r="E179" s="358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0"/>
      <c r="S179" s="354" t="str">
        <f>[1]ΑΝΤΙΣΤΟΙΧΙΣΗ!$D$398</f>
        <v>POSEIDON</v>
      </c>
      <c r="T179" s="353" t="str">
        <f>[1]ΑΝΤΙΣΤΟΙΧΙΣΗ!G383</f>
        <v xml:space="preserve">% Άυξησης Κρατήσεων </v>
      </c>
      <c r="U179" s="352"/>
      <c r="V179" s="351"/>
      <c r="W179" s="351"/>
      <c r="X179" s="351"/>
      <c r="Y179" s="351"/>
      <c r="Z179" s="351"/>
      <c r="AA179" s="351"/>
      <c r="AB179" s="351"/>
      <c r="AC179" s="351"/>
      <c r="AD179" s="351"/>
      <c r="AE179" s="351"/>
      <c r="AF179" s="351"/>
      <c r="AG179" s="351"/>
      <c r="AH179" s="350"/>
    </row>
    <row r="180" spans="1:34">
      <c r="A180" s="342">
        <v>180</v>
      </c>
      <c r="B180" s="342">
        <v>6</v>
      </c>
      <c r="C180" s="342" t="str">
        <f>[1]ΑΝΤΙΣΤΟΙΧΙΣΗ!$D$398</f>
        <v>POSEIDON</v>
      </c>
      <c r="D180" s="353" t="str">
        <f>[1]ΑΝΤΙΣΤΟΙΧΙΣΗ!G384</f>
        <v>Κρατήσεις</v>
      </c>
      <c r="E180" s="356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0"/>
      <c r="S180" s="354" t="str">
        <f>[1]ΑΝΤΙΣΤΟΙΧΙΣΗ!$D$398</f>
        <v>POSEIDON</v>
      </c>
      <c r="T180" s="353" t="str">
        <f>[1]ΑΝΤΙΣΤΟΙΧΙΣΗ!G384</f>
        <v>Κρατήσεις</v>
      </c>
      <c r="U180" s="352"/>
      <c r="V180" s="351"/>
      <c r="W180" s="351"/>
      <c r="X180" s="351"/>
      <c r="Y180" s="351"/>
      <c r="Z180" s="351"/>
      <c r="AA180" s="351"/>
      <c r="AB180" s="351"/>
      <c r="AC180" s="351"/>
      <c r="AD180" s="351"/>
      <c r="AE180" s="351"/>
      <c r="AF180" s="351"/>
      <c r="AG180" s="351"/>
      <c r="AH180" s="350"/>
    </row>
    <row r="181" spans="1:34">
      <c r="A181" s="342">
        <v>181</v>
      </c>
      <c r="B181" s="342">
        <v>7</v>
      </c>
      <c r="C181" s="342" t="str">
        <f>[1]ΑΝΤΙΣΤΟΙΧΙΣΗ!$D$398</f>
        <v>POSEIDON</v>
      </c>
      <c r="D181" s="353" t="str">
        <f>[1]ΑΝΤΙΣΤΟΙΧΙΣΗ!G385</f>
        <v>Τζίρος</v>
      </c>
      <c r="E181" s="356"/>
      <c r="F181" s="355"/>
      <c r="G181" s="355"/>
      <c r="H181" s="355"/>
      <c r="I181" s="355"/>
      <c r="J181" s="355"/>
      <c r="K181" s="355"/>
      <c r="L181" s="355"/>
      <c r="M181" s="355"/>
      <c r="N181" s="355"/>
      <c r="O181" s="355"/>
      <c r="P181" s="355"/>
      <c r="Q181" s="350"/>
      <c r="S181" s="354" t="str">
        <f>[1]ΑΝΤΙΣΤΟΙΧΙΣΗ!$D$398</f>
        <v>POSEIDON</v>
      </c>
      <c r="T181" s="353" t="str">
        <f>[1]ΑΝΤΙΣΤΟΙΧΙΣΗ!G385</f>
        <v>Τζίρος</v>
      </c>
      <c r="U181" s="352"/>
      <c r="V181" s="351"/>
      <c r="W181" s="351"/>
      <c r="X181" s="351"/>
      <c r="Y181" s="351"/>
      <c r="Z181" s="351"/>
      <c r="AA181" s="351"/>
      <c r="AB181" s="351"/>
      <c r="AC181" s="351"/>
      <c r="AD181" s="351"/>
      <c r="AE181" s="351"/>
      <c r="AF181" s="351"/>
      <c r="AG181" s="351"/>
      <c r="AH181" s="350"/>
    </row>
    <row r="182" spans="1:34">
      <c r="A182" s="342">
        <v>182</v>
      </c>
      <c r="B182" s="349">
        <v>8</v>
      </c>
      <c r="C182" s="349" t="str">
        <f>[1]ΑΝΤΙΣΤΟΙΧΙΣΗ!$D$398</f>
        <v>POSEIDON</v>
      </c>
      <c r="D182" s="346" t="str">
        <f>[1]ΑΝΤΙΣΤΟΙΧΙΣΗ!G386</f>
        <v>Τεγ.Μέτρα</v>
      </c>
      <c r="E182" s="345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3"/>
      <c r="S182" s="347" t="str">
        <f>[1]ΑΝΤΙΣΤΟΙΧΙΣΗ!$D$398</f>
        <v>POSEIDON</v>
      </c>
      <c r="T182" s="346" t="str">
        <f>[1]ΑΝΤΙΣΤΟΙΧΙΣΗ!G386</f>
        <v>Τεγ.Μέτρα</v>
      </c>
      <c r="U182" s="345"/>
      <c r="V182" s="348"/>
      <c r="W182" s="348"/>
      <c r="X182" s="348"/>
      <c r="Y182" s="348"/>
      <c r="Z182" s="348"/>
      <c r="AA182" s="348"/>
      <c r="AB182" s="348"/>
      <c r="AC182" s="348"/>
      <c r="AD182" s="348"/>
      <c r="AE182" s="348"/>
      <c r="AF182" s="348"/>
      <c r="AG182" s="344"/>
      <c r="AH182" s="343"/>
    </row>
    <row r="183" spans="1:34" ht="14.5">
      <c r="A183" s="342">
        <v>183</v>
      </c>
      <c r="B183" s="342"/>
      <c r="C183" s="342"/>
      <c r="D183" s="374">
        <f>[1]ΑΝΤΙΣΤΟΙΧΙΣΗ!$E$379</f>
        <v>2025</v>
      </c>
      <c r="E183" s="370" t="s">
        <v>427</v>
      </c>
      <c r="F183" s="369" t="s">
        <v>52</v>
      </c>
      <c r="G183" s="370" t="s">
        <v>53</v>
      </c>
      <c r="H183" s="369" t="s">
        <v>54</v>
      </c>
      <c r="I183" s="370" t="s">
        <v>55</v>
      </c>
      <c r="J183" s="369" t="s">
        <v>56</v>
      </c>
      <c r="K183" s="370" t="s">
        <v>57</v>
      </c>
      <c r="L183" s="369" t="s">
        <v>58</v>
      </c>
      <c r="M183" s="370" t="s">
        <v>59</v>
      </c>
      <c r="N183" s="369" t="s">
        <v>60</v>
      </c>
      <c r="O183" s="370" t="s">
        <v>61</v>
      </c>
      <c r="P183" s="369" t="s">
        <v>62</v>
      </c>
      <c r="Q183" s="373"/>
      <c r="S183" s="372"/>
      <c r="T183" s="371">
        <f>[1]ΑΝΤΙΣΤΟΙΧΙΣΗ!$E$380</f>
        <v>2024</v>
      </c>
      <c r="U183" s="370" t="s">
        <v>427</v>
      </c>
      <c r="V183" s="369" t="s">
        <v>52</v>
      </c>
      <c r="W183" s="370" t="s">
        <v>53</v>
      </c>
      <c r="X183" s="369" t="s">
        <v>54</v>
      </c>
      <c r="Y183" s="370" t="s">
        <v>55</v>
      </c>
      <c r="Z183" s="369" t="s">
        <v>56</v>
      </c>
      <c r="AA183" s="370" t="s">
        <v>57</v>
      </c>
      <c r="AB183" s="369" t="s">
        <v>58</v>
      </c>
      <c r="AC183" s="370" t="s">
        <v>59</v>
      </c>
      <c r="AD183" s="369" t="s">
        <v>60</v>
      </c>
      <c r="AE183" s="370" t="s">
        <v>61</v>
      </c>
      <c r="AF183" s="369" t="s">
        <v>62</v>
      </c>
      <c r="AG183" s="362"/>
      <c r="AH183" s="361"/>
    </row>
    <row r="184" spans="1:34">
      <c r="A184" s="342">
        <v>184</v>
      </c>
      <c r="B184" s="368">
        <v>1</v>
      </c>
      <c r="C184" s="368" t="str">
        <f>[1]ΑΝΤΙΣΤΟΙΧΙΣΗ!$D$399</f>
        <v>SOCRATES</v>
      </c>
      <c r="D184" s="364" t="str">
        <f>[1]ΑΝΤΙΣΤΟΙΧΙΣΗ!G379</f>
        <v>% Άυξησης Μέσης Τιμής</v>
      </c>
      <c r="E184" s="367"/>
      <c r="F184" s="366"/>
      <c r="G184" s="366"/>
      <c r="H184" s="366"/>
      <c r="I184" s="366"/>
      <c r="J184" s="366"/>
      <c r="K184" s="366"/>
      <c r="L184" s="366"/>
      <c r="M184" s="366"/>
      <c r="N184" s="366"/>
      <c r="O184" s="366"/>
      <c r="P184" s="366"/>
      <c r="Q184" s="361"/>
      <c r="S184" s="365" t="str">
        <f>[1]ΑΝΤΙΣΤΟΙΧΙΣΗ!$D$399</f>
        <v>SOCRATES</v>
      </c>
      <c r="T184" s="364" t="str">
        <f>[1]ΑΝΤΙΣΤΟΙΧΙΣΗ!G379</f>
        <v>% Άυξησης Μέσης Τιμής</v>
      </c>
      <c r="U184" s="363"/>
      <c r="V184" s="362"/>
      <c r="W184" s="362"/>
      <c r="X184" s="362"/>
      <c r="Y184" s="362"/>
      <c r="Z184" s="362"/>
      <c r="AA184" s="362"/>
      <c r="AB184" s="362"/>
      <c r="AC184" s="362"/>
      <c r="AD184" s="362"/>
      <c r="AE184" s="362"/>
      <c r="AF184" s="362"/>
      <c r="AG184" s="362"/>
      <c r="AH184" s="361"/>
    </row>
    <row r="185" spans="1:34">
      <c r="A185" s="342">
        <v>185</v>
      </c>
      <c r="B185" s="342">
        <v>2</v>
      </c>
      <c r="C185" s="342" t="str">
        <f>[1]ΑΝΤΙΣΤΟΙΧΙΣΗ!$D$399</f>
        <v>SOCRATES</v>
      </c>
      <c r="D185" s="353" t="str">
        <f>[1]ΑΝΤΙΣΤΟΙΧΙΣΗ!G380</f>
        <v>Μέση Τιμή</v>
      </c>
      <c r="E185" s="356"/>
      <c r="F185" s="355"/>
      <c r="G185" s="355"/>
      <c r="H185" s="355"/>
      <c r="I185" s="355"/>
      <c r="J185" s="355"/>
      <c r="K185" s="355"/>
      <c r="L185" s="355"/>
      <c r="M185" s="355"/>
      <c r="N185" s="355"/>
      <c r="O185" s="355"/>
      <c r="P185" s="355"/>
      <c r="Q185" s="350"/>
      <c r="S185" s="354" t="str">
        <f>[1]ΑΝΤΙΣΤΟΙΧΙΣΗ!$D$399</f>
        <v>SOCRATES</v>
      </c>
      <c r="T185" s="353" t="str">
        <f>[1]ΑΝΤΙΣΤΟΙΧΙΣΗ!G380</f>
        <v>Μέση Τιμή</v>
      </c>
      <c r="U185" s="358"/>
      <c r="V185" s="357"/>
      <c r="W185" s="357"/>
      <c r="X185" s="357"/>
      <c r="Y185" s="357"/>
      <c r="Z185" s="357"/>
      <c r="AA185" s="357"/>
      <c r="AB185" s="357"/>
      <c r="AC185" s="357"/>
      <c r="AD185" s="357"/>
      <c r="AE185" s="357"/>
      <c r="AF185" s="357"/>
      <c r="AG185" s="351"/>
      <c r="AH185" s="350"/>
    </row>
    <row r="186" spans="1:34">
      <c r="A186" s="342">
        <v>186</v>
      </c>
      <c r="B186" s="342">
        <v>3</v>
      </c>
      <c r="C186" s="342" t="str">
        <f>[1]ΑΝΤΙΣΤΟΙΧΙΣΗ!$D$399</f>
        <v>SOCRATES</v>
      </c>
      <c r="D186" s="353" t="str">
        <f>[1]ΑΝΤΙΣΤΟΙΧΙΣΗ!G381</f>
        <v>Ημέρες Προηγούμενου Έτους</v>
      </c>
      <c r="E186" s="352"/>
      <c r="F186" s="351"/>
      <c r="G186" s="351"/>
      <c r="H186" s="351"/>
      <c r="I186" s="351"/>
      <c r="J186" s="351"/>
      <c r="K186" s="351"/>
      <c r="L186" s="351"/>
      <c r="M186" s="351"/>
      <c r="N186" s="351"/>
      <c r="O186" s="351"/>
      <c r="P186" s="351"/>
      <c r="Q186" s="350"/>
      <c r="S186" s="354" t="str">
        <f>[1]ΑΝΤΙΣΤΟΙΧΙΣΗ!$D$399</f>
        <v>SOCRATES</v>
      </c>
      <c r="T186" s="353" t="str">
        <f>[1]ΑΝΤΙΣΤΟΙΧΙΣΗ!G381</f>
        <v>Ημέρες Προηγούμενου Έτους</v>
      </c>
      <c r="U186" s="352"/>
      <c r="V186" s="351"/>
      <c r="W186" s="351"/>
      <c r="X186" s="351"/>
      <c r="Y186" s="351"/>
      <c r="Z186" s="351"/>
      <c r="AA186" s="351"/>
      <c r="AB186" s="351"/>
      <c r="AC186" s="351"/>
      <c r="AD186" s="351"/>
      <c r="AE186" s="351"/>
      <c r="AF186" s="351"/>
      <c r="AG186" s="351"/>
      <c r="AH186" s="350"/>
    </row>
    <row r="187" spans="1:34">
      <c r="A187" s="342">
        <v>187</v>
      </c>
      <c r="B187" s="342">
        <v>4</v>
      </c>
      <c r="C187" s="342" t="str">
        <f>[1]ΑΝΤΙΣΤΟΙΧΙΣΗ!$D$399</f>
        <v>SOCRATES</v>
      </c>
      <c r="D187" s="353" t="str">
        <f>[1]ΑΝΤΙΣΤΟΙΧΙΣΗ!G382</f>
        <v>Ημέρες</v>
      </c>
      <c r="E187" s="360"/>
      <c r="F187" s="359"/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0"/>
      <c r="S187" s="354" t="str">
        <f>[1]ΑΝΤΙΣΤΟΙΧΙΣΗ!$D$399</f>
        <v>SOCRATES</v>
      </c>
      <c r="T187" s="353" t="str">
        <f>[1]ΑΝΤΙΣΤΟΙΧΙΣΗ!G382</f>
        <v>Ημέρες</v>
      </c>
      <c r="U187" s="352"/>
      <c r="V187" s="351"/>
      <c r="W187" s="351"/>
      <c r="X187" s="351"/>
      <c r="Y187" s="351"/>
      <c r="Z187" s="351"/>
      <c r="AA187" s="351"/>
      <c r="AB187" s="351"/>
      <c r="AC187" s="351"/>
      <c r="AD187" s="351"/>
      <c r="AE187" s="351"/>
      <c r="AF187" s="351"/>
      <c r="AG187" s="351"/>
      <c r="AH187" s="350"/>
    </row>
    <row r="188" spans="1:34">
      <c r="A188" s="342">
        <v>188</v>
      </c>
      <c r="B188" s="342">
        <v>5</v>
      </c>
      <c r="C188" s="342" t="str">
        <f>[1]ΑΝΤΙΣΤΟΙΧΙΣΗ!$D$399</f>
        <v>SOCRATES</v>
      </c>
      <c r="D188" s="353" t="str">
        <f>[1]ΑΝΤΙΣΤΟΙΧΙΣΗ!G383</f>
        <v xml:space="preserve">% Άυξησης Κρατήσεων </v>
      </c>
      <c r="E188" s="358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0"/>
      <c r="S188" s="354" t="str">
        <f>[1]ΑΝΤΙΣΤΟΙΧΙΣΗ!$D$399</f>
        <v>SOCRATES</v>
      </c>
      <c r="T188" s="353" t="str">
        <f>[1]ΑΝΤΙΣΤΟΙΧΙΣΗ!G383</f>
        <v xml:space="preserve">% Άυξησης Κρατήσεων </v>
      </c>
      <c r="U188" s="352"/>
      <c r="V188" s="351"/>
      <c r="W188" s="351"/>
      <c r="X188" s="351"/>
      <c r="Y188" s="351"/>
      <c r="Z188" s="351"/>
      <c r="AA188" s="351"/>
      <c r="AB188" s="351"/>
      <c r="AC188" s="351"/>
      <c r="AD188" s="351"/>
      <c r="AE188" s="351"/>
      <c r="AF188" s="351"/>
      <c r="AG188" s="351"/>
      <c r="AH188" s="350"/>
    </row>
    <row r="189" spans="1:34">
      <c r="A189" s="342">
        <v>189</v>
      </c>
      <c r="B189" s="342">
        <v>6</v>
      </c>
      <c r="C189" s="342" t="str">
        <f>[1]ΑΝΤΙΣΤΟΙΧΙΣΗ!$D$399</f>
        <v>SOCRATES</v>
      </c>
      <c r="D189" s="353" t="str">
        <f>[1]ΑΝΤΙΣΤΟΙΧΙΣΗ!G384</f>
        <v>Κρατήσεις</v>
      </c>
      <c r="E189" s="356"/>
      <c r="F189" s="355"/>
      <c r="G189" s="355"/>
      <c r="H189" s="355"/>
      <c r="I189" s="355"/>
      <c r="J189" s="355"/>
      <c r="K189" s="355"/>
      <c r="L189" s="355"/>
      <c r="M189" s="355"/>
      <c r="N189" s="355"/>
      <c r="O189" s="355"/>
      <c r="P189" s="355"/>
      <c r="Q189" s="350"/>
      <c r="S189" s="354" t="str">
        <f>[1]ΑΝΤΙΣΤΟΙΧΙΣΗ!$D$399</f>
        <v>SOCRATES</v>
      </c>
      <c r="T189" s="353" t="str">
        <f>[1]ΑΝΤΙΣΤΟΙΧΙΣΗ!G384</f>
        <v>Κρατήσεις</v>
      </c>
      <c r="U189" s="352"/>
      <c r="V189" s="351"/>
      <c r="W189" s="351"/>
      <c r="X189" s="351"/>
      <c r="Y189" s="351"/>
      <c r="Z189" s="351"/>
      <c r="AA189" s="351"/>
      <c r="AB189" s="351"/>
      <c r="AC189" s="351"/>
      <c r="AD189" s="351"/>
      <c r="AE189" s="351"/>
      <c r="AF189" s="351"/>
      <c r="AG189" s="351"/>
      <c r="AH189" s="350"/>
    </row>
    <row r="190" spans="1:34">
      <c r="A190" s="342">
        <v>190</v>
      </c>
      <c r="B190" s="342">
        <v>7</v>
      </c>
      <c r="C190" s="342" t="str">
        <f>[1]ΑΝΤΙΣΤΟΙΧΙΣΗ!$D$399</f>
        <v>SOCRATES</v>
      </c>
      <c r="D190" s="353" t="str">
        <f>[1]ΑΝΤΙΣΤΟΙΧΙΣΗ!G385</f>
        <v>Τζίρος</v>
      </c>
      <c r="E190" s="356"/>
      <c r="F190" s="355"/>
      <c r="G190" s="355"/>
      <c r="H190" s="355"/>
      <c r="I190" s="355"/>
      <c r="J190" s="355"/>
      <c r="K190" s="355"/>
      <c r="L190" s="355"/>
      <c r="M190" s="355"/>
      <c r="N190" s="355"/>
      <c r="O190" s="355"/>
      <c r="P190" s="355"/>
      <c r="Q190" s="350"/>
      <c r="S190" s="354" t="str">
        <f>[1]ΑΝΤΙΣΤΟΙΧΙΣΗ!$D$399</f>
        <v>SOCRATES</v>
      </c>
      <c r="T190" s="353" t="str">
        <f>[1]ΑΝΤΙΣΤΟΙΧΙΣΗ!G385</f>
        <v>Τζίρος</v>
      </c>
      <c r="U190" s="352"/>
      <c r="V190" s="351"/>
      <c r="W190" s="351"/>
      <c r="X190" s="351"/>
      <c r="Y190" s="351"/>
      <c r="Z190" s="351"/>
      <c r="AA190" s="351"/>
      <c r="AB190" s="351"/>
      <c r="AC190" s="351"/>
      <c r="AD190" s="351"/>
      <c r="AE190" s="351"/>
      <c r="AF190" s="351"/>
      <c r="AG190" s="351"/>
      <c r="AH190" s="350"/>
    </row>
    <row r="191" spans="1:34">
      <c r="A191" s="342">
        <v>191</v>
      </c>
      <c r="B191" s="349">
        <v>8</v>
      </c>
      <c r="C191" s="349" t="str">
        <f>[1]ΑΝΤΙΣΤΟΙΧΙΣΗ!$D$399</f>
        <v>SOCRATES</v>
      </c>
      <c r="D191" s="346" t="str">
        <f>[1]ΑΝΤΙΣΤΟΙΧΙΣΗ!G386</f>
        <v>Τεγ.Μέτρα</v>
      </c>
      <c r="E191" s="345"/>
      <c r="F191" s="348"/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3"/>
      <c r="S191" s="347" t="str">
        <f>[1]ΑΝΤΙΣΤΟΙΧΙΣΗ!$D$399</f>
        <v>SOCRATES</v>
      </c>
      <c r="T191" s="346" t="str">
        <f>[1]ΑΝΤΙΣΤΟΙΧΙΣΗ!G386</f>
        <v>Τεγ.Μέτρα</v>
      </c>
      <c r="U191" s="345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4"/>
      <c r="AH191" s="343"/>
    </row>
    <row r="192" spans="1:34" ht="14.5">
      <c r="A192" s="342">
        <v>192</v>
      </c>
      <c r="B192" s="342"/>
      <c r="C192" s="342"/>
      <c r="D192" s="374">
        <f>[1]ΑΝΤΙΣΤΟΙΧΙΣΗ!$E$379</f>
        <v>2025</v>
      </c>
      <c r="E192" s="370" t="s">
        <v>427</v>
      </c>
      <c r="F192" s="369" t="s">
        <v>52</v>
      </c>
      <c r="G192" s="370" t="s">
        <v>53</v>
      </c>
      <c r="H192" s="369" t="s">
        <v>54</v>
      </c>
      <c r="I192" s="370" t="s">
        <v>55</v>
      </c>
      <c r="J192" s="369" t="s">
        <v>56</v>
      </c>
      <c r="K192" s="370" t="s">
        <v>57</v>
      </c>
      <c r="L192" s="369" t="s">
        <v>58</v>
      </c>
      <c r="M192" s="370" t="s">
        <v>59</v>
      </c>
      <c r="N192" s="369" t="s">
        <v>60</v>
      </c>
      <c r="O192" s="370" t="s">
        <v>61</v>
      </c>
      <c r="P192" s="369" t="s">
        <v>62</v>
      </c>
      <c r="Q192" s="373"/>
      <c r="S192" s="372"/>
      <c r="T192" s="371">
        <f>[1]ΑΝΤΙΣΤΟΙΧΙΣΗ!$E$380</f>
        <v>2024</v>
      </c>
      <c r="U192" s="370" t="s">
        <v>427</v>
      </c>
      <c r="V192" s="369" t="s">
        <v>52</v>
      </c>
      <c r="W192" s="370" t="s">
        <v>53</v>
      </c>
      <c r="X192" s="369" t="s">
        <v>54</v>
      </c>
      <c r="Y192" s="370" t="s">
        <v>55</v>
      </c>
      <c r="Z192" s="369" t="s">
        <v>56</v>
      </c>
      <c r="AA192" s="370" t="s">
        <v>57</v>
      </c>
      <c r="AB192" s="369" t="s">
        <v>58</v>
      </c>
      <c r="AC192" s="370" t="s">
        <v>59</v>
      </c>
      <c r="AD192" s="369" t="s">
        <v>60</v>
      </c>
      <c r="AE192" s="370" t="s">
        <v>61</v>
      </c>
      <c r="AF192" s="369" t="s">
        <v>62</v>
      </c>
      <c r="AG192" s="362"/>
      <c r="AH192" s="361"/>
    </row>
    <row r="193" spans="1:34">
      <c r="A193" s="342">
        <v>193</v>
      </c>
      <c r="B193" s="368">
        <v>1</v>
      </c>
      <c r="C193" s="368" t="str">
        <f>[1]ΑΝΤΙΣΤΟΙΧΙΣΗ!$D$400</f>
        <v>ZEUS</v>
      </c>
      <c r="D193" s="364" t="str">
        <f>[1]ΑΝΤΙΣΤΟΙΧΙΣΗ!G379</f>
        <v>% Άυξησης Μέσης Τιμής</v>
      </c>
      <c r="E193" s="367"/>
      <c r="F193" s="366"/>
      <c r="G193" s="366"/>
      <c r="H193" s="366"/>
      <c r="I193" s="366"/>
      <c r="J193" s="366"/>
      <c r="K193" s="366"/>
      <c r="L193" s="366"/>
      <c r="M193" s="366"/>
      <c r="N193" s="366"/>
      <c r="O193" s="366"/>
      <c r="P193" s="366"/>
      <c r="Q193" s="361"/>
      <c r="S193" s="365" t="str">
        <f>[1]ΑΝΤΙΣΤΟΙΧΙΣΗ!$D$400</f>
        <v>ZEUS</v>
      </c>
      <c r="T193" s="364" t="str">
        <f>[1]ΑΝΤΙΣΤΟΙΧΙΣΗ!G379</f>
        <v>% Άυξησης Μέσης Τιμής</v>
      </c>
      <c r="U193" s="363"/>
      <c r="V193" s="362"/>
      <c r="W193" s="362"/>
      <c r="X193" s="362"/>
      <c r="Y193" s="362"/>
      <c r="Z193" s="362"/>
      <c r="AA193" s="362"/>
      <c r="AB193" s="362"/>
      <c r="AC193" s="362"/>
      <c r="AD193" s="362"/>
      <c r="AE193" s="362"/>
      <c r="AF193" s="362"/>
      <c r="AG193" s="362"/>
      <c r="AH193" s="361"/>
    </row>
    <row r="194" spans="1:34">
      <c r="A194" s="342">
        <v>194</v>
      </c>
      <c r="B194" s="342">
        <v>2</v>
      </c>
      <c r="C194" s="342" t="str">
        <f>[1]ΑΝΤΙΣΤΟΙΧΙΣΗ!$D$400</f>
        <v>ZEUS</v>
      </c>
      <c r="D194" s="353" t="str">
        <f>[1]ΑΝΤΙΣΤΟΙΧΙΣΗ!G380</f>
        <v>Μέση Τιμή</v>
      </c>
      <c r="E194" s="356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0"/>
      <c r="S194" s="354" t="str">
        <f>[1]ΑΝΤΙΣΤΟΙΧΙΣΗ!$D$400</f>
        <v>ZEUS</v>
      </c>
      <c r="T194" s="353" t="str">
        <f>[1]ΑΝΤΙΣΤΟΙΧΙΣΗ!G380</f>
        <v>Μέση Τιμή</v>
      </c>
      <c r="U194" s="358"/>
      <c r="V194" s="357"/>
      <c r="W194" s="357"/>
      <c r="X194" s="357"/>
      <c r="Y194" s="357"/>
      <c r="Z194" s="357"/>
      <c r="AA194" s="357"/>
      <c r="AB194" s="357"/>
      <c r="AC194" s="357"/>
      <c r="AD194" s="357"/>
      <c r="AE194" s="357"/>
      <c r="AF194" s="357"/>
      <c r="AG194" s="351"/>
      <c r="AH194" s="350"/>
    </row>
    <row r="195" spans="1:34">
      <c r="A195" s="342">
        <v>195</v>
      </c>
      <c r="B195" s="342">
        <v>3</v>
      </c>
      <c r="C195" s="342" t="str">
        <f>[1]ΑΝΤΙΣΤΟΙΧΙΣΗ!$D$400</f>
        <v>ZEUS</v>
      </c>
      <c r="D195" s="353" t="str">
        <f>[1]ΑΝΤΙΣΤΟΙΧΙΣΗ!G381</f>
        <v>Ημέρες Προηγούμενου Έτους</v>
      </c>
      <c r="E195" s="352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0"/>
      <c r="S195" s="354" t="str">
        <f>[1]ΑΝΤΙΣΤΟΙΧΙΣΗ!$D$400</f>
        <v>ZEUS</v>
      </c>
      <c r="T195" s="353" t="str">
        <f>[1]ΑΝΤΙΣΤΟΙΧΙΣΗ!G381</f>
        <v>Ημέρες Προηγούμενου Έτους</v>
      </c>
      <c r="U195" s="352"/>
      <c r="V195" s="351"/>
      <c r="W195" s="351"/>
      <c r="X195" s="351"/>
      <c r="Y195" s="351"/>
      <c r="Z195" s="351"/>
      <c r="AA195" s="351"/>
      <c r="AB195" s="351"/>
      <c r="AC195" s="351"/>
      <c r="AD195" s="351"/>
      <c r="AE195" s="351"/>
      <c r="AF195" s="351"/>
      <c r="AG195" s="351"/>
      <c r="AH195" s="350"/>
    </row>
    <row r="196" spans="1:34">
      <c r="A196" s="342">
        <v>196</v>
      </c>
      <c r="B196" s="342">
        <v>4</v>
      </c>
      <c r="C196" s="342" t="str">
        <f>[1]ΑΝΤΙΣΤΟΙΧΙΣΗ!$D$400</f>
        <v>ZEUS</v>
      </c>
      <c r="D196" s="353" t="str">
        <f>[1]ΑΝΤΙΣΤΟΙΧΙΣΗ!G382</f>
        <v>Ημέρες</v>
      </c>
      <c r="E196" s="360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0"/>
      <c r="S196" s="354" t="str">
        <f>[1]ΑΝΤΙΣΤΟΙΧΙΣΗ!$D$400</f>
        <v>ZEUS</v>
      </c>
      <c r="T196" s="353" t="str">
        <f>[1]ΑΝΤΙΣΤΟΙΧΙΣΗ!G382</f>
        <v>Ημέρες</v>
      </c>
      <c r="U196" s="352"/>
      <c r="V196" s="351"/>
      <c r="W196" s="351"/>
      <c r="X196" s="351"/>
      <c r="Y196" s="351"/>
      <c r="Z196" s="351"/>
      <c r="AA196" s="351"/>
      <c r="AB196" s="351"/>
      <c r="AC196" s="351"/>
      <c r="AD196" s="351"/>
      <c r="AE196" s="351"/>
      <c r="AF196" s="351"/>
      <c r="AG196" s="351"/>
      <c r="AH196" s="350"/>
    </row>
    <row r="197" spans="1:34">
      <c r="A197" s="342">
        <v>197</v>
      </c>
      <c r="B197" s="342">
        <v>5</v>
      </c>
      <c r="C197" s="342" t="str">
        <f>[1]ΑΝΤΙΣΤΟΙΧΙΣΗ!$D$400</f>
        <v>ZEUS</v>
      </c>
      <c r="D197" s="353" t="str">
        <f>[1]ΑΝΤΙΣΤΟΙΧΙΣΗ!G383</f>
        <v xml:space="preserve">% Άυξησης Κρατήσεων </v>
      </c>
      <c r="E197" s="358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0"/>
      <c r="S197" s="354" t="str">
        <f>[1]ΑΝΤΙΣΤΟΙΧΙΣΗ!$D$400</f>
        <v>ZEUS</v>
      </c>
      <c r="T197" s="353" t="str">
        <f>[1]ΑΝΤΙΣΤΟΙΧΙΣΗ!G383</f>
        <v xml:space="preserve">% Άυξησης Κρατήσεων </v>
      </c>
      <c r="U197" s="352"/>
      <c r="V197" s="351"/>
      <c r="W197" s="351"/>
      <c r="X197" s="351"/>
      <c r="Y197" s="351"/>
      <c r="Z197" s="351"/>
      <c r="AA197" s="351"/>
      <c r="AB197" s="351"/>
      <c r="AC197" s="351"/>
      <c r="AD197" s="351"/>
      <c r="AE197" s="351"/>
      <c r="AF197" s="351"/>
      <c r="AG197" s="351"/>
      <c r="AH197" s="350"/>
    </row>
    <row r="198" spans="1:34">
      <c r="A198" s="342">
        <v>198</v>
      </c>
      <c r="B198" s="342">
        <v>6</v>
      </c>
      <c r="C198" s="342" t="str">
        <f>[1]ΑΝΤΙΣΤΟΙΧΙΣΗ!$D$400</f>
        <v>ZEUS</v>
      </c>
      <c r="D198" s="353" t="str">
        <f>[1]ΑΝΤΙΣΤΟΙΧΙΣΗ!G384</f>
        <v>Κρατήσεις</v>
      </c>
      <c r="E198" s="356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0"/>
      <c r="S198" s="354" t="str">
        <f>[1]ΑΝΤΙΣΤΟΙΧΙΣΗ!$D$400</f>
        <v>ZEUS</v>
      </c>
      <c r="T198" s="353" t="str">
        <f>[1]ΑΝΤΙΣΤΟΙΧΙΣΗ!G384</f>
        <v>Κρατήσεις</v>
      </c>
      <c r="U198" s="352"/>
      <c r="V198" s="351"/>
      <c r="W198" s="351"/>
      <c r="X198" s="351"/>
      <c r="Y198" s="351"/>
      <c r="Z198" s="351"/>
      <c r="AA198" s="351"/>
      <c r="AB198" s="351"/>
      <c r="AC198" s="351"/>
      <c r="AD198" s="351"/>
      <c r="AE198" s="351"/>
      <c r="AF198" s="351"/>
      <c r="AG198" s="351"/>
      <c r="AH198" s="350"/>
    </row>
    <row r="199" spans="1:34">
      <c r="A199" s="342">
        <v>199</v>
      </c>
      <c r="B199" s="342">
        <v>7</v>
      </c>
      <c r="C199" s="342" t="str">
        <f>[1]ΑΝΤΙΣΤΟΙΧΙΣΗ!$D$400</f>
        <v>ZEUS</v>
      </c>
      <c r="D199" s="353" t="str">
        <f>[1]ΑΝΤΙΣΤΟΙΧΙΣΗ!G385</f>
        <v>Τζίρος</v>
      </c>
      <c r="E199" s="356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0"/>
      <c r="S199" s="354" t="str">
        <f>[1]ΑΝΤΙΣΤΟΙΧΙΣΗ!$D$400</f>
        <v>ZEUS</v>
      </c>
      <c r="T199" s="353" t="str">
        <f>[1]ΑΝΤΙΣΤΟΙΧΙΣΗ!G385</f>
        <v>Τζίρος</v>
      </c>
      <c r="U199" s="352"/>
      <c r="V199" s="351"/>
      <c r="W199" s="351"/>
      <c r="X199" s="351"/>
      <c r="Y199" s="351"/>
      <c r="Z199" s="351"/>
      <c r="AA199" s="351"/>
      <c r="AB199" s="351"/>
      <c r="AC199" s="351"/>
      <c r="AD199" s="351"/>
      <c r="AE199" s="351"/>
      <c r="AF199" s="351"/>
      <c r="AG199" s="351"/>
      <c r="AH199" s="350"/>
    </row>
    <row r="200" spans="1:34">
      <c r="A200" s="342">
        <v>200</v>
      </c>
      <c r="B200" s="349">
        <v>8</v>
      </c>
      <c r="C200" s="349" t="str">
        <f>[1]ΑΝΤΙΣΤΟΙΧΙΣΗ!$D$400</f>
        <v>ZEUS</v>
      </c>
      <c r="D200" s="346" t="str">
        <f>[1]ΑΝΤΙΣΤΟΙΧΙΣΗ!G386</f>
        <v>Τεγ.Μέτρα</v>
      </c>
      <c r="E200" s="345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3"/>
      <c r="S200" s="347" t="str">
        <f>[1]ΑΝΤΙΣΤΟΙΧΙΣΗ!$D$400</f>
        <v>ZEUS</v>
      </c>
      <c r="T200" s="346" t="str">
        <f>[1]ΑΝΤΙΣΤΟΙΧΙΣΗ!G386</f>
        <v>Τεγ.Μέτρα</v>
      </c>
      <c r="U200" s="345"/>
      <c r="V200" s="345"/>
      <c r="W200" s="345"/>
      <c r="X200" s="345"/>
      <c r="Y200" s="345"/>
      <c r="Z200" s="345"/>
      <c r="AA200" s="345"/>
      <c r="AB200" s="345"/>
      <c r="AC200" s="345"/>
      <c r="AD200" s="345"/>
      <c r="AE200" s="345"/>
      <c r="AF200" s="345"/>
      <c r="AG200" s="344"/>
      <c r="AH200" s="3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56CD-258C-43A6-9F32-569940D49D08}">
  <dimension ref="A1:AC62"/>
  <sheetViews>
    <sheetView zoomScale="70" zoomScaleNormal="70" workbookViewId="0">
      <selection sqref="A1:Q1"/>
    </sheetView>
  </sheetViews>
  <sheetFormatPr defaultRowHeight="12.5"/>
  <cols>
    <col min="1" max="1" width="11.81640625" customWidth="1"/>
    <col min="2" max="2" width="45.26953125" bestFit="1" customWidth="1"/>
    <col min="3" max="3" width="12" bestFit="1" customWidth="1"/>
    <col min="4" max="4" width="14" bestFit="1" customWidth="1"/>
    <col min="5" max="5" width="12.26953125" customWidth="1"/>
    <col min="6" max="15" width="10.81640625" customWidth="1"/>
    <col min="16" max="16" width="10.81640625" bestFit="1" customWidth="1"/>
    <col min="17" max="29" width="13.26953125" customWidth="1"/>
    <col min="30" max="31" width="8" bestFit="1" customWidth="1"/>
    <col min="32" max="32" width="13.1796875" bestFit="1" customWidth="1"/>
    <col min="33" max="33" width="9.7265625" bestFit="1" customWidth="1"/>
    <col min="34" max="34" width="10.81640625" bestFit="1" customWidth="1"/>
    <col min="35" max="35" width="8" bestFit="1" customWidth="1"/>
    <col min="36" max="36" width="13.453125" bestFit="1" customWidth="1"/>
    <col min="37" max="37" width="8" bestFit="1" customWidth="1"/>
    <col min="38" max="38" width="7.26953125" bestFit="1" customWidth="1"/>
    <col min="39" max="39" width="51.7265625" bestFit="1" customWidth="1"/>
    <col min="40" max="40" width="49.81640625" bestFit="1" customWidth="1"/>
    <col min="41" max="41" width="8.81640625" bestFit="1" customWidth="1"/>
    <col min="42" max="42" width="8.26953125" bestFit="1" customWidth="1"/>
    <col min="43" max="43" width="7" bestFit="1" customWidth="1"/>
    <col min="44" max="44" width="8" bestFit="1" customWidth="1"/>
    <col min="45" max="45" width="10.81640625" bestFit="1" customWidth="1"/>
    <col min="46" max="46" width="8.7265625" bestFit="1" customWidth="1"/>
    <col min="47" max="47" width="10" bestFit="1" customWidth="1"/>
    <col min="48" max="49" width="8" bestFit="1" customWidth="1"/>
    <col min="50" max="50" width="13.1796875" bestFit="1" customWidth="1"/>
    <col min="51" max="51" width="9.7265625" bestFit="1" customWidth="1"/>
    <col min="52" max="52" width="10.81640625" bestFit="1" customWidth="1"/>
    <col min="53" max="53" width="8" bestFit="1" customWidth="1"/>
    <col min="54" max="54" width="13.453125" bestFit="1" customWidth="1"/>
    <col min="55" max="55" width="8" bestFit="1" customWidth="1"/>
    <col min="56" max="56" width="7.26953125" bestFit="1" customWidth="1"/>
    <col min="57" max="57" width="45.81640625" bestFit="1" customWidth="1"/>
    <col min="58" max="58" width="51.7265625" bestFit="1" customWidth="1"/>
    <col min="59" max="59" width="49.81640625" bestFit="1" customWidth="1"/>
    <col min="60" max="60" width="12" bestFit="1" customWidth="1"/>
    <col min="61" max="61" width="7.26953125" bestFit="1" customWidth="1"/>
    <col min="62" max="62" width="12" bestFit="1" customWidth="1"/>
    <col min="64" max="64" width="4" bestFit="1" customWidth="1"/>
    <col min="65" max="65" width="7.26953125" bestFit="1" customWidth="1"/>
    <col min="66" max="66" width="4" bestFit="1" customWidth="1"/>
    <col min="68" max="68" width="5" bestFit="1" customWidth="1"/>
    <col min="69" max="69" width="7.26953125" bestFit="1" customWidth="1"/>
    <col min="70" max="70" width="5" bestFit="1" customWidth="1"/>
    <col min="72" max="72" width="8" bestFit="1" customWidth="1"/>
    <col min="73" max="73" width="7.26953125" bestFit="1" customWidth="1"/>
    <col min="74" max="74" width="7.7265625" bestFit="1" customWidth="1"/>
    <col min="75" max="76" width="9" bestFit="1" customWidth="1"/>
    <col min="77" max="77" width="7.26953125" bestFit="1" customWidth="1"/>
    <col min="78" max="78" width="9" bestFit="1" customWidth="1"/>
    <col min="79" max="79" width="30.81640625" bestFit="1" customWidth="1"/>
    <col min="80" max="80" width="51" bestFit="1" customWidth="1"/>
    <col min="81" max="81" width="53.81640625" bestFit="1" customWidth="1"/>
    <col min="82" max="82" width="52.1796875" bestFit="1" customWidth="1"/>
    <col min="83" max="83" width="43.453125" bestFit="1" customWidth="1"/>
    <col min="84" max="84" width="38.26953125" bestFit="1" customWidth="1"/>
    <col min="85" max="85" width="43.7265625" bestFit="1" customWidth="1"/>
    <col min="86" max="86" width="55.7265625" bestFit="1" customWidth="1"/>
    <col min="87" max="87" width="51.7265625" bestFit="1" customWidth="1"/>
    <col min="88" max="88" width="45.81640625" bestFit="1" customWidth="1"/>
    <col min="89" max="89" width="49.81640625" bestFit="1" customWidth="1"/>
    <col min="90" max="90" width="39.453125" bestFit="1" customWidth="1"/>
    <col min="91" max="91" width="39.54296875" bestFit="1" customWidth="1"/>
    <col min="92" max="92" width="37.1796875" bestFit="1" customWidth="1"/>
    <col min="93" max="93" width="16.81640625" bestFit="1" customWidth="1"/>
    <col min="94" max="94" width="35.54296875" bestFit="1" customWidth="1"/>
    <col min="95" max="95" width="46" bestFit="1" customWidth="1"/>
    <col min="96" max="96" width="65.54296875" bestFit="1" customWidth="1"/>
    <col min="97" max="97" width="67.453125" bestFit="1" customWidth="1"/>
  </cols>
  <sheetData>
    <row r="1" spans="1:29" ht="20.25" customHeight="1">
      <c r="A1" s="97"/>
      <c r="B1" s="96" t="s">
        <v>349</v>
      </c>
      <c r="C1" s="97" t="s">
        <v>51</v>
      </c>
      <c r="D1" s="98" t="s">
        <v>52</v>
      </c>
      <c r="E1" s="97" t="s">
        <v>53</v>
      </c>
      <c r="F1" s="97" t="s">
        <v>54</v>
      </c>
      <c r="G1" s="97" t="s">
        <v>55</v>
      </c>
      <c r="H1" s="97" t="s">
        <v>56</v>
      </c>
      <c r="I1" s="97" t="s">
        <v>57</v>
      </c>
      <c r="J1" s="97" t="s">
        <v>58</v>
      </c>
      <c r="K1" s="97" t="s">
        <v>59</v>
      </c>
      <c r="L1" s="97" t="s">
        <v>60</v>
      </c>
      <c r="M1" s="97" t="s">
        <v>61</v>
      </c>
      <c r="N1" s="97" t="s">
        <v>62</v>
      </c>
      <c r="O1" s="97" t="s">
        <v>114</v>
      </c>
      <c r="Q1" s="97" t="s">
        <v>51</v>
      </c>
      <c r="R1" s="98" t="s">
        <v>52</v>
      </c>
      <c r="S1" s="97" t="s">
        <v>53</v>
      </c>
      <c r="T1" s="97" t="s">
        <v>54</v>
      </c>
      <c r="U1" s="97" t="s">
        <v>55</v>
      </c>
      <c r="V1" s="97" t="s">
        <v>56</v>
      </c>
      <c r="W1" s="97" t="s">
        <v>57</v>
      </c>
      <c r="X1" s="97" t="s">
        <v>58</v>
      </c>
      <c r="Y1" s="97" t="s">
        <v>59</v>
      </c>
      <c r="Z1" s="97" t="s">
        <v>60</v>
      </c>
      <c r="AA1" s="97" t="s">
        <v>61</v>
      </c>
      <c r="AB1" s="97" t="s">
        <v>62</v>
      </c>
      <c r="AC1" s="97" t="s">
        <v>114</v>
      </c>
    </row>
    <row r="2" spans="1:29" ht="29.25" customHeight="1">
      <c r="A2" s="67">
        <v>1</v>
      </c>
      <c r="B2" s="68" t="s">
        <v>350</v>
      </c>
      <c r="C2" s="203">
        <v>19279.13</v>
      </c>
      <c r="D2" s="101">
        <v>19216.580000000002</v>
      </c>
      <c r="E2" s="101">
        <v>27450.501769911501</v>
      </c>
      <c r="F2" s="236">
        <v>60725.5</v>
      </c>
      <c r="G2" s="101">
        <v>64639.62</v>
      </c>
      <c r="H2" s="50"/>
      <c r="I2" s="50"/>
      <c r="J2" s="50"/>
      <c r="K2" s="50"/>
      <c r="L2" s="50"/>
      <c r="M2" s="50"/>
      <c r="N2" s="50"/>
      <c r="O2" s="50"/>
      <c r="P2" s="95">
        <f>C2+D2+E2+F2</f>
        <v>126671.7117699115</v>
      </c>
      <c r="Q2" s="183">
        <f>C2</f>
        <v>19279.13</v>
      </c>
      <c r="R2" s="183">
        <f>Q2+D2</f>
        <v>38495.710000000006</v>
      </c>
      <c r="S2" s="183">
        <f t="shared" ref="S2:AB2" si="0">R2+E2</f>
        <v>65946.211769911504</v>
      </c>
      <c r="T2" s="183">
        <f t="shared" si="0"/>
        <v>126671.7117699115</v>
      </c>
      <c r="U2" s="183">
        <f t="shared" si="0"/>
        <v>191311.33176991151</v>
      </c>
      <c r="V2" s="183">
        <f t="shared" si="0"/>
        <v>191311.33176991151</v>
      </c>
      <c r="W2" s="183">
        <f t="shared" si="0"/>
        <v>191311.33176991151</v>
      </c>
      <c r="X2" s="183">
        <f t="shared" si="0"/>
        <v>191311.33176991151</v>
      </c>
      <c r="Y2" s="183">
        <f t="shared" si="0"/>
        <v>191311.33176991151</v>
      </c>
      <c r="Z2" s="183">
        <f t="shared" si="0"/>
        <v>191311.33176991151</v>
      </c>
      <c r="AA2" s="183">
        <f t="shared" si="0"/>
        <v>191311.33176991151</v>
      </c>
      <c r="AB2" s="183">
        <f t="shared" si="0"/>
        <v>191311.33176991151</v>
      </c>
    </row>
    <row r="3" spans="1:29" ht="14.5">
      <c r="A3" s="67">
        <v>2</v>
      </c>
      <c r="B3" s="69" t="s">
        <v>351</v>
      </c>
      <c r="C3" s="70">
        <v>0</v>
      </c>
      <c r="D3" s="70">
        <v>0</v>
      </c>
      <c r="E3" s="50">
        <v>0</v>
      </c>
      <c r="F3" s="233">
        <v>0</v>
      </c>
      <c r="G3" s="101">
        <v>44.25</v>
      </c>
      <c r="H3" s="50"/>
      <c r="I3" s="50"/>
      <c r="J3" s="50"/>
      <c r="K3" s="50"/>
      <c r="L3" s="50"/>
      <c r="M3" s="50"/>
      <c r="N3" s="50"/>
      <c r="O3" s="50"/>
    </row>
    <row r="4" spans="1:29" ht="14.5">
      <c r="A4" s="67">
        <v>3</v>
      </c>
      <c r="B4" s="69" t="s">
        <v>352</v>
      </c>
      <c r="C4" s="70">
        <v>0</v>
      </c>
      <c r="D4" s="70">
        <v>0</v>
      </c>
      <c r="E4" s="50">
        <v>0</v>
      </c>
      <c r="F4" s="233">
        <v>0</v>
      </c>
      <c r="G4" s="50">
        <v>0</v>
      </c>
      <c r="H4" s="50"/>
      <c r="I4" s="50"/>
      <c r="J4" s="50"/>
      <c r="K4" s="50"/>
      <c r="L4" s="50"/>
      <c r="M4" s="50"/>
      <c r="N4" s="50"/>
      <c r="O4" s="50"/>
    </row>
    <row r="5" spans="1:29" ht="14.5">
      <c r="A5" s="67">
        <v>4</v>
      </c>
      <c r="B5" s="69" t="s">
        <v>102</v>
      </c>
      <c r="C5" s="164">
        <v>1388.93</v>
      </c>
      <c r="D5" s="164">
        <v>1411.53442477876</v>
      </c>
      <c r="E5" s="164">
        <v>2656.6371681415922</v>
      </c>
      <c r="F5" s="236">
        <v>3250.4424778761054</v>
      </c>
      <c r="G5" s="101">
        <v>4452.21</v>
      </c>
      <c r="H5" s="50"/>
      <c r="I5" s="50"/>
      <c r="J5" s="50"/>
      <c r="K5" s="50"/>
      <c r="L5" s="50"/>
      <c r="M5" s="50"/>
      <c r="N5" s="50"/>
      <c r="O5" s="50"/>
    </row>
    <row r="6" spans="1:29" ht="14.5">
      <c r="A6" s="67">
        <v>5</v>
      </c>
      <c r="B6" s="69" t="s">
        <v>178</v>
      </c>
      <c r="C6" s="70">
        <v>0</v>
      </c>
      <c r="D6" s="204">
        <v>1638.42</v>
      </c>
      <c r="E6" s="50">
        <v>0</v>
      </c>
      <c r="F6" s="233">
        <v>0</v>
      </c>
      <c r="G6" s="101">
        <v>587.21</v>
      </c>
      <c r="H6" s="50"/>
      <c r="I6" s="50"/>
      <c r="J6" s="50"/>
      <c r="K6" s="50"/>
      <c r="L6" s="50"/>
      <c r="M6" s="50"/>
      <c r="N6" s="50"/>
      <c r="O6" s="50"/>
    </row>
    <row r="7" spans="1:29" ht="17.25" customHeight="1">
      <c r="A7" s="67">
        <v>6</v>
      </c>
      <c r="B7" s="69" t="s">
        <v>110</v>
      </c>
      <c r="C7" s="163">
        <v>0</v>
      </c>
      <c r="D7" s="164">
        <v>251.43</v>
      </c>
      <c r="E7" s="101">
        <v>354.56</v>
      </c>
      <c r="F7" s="234">
        <v>837.22</v>
      </c>
      <c r="G7" s="101">
        <v>1883.5</v>
      </c>
      <c r="H7" s="50"/>
      <c r="I7" s="50"/>
      <c r="J7" s="50"/>
      <c r="K7" s="50"/>
      <c r="L7" s="50"/>
      <c r="M7" s="50"/>
      <c r="N7" s="50"/>
      <c r="O7" s="50"/>
    </row>
    <row r="8" spans="1:29" ht="14.5">
      <c r="A8" s="67">
        <v>7</v>
      </c>
      <c r="B8" s="69" t="s">
        <v>353</v>
      </c>
      <c r="C8" s="164">
        <v>100</v>
      </c>
      <c r="D8" s="164">
        <v>100</v>
      </c>
      <c r="E8" s="101">
        <v>100</v>
      </c>
      <c r="F8" s="234">
        <v>100</v>
      </c>
      <c r="G8" s="101">
        <v>100</v>
      </c>
      <c r="H8" s="50"/>
      <c r="I8" s="50"/>
      <c r="J8" s="50"/>
      <c r="K8" s="50"/>
      <c r="L8" s="50"/>
      <c r="M8" s="50"/>
      <c r="N8" s="50"/>
      <c r="O8" s="50"/>
    </row>
    <row r="9" spans="1:29" ht="14.5">
      <c r="A9" s="67">
        <v>8</v>
      </c>
      <c r="B9" s="71" t="s">
        <v>354</v>
      </c>
      <c r="C9" s="101">
        <v>68.550000000000011</v>
      </c>
      <c r="D9" s="101">
        <v>29.029999999999998</v>
      </c>
      <c r="E9" s="101">
        <v>173.38</v>
      </c>
      <c r="F9" s="235">
        <v>339.56</v>
      </c>
      <c r="G9" s="101">
        <v>564.57000000000005</v>
      </c>
      <c r="H9" s="50"/>
      <c r="I9" s="50"/>
      <c r="J9" s="50"/>
      <c r="K9" s="50"/>
      <c r="L9" s="50"/>
      <c r="M9" s="50"/>
      <c r="N9" s="50"/>
      <c r="O9" s="50"/>
    </row>
    <row r="10" spans="1:29" ht="14.5">
      <c r="A10" s="67">
        <v>9</v>
      </c>
      <c r="B10" s="72" t="s">
        <v>355</v>
      </c>
      <c r="C10" s="101">
        <v>16.12</v>
      </c>
      <c r="D10" s="101">
        <v>20.16</v>
      </c>
      <c r="E10" s="101">
        <v>56.45</v>
      </c>
      <c r="F10" s="235">
        <v>284.66000000000003</v>
      </c>
      <c r="G10" s="101">
        <v>295.89999999999992</v>
      </c>
      <c r="H10" s="50"/>
      <c r="I10" s="50"/>
      <c r="J10" s="50"/>
      <c r="K10" s="50"/>
      <c r="L10" s="50"/>
      <c r="M10" s="50"/>
      <c r="N10" s="50"/>
      <c r="O10" s="50"/>
    </row>
    <row r="11" spans="1:29" ht="14.5">
      <c r="A11" s="67">
        <v>10</v>
      </c>
      <c r="B11" s="71" t="s">
        <v>356</v>
      </c>
      <c r="C11" s="70">
        <v>0</v>
      </c>
      <c r="D11" s="70">
        <v>0</v>
      </c>
      <c r="E11" s="164">
        <v>464.6</v>
      </c>
      <c r="F11" s="233">
        <v>0</v>
      </c>
      <c r="G11" s="50">
        <v>0</v>
      </c>
      <c r="H11" s="50"/>
      <c r="I11" s="50"/>
      <c r="J11" s="50"/>
      <c r="K11" s="50"/>
      <c r="L11" s="50"/>
      <c r="M11" s="50"/>
      <c r="N11" s="50"/>
      <c r="O11" s="50"/>
    </row>
    <row r="12" spans="1:29" ht="14.5">
      <c r="A12" s="67">
        <v>11</v>
      </c>
      <c r="B12" s="71" t="s">
        <v>357</v>
      </c>
      <c r="C12" s="70">
        <v>0</v>
      </c>
      <c r="D12" s="70">
        <v>0</v>
      </c>
      <c r="E12" s="50">
        <v>0</v>
      </c>
      <c r="F12" s="233">
        <v>0</v>
      </c>
      <c r="G12" s="50">
        <v>0</v>
      </c>
      <c r="H12" s="50"/>
      <c r="I12" s="50"/>
      <c r="J12" s="50"/>
      <c r="K12" s="50"/>
      <c r="L12" s="50"/>
      <c r="M12" s="50"/>
      <c r="N12" s="50"/>
      <c r="O12" s="50"/>
    </row>
    <row r="13" spans="1:29" ht="14.5">
      <c r="A13" s="67">
        <v>12</v>
      </c>
      <c r="B13" s="71" t="s">
        <v>358</v>
      </c>
      <c r="C13" s="70">
        <v>0</v>
      </c>
      <c r="D13" s="70">
        <v>0</v>
      </c>
      <c r="E13" s="50">
        <v>0</v>
      </c>
      <c r="F13" s="233">
        <v>0</v>
      </c>
      <c r="G13" s="50">
        <v>0</v>
      </c>
      <c r="H13" s="50"/>
      <c r="I13" s="50"/>
      <c r="J13" s="50"/>
      <c r="K13" s="50"/>
      <c r="L13" s="50"/>
      <c r="M13" s="50"/>
      <c r="N13" s="50"/>
      <c r="O13" s="50"/>
    </row>
    <row r="14" spans="1:29" ht="14.5">
      <c r="A14" s="67">
        <v>13</v>
      </c>
      <c r="B14" s="71" t="s">
        <v>359</v>
      </c>
      <c r="C14" s="70">
        <v>0</v>
      </c>
      <c r="D14" s="70">
        <v>0</v>
      </c>
      <c r="E14" s="50">
        <v>0</v>
      </c>
      <c r="F14" s="233">
        <v>0</v>
      </c>
      <c r="G14" s="50">
        <v>0</v>
      </c>
      <c r="H14" s="50"/>
      <c r="I14" s="50"/>
      <c r="J14" s="50"/>
      <c r="K14" s="50"/>
      <c r="L14" s="50"/>
      <c r="M14" s="50"/>
      <c r="N14" s="50"/>
      <c r="O14" s="50"/>
    </row>
    <row r="15" spans="1:29" ht="14.5">
      <c r="A15" s="67">
        <v>14</v>
      </c>
      <c r="B15" s="72" t="s">
        <v>360</v>
      </c>
      <c r="C15" s="70">
        <v>0</v>
      </c>
      <c r="D15" s="70">
        <v>0</v>
      </c>
      <c r="E15" s="101">
        <v>230.09</v>
      </c>
      <c r="F15" s="235">
        <v>1274.3399999999999</v>
      </c>
      <c r="G15" s="101">
        <v>1725.6299999999999</v>
      </c>
      <c r="H15" s="50"/>
      <c r="I15" s="50"/>
      <c r="J15" s="50"/>
      <c r="K15" s="50"/>
      <c r="L15" s="50"/>
      <c r="M15" s="50"/>
      <c r="N15" s="50"/>
      <c r="O15" s="50"/>
    </row>
    <row r="16" spans="1:29" ht="14.5">
      <c r="A16" s="67">
        <v>15</v>
      </c>
      <c r="B16" s="72" t="s">
        <v>361</v>
      </c>
      <c r="C16" s="70">
        <v>0</v>
      </c>
      <c r="D16" s="70">
        <v>0</v>
      </c>
      <c r="E16" s="50">
        <v>0</v>
      </c>
      <c r="F16" s="233">
        <v>0</v>
      </c>
      <c r="G16" s="50">
        <v>0</v>
      </c>
      <c r="H16" s="50"/>
      <c r="I16" s="50"/>
      <c r="J16" s="50"/>
      <c r="K16" s="50"/>
      <c r="L16" s="50"/>
      <c r="M16" s="50"/>
      <c r="N16" s="50"/>
      <c r="O16" s="50"/>
    </row>
    <row r="17" spans="1:15" ht="14.5">
      <c r="A17" s="67">
        <v>16</v>
      </c>
      <c r="B17" s="71" t="s">
        <v>362</v>
      </c>
      <c r="C17" s="70">
        <v>0</v>
      </c>
      <c r="D17" s="70">
        <v>0</v>
      </c>
      <c r="E17" s="101">
        <v>495.58</v>
      </c>
      <c r="F17" s="233">
        <v>0</v>
      </c>
      <c r="G17" s="50">
        <v>0</v>
      </c>
      <c r="H17" s="50"/>
      <c r="I17" s="50"/>
      <c r="J17" s="50"/>
      <c r="K17" s="50"/>
      <c r="L17" s="50"/>
      <c r="M17" s="50"/>
      <c r="N17" s="50"/>
      <c r="O17" s="50"/>
    </row>
    <row r="18" spans="1:15" ht="14.5">
      <c r="A18" s="67">
        <v>17</v>
      </c>
      <c r="B18" s="72" t="s">
        <v>363</v>
      </c>
      <c r="C18" s="50">
        <v>0</v>
      </c>
      <c r="D18" s="70"/>
      <c r="E18" s="50"/>
      <c r="F18" s="233"/>
      <c r="G18" s="50"/>
      <c r="H18" s="50"/>
      <c r="I18" s="50"/>
      <c r="J18" s="50"/>
      <c r="K18" s="50"/>
      <c r="L18" s="50"/>
      <c r="M18" s="50"/>
      <c r="N18" s="50"/>
      <c r="O18" s="50"/>
    </row>
    <row r="19" spans="1:15" ht="14.5">
      <c r="A19" s="67">
        <v>18</v>
      </c>
      <c r="B19" s="72" t="s">
        <v>364</v>
      </c>
      <c r="C19" s="50">
        <v>0</v>
      </c>
      <c r="D19" s="70"/>
      <c r="E19" s="50"/>
      <c r="F19" s="233"/>
      <c r="G19" s="50"/>
      <c r="H19" s="50"/>
      <c r="I19" s="50"/>
      <c r="J19" s="50"/>
      <c r="K19" s="50"/>
      <c r="L19" s="50"/>
      <c r="M19" s="50"/>
      <c r="N19" s="50"/>
      <c r="O19" s="50"/>
    </row>
    <row r="20" spans="1:15" ht="14.5">
      <c r="A20" s="67">
        <v>19</v>
      </c>
      <c r="B20" s="72" t="s">
        <v>365</v>
      </c>
      <c r="C20" s="50">
        <v>0</v>
      </c>
      <c r="D20" s="70"/>
      <c r="E20" s="50"/>
      <c r="F20" s="233"/>
      <c r="G20" s="50"/>
      <c r="H20" s="50"/>
      <c r="I20" s="50"/>
      <c r="J20" s="50"/>
      <c r="K20" s="50"/>
      <c r="L20" s="50"/>
      <c r="M20" s="50"/>
      <c r="N20" s="50"/>
      <c r="O20" s="50"/>
    </row>
    <row r="21" spans="1:15" ht="14.5">
      <c r="A21" s="67">
        <v>20</v>
      </c>
      <c r="B21" s="72" t="s">
        <v>366</v>
      </c>
      <c r="C21" s="164">
        <v>0</v>
      </c>
      <c r="D21" s="203">
        <v>14.25</v>
      </c>
      <c r="E21" s="50">
        <v>0</v>
      </c>
      <c r="F21" s="234">
        <v>93.63</v>
      </c>
      <c r="G21" s="101">
        <v>142.82</v>
      </c>
      <c r="H21" s="50"/>
      <c r="I21" s="50"/>
      <c r="J21" s="50"/>
      <c r="K21" s="50"/>
      <c r="L21" s="50"/>
      <c r="M21" s="50"/>
      <c r="N21" s="50"/>
      <c r="O21" s="50"/>
    </row>
    <row r="22" spans="1:15" ht="14.5">
      <c r="A22" s="67">
        <v>21</v>
      </c>
      <c r="B22" s="73" t="s">
        <v>367</v>
      </c>
      <c r="C22" s="50">
        <v>0</v>
      </c>
      <c r="D22" s="70"/>
      <c r="E22" s="50"/>
      <c r="F22" s="233"/>
      <c r="G22" s="50"/>
      <c r="H22" s="50"/>
      <c r="I22" s="50"/>
      <c r="J22" s="50"/>
      <c r="K22" s="50"/>
      <c r="L22" s="50"/>
      <c r="M22" s="50"/>
      <c r="N22" s="50"/>
      <c r="O22" s="50"/>
    </row>
    <row r="23" spans="1:15" ht="23.25" customHeight="1">
      <c r="A23" s="67">
        <v>22</v>
      </c>
      <c r="B23" s="69" t="s">
        <v>179</v>
      </c>
      <c r="C23" s="164">
        <v>4</v>
      </c>
      <c r="D23" s="70">
        <v>0</v>
      </c>
      <c r="E23" s="101">
        <v>100</v>
      </c>
      <c r="F23" s="234">
        <v>64.680000000000007</v>
      </c>
      <c r="G23" s="101">
        <v>95.75</v>
      </c>
      <c r="H23" s="50"/>
      <c r="I23" s="50"/>
      <c r="J23" s="50"/>
      <c r="K23" s="50"/>
      <c r="L23" s="50"/>
      <c r="M23" s="50"/>
      <c r="N23" s="50"/>
      <c r="O23" s="50"/>
    </row>
    <row r="24" spans="1:15" ht="14.5">
      <c r="A24" s="67">
        <v>23</v>
      </c>
      <c r="B24" s="73" t="s">
        <v>397</v>
      </c>
      <c r="C24" s="164">
        <v>-102.83</v>
      </c>
      <c r="D24" s="164">
        <v>-102.63</v>
      </c>
      <c r="E24" s="101">
        <v>-149.79</v>
      </c>
      <c r="F24" s="234">
        <v>-412.28</v>
      </c>
      <c r="G24" s="50">
        <v>-514.33000000000004</v>
      </c>
      <c r="H24" s="50"/>
      <c r="I24" s="50"/>
      <c r="J24" s="50"/>
      <c r="K24" s="50"/>
      <c r="L24" s="50"/>
      <c r="M24" s="50"/>
      <c r="N24" s="50"/>
      <c r="O24" s="50"/>
    </row>
    <row r="25" spans="1:15" ht="14.5">
      <c r="A25" s="67">
        <v>24</v>
      </c>
      <c r="B25" s="73"/>
      <c r="C25" s="50">
        <v>0</v>
      </c>
      <c r="D25" s="50">
        <v>0</v>
      </c>
      <c r="E25" s="50">
        <v>0</v>
      </c>
      <c r="F25" s="233"/>
      <c r="G25" s="50">
        <v>0</v>
      </c>
      <c r="H25" s="50"/>
      <c r="I25" s="50"/>
      <c r="J25" s="50"/>
      <c r="K25" s="50"/>
      <c r="L25" s="50"/>
      <c r="M25" s="50"/>
      <c r="N25" s="50"/>
      <c r="O25" s="50"/>
    </row>
    <row r="26" spans="1:15" ht="14.5">
      <c r="A26" s="67">
        <v>25</v>
      </c>
      <c r="B26" s="73"/>
      <c r="C26" s="50">
        <v>0</v>
      </c>
      <c r="D26" s="50">
        <v>0</v>
      </c>
      <c r="E26" s="50">
        <v>0</v>
      </c>
      <c r="F26" s="233"/>
      <c r="G26" s="50">
        <v>0</v>
      </c>
      <c r="H26" s="50"/>
      <c r="I26" s="50"/>
      <c r="J26" s="50"/>
      <c r="K26" s="50"/>
      <c r="L26" s="50"/>
      <c r="M26" s="50"/>
      <c r="N26" s="50"/>
      <c r="O26" s="50"/>
    </row>
    <row r="27" spans="1:15" ht="14.5">
      <c r="A27" s="67">
        <v>26</v>
      </c>
      <c r="B27" s="73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/>
      <c r="I27" s="50"/>
      <c r="J27" s="50"/>
      <c r="K27" s="50"/>
      <c r="L27" s="50"/>
      <c r="M27" s="50"/>
      <c r="N27" s="50"/>
      <c r="O27" s="50"/>
    </row>
    <row r="28" spans="1:15" ht="14.5">
      <c r="A28" s="67">
        <v>27</v>
      </c>
      <c r="B28" s="73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/>
      <c r="I28" s="50"/>
      <c r="J28" s="50"/>
      <c r="K28" s="50"/>
      <c r="L28" s="50"/>
      <c r="M28" s="50"/>
      <c r="N28" s="50"/>
      <c r="O28" s="50"/>
    </row>
    <row r="29" spans="1:15" ht="14.5">
      <c r="A29" s="67">
        <v>28</v>
      </c>
      <c r="B29" s="73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/>
      <c r="I29" s="50"/>
      <c r="J29" s="50"/>
      <c r="K29" s="50"/>
      <c r="L29" s="50"/>
      <c r="M29" s="50"/>
      <c r="N29" s="50"/>
      <c r="O29" s="50"/>
    </row>
    <row r="30" spans="1:15" ht="14.5">
      <c r="A30" s="67">
        <v>29</v>
      </c>
      <c r="B30" s="73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/>
      <c r="I30" s="50"/>
      <c r="J30" s="50"/>
      <c r="K30" s="50"/>
      <c r="L30" s="50"/>
      <c r="M30" s="50"/>
      <c r="N30" s="50"/>
      <c r="O30" s="50"/>
    </row>
    <row r="31" spans="1:15" ht="14.5">
      <c r="A31" s="67">
        <v>30</v>
      </c>
      <c r="B31" s="73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/>
      <c r="I31" s="50"/>
      <c r="J31" s="50"/>
      <c r="K31" s="50"/>
      <c r="L31" s="50"/>
      <c r="M31" s="50"/>
      <c r="N31" s="50"/>
      <c r="O31" s="50"/>
    </row>
    <row r="32" spans="1:15" ht="21.75" customHeight="1">
      <c r="A32" s="99" t="s">
        <v>114</v>
      </c>
      <c r="B32" s="100"/>
      <c r="C32" s="107">
        <f>SUM(C2:C31)</f>
        <v>20753.899999999998</v>
      </c>
      <c r="D32" s="107">
        <f t="shared" ref="D32:O32" si="1">SUM(D2:D31)</f>
        <v>22578.774424778763</v>
      </c>
      <c r="E32" s="107">
        <f t="shared" si="1"/>
        <v>31932.008938053095</v>
      </c>
      <c r="F32" s="107">
        <f t="shared" si="1"/>
        <v>66557.7524778761</v>
      </c>
      <c r="G32" s="107">
        <f t="shared" si="1"/>
        <v>74017.130000000019</v>
      </c>
      <c r="H32" s="107">
        <f t="shared" si="1"/>
        <v>0</v>
      </c>
      <c r="I32" s="107">
        <f t="shared" si="1"/>
        <v>0</v>
      </c>
      <c r="J32" s="107">
        <f t="shared" si="1"/>
        <v>0</v>
      </c>
      <c r="K32" s="107">
        <f t="shared" si="1"/>
        <v>0</v>
      </c>
      <c r="L32" s="107">
        <f t="shared" si="1"/>
        <v>0</v>
      </c>
      <c r="M32" s="107">
        <f t="shared" si="1"/>
        <v>0</v>
      </c>
      <c r="N32" s="107">
        <f t="shared" si="1"/>
        <v>0</v>
      </c>
      <c r="O32" s="107">
        <f t="shared" si="1"/>
        <v>0</v>
      </c>
    </row>
    <row r="33" spans="1:15" ht="21.75" customHeight="1">
      <c r="A33" s="99"/>
      <c r="B33" s="214" t="s">
        <v>419</v>
      </c>
      <c r="C33" s="215" t="s">
        <v>3</v>
      </c>
      <c r="D33" s="215" t="s">
        <v>399</v>
      </c>
      <c r="E33" s="215" t="s">
        <v>24</v>
      </c>
      <c r="F33" s="215" t="s">
        <v>25</v>
      </c>
      <c r="G33" s="215" t="s">
        <v>26</v>
      </c>
      <c r="H33" s="215" t="s">
        <v>27</v>
      </c>
      <c r="I33" s="215" t="s">
        <v>28</v>
      </c>
      <c r="J33" s="215" t="s">
        <v>29</v>
      </c>
      <c r="K33" s="215" t="s">
        <v>30</v>
      </c>
      <c r="L33" s="215" t="s">
        <v>31</v>
      </c>
      <c r="M33" s="215" t="s">
        <v>32</v>
      </c>
      <c r="N33" s="215" t="s">
        <v>33</v>
      </c>
      <c r="O33" s="107"/>
    </row>
    <row r="34" spans="1:15" ht="24" customHeight="1">
      <c r="A34" s="1"/>
      <c r="B34" s="1"/>
      <c r="C34" s="50">
        <f>C32</f>
        <v>20753.899999999998</v>
      </c>
      <c r="D34" s="50">
        <f>C34+D32</f>
        <v>43332.674424778757</v>
      </c>
      <c r="E34" s="50">
        <f t="shared" ref="E34:O34" si="2">D34+E32</f>
        <v>75264.683362831856</v>
      </c>
      <c r="F34" s="50">
        <f t="shared" si="2"/>
        <v>141822.43584070797</v>
      </c>
      <c r="G34" s="50">
        <f t="shared" si="2"/>
        <v>215839.56584070798</v>
      </c>
      <c r="H34" s="50">
        <f t="shared" ref="H34" si="3">G34+H32</f>
        <v>215839.56584070798</v>
      </c>
      <c r="I34" s="50">
        <f t="shared" ref="I34" si="4">H34+I32</f>
        <v>215839.56584070798</v>
      </c>
      <c r="J34" s="50">
        <f t="shared" ref="J34" si="5">I34+J32</f>
        <v>215839.56584070798</v>
      </c>
      <c r="K34" s="50">
        <f t="shared" ref="K34" si="6">J34+K32</f>
        <v>215839.56584070798</v>
      </c>
      <c r="L34" s="50">
        <f t="shared" ref="L34" si="7">K34+L32</f>
        <v>215839.56584070798</v>
      </c>
      <c r="M34" s="50">
        <f t="shared" ref="M34" si="8">L34+M32</f>
        <v>215839.56584070798</v>
      </c>
      <c r="N34" s="50">
        <f t="shared" ref="N34" si="9">M34+N32</f>
        <v>215839.56584070798</v>
      </c>
      <c r="O34" s="50">
        <f t="shared" si="2"/>
        <v>215839.56584070798</v>
      </c>
    </row>
    <row r="37" spans="1:15" ht="26.25" customHeight="1"/>
    <row r="57" ht="17.25" customHeight="1"/>
    <row r="62" ht="21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D76-DED6-40BC-93D6-0AFE4F567BA3}">
  <sheetPr>
    <pageSetUpPr fitToPage="1"/>
  </sheetPr>
  <dimension ref="A1:XFD192"/>
  <sheetViews>
    <sheetView topLeftCell="A74" zoomScale="70" zoomScaleNormal="70" workbookViewId="0">
      <selection activeCell="D106" sqref="D106"/>
    </sheetView>
  </sheetViews>
  <sheetFormatPr defaultColWidth="9.1796875" defaultRowHeight="14"/>
  <cols>
    <col min="1" max="1" width="5" style="6" bestFit="1" customWidth="1"/>
    <col min="2" max="2" width="8.81640625" style="6" customWidth="1"/>
    <col min="3" max="3" width="41.26953125" style="7" customWidth="1"/>
    <col min="4" max="16" width="17.7265625" style="5" customWidth="1"/>
    <col min="17" max="17" width="11" style="5" bestFit="1" customWidth="1"/>
    <col min="18" max="28" width="17" style="5" customWidth="1"/>
    <col min="29" max="16384" width="9.1796875" style="5"/>
  </cols>
  <sheetData>
    <row r="1" spans="1:29" ht="30" customHeight="1">
      <c r="A1" s="189">
        <v>1</v>
      </c>
      <c r="B1" s="189"/>
      <c r="C1" s="189" t="s">
        <v>416</v>
      </c>
      <c r="D1" s="190" t="s">
        <v>3</v>
      </c>
      <c r="E1" s="190" t="s">
        <v>4</v>
      </c>
      <c r="F1" s="190" t="s">
        <v>5</v>
      </c>
      <c r="G1" s="190" t="s">
        <v>6</v>
      </c>
      <c r="H1" s="190" t="s">
        <v>7</v>
      </c>
      <c r="I1" s="190" t="s">
        <v>8</v>
      </c>
      <c r="J1" s="190" t="s">
        <v>9</v>
      </c>
      <c r="K1" s="190" t="s">
        <v>10</v>
      </c>
      <c r="L1" s="190" t="s">
        <v>11</v>
      </c>
      <c r="M1" s="190" t="s">
        <v>12</v>
      </c>
      <c r="N1" s="190" t="s">
        <v>13</v>
      </c>
      <c r="O1" s="190" t="s">
        <v>14</v>
      </c>
      <c r="P1" s="190" t="s">
        <v>63</v>
      </c>
      <c r="Q1" s="172" t="s">
        <v>3</v>
      </c>
      <c r="R1" s="172" t="s">
        <v>399</v>
      </c>
      <c r="S1" s="172" t="s">
        <v>24</v>
      </c>
      <c r="T1" s="172" t="s">
        <v>25</v>
      </c>
      <c r="U1" s="172" t="s">
        <v>26</v>
      </c>
      <c r="V1" s="172" t="s">
        <v>27</v>
      </c>
      <c r="W1" s="172" t="s">
        <v>28</v>
      </c>
      <c r="X1" s="172" t="s">
        <v>29</v>
      </c>
      <c r="Y1" s="172" t="s">
        <v>30</v>
      </c>
      <c r="Z1" s="172" t="s">
        <v>31</v>
      </c>
      <c r="AA1" s="172" t="s">
        <v>32</v>
      </c>
      <c r="AB1" s="172" t="s">
        <v>33</v>
      </c>
    </row>
    <row r="2" spans="1:29" ht="49.5" customHeight="1">
      <c r="A2" s="189">
        <v>2</v>
      </c>
      <c r="B2" s="189" t="s">
        <v>391</v>
      </c>
      <c r="C2" s="118"/>
      <c r="D2" s="190" t="s">
        <v>108</v>
      </c>
      <c r="E2" s="190" t="s">
        <v>108</v>
      </c>
      <c r="F2" s="190" t="s">
        <v>108</v>
      </c>
      <c r="G2" s="190" t="s">
        <v>108</v>
      </c>
      <c r="H2" s="190" t="s">
        <v>108</v>
      </c>
      <c r="I2" s="190" t="s">
        <v>108</v>
      </c>
      <c r="J2" s="190" t="s">
        <v>108</v>
      </c>
      <c r="K2" s="190" t="s">
        <v>108</v>
      </c>
      <c r="L2" s="190" t="s">
        <v>108</v>
      </c>
      <c r="M2" s="190" t="s">
        <v>108</v>
      </c>
      <c r="N2" s="190" t="s">
        <v>108</v>
      </c>
      <c r="O2" s="190" t="s">
        <v>108</v>
      </c>
      <c r="P2" s="190" t="s">
        <v>109</v>
      </c>
    </row>
    <row r="3" spans="1:29" ht="40" customHeight="1">
      <c r="A3" s="191">
        <v>3</v>
      </c>
      <c r="B3" s="191" t="s">
        <v>1</v>
      </c>
      <c r="C3" s="192" t="s">
        <v>34</v>
      </c>
      <c r="D3" s="193">
        <v>46690.166666666664</v>
      </c>
      <c r="E3" s="193">
        <v>35605.006666666675</v>
      </c>
      <c r="F3" s="193">
        <v>42275.376666666671</v>
      </c>
      <c r="G3" s="193">
        <v>49339.176666666666</v>
      </c>
      <c r="H3" s="193">
        <v>50514.51666666667</v>
      </c>
      <c r="I3" s="193">
        <v>7839.9766666666674</v>
      </c>
      <c r="J3" s="193">
        <v>7839.9766666666674</v>
      </c>
      <c r="K3" s="193">
        <v>7839.9766666666674</v>
      </c>
      <c r="L3" s="193">
        <v>7839.9766666666674</v>
      </c>
      <c r="M3" s="193">
        <v>7839.9766666666674</v>
      </c>
      <c r="N3" s="193">
        <v>7839.9766666666674</v>
      </c>
      <c r="O3" s="193">
        <v>7839.9766666666674</v>
      </c>
      <c r="P3" s="193">
        <v>278124.53999999992</v>
      </c>
      <c r="Q3" s="103">
        <v>46690.166666666664</v>
      </c>
      <c r="R3" s="103">
        <v>82295.17333333334</v>
      </c>
      <c r="S3" s="103">
        <v>124570.55000000002</v>
      </c>
      <c r="T3" s="103">
        <v>173909.72666666668</v>
      </c>
      <c r="U3" s="103">
        <v>224424.24333333335</v>
      </c>
      <c r="V3" s="103">
        <v>232264.22</v>
      </c>
      <c r="W3" s="103">
        <v>240104.19666666666</v>
      </c>
      <c r="X3" s="103">
        <v>247944.17333333331</v>
      </c>
      <c r="Y3" s="103">
        <v>255784.14999999997</v>
      </c>
      <c r="Z3" s="103">
        <v>263624.12666666665</v>
      </c>
      <c r="AA3" s="103">
        <v>271464.10333333333</v>
      </c>
      <c r="AB3" s="103">
        <v>279304.08</v>
      </c>
      <c r="AC3" s="103"/>
    </row>
    <row r="4" spans="1:29" ht="25" customHeight="1">
      <c r="A4" s="184">
        <v>4</v>
      </c>
      <c r="B4" s="184">
        <v>1</v>
      </c>
      <c r="C4" s="111" t="s">
        <v>77</v>
      </c>
      <c r="D4" s="194">
        <v>2197.7200000000003</v>
      </c>
      <c r="E4" s="194">
        <v>2149.4900000000002</v>
      </c>
      <c r="F4" s="194">
        <v>3372.31</v>
      </c>
      <c r="G4" s="194">
        <v>5695.58</v>
      </c>
      <c r="H4" s="194">
        <v>3675.16</v>
      </c>
      <c r="I4" s="194">
        <v>0</v>
      </c>
      <c r="J4" s="194">
        <v>0</v>
      </c>
      <c r="K4" s="194">
        <v>0</v>
      </c>
      <c r="L4" s="194">
        <v>0</v>
      </c>
      <c r="M4" s="194">
        <v>0</v>
      </c>
      <c r="N4" s="194">
        <v>0</v>
      </c>
      <c r="O4" s="194">
        <v>0</v>
      </c>
      <c r="P4" s="195">
        <v>17090.260000000002</v>
      </c>
    </row>
    <row r="5" spans="1:29" ht="25" customHeight="1">
      <c r="A5" s="184">
        <v>5</v>
      </c>
      <c r="B5" s="184">
        <v>2</v>
      </c>
      <c r="C5" s="111" t="s">
        <v>79</v>
      </c>
      <c r="D5" s="194">
        <v>3032.62</v>
      </c>
      <c r="E5" s="194">
        <v>4249.6499999999996</v>
      </c>
      <c r="F5" s="194">
        <v>4953.84</v>
      </c>
      <c r="G5" s="194">
        <v>7422.43</v>
      </c>
      <c r="H5" s="194">
        <v>5221.4599999999991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5">
        <v>24880</v>
      </c>
    </row>
    <row r="6" spans="1:29" ht="25" customHeight="1">
      <c r="A6" s="184">
        <v>6</v>
      </c>
      <c r="B6" s="184">
        <v>3</v>
      </c>
      <c r="C6" s="111" t="s">
        <v>78</v>
      </c>
      <c r="D6" s="194">
        <v>1618.22</v>
      </c>
      <c r="E6" s="194">
        <v>1990.56</v>
      </c>
      <c r="F6" s="194">
        <v>2472.37</v>
      </c>
      <c r="G6" s="194">
        <v>3740.0899999999997</v>
      </c>
      <c r="H6" s="194">
        <v>4379.5599999999995</v>
      </c>
      <c r="I6" s="194">
        <v>0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95">
        <v>14200.8</v>
      </c>
    </row>
    <row r="7" spans="1:29" ht="25" customHeight="1">
      <c r="A7" s="184">
        <v>7</v>
      </c>
      <c r="B7" s="184">
        <v>4</v>
      </c>
      <c r="C7" s="117" t="s">
        <v>103</v>
      </c>
      <c r="D7" s="194">
        <v>484.84</v>
      </c>
      <c r="E7" s="194">
        <v>439.85</v>
      </c>
      <c r="F7" s="194">
        <v>741.13</v>
      </c>
      <c r="G7" s="194">
        <v>1209.9000000000001</v>
      </c>
      <c r="H7" s="194">
        <v>797.23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5">
        <v>3672.9500000000003</v>
      </c>
    </row>
    <row r="8" spans="1:29" ht="25" customHeight="1">
      <c r="A8" s="184">
        <v>8</v>
      </c>
      <c r="B8" s="184">
        <v>5</v>
      </c>
      <c r="C8" s="117" t="s">
        <v>104</v>
      </c>
      <c r="D8" s="194">
        <v>513.09</v>
      </c>
      <c r="E8" s="194">
        <v>734.17000000000007</v>
      </c>
      <c r="F8" s="194">
        <v>916.37</v>
      </c>
      <c r="G8" s="194">
        <v>1345.6999999999998</v>
      </c>
      <c r="H8" s="194">
        <v>999.18999999999994</v>
      </c>
      <c r="I8" s="194">
        <v>0</v>
      </c>
      <c r="J8" s="194">
        <v>0</v>
      </c>
      <c r="K8" s="194">
        <v>0</v>
      </c>
      <c r="L8" s="194">
        <v>0</v>
      </c>
      <c r="M8" s="194">
        <v>0</v>
      </c>
      <c r="N8" s="194">
        <v>0</v>
      </c>
      <c r="O8" s="194">
        <v>0</v>
      </c>
      <c r="P8" s="195">
        <v>4508.5199999999995</v>
      </c>
    </row>
    <row r="9" spans="1:29" ht="25" customHeight="1">
      <c r="A9" s="184">
        <v>9</v>
      </c>
      <c r="B9" s="184">
        <v>6</v>
      </c>
      <c r="C9" s="117" t="s">
        <v>105</v>
      </c>
      <c r="D9" s="194">
        <v>382.68</v>
      </c>
      <c r="E9" s="194">
        <v>490.41</v>
      </c>
      <c r="F9" s="194">
        <v>627.18000000000006</v>
      </c>
      <c r="G9" s="194">
        <v>921.08</v>
      </c>
      <c r="H9" s="194">
        <v>611.53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  <c r="P9" s="195">
        <v>3032.88</v>
      </c>
      <c r="Q9" s="28"/>
    </row>
    <row r="10" spans="1:29" ht="25" customHeight="1">
      <c r="A10" s="184">
        <v>10</v>
      </c>
      <c r="B10" s="184">
        <v>7</v>
      </c>
      <c r="C10" s="115" t="s">
        <v>83</v>
      </c>
      <c r="D10" s="194">
        <v>9138.619999999999</v>
      </c>
      <c r="E10" s="194">
        <v>9138.619999999999</v>
      </c>
      <c r="F10" s="194">
        <v>9157.5199999999986</v>
      </c>
      <c r="G10" s="194">
        <v>9916.1200000000008</v>
      </c>
      <c r="H10" s="194">
        <v>9916.1200000000008</v>
      </c>
      <c r="I10" s="194">
        <v>0</v>
      </c>
      <c r="J10" s="194">
        <v>0</v>
      </c>
      <c r="K10" s="194">
        <v>0</v>
      </c>
      <c r="L10" s="194">
        <v>0</v>
      </c>
      <c r="M10" s="194">
        <v>0</v>
      </c>
      <c r="N10" s="194">
        <v>0</v>
      </c>
      <c r="O10" s="194">
        <v>0</v>
      </c>
      <c r="P10" s="195">
        <v>47267</v>
      </c>
    </row>
    <row r="11" spans="1:29" ht="25" customHeight="1">
      <c r="A11" s="184">
        <v>11</v>
      </c>
      <c r="B11" s="184">
        <v>8</v>
      </c>
      <c r="C11" s="115" t="s">
        <v>84</v>
      </c>
      <c r="D11" s="194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5">
        <v>0</v>
      </c>
    </row>
    <row r="12" spans="1:29" ht="25" customHeight="1">
      <c r="A12" s="184">
        <v>12</v>
      </c>
      <c r="B12" s="184">
        <v>9</v>
      </c>
      <c r="C12" s="115" t="s">
        <v>82</v>
      </c>
      <c r="D12" s="194">
        <v>321.41000000000003</v>
      </c>
      <c r="E12" s="194">
        <v>321.41000000000003</v>
      </c>
      <c r="F12" s="194">
        <v>321.41000000000003</v>
      </c>
      <c r="G12" s="194">
        <v>350.21000000000004</v>
      </c>
      <c r="H12" s="194">
        <v>350.21000000000004</v>
      </c>
      <c r="I12" s="194">
        <v>0</v>
      </c>
      <c r="J12" s="194">
        <v>0</v>
      </c>
      <c r="K12" s="194">
        <v>0</v>
      </c>
      <c r="L12" s="194">
        <v>0</v>
      </c>
      <c r="M12" s="194">
        <v>0</v>
      </c>
      <c r="N12" s="194">
        <v>0</v>
      </c>
      <c r="O12" s="194">
        <v>0</v>
      </c>
      <c r="P12" s="195">
        <v>1664.65</v>
      </c>
    </row>
    <row r="13" spans="1:29" ht="25" customHeight="1">
      <c r="A13" s="184">
        <v>13</v>
      </c>
      <c r="B13" s="184">
        <v>10</v>
      </c>
      <c r="C13" s="115" t="s">
        <v>15</v>
      </c>
      <c r="D13" s="194">
        <v>321.46000000000004</v>
      </c>
      <c r="E13" s="194">
        <v>433.18</v>
      </c>
      <c r="F13" s="194">
        <v>970.42000000000007</v>
      </c>
      <c r="G13" s="194">
        <v>506.04000000000008</v>
      </c>
      <c r="H13" s="194">
        <v>196.4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5">
        <v>2427.5000000000005</v>
      </c>
    </row>
    <row r="14" spans="1:29" ht="25" customHeight="1">
      <c r="A14" s="184">
        <v>14</v>
      </c>
      <c r="B14" s="184">
        <v>11</v>
      </c>
      <c r="C14" s="115" t="s">
        <v>16</v>
      </c>
      <c r="D14" s="194">
        <v>215.19999999999996</v>
      </c>
      <c r="E14" s="194">
        <v>738.5200000000001</v>
      </c>
      <c r="F14" s="194">
        <v>1191.53</v>
      </c>
      <c r="G14" s="194">
        <v>458.47</v>
      </c>
      <c r="H14" s="194">
        <v>779.78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95">
        <v>3383.5</v>
      </c>
    </row>
    <row r="15" spans="1:29" ht="25" customHeight="1">
      <c r="A15" s="184">
        <v>15</v>
      </c>
      <c r="B15" s="184">
        <v>12</v>
      </c>
      <c r="C15" s="115" t="s">
        <v>176</v>
      </c>
      <c r="D15" s="194">
        <v>0</v>
      </c>
      <c r="E15" s="194">
        <v>66.64</v>
      </c>
      <c r="F15" s="194">
        <v>656.05000000000007</v>
      </c>
      <c r="G15" s="194">
        <v>0</v>
      </c>
      <c r="H15" s="194">
        <v>356.39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5">
        <v>1079.08</v>
      </c>
    </row>
    <row r="16" spans="1:29" ht="25" customHeight="1">
      <c r="A16" s="184">
        <v>16</v>
      </c>
      <c r="B16" s="184">
        <v>13</v>
      </c>
      <c r="C16" s="115" t="s">
        <v>115</v>
      </c>
      <c r="D16" s="194">
        <v>122.32000000000001</v>
      </c>
      <c r="E16" s="194">
        <v>426.33000000000004</v>
      </c>
      <c r="F16" s="194">
        <v>348.42</v>
      </c>
      <c r="G16" s="194">
        <v>407.89</v>
      </c>
      <c r="H16" s="194">
        <v>373.33</v>
      </c>
      <c r="I16" s="194">
        <v>0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4">
        <v>0</v>
      </c>
      <c r="P16" s="195">
        <v>1678.29</v>
      </c>
    </row>
    <row r="17" spans="1:28" ht="25" customHeight="1">
      <c r="A17" s="184">
        <v>17</v>
      </c>
      <c r="B17" s="184">
        <v>14</v>
      </c>
      <c r="C17" s="115" t="s">
        <v>81</v>
      </c>
      <c r="D17" s="194">
        <v>1.5699999999999998</v>
      </c>
      <c r="E17" s="194">
        <v>74.069999999999993</v>
      </c>
      <c r="F17" s="194">
        <v>8.93</v>
      </c>
      <c r="G17" s="194">
        <v>43.870000000000005</v>
      </c>
      <c r="H17" s="194">
        <v>158.62</v>
      </c>
      <c r="I17" s="194">
        <v>0</v>
      </c>
      <c r="J17" s="194">
        <v>0</v>
      </c>
      <c r="K17" s="194">
        <v>0</v>
      </c>
      <c r="L17" s="194">
        <v>0</v>
      </c>
      <c r="M17" s="194">
        <v>0</v>
      </c>
      <c r="N17" s="194">
        <v>0</v>
      </c>
      <c r="O17" s="194">
        <v>0</v>
      </c>
      <c r="P17" s="195">
        <v>287.06</v>
      </c>
    </row>
    <row r="18" spans="1:28" ht="25" customHeight="1">
      <c r="A18" s="184">
        <v>18</v>
      </c>
      <c r="B18" s="184">
        <v>15</v>
      </c>
      <c r="C18" s="115" t="s">
        <v>21</v>
      </c>
      <c r="D18" s="194">
        <v>3780.7</v>
      </c>
      <c r="E18" s="194">
        <v>0</v>
      </c>
      <c r="F18" s="194">
        <v>0</v>
      </c>
      <c r="G18" s="194">
        <v>0</v>
      </c>
      <c r="H18" s="194">
        <v>0</v>
      </c>
      <c r="I18" s="194">
        <v>0</v>
      </c>
      <c r="J18" s="194">
        <v>0</v>
      </c>
      <c r="K18" s="194">
        <v>0</v>
      </c>
      <c r="L18" s="194">
        <v>0</v>
      </c>
      <c r="M18" s="194">
        <v>0</v>
      </c>
      <c r="N18" s="194">
        <v>0</v>
      </c>
      <c r="O18" s="194">
        <v>0</v>
      </c>
      <c r="P18" s="195">
        <v>3780.7</v>
      </c>
    </row>
    <row r="19" spans="1:28" ht="25" customHeight="1">
      <c r="A19" s="184">
        <v>19</v>
      </c>
      <c r="B19" s="184">
        <v>16</v>
      </c>
      <c r="C19" s="115" t="s">
        <v>35</v>
      </c>
      <c r="D19" s="194">
        <v>35.32</v>
      </c>
      <c r="E19" s="194">
        <v>67.36</v>
      </c>
      <c r="F19" s="194">
        <v>126.36999999999999</v>
      </c>
      <c r="G19" s="194">
        <v>55.660000000000004</v>
      </c>
      <c r="H19" s="194">
        <v>78.540000000000006</v>
      </c>
      <c r="I19" s="194">
        <v>0</v>
      </c>
      <c r="J19" s="194">
        <v>0</v>
      </c>
      <c r="K19" s="194">
        <v>0</v>
      </c>
      <c r="L19" s="194">
        <v>0</v>
      </c>
      <c r="M19" s="194">
        <v>0</v>
      </c>
      <c r="N19" s="194">
        <v>0</v>
      </c>
      <c r="O19" s="194">
        <v>0</v>
      </c>
      <c r="P19" s="195">
        <v>363.25000000000006</v>
      </c>
    </row>
    <row r="20" spans="1:28" ht="25" customHeight="1">
      <c r="A20" s="184">
        <v>20</v>
      </c>
      <c r="B20" s="184">
        <v>17</v>
      </c>
      <c r="C20" s="115" t="s">
        <v>43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194">
        <v>0</v>
      </c>
      <c r="M20" s="194">
        <v>0</v>
      </c>
      <c r="N20" s="194">
        <v>0</v>
      </c>
      <c r="O20" s="194">
        <v>0</v>
      </c>
      <c r="P20" s="195">
        <v>0</v>
      </c>
    </row>
    <row r="21" spans="1:28" ht="25" customHeight="1">
      <c r="A21" s="184">
        <v>21</v>
      </c>
      <c r="B21" s="184">
        <v>18</v>
      </c>
      <c r="C21" s="115" t="s">
        <v>36</v>
      </c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194">
        <v>0</v>
      </c>
      <c r="M21" s="194">
        <v>0</v>
      </c>
      <c r="N21" s="194">
        <v>0</v>
      </c>
      <c r="O21" s="194">
        <v>0</v>
      </c>
      <c r="P21" s="195">
        <v>0</v>
      </c>
    </row>
    <row r="22" spans="1:28" ht="25" customHeight="1">
      <c r="A22" s="184">
        <v>22</v>
      </c>
      <c r="B22" s="184">
        <v>19</v>
      </c>
      <c r="C22" s="118" t="s">
        <v>116</v>
      </c>
      <c r="D22" s="194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4">
        <v>0</v>
      </c>
      <c r="L22" s="194">
        <v>0</v>
      </c>
      <c r="M22" s="194">
        <v>0</v>
      </c>
      <c r="N22" s="194">
        <v>0</v>
      </c>
      <c r="O22" s="194">
        <v>0</v>
      </c>
      <c r="P22" s="195">
        <v>0</v>
      </c>
    </row>
    <row r="23" spans="1:28" ht="25" customHeight="1">
      <c r="A23" s="184">
        <v>23</v>
      </c>
      <c r="B23" s="184">
        <v>20</v>
      </c>
      <c r="C23" s="185" t="s">
        <v>120</v>
      </c>
      <c r="D23" s="194">
        <v>42.62</v>
      </c>
      <c r="E23" s="194">
        <v>50</v>
      </c>
      <c r="F23" s="194">
        <v>45.559999999999995</v>
      </c>
      <c r="G23" s="194">
        <v>49.57</v>
      </c>
      <c r="H23" s="194">
        <v>0.96</v>
      </c>
      <c r="I23" s="194">
        <v>0</v>
      </c>
      <c r="J23" s="194">
        <v>0</v>
      </c>
      <c r="K23" s="194">
        <v>0</v>
      </c>
      <c r="L23" s="194">
        <v>0</v>
      </c>
      <c r="M23" s="194">
        <v>0</v>
      </c>
      <c r="N23" s="194">
        <v>0</v>
      </c>
      <c r="O23" s="194">
        <v>0</v>
      </c>
      <c r="P23" s="195">
        <v>188.71</v>
      </c>
    </row>
    <row r="24" spans="1:28" ht="37.5" customHeight="1">
      <c r="A24" s="184">
        <v>24</v>
      </c>
      <c r="B24" s="184">
        <v>21</v>
      </c>
      <c r="C24" s="186" t="s">
        <v>125</v>
      </c>
      <c r="D24" s="194">
        <v>14981.98</v>
      </c>
      <c r="E24" s="194">
        <v>4853.79</v>
      </c>
      <c r="F24" s="194">
        <v>5452.54</v>
      </c>
      <c r="G24" s="194">
        <v>4093.02</v>
      </c>
      <c r="H24" s="194">
        <v>6964.8099999999995</v>
      </c>
      <c r="I24" s="194">
        <v>0</v>
      </c>
      <c r="J24" s="194">
        <v>0</v>
      </c>
      <c r="K24" s="194">
        <v>0</v>
      </c>
      <c r="L24" s="194">
        <v>0</v>
      </c>
      <c r="M24" s="194">
        <v>0</v>
      </c>
      <c r="N24" s="194">
        <v>0</v>
      </c>
      <c r="O24" s="194">
        <v>0</v>
      </c>
      <c r="P24" s="195">
        <v>36346.14</v>
      </c>
    </row>
    <row r="25" spans="1:28" ht="37.5" customHeight="1">
      <c r="A25" s="184">
        <v>25</v>
      </c>
      <c r="B25" s="184">
        <v>22</v>
      </c>
      <c r="C25" s="186" t="s">
        <v>121</v>
      </c>
      <c r="D25" s="194">
        <v>0</v>
      </c>
      <c r="E25" s="194">
        <v>0</v>
      </c>
      <c r="F25" s="194">
        <v>768.5</v>
      </c>
      <c r="G25" s="194">
        <v>918.31999999999994</v>
      </c>
      <c r="H25" s="194">
        <v>1213.27</v>
      </c>
      <c r="I25" s="194">
        <v>0</v>
      </c>
      <c r="J25" s="194">
        <v>0</v>
      </c>
      <c r="K25" s="194">
        <v>0</v>
      </c>
      <c r="L25" s="194">
        <v>0</v>
      </c>
      <c r="M25" s="194">
        <v>0</v>
      </c>
      <c r="N25" s="194">
        <v>0</v>
      </c>
      <c r="O25" s="194">
        <v>0</v>
      </c>
      <c r="P25" s="195">
        <v>2900.09</v>
      </c>
    </row>
    <row r="26" spans="1:28" ht="37.5" customHeight="1">
      <c r="A26" s="184">
        <v>26</v>
      </c>
      <c r="B26" s="184">
        <v>23</v>
      </c>
      <c r="C26" s="118" t="s">
        <v>127</v>
      </c>
      <c r="D26" s="194">
        <v>0</v>
      </c>
      <c r="E26" s="194">
        <v>0</v>
      </c>
      <c r="F26" s="194">
        <v>0</v>
      </c>
      <c r="G26" s="194">
        <v>0</v>
      </c>
      <c r="H26" s="194">
        <v>0</v>
      </c>
      <c r="I26" s="194">
        <v>0</v>
      </c>
      <c r="J26" s="194">
        <v>0</v>
      </c>
      <c r="K26" s="194">
        <v>0</v>
      </c>
      <c r="L26" s="194">
        <v>0</v>
      </c>
      <c r="M26" s="194">
        <v>0</v>
      </c>
      <c r="N26" s="194">
        <v>0</v>
      </c>
      <c r="O26" s="194">
        <v>0</v>
      </c>
      <c r="P26" s="195">
        <v>0</v>
      </c>
    </row>
    <row r="27" spans="1:28" ht="25" customHeight="1">
      <c r="A27" s="184">
        <v>27</v>
      </c>
      <c r="B27" s="184">
        <v>24</v>
      </c>
      <c r="C27" s="186" t="s">
        <v>126</v>
      </c>
      <c r="D27" s="194">
        <v>0</v>
      </c>
      <c r="E27" s="194">
        <v>0</v>
      </c>
      <c r="F27" s="194">
        <v>0</v>
      </c>
      <c r="G27" s="194">
        <v>141.5</v>
      </c>
      <c r="H27" s="194">
        <v>257.56</v>
      </c>
      <c r="I27" s="194">
        <v>0</v>
      </c>
      <c r="J27" s="194">
        <v>0</v>
      </c>
      <c r="K27" s="194">
        <v>0</v>
      </c>
      <c r="L27" s="194">
        <v>0</v>
      </c>
      <c r="M27" s="194">
        <v>0</v>
      </c>
      <c r="N27" s="194">
        <v>0</v>
      </c>
      <c r="O27" s="194">
        <v>0</v>
      </c>
      <c r="P27" s="195">
        <v>399.06</v>
      </c>
    </row>
    <row r="28" spans="1:28" ht="49.5" customHeight="1">
      <c r="A28" s="184">
        <v>28</v>
      </c>
      <c r="B28" s="184">
        <v>25</v>
      </c>
      <c r="C28" s="186" t="s">
        <v>158</v>
      </c>
      <c r="D28" s="194">
        <v>684.1</v>
      </c>
      <c r="E28" s="194">
        <v>577.27</v>
      </c>
      <c r="F28" s="194">
        <v>982.57</v>
      </c>
      <c r="G28" s="194">
        <v>1736.58</v>
      </c>
      <c r="H28" s="194">
        <v>2013.94</v>
      </c>
      <c r="I28" s="194">
        <v>0</v>
      </c>
      <c r="J28" s="194">
        <v>0</v>
      </c>
      <c r="K28" s="194">
        <v>0</v>
      </c>
      <c r="L28" s="194">
        <v>0</v>
      </c>
      <c r="M28" s="194">
        <v>0</v>
      </c>
      <c r="N28" s="194">
        <v>0</v>
      </c>
      <c r="O28" s="194">
        <v>0</v>
      </c>
      <c r="P28" s="195">
        <v>5994.46</v>
      </c>
    </row>
    <row r="29" spans="1:28" ht="25" customHeight="1">
      <c r="A29" s="184">
        <v>29</v>
      </c>
      <c r="B29" s="184">
        <v>26</v>
      </c>
      <c r="C29" s="115" t="s">
        <v>38</v>
      </c>
      <c r="D29" s="194">
        <v>0</v>
      </c>
      <c r="E29" s="194">
        <v>0</v>
      </c>
      <c r="F29" s="194">
        <v>0</v>
      </c>
      <c r="G29" s="194">
        <v>234.66</v>
      </c>
      <c r="H29" s="194">
        <v>1577.17</v>
      </c>
      <c r="I29" s="194">
        <v>0</v>
      </c>
      <c r="J29" s="194">
        <v>0</v>
      </c>
      <c r="K29" s="194">
        <v>0</v>
      </c>
      <c r="L29" s="194">
        <v>0</v>
      </c>
      <c r="M29" s="194">
        <v>0</v>
      </c>
      <c r="N29" s="194">
        <v>0</v>
      </c>
      <c r="O29" s="194">
        <v>0</v>
      </c>
      <c r="P29" s="195">
        <v>1811.8300000000002</v>
      </c>
    </row>
    <row r="30" spans="1:28" ht="25" customHeight="1">
      <c r="A30" s="184">
        <v>30</v>
      </c>
      <c r="B30" s="184">
        <v>27</v>
      </c>
      <c r="C30" s="115" t="s">
        <v>396</v>
      </c>
      <c r="D30" s="194">
        <v>102.83</v>
      </c>
      <c r="E30" s="194">
        <v>102.63</v>
      </c>
      <c r="F30" s="194">
        <v>149.79</v>
      </c>
      <c r="G30" s="194">
        <v>412.28</v>
      </c>
      <c r="H30" s="194">
        <v>514.33000000000004</v>
      </c>
      <c r="I30" s="194">
        <v>0</v>
      </c>
      <c r="J30" s="194">
        <v>0</v>
      </c>
      <c r="K30" s="194">
        <v>0</v>
      </c>
      <c r="L30" s="194">
        <v>0</v>
      </c>
      <c r="M30" s="194">
        <v>0</v>
      </c>
      <c r="N30" s="194">
        <v>0</v>
      </c>
      <c r="O30" s="194">
        <v>0</v>
      </c>
      <c r="P30" s="195">
        <v>1281.8600000000001</v>
      </c>
    </row>
    <row r="31" spans="1:28" ht="36.75" customHeight="1">
      <c r="A31" s="184">
        <v>31</v>
      </c>
      <c r="B31" s="184">
        <v>28</v>
      </c>
      <c r="C31" s="115" t="s">
        <v>86</v>
      </c>
      <c r="D31" s="196">
        <v>7839.9766666666674</v>
      </c>
      <c r="E31" s="196">
        <v>7839.9766666666674</v>
      </c>
      <c r="F31" s="196">
        <v>7839.9766666666674</v>
      </c>
      <c r="G31" s="196">
        <v>7839.9766666666674</v>
      </c>
      <c r="H31" s="196">
        <v>7839.9766666666674</v>
      </c>
      <c r="I31" s="196">
        <v>7839.9766666666674</v>
      </c>
      <c r="J31" s="196">
        <v>7839.9766666666674</v>
      </c>
      <c r="K31" s="196">
        <v>7839.9766666666674</v>
      </c>
      <c r="L31" s="196">
        <v>7839.9766666666674</v>
      </c>
      <c r="M31" s="196">
        <v>7839.9766666666674</v>
      </c>
      <c r="N31" s="196">
        <v>7839.9766666666674</v>
      </c>
      <c r="O31" s="196">
        <v>7839.9766666666674</v>
      </c>
      <c r="P31" s="195">
        <v>94079.720000000016</v>
      </c>
    </row>
    <row r="32" spans="1:28" ht="18.75" customHeight="1">
      <c r="A32" s="184">
        <v>32</v>
      </c>
      <c r="B32" s="184">
        <v>29</v>
      </c>
      <c r="C32" s="186" t="s">
        <v>417</v>
      </c>
      <c r="D32" s="196">
        <v>872.89</v>
      </c>
      <c r="E32" s="196">
        <v>861.08</v>
      </c>
      <c r="F32" s="196">
        <v>1172.5899999999999</v>
      </c>
      <c r="G32" s="196">
        <v>1346.45</v>
      </c>
      <c r="H32" s="196">
        <v>1553.22</v>
      </c>
      <c r="I32" s="196">
        <v>0</v>
      </c>
      <c r="J32" s="196">
        <v>0</v>
      </c>
      <c r="K32" s="196">
        <v>0</v>
      </c>
      <c r="L32" s="196">
        <v>0</v>
      </c>
      <c r="M32" s="196">
        <v>0</v>
      </c>
      <c r="N32" s="196">
        <v>0</v>
      </c>
      <c r="O32" s="196">
        <v>0</v>
      </c>
      <c r="P32" s="195">
        <v>5806.2300000000005</v>
      </c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</row>
    <row r="33" spans="1:29" ht="18.75" customHeight="1">
      <c r="A33" s="184">
        <v>33</v>
      </c>
      <c r="B33" s="184">
        <v>30</v>
      </c>
      <c r="C33" s="186" t="s">
        <v>418</v>
      </c>
      <c r="D33" s="196">
        <v>0</v>
      </c>
      <c r="E33" s="196">
        <v>0</v>
      </c>
      <c r="F33" s="196">
        <v>0</v>
      </c>
      <c r="G33" s="196">
        <v>493.78</v>
      </c>
      <c r="H33" s="196">
        <v>685.76</v>
      </c>
      <c r="I33" s="196">
        <v>0</v>
      </c>
      <c r="J33" s="196">
        <v>0</v>
      </c>
      <c r="K33" s="196">
        <v>0</v>
      </c>
      <c r="L33" s="196">
        <v>0</v>
      </c>
      <c r="M33" s="196">
        <v>0</v>
      </c>
      <c r="N33" s="196">
        <v>0</v>
      </c>
      <c r="O33" s="196">
        <v>0</v>
      </c>
      <c r="P33" s="195"/>
    </row>
    <row r="34" spans="1:29" ht="40" customHeight="1">
      <c r="A34" s="189">
        <v>34</v>
      </c>
      <c r="B34" s="189" t="s">
        <v>392</v>
      </c>
      <c r="C34" s="197" t="s">
        <v>416</v>
      </c>
      <c r="D34" s="198" t="s">
        <v>3</v>
      </c>
      <c r="E34" s="198" t="s">
        <v>4</v>
      </c>
      <c r="F34" s="198" t="s">
        <v>5</v>
      </c>
      <c r="G34" s="198" t="s">
        <v>6</v>
      </c>
      <c r="H34" s="198" t="s">
        <v>7</v>
      </c>
      <c r="I34" s="198" t="s">
        <v>8</v>
      </c>
      <c r="J34" s="198" t="s">
        <v>9</v>
      </c>
      <c r="K34" s="198" t="s">
        <v>10</v>
      </c>
      <c r="L34" s="198" t="s">
        <v>11</v>
      </c>
      <c r="M34" s="198" t="s">
        <v>12</v>
      </c>
      <c r="N34" s="198" t="s">
        <v>13</v>
      </c>
      <c r="O34" s="198" t="s">
        <v>14</v>
      </c>
      <c r="P34" s="190" t="s">
        <v>63</v>
      </c>
      <c r="Q34" s="188" t="s">
        <v>3</v>
      </c>
      <c r="R34" s="188" t="s">
        <v>399</v>
      </c>
      <c r="S34" s="188" t="s">
        <v>24</v>
      </c>
      <c r="T34" s="188" t="s">
        <v>25</v>
      </c>
      <c r="U34" s="188" t="s">
        <v>26</v>
      </c>
      <c r="V34" s="188" t="s">
        <v>27</v>
      </c>
      <c r="W34" s="188" t="s">
        <v>28</v>
      </c>
      <c r="X34" s="188" t="s">
        <v>29</v>
      </c>
      <c r="Y34" s="188" t="s">
        <v>30</v>
      </c>
      <c r="Z34" s="188" t="s">
        <v>31</v>
      </c>
      <c r="AA34" s="188" t="s">
        <v>32</v>
      </c>
      <c r="AB34" s="188" t="s">
        <v>33</v>
      </c>
    </row>
    <row r="35" spans="1:29" s="36" customFormat="1" ht="30.75" customHeight="1">
      <c r="A35" s="199">
        <v>35</v>
      </c>
      <c r="B35" s="199"/>
      <c r="C35" s="189"/>
      <c r="D35" s="190" t="s">
        <v>108</v>
      </c>
      <c r="E35" s="190" t="s">
        <v>108</v>
      </c>
      <c r="F35" s="190" t="s">
        <v>108</v>
      </c>
      <c r="G35" s="190" t="s">
        <v>108</v>
      </c>
      <c r="H35" s="190" t="s">
        <v>108</v>
      </c>
      <c r="I35" s="190" t="s">
        <v>108</v>
      </c>
      <c r="J35" s="190" t="s">
        <v>108</v>
      </c>
      <c r="K35" s="190" t="s">
        <v>108</v>
      </c>
      <c r="L35" s="190" t="s">
        <v>108</v>
      </c>
      <c r="M35" s="190" t="s">
        <v>108</v>
      </c>
      <c r="N35" s="190" t="s">
        <v>108</v>
      </c>
      <c r="O35" s="190" t="s">
        <v>108</v>
      </c>
      <c r="P35" s="190" t="s">
        <v>109</v>
      </c>
    </row>
    <row r="36" spans="1:29" ht="34.5" customHeight="1">
      <c r="A36" s="191">
        <v>36</v>
      </c>
      <c r="B36" s="191" t="s">
        <v>1</v>
      </c>
      <c r="C36" s="192" t="s">
        <v>183</v>
      </c>
      <c r="D36" s="193">
        <v>9618.77</v>
      </c>
      <c r="E36" s="193">
        <v>8756.2100000000009</v>
      </c>
      <c r="F36" s="193">
        <v>7219.9800000000005</v>
      </c>
      <c r="G36" s="193">
        <v>12929.560000000001</v>
      </c>
      <c r="H36" s="193">
        <v>7772.8200000000015</v>
      </c>
      <c r="I36" s="193">
        <v>0</v>
      </c>
      <c r="J36" s="193">
        <v>0</v>
      </c>
      <c r="K36" s="193">
        <v>0</v>
      </c>
      <c r="L36" s="193">
        <v>0</v>
      </c>
      <c r="M36" s="193">
        <v>0</v>
      </c>
      <c r="N36" s="193">
        <v>0</v>
      </c>
      <c r="O36" s="193">
        <v>0</v>
      </c>
      <c r="P36" s="193">
        <v>46297.34</v>
      </c>
      <c r="Q36" s="103">
        <v>9618.77</v>
      </c>
      <c r="R36" s="103">
        <v>18374.980000000003</v>
      </c>
      <c r="S36" s="103">
        <v>25594.960000000003</v>
      </c>
      <c r="T36" s="103">
        <v>38524.520000000004</v>
      </c>
      <c r="U36" s="103">
        <v>46297.340000000004</v>
      </c>
      <c r="V36" s="103">
        <v>46297.340000000004</v>
      </c>
      <c r="W36" s="103">
        <v>46297.340000000004</v>
      </c>
      <c r="X36" s="103">
        <v>46297.340000000004</v>
      </c>
      <c r="Y36" s="103">
        <v>46297.340000000004</v>
      </c>
      <c r="Z36" s="103">
        <v>46297.340000000004</v>
      </c>
      <c r="AA36" s="103">
        <v>46297.340000000004</v>
      </c>
      <c r="AB36" s="103">
        <v>46297.340000000004</v>
      </c>
      <c r="AC36" s="103"/>
    </row>
    <row r="37" spans="1:29" ht="45" customHeight="1">
      <c r="A37" s="200">
        <v>37</v>
      </c>
      <c r="B37" s="201">
        <v>1</v>
      </c>
      <c r="C37" s="115" t="s">
        <v>181</v>
      </c>
      <c r="D37" s="194">
        <v>1656.34</v>
      </c>
      <c r="E37" s="194">
        <v>1739.37</v>
      </c>
      <c r="F37" s="194">
        <v>1747.2</v>
      </c>
      <c r="G37" s="194">
        <v>2675.96</v>
      </c>
      <c r="H37" s="194">
        <v>1632.17</v>
      </c>
      <c r="I37" s="194">
        <v>0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5">
        <v>9451.0400000000009</v>
      </c>
    </row>
    <row r="38" spans="1:29" ht="25" customHeight="1">
      <c r="A38" s="184">
        <v>38</v>
      </c>
      <c r="B38" s="184">
        <v>2</v>
      </c>
      <c r="C38" s="111" t="s">
        <v>87</v>
      </c>
      <c r="D38" s="194">
        <v>1671.24</v>
      </c>
      <c r="E38" s="194">
        <v>1747.2</v>
      </c>
      <c r="F38" s="194">
        <v>1785.18</v>
      </c>
      <c r="G38" s="194">
        <v>2645.07</v>
      </c>
      <c r="H38" s="194">
        <v>2304.38</v>
      </c>
      <c r="I38" s="194">
        <v>0</v>
      </c>
      <c r="J38" s="194">
        <v>0</v>
      </c>
      <c r="K38" s="194">
        <v>0</v>
      </c>
      <c r="L38" s="194">
        <v>0</v>
      </c>
      <c r="M38" s="194">
        <v>0</v>
      </c>
      <c r="N38" s="194">
        <v>0</v>
      </c>
      <c r="O38" s="194">
        <v>0</v>
      </c>
      <c r="P38" s="195">
        <v>10153.07</v>
      </c>
    </row>
    <row r="39" spans="1:29" ht="25" customHeight="1">
      <c r="A39" s="200">
        <v>39</v>
      </c>
      <c r="B39" s="201">
        <v>3</v>
      </c>
      <c r="C39" s="111" t="s">
        <v>88</v>
      </c>
      <c r="D39" s="194">
        <v>1021.94</v>
      </c>
      <c r="E39" s="194">
        <v>1198.17</v>
      </c>
      <c r="F39" s="194">
        <v>1082.33</v>
      </c>
      <c r="G39" s="194">
        <v>1629.6599999999999</v>
      </c>
      <c r="H39" s="194">
        <v>988.92</v>
      </c>
      <c r="I39" s="194">
        <v>0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5">
        <v>5921.02</v>
      </c>
    </row>
    <row r="40" spans="1:29" ht="25" customHeight="1">
      <c r="A40" s="184">
        <v>40</v>
      </c>
      <c r="B40" s="184">
        <v>4</v>
      </c>
      <c r="C40" s="111" t="s">
        <v>316</v>
      </c>
      <c r="D40" s="194">
        <v>1077.96</v>
      </c>
      <c r="E40" s="194">
        <v>1245.7</v>
      </c>
      <c r="F40" s="194">
        <v>1145.7</v>
      </c>
      <c r="G40" s="194">
        <v>1744.5300000000002</v>
      </c>
      <c r="H40" s="194">
        <v>1056.97</v>
      </c>
      <c r="I40" s="194">
        <v>0</v>
      </c>
      <c r="J40" s="194">
        <v>0</v>
      </c>
      <c r="K40" s="194">
        <v>0</v>
      </c>
      <c r="L40" s="194">
        <v>0</v>
      </c>
      <c r="M40" s="194">
        <v>0</v>
      </c>
      <c r="N40" s="194">
        <v>0</v>
      </c>
      <c r="O40" s="194">
        <v>0</v>
      </c>
      <c r="P40" s="195">
        <v>6270.86</v>
      </c>
    </row>
    <row r="41" spans="1:29" ht="31.5" customHeight="1">
      <c r="A41" s="200">
        <v>41</v>
      </c>
      <c r="B41" s="201">
        <v>5</v>
      </c>
      <c r="C41" s="111" t="s">
        <v>182</v>
      </c>
      <c r="D41" s="194">
        <v>339.13</v>
      </c>
      <c r="E41" s="194">
        <v>357.22</v>
      </c>
      <c r="F41" s="194">
        <v>358.92</v>
      </c>
      <c r="G41" s="194">
        <v>523.53</v>
      </c>
      <c r="H41" s="194">
        <v>334.43</v>
      </c>
      <c r="I41" s="194">
        <v>0</v>
      </c>
      <c r="J41" s="194">
        <v>0</v>
      </c>
      <c r="K41" s="194">
        <v>0</v>
      </c>
      <c r="L41" s="194">
        <v>0</v>
      </c>
      <c r="M41" s="194">
        <v>0</v>
      </c>
      <c r="N41" s="194">
        <v>0</v>
      </c>
      <c r="O41" s="194">
        <v>0</v>
      </c>
      <c r="P41" s="195">
        <v>1913.23</v>
      </c>
      <c r="Q41" s="28"/>
    </row>
    <row r="42" spans="1:29" ht="31.5" customHeight="1">
      <c r="A42" s="184">
        <v>42</v>
      </c>
      <c r="B42" s="184">
        <v>6</v>
      </c>
      <c r="C42" s="117" t="s">
        <v>111</v>
      </c>
      <c r="D42" s="194">
        <v>342.37</v>
      </c>
      <c r="E42" s="194">
        <v>358.92</v>
      </c>
      <c r="F42" s="194">
        <v>367.2</v>
      </c>
      <c r="G42" s="194">
        <v>530.74</v>
      </c>
      <c r="H42" s="194">
        <v>481.17</v>
      </c>
      <c r="I42" s="194"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4">
        <v>0</v>
      </c>
      <c r="P42" s="195">
        <v>2080.4</v>
      </c>
      <c r="Q42" s="28"/>
    </row>
    <row r="43" spans="1:29" ht="25" customHeight="1">
      <c r="A43" s="200">
        <v>43</v>
      </c>
      <c r="B43" s="201">
        <v>7</v>
      </c>
      <c r="C43" s="117" t="s">
        <v>112</v>
      </c>
      <c r="D43" s="194">
        <v>154.62</v>
      </c>
      <c r="E43" s="194">
        <v>151.02000000000001</v>
      </c>
      <c r="F43" s="194">
        <v>148.63000000000002</v>
      </c>
      <c r="G43" s="194">
        <v>231.44</v>
      </c>
      <c r="H43" s="194">
        <v>215.49</v>
      </c>
      <c r="I43" s="194">
        <v>0</v>
      </c>
      <c r="J43" s="194">
        <v>0</v>
      </c>
      <c r="K43" s="194">
        <v>0</v>
      </c>
      <c r="L43" s="194">
        <v>0</v>
      </c>
      <c r="M43" s="194">
        <v>0</v>
      </c>
      <c r="N43" s="194">
        <v>0</v>
      </c>
      <c r="O43" s="194">
        <v>0</v>
      </c>
      <c r="P43" s="195">
        <v>901.2</v>
      </c>
    </row>
    <row r="44" spans="1:29" ht="25" customHeight="1">
      <c r="A44" s="184">
        <v>44</v>
      </c>
      <c r="B44" s="184">
        <v>8</v>
      </c>
      <c r="C44" s="117" t="s">
        <v>317</v>
      </c>
      <c r="D44" s="194">
        <v>163.1</v>
      </c>
      <c r="E44" s="194">
        <v>158.21</v>
      </c>
      <c r="F44" s="194">
        <v>158.22</v>
      </c>
      <c r="G44" s="194">
        <v>241.26</v>
      </c>
      <c r="H44" s="194">
        <v>159.91</v>
      </c>
      <c r="I44" s="194">
        <v>0</v>
      </c>
      <c r="J44" s="194">
        <v>0</v>
      </c>
      <c r="K44" s="194">
        <v>0</v>
      </c>
      <c r="L44" s="194">
        <v>0</v>
      </c>
      <c r="M44" s="194">
        <v>0</v>
      </c>
      <c r="N44" s="194">
        <v>0</v>
      </c>
      <c r="O44" s="194">
        <v>0</v>
      </c>
      <c r="P44" s="195">
        <v>880.69999999999993</v>
      </c>
    </row>
    <row r="45" spans="1:29" ht="25" customHeight="1">
      <c r="A45" s="200">
        <v>45</v>
      </c>
      <c r="B45" s="201">
        <v>9</v>
      </c>
      <c r="C45" s="118" t="s">
        <v>113</v>
      </c>
      <c r="D45" s="194">
        <v>0</v>
      </c>
      <c r="E45" s="194">
        <v>0</v>
      </c>
      <c r="F45" s="194">
        <v>0</v>
      </c>
      <c r="G45" s="194">
        <v>0</v>
      </c>
      <c r="H45" s="194">
        <v>0</v>
      </c>
      <c r="I45" s="194">
        <v>0</v>
      </c>
      <c r="J45" s="194">
        <v>0</v>
      </c>
      <c r="K45" s="194">
        <v>0</v>
      </c>
      <c r="L45" s="194">
        <v>0</v>
      </c>
      <c r="M45" s="194">
        <v>0</v>
      </c>
      <c r="N45" s="194">
        <v>0</v>
      </c>
      <c r="O45" s="194">
        <v>0</v>
      </c>
      <c r="P45" s="195">
        <v>0</v>
      </c>
    </row>
    <row r="46" spans="1:29" ht="25" customHeight="1">
      <c r="A46" s="184">
        <v>46</v>
      </c>
      <c r="B46" s="184">
        <v>10</v>
      </c>
      <c r="C46" s="115" t="s">
        <v>82</v>
      </c>
      <c r="D46" s="194">
        <v>0</v>
      </c>
      <c r="E46" s="194">
        <v>0</v>
      </c>
      <c r="F46" s="194">
        <v>0</v>
      </c>
      <c r="G46" s="194">
        <v>0</v>
      </c>
      <c r="H46" s="194">
        <v>0</v>
      </c>
      <c r="I46" s="194">
        <v>0</v>
      </c>
      <c r="J46" s="194">
        <v>0</v>
      </c>
      <c r="K46" s="194">
        <v>0</v>
      </c>
      <c r="L46" s="194">
        <v>0</v>
      </c>
      <c r="M46" s="194">
        <v>0</v>
      </c>
      <c r="N46" s="194">
        <v>0</v>
      </c>
      <c r="O46" s="194">
        <v>0</v>
      </c>
      <c r="P46" s="195">
        <v>0</v>
      </c>
    </row>
    <row r="47" spans="1:29" ht="25" customHeight="1">
      <c r="A47" s="200">
        <v>47</v>
      </c>
      <c r="B47" s="201">
        <v>11</v>
      </c>
      <c r="C47" s="115" t="s">
        <v>15</v>
      </c>
      <c r="D47" s="194">
        <v>0</v>
      </c>
      <c r="E47" s="194">
        <v>0</v>
      </c>
      <c r="F47" s="194">
        <v>0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5">
        <v>0</v>
      </c>
    </row>
    <row r="48" spans="1:29" ht="25" customHeight="1">
      <c r="A48" s="184">
        <v>48</v>
      </c>
      <c r="B48" s="184">
        <v>12</v>
      </c>
      <c r="C48" s="117" t="s">
        <v>16</v>
      </c>
      <c r="D48" s="194">
        <v>0</v>
      </c>
      <c r="E48" s="194">
        <v>0</v>
      </c>
      <c r="F48" s="194">
        <v>0</v>
      </c>
      <c r="G48" s="194">
        <v>0</v>
      </c>
      <c r="H48" s="194">
        <v>0</v>
      </c>
      <c r="I48" s="194">
        <v>0</v>
      </c>
      <c r="J48" s="194">
        <v>0</v>
      </c>
      <c r="K48" s="194">
        <v>0</v>
      </c>
      <c r="L48" s="194">
        <v>0</v>
      </c>
      <c r="M48" s="194">
        <v>0</v>
      </c>
      <c r="N48" s="194">
        <v>0</v>
      </c>
      <c r="O48" s="194">
        <v>0</v>
      </c>
      <c r="P48" s="195">
        <v>0</v>
      </c>
    </row>
    <row r="49" spans="1:16" ht="25" customHeight="1">
      <c r="A49" s="200">
        <v>49</v>
      </c>
      <c r="B49" s="201">
        <v>13</v>
      </c>
      <c r="C49" s="115" t="s">
        <v>115</v>
      </c>
      <c r="D49" s="194">
        <v>0</v>
      </c>
      <c r="E49" s="194">
        <v>0</v>
      </c>
      <c r="F49" s="194">
        <v>0</v>
      </c>
      <c r="G49" s="194">
        <v>0</v>
      </c>
      <c r="H49" s="194">
        <v>0</v>
      </c>
      <c r="I49" s="194">
        <v>0</v>
      </c>
      <c r="J49" s="194">
        <v>0</v>
      </c>
      <c r="K49" s="194">
        <v>0</v>
      </c>
      <c r="L49" s="194">
        <v>0</v>
      </c>
      <c r="M49" s="194">
        <v>0</v>
      </c>
      <c r="N49" s="194">
        <v>0</v>
      </c>
      <c r="O49" s="194">
        <v>0</v>
      </c>
      <c r="P49" s="195">
        <v>0</v>
      </c>
    </row>
    <row r="50" spans="1:16" ht="25" customHeight="1">
      <c r="A50" s="184">
        <v>50</v>
      </c>
      <c r="B50" s="184">
        <v>14</v>
      </c>
      <c r="C50" s="115" t="s">
        <v>81</v>
      </c>
      <c r="D50" s="194">
        <v>0</v>
      </c>
      <c r="E50" s="194">
        <v>0</v>
      </c>
      <c r="F50" s="194">
        <v>0</v>
      </c>
      <c r="G50" s="194">
        <v>0</v>
      </c>
      <c r="H50" s="194">
        <v>0</v>
      </c>
      <c r="I50" s="194">
        <v>0</v>
      </c>
      <c r="J50" s="194">
        <v>0</v>
      </c>
      <c r="K50" s="194">
        <v>0</v>
      </c>
      <c r="L50" s="194">
        <v>0</v>
      </c>
      <c r="M50" s="194">
        <v>0</v>
      </c>
      <c r="N50" s="194">
        <v>0</v>
      </c>
      <c r="O50" s="194">
        <v>0</v>
      </c>
      <c r="P50" s="195">
        <v>0</v>
      </c>
    </row>
    <row r="51" spans="1:16" ht="25" customHeight="1">
      <c r="A51" s="200">
        <v>51</v>
      </c>
      <c r="B51" s="201">
        <v>15</v>
      </c>
      <c r="C51" s="115" t="s">
        <v>21</v>
      </c>
      <c r="D51" s="194">
        <v>0</v>
      </c>
      <c r="E51" s="194">
        <v>0</v>
      </c>
      <c r="F51" s="194">
        <v>0</v>
      </c>
      <c r="G51" s="194">
        <v>0</v>
      </c>
      <c r="H51" s="194">
        <v>0</v>
      </c>
      <c r="I51" s="194">
        <v>0</v>
      </c>
      <c r="J51" s="194">
        <v>0</v>
      </c>
      <c r="K51" s="194">
        <v>0</v>
      </c>
      <c r="L51" s="194">
        <v>0</v>
      </c>
      <c r="M51" s="194">
        <v>0</v>
      </c>
      <c r="N51" s="194">
        <v>0</v>
      </c>
      <c r="O51" s="194">
        <v>0</v>
      </c>
      <c r="P51" s="195">
        <v>0</v>
      </c>
    </row>
    <row r="52" spans="1:16" ht="25" customHeight="1">
      <c r="A52" s="184">
        <v>52</v>
      </c>
      <c r="B52" s="184">
        <v>16</v>
      </c>
      <c r="C52" s="115" t="s">
        <v>90</v>
      </c>
      <c r="D52" s="194">
        <v>82.13</v>
      </c>
      <c r="E52" s="194">
        <v>161.91999999999999</v>
      </c>
      <c r="F52" s="194">
        <v>25.77</v>
      </c>
      <c r="G52" s="194">
        <v>34.4</v>
      </c>
      <c r="H52" s="194">
        <v>250.56</v>
      </c>
      <c r="I52" s="194">
        <v>0</v>
      </c>
      <c r="J52" s="194">
        <v>0</v>
      </c>
      <c r="K52" s="194">
        <v>0</v>
      </c>
      <c r="L52" s="194">
        <v>0</v>
      </c>
      <c r="M52" s="194">
        <v>0</v>
      </c>
      <c r="N52" s="194">
        <v>0</v>
      </c>
      <c r="O52" s="194">
        <v>0</v>
      </c>
      <c r="P52" s="195">
        <v>554.78</v>
      </c>
    </row>
    <row r="53" spans="1:16" ht="29.25" customHeight="1">
      <c r="A53" s="200">
        <v>53</v>
      </c>
      <c r="B53" s="201">
        <v>17</v>
      </c>
      <c r="C53" s="115" t="s">
        <v>36</v>
      </c>
      <c r="D53" s="194">
        <v>0</v>
      </c>
      <c r="E53" s="194">
        <v>0</v>
      </c>
      <c r="F53" s="194">
        <v>0</v>
      </c>
      <c r="G53" s="194">
        <v>0</v>
      </c>
      <c r="H53" s="194">
        <v>0</v>
      </c>
      <c r="I53" s="194">
        <v>0</v>
      </c>
      <c r="J53" s="194">
        <v>0</v>
      </c>
      <c r="K53" s="194">
        <v>0</v>
      </c>
      <c r="L53" s="194">
        <v>0</v>
      </c>
      <c r="M53" s="194">
        <v>0</v>
      </c>
      <c r="N53" s="194">
        <v>0</v>
      </c>
      <c r="O53" s="194">
        <v>0</v>
      </c>
      <c r="P53" s="195">
        <v>0</v>
      </c>
    </row>
    <row r="54" spans="1:16" ht="37.5" customHeight="1">
      <c r="A54" s="184">
        <v>54</v>
      </c>
      <c r="B54" s="184">
        <v>18</v>
      </c>
      <c r="C54" s="118" t="s">
        <v>116</v>
      </c>
      <c r="D54" s="194">
        <v>0</v>
      </c>
      <c r="E54" s="194">
        <v>0</v>
      </c>
      <c r="F54" s="194">
        <v>0</v>
      </c>
      <c r="G54" s="194">
        <v>0</v>
      </c>
      <c r="H54" s="194">
        <v>0</v>
      </c>
      <c r="I54" s="194">
        <v>0</v>
      </c>
      <c r="J54" s="194">
        <v>0</v>
      </c>
      <c r="K54" s="194">
        <v>0</v>
      </c>
      <c r="L54" s="194">
        <v>0</v>
      </c>
      <c r="M54" s="194">
        <v>0</v>
      </c>
      <c r="N54" s="194">
        <v>0</v>
      </c>
      <c r="O54" s="194">
        <v>0</v>
      </c>
      <c r="P54" s="195">
        <v>0</v>
      </c>
    </row>
    <row r="55" spans="1:16" ht="25" customHeight="1">
      <c r="A55" s="200">
        <v>55</v>
      </c>
      <c r="B55" s="201">
        <v>19</v>
      </c>
      <c r="C55" s="121" t="s">
        <v>123</v>
      </c>
      <c r="D55" s="194">
        <v>1972.45</v>
      </c>
      <c r="E55" s="194">
        <v>0</v>
      </c>
      <c r="F55" s="194">
        <v>275</v>
      </c>
      <c r="G55" s="194">
        <v>2500</v>
      </c>
      <c r="H55" s="194">
        <v>0</v>
      </c>
      <c r="I55" s="194">
        <v>0</v>
      </c>
      <c r="J55" s="194">
        <v>0</v>
      </c>
      <c r="K55" s="194">
        <v>0</v>
      </c>
      <c r="L55" s="194">
        <v>0</v>
      </c>
      <c r="M55" s="194">
        <v>0</v>
      </c>
      <c r="N55" s="194">
        <v>0</v>
      </c>
      <c r="O55" s="194">
        <v>0</v>
      </c>
      <c r="P55" s="195">
        <v>4747.45</v>
      </c>
    </row>
    <row r="56" spans="1:16" ht="39.75" customHeight="1">
      <c r="A56" s="184">
        <v>56</v>
      </c>
      <c r="B56" s="184">
        <v>20</v>
      </c>
      <c r="C56" s="121" t="s">
        <v>124</v>
      </c>
      <c r="D56" s="194">
        <v>96.02</v>
      </c>
      <c r="E56" s="194">
        <v>560.03</v>
      </c>
      <c r="F56" s="194">
        <v>55.84</v>
      </c>
      <c r="G56" s="194">
        <v>89.14</v>
      </c>
      <c r="H56" s="194">
        <v>77.09</v>
      </c>
      <c r="I56" s="194">
        <v>0</v>
      </c>
      <c r="J56" s="194">
        <v>0</v>
      </c>
      <c r="K56" s="194">
        <v>0</v>
      </c>
      <c r="L56" s="194">
        <v>0</v>
      </c>
      <c r="M56" s="194">
        <v>0</v>
      </c>
      <c r="N56" s="194">
        <v>0</v>
      </c>
      <c r="O56" s="194">
        <v>0</v>
      </c>
      <c r="P56" s="195">
        <v>878.12</v>
      </c>
    </row>
    <row r="57" spans="1:16" ht="25" customHeight="1">
      <c r="A57" s="200">
        <v>57</v>
      </c>
      <c r="B57" s="201">
        <v>21</v>
      </c>
      <c r="C57" s="121" t="s">
        <v>37</v>
      </c>
      <c r="D57" s="194">
        <v>0</v>
      </c>
      <c r="E57" s="194">
        <v>0</v>
      </c>
      <c r="F57" s="194">
        <v>0</v>
      </c>
      <c r="G57" s="194">
        <v>0</v>
      </c>
      <c r="H57" s="194">
        <v>0</v>
      </c>
      <c r="I57" s="194">
        <v>0</v>
      </c>
      <c r="J57" s="194">
        <v>0</v>
      </c>
      <c r="K57" s="194">
        <v>0</v>
      </c>
      <c r="L57" s="194">
        <v>0</v>
      </c>
      <c r="M57" s="194">
        <v>0</v>
      </c>
      <c r="N57" s="194">
        <v>0</v>
      </c>
      <c r="O57" s="194">
        <v>0</v>
      </c>
      <c r="P57" s="195">
        <v>0</v>
      </c>
    </row>
    <row r="58" spans="1:16" ht="25" customHeight="1">
      <c r="A58" s="184">
        <v>58</v>
      </c>
      <c r="B58" s="184">
        <v>22</v>
      </c>
      <c r="C58" s="122" t="s">
        <v>38</v>
      </c>
      <c r="D58" s="194">
        <v>0</v>
      </c>
      <c r="E58" s="194">
        <v>0</v>
      </c>
      <c r="F58" s="194">
        <v>0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>
        <v>0</v>
      </c>
      <c r="M58" s="194">
        <v>0</v>
      </c>
      <c r="N58" s="194">
        <v>0</v>
      </c>
      <c r="O58" s="194">
        <v>0</v>
      </c>
      <c r="P58" s="195">
        <v>0</v>
      </c>
    </row>
    <row r="59" spans="1:16" ht="41.25" customHeight="1">
      <c r="A59" s="200">
        <v>59</v>
      </c>
      <c r="B59" s="201">
        <v>23</v>
      </c>
      <c r="C59" s="118" t="s">
        <v>41</v>
      </c>
      <c r="D59" s="194">
        <v>1041.47</v>
      </c>
      <c r="E59" s="194">
        <v>1078.45</v>
      </c>
      <c r="F59" s="194">
        <v>69.989999999999995</v>
      </c>
      <c r="G59" s="194">
        <v>83.83</v>
      </c>
      <c r="H59" s="194">
        <v>271.73</v>
      </c>
      <c r="I59" s="194">
        <v>0</v>
      </c>
      <c r="J59" s="194">
        <v>0</v>
      </c>
      <c r="K59" s="194">
        <v>0</v>
      </c>
      <c r="L59" s="194">
        <v>0</v>
      </c>
      <c r="M59" s="194">
        <v>0</v>
      </c>
      <c r="N59" s="194">
        <v>0</v>
      </c>
      <c r="O59" s="194">
        <v>0</v>
      </c>
      <c r="P59" s="195">
        <v>2545.4699999999998</v>
      </c>
    </row>
    <row r="60" spans="1:16" ht="41.25" customHeight="1">
      <c r="A60" s="184">
        <v>60</v>
      </c>
      <c r="B60" s="184">
        <v>24</v>
      </c>
      <c r="C60" s="122" t="s">
        <v>42</v>
      </c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5">
        <v>0</v>
      </c>
    </row>
    <row r="61" spans="1:16" ht="41.25" customHeight="1">
      <c r="A61" s="200">
        <v>61</v>
      </c>
      <c r="B61" s="201">
        <v>25</v>
      </c>
      <c r="C61" s="122" t="s">
        <v>106</v>
      </c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5">
        <v>0</v>
      </c>
    </row>
    <row r="62" spans="1:16" ht="41.25" customHeight="1">
      <c r="A62" s="184">
        <v>62</v>
      </c>
      <c r="B62" s="184">
        <v>26</v>
      </c>
      <c r="C62" s="122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5"/>
    </row>
    <row r="63" spans="1:16" ht="25" customHeight="1">
      <c r="A63" s="200">
        <v>63</v>
      </c>
      <c r="B63" s="201">
        <v>27</v>
      </c>
      <c r="C63" s="122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5"/>
    </row>
    <row r="64" spans="1:16" ht="25" customHeight="1">
      <c r="A64" s="184">
        <v>64</v>
      </c>
      <c r="B64" s="184">
        <v>28</v>
      </c>
      <c r="C64" s="122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5"/>
    </row>
    <row r="65" spans="1:16384" ht="25" customHeight="1">
      <c r="A65" s="200">
        <v>65</v>
      </c>
      <c r="B65" s="201">
        <v>29</v>
      </c>
      <c r="C65" s="122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5">
        <v>0</v>
      </c>
    </row>
    <row r="66" spans="1:16384" ht="25" customHeight="1">
      <c r="A66" s="184">
        <v>66</v>
      </c>
      <c r="B66" s="184">
        <v>30</v>
      </c>
      <c r="C66" s="12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5">
        <v>0</v>
      </c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</row>
    <row r="67" spans="1:16384" s="5" customFormat="1" ht="25" customHeight="1">
      <c r="A67" s="189">
        <v>67</v>
      </c>
      <c r="B67" s="189" t="s">
        <v>415</v>
      </c>
      <c r="C67" s="189" t="s">
        <v>416</v>
      </c>
      <c r="D67" s="190" t="s">
        <v>3</v>
      </c>
      <c r="E67" s="190" t="s">
        <v>4</v>
      </c>
      <c r="F67" s="190" t="s">
        <v>5</v>
      </c>
      <c r="G67" s="190" t="s">
        <v>6</v>
      </c>
      <c r="H67" s="190" t="s">
        <v>7</v>
      </c>
      <c r="I67" s="190" t="s">
        <v>8</v>
      </c>
      <c r="J67" s="190" t="s">
        <v>9</v>
      </c>
      <c r="K67" s="190" t="s">
        <v>10</v>
      </c>
      <c r="L67" s="190" t="s">
        <v>11</v>
      </c>
      <c r="M67" s="190" t="s">
        <v>12</v>
      </c>
      <c r="N67" s="190" t="s">
        <v>13</v>
      </c>
      <c r="O67" s="190" t="s">
        <v>14</v>
      </c>
      <c r="P67" s="190" t="s">
        <v>63</v>
      </c>
      <c r="Q67" s="172" t="s">
        <v>3</v>
      </c>
      <c r="R67" s="172" t="s">
        <v>399</v>
      </c>
      <c r="S67" s="172" t="s">
        <v>24</v>
      </c>
      <c r="T67" s="172" t="s">
        <v>25</v>
      </c>
      <c r="U67" s="172" t="s">
        <v>26</v>
      </c>
      <c r="V67" s="172" t="s">
        <v>27</v>
      </c>
      <c r="W67" s="172" t="s">
        <v>28</v>
      </c>
      <c r="X67" s="172" t="s">
        <v>29</v>
      </c>
      <c r="Y67" s="172" t="s">
        <v>30</v>
      </c>
      <c r="Z67" s="172" t="s">
        <v>31</v>
      </c>
      <c r="AA67" s="172" t="s">
        <v>32</v>
      </c>
      <c r="AB67" s="172" t="s">
        <v>33</v>
      </c>
      <c r="AC67" s="28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3"/>
      <c r="EP67" s="93"/>
      <c r="EQ67" s="93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94"/>
      <c r="FD67" s="94"/>
      <c r="FE67" s="93"/>
      <c r="FF67" s="93"/>
      <c r="FG67" s="93"/>
      <c r="FH67" s="94"/>
      <c r="FI67" s="94"/>
      <c r="FJ67" s="94"/>
      <c r="FK67" s="94"/>
      <c r="FL67" s="94"/>
      <c r="FM67" s="94"/>
      <c r="FN67" s="94"/>
      <c r="FO67" s="94"/>
      <c r="FP67" s="94"/>
      <c r="FQ67" s="94"/>
      <c r="FR67" s="94"/>
      <c r="FS67" s="94"/>
      <c r="FT67" s="94"/>
      <c r="FU67" s="93"/>
      <c r="FV67" s="93"/>
      <c r="FW67" s="93"/>
      <c r="FX67" s="94"/>
      <c r="FY67" s="94"/>
      <c r="FZ67" s="94"/>
      <c r="GA67" s="94"/>
      <c r="GB67" s="94"/>
      <c r="GC67" s="94"/>
      <c r="GD67" s="94"/>
      <c r="GE67" s="94"/>
      <c r="GF67" s="94"/>
      <c r="GG67" s="94"/>
      <c r="GH67" s="94"/>
      <c r="GI67" s="94"/>
      <c r="GJ67" s="94"/>
      <c r="GK67" s="93"/>
      <c r="GL67" s="93"/>
      <c r="GM67" s="93"/>
      <c r="GN67" s="94"/>
      <c r="GO67" s="94"/>
      <c r="GP67" s="94"/>
      <c r="GQ67" s="94"/>
      <c r="GR67" s="94"/>
      <c r="GS67" s="94"/>
      <c r="GT67" s="94"/>
      <c r="GU67" s="94"/>
      <c r="GV67" s="94"/>
      <c r="GW67" s="94"/>
      <c r="GX67" s="94"/>
      <c r="GY67" s="94"/>
      <c r="GZ67" s="94"/>
      <c r="HA67" s="3"/>
      <c r="HB67" s="3" t="s">
        <v>1</v>
      </c>
      <c r="HC67" s="3" t="s">
        <v>2</v>
      </c>
      <c r="HD67" s="4" t="s">
        <v>3</v>
      </c>
      <c r="HE67" s="4" t="s">
        <v>4</v>
      </c>
      <c r="HF67" s="4" t="s">
        <v>5</v>
      </c>
      <c r="HG67" s="4" t="s">
        <v>6</v>
      </c>
      <c r="HH67" s="4" t="s">
        <v>7</v>
      </c>
      <c r="HI67" s="4" t="s">
        <v>8</v>
      </c>
      <c r="HJ67" s="4" t="s">
        <v>9</v>
      </c>
      <c r="HK67" s="4" t="s">
        <v>10</v>
      </c>
      <c r="HL67" s="4" t="s">
        <v>11</v>
      </c>
      <c r="HM67" s="4" t="s">
        <v>12</v>
      </c>
      <c r="HN67" s="4" t="s">
        <v>13</v>
      </c>
      <c r="HO67" s="4" t="s">
        <v>14</v>
      </c>
      <c r="HP67" s="4" t="s">
        <v>63</v>
      </c>
      <c r="HQ67" s="3"/>
      <c r="HR67" s="3" t="s">
        <v>1</v>
      </c>
      <c r="HS67" s="3" t="s">
        <v>2</v>
      </c>
      <c r="HT67" s="4" t="s">
        <v>3</v>
      </c>
      <c r="HU67" s="4" t="s">
        <v>4</v>
      </c>
      <c r="HV67" s="4" t="s">
        <v>5</v>
      </c>
      <c r="HW67" s="4" t="s">
        <v>6</v>
      </c>
      <c r="HX67" s="4" t="s">
        <v>7</v>
      </c>
      <c r="HY67" s="4" t="s">
        <v>8</v>
      </c>
      <c r="HZ67" s="4" t="s">
        <v>9</v>
      </c>
      <c r="IA67" s="4" t="s">
        <v>10</v>
      </c>
      <c r="IB67" s="4" t="s">
        <v>11</v>
      </c>
      <c r="IC67" s="4" t="s">
        <v>12</v>
      </c>
      <c r="ID67" s="4" t="s">
        <v>13</v>
      </c>
      <c r="IE67" s="4" t="s">
        <v>14</v>
      </c>
      <c r="IF67" s="4" t="s">
        <v>63</v>
      </c>
      <c r="IG67" s="3"/>
      <c r="IH67" s="3" t="s">
        <v>1</v>
      </c>
      <c r="II67" s="3" t="s">
        <v>2</v>
      </c>
      <c r="IJ67" s="4" t="s">
        <v>3</v>
      </c>
      <c r="IK67" s="4" t="s">
        <v>4</v>
      </c>
      <c r="IL67" s="4" t="s">
        <v>5</v>
      </c>
      <c r="IM67" s="4" t="s">
        <v>6</v>
      </c>
      <c r="IN67" s="4" t="s">
        <v>7</v>
      </c>
      <c r="IO67" s="4" t="s">
        <v>8</v>
      </c>
      <c r="IP67" s="4" t="s">
        <v>9</v>
      </c>
      <c r="IQ67" s="4" t="s">
        <v>10</v>
      </c>
      <c r="IR67" s="4" t="s">
        <v>11</v>
      </c>
      <c r="IS67" s="4" t="s">
        <v>12</v>
      </c>
      <c r="IT67" s="4" t="s">
        <v>13</v>
      </c>
      <c r="IU67" s="4" t="s">
        <v>14</v>
      </c>
      <c r="IV67" s="4" t="s">
        <v>63</v>
      </c>
      <c r="IW67" s="3"/>
      <c r="IX67" s="3" t="s">
        <v>1</v>
      </c>
      <c r="IY67" s="3" t="s">
        <v>2</v>
      </c>
      <c r="IZ67" s="4" t="s">
        <v>3</v>
      </c>
      <c r="JA67" s="4" t="s">
        <v>4</v>
      </c>
      <c r="JB67" s="4" t="s">
        <v>5</v>
      </c>
      <c r="JC67" s="4" t="s">
        <v>6</v>
      </c>
      <c r="JD67" s="4" t="s">
        <v>7</v>
      </c>
      <c r="JE67" s="4" t="s">
        <v>8</v>
      </c>
      <c r="JF67" s="4" t="s">
        <v>9</v>
      </c>
      <c r="JG67" s="4" t="s">
        <v>10</v>
      </c>
      <c r="JH67" s="4" t="s">
        <v>11</v>
      </c>
      <c r="JI67" s="4" t="s">
        <v>12</v>
      </c>
      <c r="JJ67" s="4" t="s">
        <v>13</v>
      </c>
      <c r="JK67" s="4" t="s">
        <v>14</v>
      </c>
      <c r="JL67" s="4" t="s">
        <v>63</v>
      </c>
      <c r="JM67" s="3"/>
      <c r="JN67" s="3" t="s">
        <v>1</v>
      </c>
      <c r="JO67" s="3" t="s">
        <v>2</v>
      </c>
      <c r="JP67" s="4" t="s">
        <v>3</v>
      </c>
      <c r="JQ67" s="4" t="s">
        <v>4</v>
      </c>
      <c r="JR67" s="4" t="s">
        <v>5</v>
      </c>
      <c r="JS67" s="4" t="s">
        <v>6</v>
      </c>
      <c r="JT67" s="4" t="s">
        <v>7</v>
      </c>
      <c r="JU67" s="4" t="s">
        <v>8</v>
      </c>
      <c r="JV67" s="4" t="s">
        <v>9</v>
      </c>
      <c r="JW67" s="4" t="s">
        <v>10</v>
      </c>
      <c r="JX67" s="4" t="s">
        <v>11</v>
      </c>
      <c r="JY67" s="4" t="s">
        <v>12</v>
      </c>
      <c r="JZ67" s="4" t="s">
        <v>13</v>
      </c>
      <c r="KA67" s="4" t="s">
        <v>14</v>
      </c>
      <c r="KB67" s="4" t="s">
        <v>63</v>
      </c>
      <c r="KC67" s="3"/>
      <c r="KD67" s="3" t="s">
        <v>1</v>
      </c>
      <c r="KE67" s="3" t="s">
        <v>2</v>
      </c>
      <c r="KF67" s="4" t="s">
        <v>3</v>
      </c>
      <c r="KG67" s="4" t="s">
        <v>4</v>
      </c>
      <c r="KH67" s="4" t="s">
        <v>5</v>
      </c>
      <c r="KI67" s="4" t="s">
        <v>6</v>
      </c>
      <c r="KJ67" s="4" t="s">
        <v>7</v>
      </c>
      <c r="KK67" s="4" t="s">
        <v>8</v>
      </c>
      <c r="KL67" s="4" t="s">
        <v>9</v>
      </c>
      <c r="KM67" s="4" t="s">
        <v>10</v>
      </c>
      <c r="KN67" s="4" t="s">
        <v>11</v>
      </c>
      <c r="KO67" s="4" t="s">
        <v>12</v>
      </c>
      <c r="KP67" s="4" t="s">
        <v>13</v>
      </c>
      <c r="KQ67" s="4" t="s">
        <v>14</v>
      </c>
      <c r="KR67" s="4" t="s">
        <v>63</v>
      </c>
      <c r="KS67" s="3"/>
      <c r="KT67" s="3" t="s">
        <v>1</v>
      </c>
      <c r="KU67" s="3" t="s">
        <v>2</v>
      </c>
      <c r="KV67" s="4" t="s">
        <v>3</v>
      </c>
      <c r="KW67" s="4" t="s">
        <v>4</v>
      </c>
      <c r="KX67" s="4" t="s">
        <v>5</v>
      </c>
      <c r="KY67" s="4" t="s">
        <v>6</v>
      </c>
      <c r="KZ67" s="4" t="s">
        <v>7</v>
      </c>
      <c r="LA67" s="4" t="s">
        <v>8</v>
      </c>
      <c r="LB67" s="4" t="s">
        <v>9</v>
      </c>
      <c r="LC67" s="4" t="s">
        <v>10</v>
      </c>
      <c r="LD67" s="4" t="s">
        <v>11</v>
      </c>
      <c r="LE67" s="4" t="s">
        <v>12</v>
      </c>
      <c r="LF67" s="4" t="s">
        <v>13</v>
      </c>
      <c r="LG67" s="4" t="s">
        <v>14</v>
      </c>
      <c r="LH67" s="4" t="s">
        <v>63</v>
      </c>
      <c r="LI67" s="3"/>
      <c r="LJ67" s="3" t="s">
        <v>1</v>
      </c>
      <c r="LK67" s="3" t="s">
        <v>2</v>
      </c>
      <c r="LL67" s="4" t="s">
        <v>3</v>
      </c>
      <c r="LM67" s="4" t="s">
        <v>4</v>
      </c>
      <c r="LN67" s="4" t="s">
        <v>5</v>
      </c>
      <c r="LO67" s="4" t="s">
        <v>6</v>
      </c>
      <c r="LP67" s="4" t="s">
        <v>7</v>
      </c>
      <c r="LQ67" s="4" t="s">
        <v>8</v>
      </c>
      <c r="LR67" s="4" t="s">
        <v>9</v>
      </c>
      <c r="LS67" s="4" t="s">
        <v>10</v>
      </c>
      <c r="LT67" s="4" t="s">
        <v>11</v>
      </c>
      <c r="LU67" s="4" t="s">
        <v>12</v>
      </c>
      <c r="LV67" s="4" t="s">
        <v>13</v>
      </c>
      <c r="LW67" s="4" t="s">
        <v>14</v>
      </c>
      <c r="LX67" s="4" t="s">
        <v>63</v>
      </c>
      <c r="LY67" s="3"/>
      <c r="LZ67" s="3" t="s">
        <v>1</v>
      </c>
      <c r="MA67" s="3" t="s">
        <v>2</v>
      </c>
      <c r="MB67" s="4" t="s">
        <v>3</v>
      </c>
      <c r="MC67" s="4" t="s">
        <v>4</v>
      </c>
      <c r="MD67" s="4" t="s">
        <v>5</v>
      </c>
      <c r="ME67" s="4" t="s">
        <v>6</v>
      </c>
      <c r="MF67" s="4" t="s">
        <v>7</v>
      </c>
      <c r="MG67" s="4" t="s">
        <v>8</v>
      </c>
      <c r="MH67" s="4" t="s">
        <v>9</v>
      </c>
      <c r="MI67" s="4" t="s">
        <v>10</v>
      </c>
      <c r="MJ67" s="4" t="s">
        <v>11</v>
      </c>
      <c r="MK67" s="4" t="s">
        <v>12</v>
      </c>
      <c r="ML67" s="4" t="s">
        <v>13</v>
      </c>
      <c r="MM67" s="4" t="s">
        <v>14</v>
      </c>
      <c r="MN67" s="4" t="s">
        <v>63</v>
      </c>
      <c r="MO67" s="3"/>
      <c r="MP67" s="3" t="s">
        <v>1</v>
      </c>
      <c r="MQ67" s="3" t="s">
        <v>2</v>
      </c>
      <c r="MR67" s="4" t="s">
        <v>3</v>
      </c>
      <c r="MS67" s="4" t="s">
        <v>4</v>
      </c>
      <c r="MT67" s="4" t="s">
        <v>5</v>
      </c>
      <c r="MU67" s="4" t="s">
        <v>6</v>
      </c>
      <c r="MV67" s="4" t="s">
        <v>7</v>
      </c>
      <c r="MW67" s="4" t="s">
        <v>8</v>
      </c>
      <c r="MX67" s="4" t="s">
        <v>9</v>
      </c>
      <c r="MY67" s="4" t="s">
        <v>10</v>
      </c>
      <c r="MZ67" s="4" t="s">
        <v>11</v>
      </c>
      <c r="NA67" s="4" t="s">
        <v>12</v>
      </c>
      <c r="NB67" s="4" t="s">
        <v>13</v>
      </c>
      <c r="NC67" s="4" t="s">
        <v>14</v>
      </c>
      <c r="ND67" s="4" t="s">
        <v>63</v>
      </c>
      <c r="NE67" s="3"/>
      <c r="NF67" s="3" t="s">
        <v>1</v>
      </c>
      <c r="NG67" s="3" t="s">
        <v>2</v>
      </c>
      <c r="NH67" s="4" t="s">
        <v>3</v>
      </c>
      <c r="NI67" s="4" t="s">
        <v>4</v>
      </c>
      <c r="NJ67" s="4" t="s">
        <v>5</v>
      </c>
      <c r="NK67" s="4" t="s">
        <v>6</v>
      </c>
      <c r="NL67" s="4" t="s">
        <v>7</v>
      </c>
      <c r="NM67" s="4" t="s">
        <v>8</v>
      </c>
      <c r="NN67" s="4" t="s">
        <v>9</v>
      </c>
      <c r="NO67" s="4" t="s">
        <v>10</v>
      </c>
      <c r="NP67" s="4" t="s">
        <v>11</v>
      </c>
      <c r="NQ67" s="4" t="s">
        <v>12</v>
      </c>
      <c r="NR67" s="4" t="s">
        <v>13</v>
      </c>
      <c r="NS67" s="4" t="s">
        <v>14</v>
      </c>
      <c r="NT67" s="4" t="s">
        <v>63</v>
      </c>
      <c r="NU67" s="3"/>
      <c r="NV67" s="3" t="s">
        <v>1</v>
      </c>
      <c r="NW67" s="3" t="s">
        <v>2</v>
      </c>
      <c r="NX67" s="4" t="s">
        <v>3</v>
      </c>
      <c r="NY67" s="4" t="s">
        <v>4</v>
      </c>
      <c r="NZ67" s="4" t="s">
        <v>5</v>
      </c>
      <c r="OA67" s="4" t="s">
        <v>6</v>
      </c>
      <c r="OB67" s="4" t="s">
        <v>7</v>
      </c>
      <c r="OC67" s="4" t="s">
        <v>8</v>
      </c>
      <c r="OD67" s="4" t="s">
        <v>9</v>
      </c>
      <c r="OE67" s="4" t="s">
        <v>10</v>
      </c>
      <c r="OF67" s="4" t="s">
        <v>11</v>
      </c>
      <c r="OG67" s="4" t="s">
        <v>12</v>
      </c>
      <c r="OH67" s="4" t="s">
        <v>13</v>
      </c>
      <c r="OI67" s="4" t="s">
        <v>14</v>
      </c>
      <c r="OJ67" s="4" t="s">
        <v>63</v>
      </c>
      <c r="OK67" s="3"/>
      <c r="OL67" s="3" t="s">
        <v>1</v>
      </c>
      <c r="OM67" s="3" t="s">
        <v>2</v>
      </c>
      <c r="ON67" s="4" t="s">
        <v>3</v>
      </c>
      <c r="OO67" s="4" t="s">
        <v>4</v>
      </c>
      <c r="OP67" s="4" t="s">
        <v>5</v>
      </c>
      <c r="OQ67" s="4" t="s">
        <v>6</v>
      </c>
      <c r="OR67" s="4" t="s">
        <v>7</v>
      </c>
      <c r="OS67" s="4" t="s">
        <v>8</v>
      </c>
      <c r="OT67" s="4" t="s">
        <v>9</v>
      </c>
      <c r="OU67" s="4" t="s">
        <v>10</v>
      </c>
      <c r="OV67" s="4" t="s">
        <v>11</v>
      </c>
      <c r="OW67" s="4" t="s">
        <v>12</v>
      </c>
      <c r="OX67" s="4" t="s">
        <v>13</v>
      </c>
      <c r="OY67" s="4" t="s">
        <v>14</v>
      </c>
      <c r="OZ67" s="4" t="s">
        <v>63</v>
      </c>
      <c r="PA67" s="3"/>
      <c r="PB67" s="3" t="s">
        <v>1</v>
      </c>
      <c r="PC67" s="3" t="s">
        <v>2</v>
      </c>
      <c r="PD67" s="4" t="s">
        <v>3</v>
      </c>
      <c r="PE67" s="4" t="s">
        <v>4</v>
      </c>
      <c r="PF67" s="4" t="s">
        <v>5</v>
      </c>
      <c r="PG67" s="4" t="s">
        <v>6</v>
      </c>
      <c r="PH67" s="4" t="s">
        <v>7</v>
      </c>
      <c r="PI67" s="4" t="s">
        <v>8</v>
      </c>
      <c r="PJ67" s="4" t="s">
        <v>9</v>
      </c>
      <c r="PK67" s="4" t="s">
        <v>10</v>
      </c>
      <c r="PL67" s="4" t="s">
        <v>11</v>
      </c>
      <c r="PM67" s="4" t="s">
        <v>12</v>
      </c>
      <c r="PN67" s="4" t="s">
        <v>13</v>
      </c>
      <c r="PO67" s="4" t="s">
        <v>14</v>
      </c>
      <c r="PP67" s="4" t="s">
        <v>63</v>
      </c>
      <c r="PQ67" s="3"/>
      <c r="PR67" s="3" t="s">
        <v>1</v>
      </c>
      <c r="PS67" s="3" t="s">
        <v>2</v>
      </c>
      <c r="PT67" s="4" t="s">
        <v>3</v>
      </c>
      <c r="PU67" s="4" t="s">
        <v>4</v>
      </c>
      <c r="PV67" s="4" t="s">
        <v>5</v>
      </c>
      <c r="PW67" s="4" t="s">
        <v>6</v>
      </c>
      <c r="PX67" s="4" t="s">
        <v>7</v>
      </c>
      <c r="PY67" s="4" t="s">
        <v>8</v>
      </c>
      <c r="PZ67" s="4" t="s">
        <v>9</v>
      </c>
      <c r="QA67" s="4" t="s">
        <v>10</v>
      </c>
      <c r="QB67" s="4" t="s">
        <v>11</v>
      </c>
      <c r="QC67" s="4" t="s">
        <v>12</v>
      </c>
      <c r="QD67" s="4" t="s">
        <v>13</v>
      </c>
      <c r="QE67" s="4" t="s">
        <v>14</v>
      </c>
      <c r="QF67" s="4" t="s">
        <v>63</v>
      </c>
      <c r="QG67" s="3"/>
      <c r="QH67" s="3" t="s">
        <v>1</v>
      </c>
      <c r="QI67" s="3" t="s">
        <v>2</v>
      </c>
      <c r="QJ67" s="4" t="s">
        <v>3</v>
      </c>
      <c r="QK67" s="4" t="s">
        <v>4</v>
      </c>
      <c r="QL67" s="4" t="s">
        <v>5</v>
      </c>
      <c r="QM67" s="4" t="s">
        <v>6</v>
      </c>
      <c r="QN67" s="4" t="s">
        <v>7</v>
      </c>
      <c r="QO67" s="4" t="s">
        <v>8</v>
      </c>
      <c r="QP67" s="4" t="s">
        <v>9</v>
      </c>
      <c r="QQ67" s="4" t="s">
        <v>10</v>
      </c>
      <c r="QR67" s="4" t="s">
        <v>11</v>
      </c>
      <c r="QS67" s="4" t="s">
        <v>12</v>
      </c>
      <c r="QT67" s="4" t="s">
        <v>13</v>
      </c>
      <c r="QU67" s="4" t="s">
        <v>14</v>
      </c>
      <c r="QV67" s="4" t="s">
        <v>63</v>
      </c>
      <c r="QW67" s="3"/>
      <c r="QX67" s="3" t="s">
        <v>1</v>
      </c>
      <c r="QY67" s="3" t="s">
        <v>2</v>
      </c>
      <c r="QZ67" s="4" t="s">
        <v>3</v>
      </c>
      <c r="RA67" s="4" t="s">
        <v>4</v>
      </c>
      <c r="RB67" s="4" t="s">
        <v>5</v>
      </c>
      <c r="RC67" s="4" t="s">
        <v>6</v>
      </c>
      <c r="RD67" s="4" t="s">
        <v>7</v>
      </c>
      <c r="RE67" s="4" t="s">
        <v>8</v>
      </c>
      <c r="RF67" s="4" t="s">
        <v>9</v>
      </c>
      <c r="RG67" s="4" t="s">
        <v>10</v>
      </c>
      <c r="RH67" s="4" t="s">
        <v>11</v>
      </c>
      <c r="RI67" s="4" t="s">
        <v>12</v>
      </c>
      <c r="RJ67" s="4" t="s">
        <v>13</v>
      </c>
      <c r="RK67" s="4" t="s">
        <v>14</v>
      </c>
      <c r="RL67" s="4" t="s">
        <v>63</v>
      </c>
      <c r="RM67" s="3"/>
      <c r="RN67" s="3" t="s">
        <v>1</v>
      </c>
      <c r="RO67" s="3" t="s">
        <v>2</v>
      </c>
      <c r="RP67" s="4" t="s">
        <v>3</v>
      </c>
      <c r="RQ67" s="4" t="s">
        <v>4</v>
      </c>
      <c r="RR67" s="4" t="s">
        <v>5</v>
      </c>
      <c r="RS67" s="4" t="s">
        <v>6</v>
      </c>
      <c r="RT67" s="4" t="s">
        <v>7</v>
      </c>
      <c r="RU67" s="4" t="s">
        <v>8</v>
      </c>
      <c r="RV67" s="4" t="s">
        <v>9</v>
      </c>
      <c r="RW67" s="4" t="s">
        <v>10</v>
      </c>
      <c r="RX67" s="4" t="s">
        <v>11</v>
      </c>
      <c r="RY67" s="4" t="s">
        <v>12</v>
      </c>
      <c r="RZ67" s="4" t="s">
        <v>13</v>
      </c>
      <c r="SA67" s="4" t="s">
        <v>14</v>
      </c>
      <c r="SB67" s="4" t="s">
        <v>63</v>
      </c>
      <c r="SC67" s="3"/>
      <c r="SD67" s="3" t="s">
        <v>1</v>
      </c>
      <c r="SE67" s="3" t="s">
        <v>2</v>
      </c>
      <c r="SF67" s="4" t="s">
        <v>3</v>
      </c>
      <c r="SG67" s="4" t="s">
        <v>4</v>
      </c>
      <c r="SH67" s="4" t="s">
        <v>5</v>
      </c>
      <c r="SI67" s="4" t="s">
        <v>6</v>
      </c>
      <c r="SJ67" s="4" t="s">
        <v>7</v>
      </c>
      <c r="SK67" s="4" t="s">
        <v>8</v>
      </c>
      <c r="SL67" s="4" t="s">
        <v>9</v>
      </c>
      <c r="SM67" s="4" t="s">
        <v>10</v>
      </c>
      <c r="SN67" s="4" t="s">
        <v>11</v>
      </c>
      <c r="SO67" s="4" t="s">
        <v>12</v>
      </c>
      <c r="SP67" s="4" t="s">
        <v>13</v>
      </c>
      <c r="SQ67" s="4" t="s">
        <v>14</v>
      </c>
      <c r="SR67" s="4" t="s">
        <v>63</v>
      </c>
      <c r="SS67" s="3"/>
      <c r="ST67" s="3" t="s">
        <v>1</v>
      </c>
      <c r="SU67" s="3" t="s">
        <v>2</v>
      </c>
      <c r="SV67" s="4" t="s">
        <v>3</v>
      </c>
      <c r="SW67" s="4" t="s">
        <v>4</v>
      </c>
      <c r="SX67" s="4" t="s">
        <v>5</v>
      </c>
      <c r="SY67" s="4" t="s">
        <v>6</v>
      </c>
      <c r="SZ67" s="4" t="s">
        <v>7</v>
      </c>
      <c r="TA67" s="4" t="s">
        <v>8</v>
      </c>
      <c r="TB67" s="4" t="s">
        <v>9</v>
      </c>
      <c r="TC67" s="4" t="s">
        <v>10</v>
      </c>
      <c r="TD67" s="4" t="s">
        <v>11</v>
      </c>
      <c r="TE67" s="4" t="s">
        <v>12</v>
      </c>
      <c r="TF67" s="4" t="s">
        <v>13</v>
      </c>
      <c r="TG67" s="4" t="s">
        <v>14</v>
      </c>
      <c r="TH67" s="4" t="s">
        <v>63</v>
      </c>
      <c r="TI67" s="3"/>
      <c r="TJ67" s="3" t="s">
        <v>1</v>
      </c>
      <c r="TK67" s="3" t="s">
        <v>2</v>
      </c>
      <c r="TL67" s="4" t="s">
        <v>3</v>
      </c>
      <c r="TM67" s="4" t="s">
        <v>4</v>
      </c>
      <c r="TN67" s="4" t="s">
        <v>5</v>
      </c>
      <c r="TO67" s="4" t="s">
        <v>6</v>
      </c>
      <c r="TP67" s="4" t="s">
        <v>7</v>
      </c>
      <c r="TQ67" s="4" t="s">
        <v>8</v>
      </c>
      <c r="TR67" s="4" t="s">
        <v>9</v>
      </c>
      <c r="TS67" s="4" t="s">
        <v>10</v>
      </c>
      <c r="TT67" s="4" t="s">
        <v>11</v>
      </c>
      <c r="TU67" s="4" t="s">
        <v>12</v>
      </c>
      <c r="TV67" s="4" t="s">
        <v>13</v>
      </c>
      <c r="TW67" s="4" t="s">
        <v>14</v>
      </c>
      <c r="TX67" s="4" t="s">
        <v>63</v>
      </c>
      <c r="TY67" s="3"/>
      <c r="TZ67" s="3" t="s">
        <v>1</v>
      </c>
      <c r="UA67" s="3" t="s">
        <v>2</v>
      </c>
      <c r="UB67" s="4" t="s">
        <v>3</v>
      </c>
      <c r="UC67" s="4" t="s">
        <v>4</v>
      </c>
      <c r="UD67" s="4" t="s">
        <v>5</v>
      </c>
      <c r="UE67" s="4" t="s">
        <v>6</v>
      </c>
      <c r="UF67" s="4" t="s">
        <v>7</v>
      </c>
      <c r="UG67" s="4" t="s">
        <v>8</v>
      </c>
      <c r="UH67" s="4" t="s">
        <v>9</v>
      </c>
      <c r="UI67" s="4" t="s">
        <v>10</v>
      </c>
      <c r="UJ67" s="4" t="s">
        <v>11</v>
      </c>
      <c r="UK67" s="4" t="s">
        <v>12</v>
      </c>
      <c r="UL67" s="4" t="s">
        <v>13</v>
      </c>
      <c r="UM67" s="4" t="s">
        <v>14</v>
      </c>
      <c r="UN67" s="4" t="s">
        <v>63</v>
      </c>
      <c r="UO67" s="3"/>
      <c r="UP67" s="3" t="s">
        <v>1</v>
      </c>
      <c r="UQ67" s="3" t="s">
        <v>2</v>
      </c>
      <c r="UR67" s="4" t="s">
        <v>3</v>
      </c>
      <c r="US67" s="4" t="s">
        <v>4</v>
      </c>
      <c r="UT67" s="4" t="s">
        <v>5</v>
      </c>
      <c r="UU67" s="4" t="s">
        <v>6</v>
      </c>
      <c r="UV67" s="4" t="s">
        <v>7</v>
      </c>
      <c r="UW67" s="4" t="s">
        <v>8</v>
      </c>
      <c r="UX67" s="4" t="s">
        <v>9</v>
      </c>
      <c r="UY67" s="4" t="s">
        <v>10</v>
      </c>
      <c r="UZ67" s="4" t="s">
        <v>11</v>
      </c>
      <c r="VA67" s="4" t="s">
        <v>12</v>
      </c>
      <c r="VB67" s="4" t="s">
        <v>13</v>
      </c>
      <c r="VC67" s="4" t="s">
        <v>14</v>
      </c>
      <c r="VD67" s="4" t="s">
        <v>63</v>
      </c>
      <c r="VE67" s="3"/>
      <c r="VF67" s="3" t="s">
        <v>1</v>
      </c>
      <c r="VG67" s="3" t="s">
        <v>2</v>
      </c>
      <c r="VH67" s="4" t="s">
        <v>3</v>
      </c>
      <c r="VI67" s="4" t="s">
        <v>4</v>
      </c>
      <c r="VJ67" s="4" t="s">
        <v>5</v>
      </c>
      <c r="VK67" s="4" t="s">
        <v>6</v>
      </c>
      <c r="VL67" s="4" t="s">
        <v>7</v>
      </c>
      <c r="VM67" s="4" t="s">
        <v>8</v>
      </c>
      <c r="VN67" s="4" t="s">
        <v>9</v>
      </c>
      <c r="VO67" s="4" t="s">
        <v>10</v>
      </c>
      <c r="VP67" s="4" t="s">
        <v>11</v>
      </c>
      <c r="VQ67" s="4" t="s">
        <v>12</v>
      </c>
      <c r="VR67" s="4" t="s">
        <v>13</v>
      </c>
      <c r="VS67" s="4" t="s">
        <v>14</v>
      </c>
      <c r="VT67" s="4" t="s">
        <v>63</v>
      </c>
      <c r="VU67" s="3"/>
      <c r="VV67" s="3" t="s">
        <v>1</v>
      </c>
      <c r="VW67" s="3" t="s">
        <v>2</v>
      </c>
      <c r="VX67" s="4" t="s">
        <v>3</v>
      </c>
      <c r="VY67" s="4" t="s">
        <v>4</v>
      </c>
      <c r="VZ67" s="4" t="s">
        <v>5</v>
      </c>
      <c r="WA67" s="4" t="s">
        <v>6</v>
      </c>
      <c r="WB67" s="4" t="s">
        <v>7</v>
      </c>
      <c r="WC67" s="4" t="s">
        <v>8</v>
      </c>
      <c r="WD67" s="4" t="s">
        <v>9</v>
      </c>
      <c r="WE67" s="4" t="s">
        <v>10</v>
      </c>
      <c r="WF67" s="4" t="s">
        <v>11</v>
      </c>
      <c r="WG67" s="4" t="s">
        <v>12</v>
      </c>
      <c r="WH67" s="4" t="s">
        <v>13</v>
      </c>
      <c r="WI67" s="4" t="s">
        <v>14</v>
      </c>
      <c r="WJ67" s="4" t="s">
        <v>63</v>
      </c>
      <c r="WK67" s="3"/>
      <c r="WL67" s="3" t="s">
        <v>1</v>
      </c>
      <c r="WM67" s="3" t="s">
        <v>2</v>
      </c>
      <c r="WN67" s="4" t="s">
        <v>3</v>
      </c>
      <c r="WO67" s="4" t="s">
        <v>4</v>
      </c>
      <c r="WP67" s="4" t="s">
        <v>5</v>
      </c>
      <c r="WQ67" s="4" t="s">
        <v>6</v>
      </c>
      <c r="WR67" s="4" t="s">
        <v>7</v>
      </c>
      <c r="WS67" s="4" t="s">
        <v>8</v>
      </c>
      <c r="WT67" s="4" t="s">
        <v>9</v>
      </c>
      <c r="WU67" s="4" t="s">
        <v>10</v>
      </c>
      <c r="WV67" s="4" t="s">
        <v>11</v>
      </c>
      <c r="WW67" s="4" t="s">
        <v>12</v>
      </c>
      <c r="WX67" s="4" t="s">
        <v>13</v>
      </c>
      <c r="WY67" s="4" t="s">
        <v>14</v>
      </c>
      <c r="WZ67" s="4" t="s">
        <v>63</v>
      </c>
      <c r="XA67" s="3"/>
      <c r="XB67" s="3" t="s">
        <v>1</v>
      </c>
      <c r="XC67" s="3" t="s">
        <v>2</v>
      </c>
      <c r="XD67" s="4" t="s">
        <v>3</v>
      </c>
      <c r="XE67" s="4" t="s">
        <v>4</v>
      </c>
      <c r="XF67" s="4" t="s">
        <v>5</v>
      </c>
      <c r="XG67" s="4" t="s">
        <v>6</v>
      </c>
      <c r="XH67" s="4" t="s">
        <v>7</v>
      </c>
      <c r="XI67" s="4" t="s">
        <v>8</v>
      </c>
      <c r="XJ67" s="4" t="s">
        <v>9</v>
      </c>
      <c r="XK67" s="4" t="s">
        <v>10</v>
      </c>
      <c r="XL67" s="4" t="s">
        <v>11</v>
      </c>
      <c r="XM67" s="4" t="s">
        <v>12</v>
      </c>
      <c r="XN67" s="4" t="s">
        <v>13</v>
      </c>
      <c r="XO67" s="4" t="s">
        <v>14</v>
      </c>
      <c r="XP67" s="4" t="s">
        <v>63</v>
      </c>
      <c r="XQ67" s="3"/>
      <c r="XR67" s="3" t="s">
        <v>1</v>
      </c>
      <c r="XS67" s="3" t="s">
        <v>2</v>
      </c>
      <c r="XT67" s="4" t="s">
        <v>3</v>
      </c>
      <c r="XU67" s="4" t="s">
        <v>4</v>
      </c>
      <c r="XV67" s="4" t="s">
        <v>5</v>
      </c>
      <c r="XW67" s="4" t="s">
        <v>6</v>
      </c>
      <c r="XX67" s="4" t="s">
        <v>7</v>
      </c>
      <c r="XY67" s="4" t="s">
        <v>8</v>
      </c>
      <c r="XZ67" s="4" t="s">
        <v>9</v>
      </c>
      <c r="YA67" s="4" t="s">
        <v>10</v>
      </c>
      <c r="YB67" s="4" t="s">
        <v>11</v>
      </c>
      <c r="YC67" s="4" t="s">
        <v>12</v>
      </c>
      <c r="YD67" s="4" t="s">
        <v>13</v>
      </c>
      <c r="YE67" s="4" t="s">
        <v>14</v>
      </c>
      <c r="YF67" s="4" t="s">
        <v>63</v>
      </c>
      <c r="YG67" s="3"/>
      <c r="YH67" s="3" t="s">
        <v>1</v>
      </c>
      <c r="YI67" s="3" t="s">
        <v>2</v>
      </c>
      <c r="YJ67" s="4" t="s">
        <v>3</v>
      </c>
      <c r="YK67" s="4" t="s">
        <v>4</v>
      </c>
      <c r="YL67" s="4" t="s">
        <v>5</v>
      </c>
      <c r="YM67" s="4" t="s">
        <v>6</v>
      </c>
      <c r="YN67" s="4" t="s">
        <v>7</v>
      </c>
      <c r="YO67" s="4" t="s">
        <v>8</v>
      </c>
      <c r="YP67" s="4" t="s">
        <v>9</v>
      </c>
      <c r="YQ67" s="4" t="s">
        <v>10</v>
      </c>
      <c r="YR67" s="4" t="s">
        <v>11</v>
      </c>
      <c r="YS67" s="4" t="s">
        <v>12</v>
      </c>
      <c r="YT67" s="4" t="s">
        <v>13</v>
      </c>
      <c r="YU67" s="4" t="s">
        <v>14</v>
      </c>
      <c r="YV67" s="4" t="s">
        <v>63</v>
      </c>
      <c r="YW67" s="3"/>
      <c r="YX67" s="3" t="s">
        <v>1</v>
      </c>
      <c r="YY67" s="3" t="s">
        <v>2</v>
      </c>
      <c r="YZ67" s="4" t="s">
        <v>3</v>
      </c>
      <c r="ZA67" s="4" t="s">
        <v>4</v>
      </c>
      <c r="ZB67" s="4" t="s">
        <v>5</v>
      </c>
      <c r="ZC67" s="4" t="s">
        <v>6</v>
      </c>
      <c r="ZD67" s="4" t="s">
        <v>7</v>
      </c>
      <c r="ZE67" s="4" t="s">
        <v>8</v>
      </c>
      <c r="ZF67" s="4" t="s">
        <v>9</v>
      </c>
      <c r="ZG67" s="4" t="s">
        <v>10</v>
      </c>
      <c r="ZH67" s="4" t="s">
        <v>11</v>
      </c>
      <c r="ZI67" s="4" t="s">
        <v>12</v>
      </c>
      <c r="ZJ67" s="4" t="s">
        <v>13</v>
      </c>
      <c r="ZK67" s="4" t="s">
        <v>14</v>
      </c>
      <c r="ZL67" s="4" t="s">
        <v>63</v>
      </c>
      <c r="ZM67" s="3"/>
      <c r="ZN67" s="3" t="s">
        <v>1</v>
      </c>
      <c r="ZO67" s="3" t="s">
        <v>2</v>
      </c>
      <c r="ZP67" s="4" t="s">
        <v>3</v>
      </c>
      <c r="ZQ67" s="4" t="s">
        <v>4</v>
      </c>
      <c r="ZR67" s="4" t="s">
        <v>5</v>
      </c>
      <c r="ZS67" s="4" t="s">
        <v>6</v>
      </c>
      <c r="ZT67" s="4" t="s">
        <v>7</v>
      </c>
      <c r="ZU67" s="4" t="s">
        <v>8</v>
      </c>
      <c r="ZV67" s="4" t="s">
        <v>9</v>
      </c>
      <c r="ZW67" s="4" t="s">
        <v>10</v>
      </c>
      <c r="ZX67" s="4" t="s">
        <v>11</v>
      </c>
      <c r="ZY67" s="4" t="s">
        <v>12</v>
      </c>
      <c r="ZZ67" s="4" t="s">
        <v>13</v>
      </c>
      <c r="AAA67" s="4" t="s">
        <v>14</v>
      </c>
      <c r="AAB67" s="4" t="s">
        <v>63</v>
      </c>
      <c r="AAC67" s="3"/>
      <c r="AAD67" s="3" t="s">
        <v>1</v>
      </c>
      <c r="AAE67" s="3" t="s">
        <v>2</v>
      </c>
      <c r="AAF67" s="4" t="s">
        <v>3</v>
      </c>
      <c r="AAG67" s="4" t="s">
        <v>4</v>
      </c>
      <c r="AAH67" s="4" t="s">
        <v>5</v>
      </c>
      <c r="AAI67" s="4" t="s">
        <v>6</v>
      </c>
      <c r="AAJ67" s="4" t="s">
        <v>7</v>
      </c>
      <c r="AAK67" s="4" t="s">
        <v>8</v>
      </c>
      <c r="AAL67" s="4" t="s">
        <v>9</v>
      </c>
      <c r="AAM67" s="4" t="s">
        <v>10</v>
      </c>
      <c r="AAN67" s="4" t="s">
        <v>11</v>
      </c>
      <c r="AAO67" s="4" t="s">
        <v>12</v>
      </c>
      <c r="AAP67" s="4" t="s">
        <v>13</v>
      </c>
      <c r="AAQ67" s="4" t="s">
        <v>14</v>
      </c>
      <c r="AAR67" s="4" t="s">
        <v>63</v>
      </c>
      <c r="AAS67" s="3"/>
      <c r="AAT67" s="3" t="s">
        <v>1</v>
      </c>
      <c r="AAU67" s="3" t="s">
        <v>2</v>
      </c>
      <c r="AAV67" s="4" t="s">
        <v>3</v>
      </c>
      <c r="AAW67" s="4" t="s">
        <v>4</v>
      </c>
      <c r="AAX67" s="4" t="s">
        <v>5</v>
      </c>
      <c r="AAY67" s="4" t="s">
        <v>6</v>
      </c>
      <c r="AAZ67" s="4" t="s">
        <v>7</v>
      </c>
      <c r="ABA67" s="4" t="s">
        <v>8</v>
      </c>
      <c r="ABB67" s="4" t="s">
        <v>9</v>
      </c>
      <c r="ABC67" s="4" t="s">
        <v>10</v>
      </c>
      <c r="ABD67" s="4" t="s">
        <v>11</v>
      </c>
      <c r="ABE67" s="4" t="s">
        <v>12</v>
      </c>
      <c r="ABF67" s="4" t="s">
        <v>13</v>
      </c>
      <c r="ABG67" s="4" t="s">
        <v>14</v>
      </c>
      <c r="ABH67" s="4" t="s">
        <v>63</v>
      </c>
      <c r="ABI67" s="3"/>
      <c r="ABJ67" s="3" t="s">
        <v>1</v>
      </c>
      <c r="ABK67" s="3" t="s">
        <v>2</v>
      </c>
      <c r="ABL67" s="4" t="s">
        <v>3</v>
      </c>
      <c r="ABM67" s="4" t="s">
        <v>4</v>
      </c>
      <c r="ABN67" s="4" t="s">
        <v>5</v>
      </c>
      <c r="ABO67" s="4" t="s">
        <v>6</v>
      </c>
      <c r="ABP67" s="4" t="s">
        <v>7</v>
      </c>
      <c r="ABQ67" s="4" t="s">
        <v>8</v>
      </c>
      <c r="ABR67" s="4" t="s">
        <v>9</v>
      </c>
      <c r="ABS67" s="4" t="s">
        <v>10</v>
      </c>
      <c r="ABT67" s="4" t="s">
        <v>11</v>
      </c>
      <c r="ABU67" s="4" t="s">
        <v>12</v>
      </c>
      <c r="ABV67" s="4" t="s">
        <v>13</v>
      </c>
      <c r="ABW67" s="4" t="s">
        <v>14</v>
      </c>
      <c r="ABX67" s="4" t="s">
        <v>63</v>
      </c>
      <c r="ABY67" s="3"/>
      <c r="ABZ67" s="3" t="s">
        <v>1</v>
      </c>
      <c r="ACA67" s="3" t="s">
        <v>2</v>
      </c>
      <c r="ACB67" s="4" t="s">
        <v>3</v>
      </c>
      <c r="ACC67" s="4" t="s">
        <v>4</v>
      </c>
      <c r="ACD67" s="4" t="s">
        <v>5</v>
      </c>
      <c r="ACE67" s="4" t="s">
        <v>6</v>
      </c>
      <c r="ACF67" s="4" t="s">
        <v>7</v>
      </c>
      <c r="ACG67" s="4" t="s">
        <v>8</v>
      </c>
      <c r="ACH67" s="4" t="s">
        <v>9</v>
      </c>
      <c r="ACI67" s="4" t="s">
        <v>10</v>
      </c>
      <c r="ACJ67" s="4" t="s">
        <v>11</v>
      </c>
      <c r="ACK67" s="4" t="s">
        <v>12</v>
      </c>
      <c r="ACL67" s="4" t="s">
        <v>13</v>
      </c>
      <c r="ACM67" s="4" t="s">
        <v>14</v>
      </c>
      <c r="ACN67" s="4" t="s">
        <v>63</v>
      </c>
      <c r="ACO67" s="3"/>
      <c r="ACP67" s="3" t="s">
        <v>1</v>
      </c>
      <c r="ACQ67" s="3" t="s">
        <v>2</v>
      </c>
      <c r="ACR67" s="4" t="s">
        <v>3</v>
      </c>
      <c r="ACS67" s="4" t="s">
        <v>4</v>
      </c>
      <c r="ACT67" s="4" t="s">
        <v>5</v>
      </c>
      <c r="ACU67" s="4" t="s">
        <v>6</v>
      </c>
      <c r="ACV67" s="4" t="s">
        <v>7</v>
      </c>
      <c r="ACW67" s="4" t="s">
        <v>8</v>
      </c>
      <c r="ACX67" s="4" t="s">
        <v>9</v>
      </c>
      <c r="ACY67" s="4" t="s">
        <v>10</v>
      </c>
      <c r="ACZ67" s="4" t="s">
        <v>11</v>
      </c>
      <c r="ADA67" s="4" t="s">
        <v>12</v>
      </c>
      <c r="ADB67" s="4" t="s">
        <v>13</v>
      </c>
      <c r="ADC67" s="4" t="s">
        <v>14</v>
      </c>
      <c r="ADD67" s="4" t="s">
        <v>63</v>
      </c>
      <c r="ADE67" s="3"/>
      <c r="ADF67" s="3" t="s">
        <v>1</v>
      </c>
      <c r="ADG67" s="3" t="s">
        <v>2</v>
      </c>
      <c r="ADH67" s="4" t="s">
        <v>3</v>
      </c>
      <c r="ADI67" s="4" t="s">
        <v>4</v>
      </c>
      <c r="ADJ67" s="4" t="s">
        <v>5</v>
      </c>
      <c r="ADK67" s="4" t="s">
        <v>6</v>
      </c>
      <c r="ADL67" s="4" t="s">
        <v>7</v>
      </c>
      <c r="ADM67" s="4" t="s">
        <v>8</v>
      </c>
      <c r="ADN67" s="4" t="s">
        <v>9</v>
      </c>
      <c r="ADO67" s="4" t="s">
        <v>10</v>
      </c>
      <c r="ADP67" s="4" t="s">
        <v>11</v>
      </c>
      <c r="ADQ67" s="4" t="s">
        <v>12</v>
      </c>
      <c r="ADR67" s="4" t="s">
        <v>13</v>
      </c>
      <c r="ADS67" s="4" t="s">
        <v>14</v>
      </c>
      <c r="ADT67" s="4" t="s">
        <v>63</v>
      </c>
      <c r="ADU67" s="3"/>
      <c r="ADV67" s="3" t="s">
        <v>1</v>
      </c>
      <c r="ADW67" s="3" t="s">
        <v>2</v>
      </c>
      <c r="ADX67" s="4" t="s">
        <v>3</v>
      </c>
      <c r="ADY67" s="4" t="s">
        <v>4</v>
      </c>
      <c r="ADZ67" s="4" t="s">
        <v>5</v>
      </c>
      <c r="AEA67" s="4" t="s">
        <v>6</v>
      </c>
      <c r="AEB67" s="4" t="s">
        <v>7</v>
      </c>
      <c r="AEC67" s="4" t="s">
        <v>8</v>
      </c>
      <c r="AED67" s="4" t="s">
        <v>9</v>
      </c>
      <c r="AEE67" s="4" t="s">
        <v>10</v>
      </c>
      <c r="AEF67" s="4" t="s">
        <v>11</v>
      </c>
      <c r="AEG67" s="4" t="s">
        <v>12</v>
      </c>
      <c r="AEH67" s="4" t="s">
        <v>13</v>
      </c>
      <c r="AEI67" s="4" t="s">
        <v>14</v>
      </c>
      <c r="AEJ67" s="4" t="s">
        <v>63</v>
      </c>
      <c r="AEK67" s="3"/>
      <c r="AEL67" s="3" t="s">
        <v>1</v>
      </c>
      <c r="AEM67" s="3" t="s">
        <v>2</v>
      </c>
      <c r="AEN67" s="4" t="s">
        <v>3</v>
      </c>
      <c r="AEO67" s="4" t="s">
        <v>4</v>
      </c>
      <c r="AEP67" s="4" t="s">
        <v>5</v>
      </c>
      <c r="AEQ67" s="4" t="s">
        <v>6</v>
      </c>
      <c r="AER67" s="4" t="s">
        <v>7</v>
      </c>
      <c r="AES67" s="4" t="s">
        <v>8</v>
      </c>
      <c r="AET67" s="4" t="s">
        <v>9</v>
      </c>
      <c r="AEU67" s="4" t="s">
        <v>10</v>
      </c>
      <c r="AEV67" s="4" t="s">
        <v>11</v>
      </c>
      <c r="AEW67" s="4" t="s">
        <v>12</v>
      </c>
      <c r="AEX67" s="4" t="s">
        <v>13</v>
      </c>
      <c r="AEY67" s="4" t="s">
        <v>14</v>
      </c>
      <c r="AEZ67" s="4" t="s">
        <v>63</v>
      </c>
      <c r="AFA67" s="3"/>
      <c r="AFB67" s="3" t="s">
        <v>1</v>
      </c>
      <c r="AFC67" s="3" t="s">
        <v>2</v>
      </c>
      <c r="AFD67" s="4" t="s">
        <v>3</v>
      </c>
      <c r="AFE67" s="4" t="s">
        <v>4</v>
      </c>
      <c r="AFF67" s="4" t="s">
        <v>5</v>
      </c>
      <c r="AFG67" s="4" t="s">
        <v>6</v>
      </c>
      <c r="AFH67" s="4" t="s">
        <v>7</v>
      </c>
      <c r="AFI67" s="4" t="s">
        <v>8</v>
      </c>
      <c r="AFJ67" s="4" t="s">
        <v>9</v>
      </c>
      <c r="AFK67" s="4" t="s">
        <v>10</v>
      </c>
      <c r="AFL67" s="4" t="s">
        <v>11</v>
      </c>
      <c r="AFM67" s="4" t="s">
        <v>12</v>
      </c>
      <c r="AFN67" s="4" t="s">
        <v>13</v>
      </c>
      <c r="AFO67" s="4" t="s">
        <v>14</v>
      </c>
      <c r="AFP67" s="4" t="s">
        <v>63</v>
      </c>
      <c r="AFQ67" s="3"/>
      <c r="AFR67" s="3" t="s">
        <v>1</v>
      </c>
      <c r="AFS67" s="3" t="s">
        <v>2</v>
      </c>
      <c r="AFT67" s="4" t="s">
        <v>3</v>
      </c>
      <c r="AFU67" s="4" t="s">
        <v>4</v>
      </c>
      <c r="AFV67" s="4" t="s">
        <v>5</v>
      </c>
      <c r="AFW67" s="4" t="s">
        <v>6</v>
      </c>
      <c r="AFX67" s="4" t="s">
        <v>7</v>
      </c>
      <c r="AFY67" s="4" t="s">
        <v>8</v>
      </c>
      <c r="AFZ67" s="4" t="s">
        <v>9</v>
      </c>
      <c r="AGA67" s="4" t="s">
        <v>10</v>
      </c>
      <c r="AGB67" s="4" t="s">
        <v>11</v>
      </c>
      <c r="AGC67" s="4" t="s">
        <v>12</v>
      </c>
      <c r="AGD67" s="4" t="s">
        <v>13</v>
      </c>
      <c r="AGE67" s="4" t="s">
        <v>14</v>
      </c>
      <c r="AGF67" s="4" t="s">
        <v>63</v>
      </c>
      <c r="AGG67" s="3"/>
      <c r="AGH67" s="3" t="s">
        <v>1</v>
      </c>
      <c r="AGI67" s="3" t="s">
        <v>2</v>
      </c>
      <c r="AGJ67" s="4" t="s">
        <v>3</v>
      </c>
      <c r="AGK67" s="4" t="s">
        <v>4</v>
      </c>
      <c r="AGL67" s="4" t="s">
        <v>5</v>
      </c>
      <c r="AGM67" s="4" t="s">
        <v>6</v>
      </c>
      <c r="AGN67" s="4" t="s">
        <v>7</v>
      </c>
      <c r="AGO67" s="4" t="s">
        <v>8</v>
      </c>
      <c r="AGP67" s="4" t="s">
        <v>9</v>
      </c>
      <c r="AGQ67" s="4" t="s">
        <v>10</v>
      </c>
      <c r="AGR67" s="4" t="s">
        <v>11</v>
      </c>
      <c r="AGS67" s="4" t="s">
        <v>12</v>
      </c>
      <c r="AGT67" s="4" t="s">
        <v>13</v>
      </c>
      <c r="AGU67" s="4" t="s">
        <v>14</v>
      </c>
      <c r="AGV67" s="4" t="s">
        <v>63</v>
      </c>
      <c r="AGW67" s="3"/>
      <c r="AGX67" s="3" t="s">
        <v>1</v>
      </c>
      <c r="AGY67" s="3" t="s">
        <v>2</v>
      </c>
      <c r="AGZ67" s="4" t="s">
        <v>3</v>
      </c>
      <c r="AHA67" s="4" t="s">
        <v>4</v>
      </c>
      <c r="AHB67" s="4" t="s">
        <v>5</v>
      </c>
      <c r="AHC67" s="4" t="s">
        <v>6</v>
      </c>
      <c r="AHD67" s="4" t="s">
        <v>7</v>
      </c>
      <c r="AHE67" s="4" t="s">
        <v>8</v>
      </c>
      <c r="AHF67" s="4" t="s">
        <v>9</v>
      </c>
      <c r="AHG67" s="4" t="s">
        <v>10</v>
      </c>
      <c r="AHH67" s="4" t="s">
        <v>11</v>
      </c>
      <c r="AHI67" s="4" t="s">
        <v>12</v>
      </c>
      <c r="AHJ67" s="4" t="s">
        <v>13</v>
      </c>
      <c r="AHK67" s="4" t="s">
        <v>14</v>
      </c>
      <c r="AHL67" s="4" t="s">
        <v>63</v>
      </c>
      <c r="AHM67" s="3"/>
      <c r="AHN67" s="3" t="s">
        <v>1</v>
      </c>
      <c r="AHO67" s="3" t="s">
        <v>2</v>
      </c>
      <c r="AHP67" s="4" t="s">
        <v>3</v>
      </c>
      <c r="AHQ67" s="4" t="s">
        <v>4</v>
      </c>
      <c r="AHR67" s="4" t="s">
        <v>5</v>
      </c>
      <c r="AHS67" s="4" t="s">
        <v>6</v>
      </c>
      <c r="AHT67" s="4" t="s">
        <v>7</v>
      </c>
      <c r="AHU67" s="4" t="s">
        <v>8</v>
      </c>
      <c r="AHV67" s="4" t="s">
        <v>9</v>
      </c>
      <c r="AHW67" s="4" t="s">
        <v>10</v>
      </c>
      <c r="AHX67" s="4" t="s">
        <v>11</v>
      </c>
      <c r="AHY67" s="4" t="s">
        <v>12</v>
      </c>
      <c r="AHZ67" s="4" t="s">
        <v>13</v>
      </c>
      <c r="AIA67" s="4" t="s">
        <v>14</v>
      </c>
      <c r="AIB67" s="4" t="s">
        <v>63</v>
      </c>
      <c r="AIC67" s="3"/>
      <c r="AID67" s="3" t="s">
        <v>1</v>
      </c>
      <c r="AIE67" s="3" t="s">
        <v>2</v>
      </c>
      <c r="AIF67" s="4" t="s">
        <v>3</v>
      </c>
      <c r="AIG67" s="4" t="s">
        <v>4</v>
      </c>
      <c r="AIH67" s="4" t="s">
        <v>5</v>
      </c>
      <c r="AII67" s="4" t="s">
        <v>6</v>
      </c>
      <c r="AIJ67" s="4" t="s">
        <v>7</v>
      </c>
      <c r="AIK67" s="4" t="s">
        <v>8</v>
      </c>
      <c r="AIL67" s="4" t="s">
        <v>9</v>
      </c>
      <c r="AIM67" s="4" t="s">
        <v>10</v>
      </c>
      <c r="AIN67" s="4" t="s">
        <v>11</v>
      </c>
      <c r="AIO67" s="4" t="s">
        <v>12</v>
      </c>
      <c r="AIP67" s="4" t="s">
        <v>13</v>
      </c>
      <c r="AIQ67" s="4" t="s">
        <v>14</v>
      </c>
      <c r="AIR67" s="4" t="s">
        <v>63</v>
      </c>
      <c r="AIS67" s="3"/>
      <c r="AIT67" s="3" t="s">
        <v>1</v>
      </c>
      <c r="AIU67" s="3" t="s">
        <v>2</v>
      </c>
      <c r="AIV67" s="4" t="s">
        <v>3</v>
      </c>
      <c r="AIW67" s="4" t="s">
        <v>4</v>
      </c>
      <c r="AIX67" s="4" t="s">
        <v>5</v>
      </c>
      <c r="AIY67" s="4" t="s">
        <v>6</v>
      </c>
      <c r="AIZ67" s="4" t="s">
        <v>7</v>
      </c>
      <c r="AJA67" s="4" t="s">
        <v>8</v>
      </c>
      <c r="AJB67" s="4" t="s">
        <v>9</v>
      </c>
      <c r="AJC67" s="4" t="s">
        <v>10</v>
      </c>
      <c r="AJD67" s="4" t="s">
        <v>11</v>
      </c>
      <c r="AJE67" s="4" t="s">
        <v>12</v>
      </c>
      <c r="AJF67" s="4" t="s">
        <v>13</v>
      </c>
      <c r="AJG67" s="4" t="s">
        <v>14</v>
      </c>
      <c r="AJH67" s="4" t="s">
        <v>63</v>
      </c>
      <c r="AJI67" s="3"/>
      <c r="AJJ67" s="3" t="s">
        <v>1</v>
      </c>
      <c r="AJK67" s="3" t="s">
        <v>2</v>
      </c>
      <c r="AJL67" s="4" t="s">
        <v>3</v>
      </c>
      <c r="AJM67" s="4" t="s">
        <v>4</v>
      </c>
      <c r="AJN67" s="4" t="s">
        <v>5</v>
      </c>
      <c r="AJO67" s="4" t="s">
        <v>6</v>
      </c>
      <c r="AJP67" s="4" t="s">
        <v>7</v>
      </c>
      <c r="AJQ67" s="4" t="s">
        <v>8</v>
      </c>
      <c r="AJR67" s="4" t="s">
        <v>9</v>
      </c>
      <c r="AJS67" s="4" t="s">
        <v>10</v>
      </c>
      <c r="AJT67" s="4" t="s">
        <v>11</v>
      </c>
      <c r="AJU67" s="4" t="s">
        <v>12</v>
      </c>
      <c r="AJV67" s="4" t="s">
        <v>13</v>
      </c>
      <c r="AJW67" s="4" t="s">
        <v>14</v>
      </c>
      <c r="AJX67" s="4" t="s">
        <v>63</v>
      </c>
      <c r="AJY67" s="3"/>
      <c r="AJZ67" s="3" t="s">
        <v>1</v>
      </c>
      <c r="AKA67" s="3" t="s">
        <v>2</v>
      </c>
      <c r="AKB67" s="4" t="s">
        <v>3</v>
      </c>
      <c r="AKC67" s="4" t="s">
        <v>4</v>
      </c>
      <c r="AKD67" s="4" t="s">
        <v>5</v>
      </c>
      <c r="AKE67" s="4" t="s">
        <v>6</v>
      </c>
      <c r="AKF67" s="4" t="s">
        <v>7</v>
      </c>
      <c r="AKG67" s="4" t="s">
        <v>8</v>
      </c>
      <c r="AKH67" s="4" t="s">
        <v>9</v>
      </c>
      <c r="AKI67" s="4" t="s">
        <v>10</v>
      </c>
      <c r="AKJ67" s="4" t="s">
        <v>11</v>
      </c>
      <c r="AKK67" s="4" t="s">
        <v>12</v>
      </c>
      <c r="AKL67" s="4" t="s">
        <v>13</v>
      </c>
      <c r="AKM67" s="4" t="s">
        <v>14</v>
      </c>
      <c r="AKN67" s="4" t="s">
        <v>63</v>
      </c>
      <c r="AKO67" s="3"/>
      <c r="AKP67" s="3" t="s">
        <v>1</v>
      </c>
      <c r="AKQ67" s="3" t="s">
        <v>2</v>
      </c>
      <c r="AKR67" s="4" t="s">
        <v>3</v>
      </c>
      <c r="AKS67" s="4" t="s">
        <v>4</v>
      </c>
      <c r="AKT67" s="4" t="s">
        <v>5</v>
      </c>
      <c r="AKU67" s="4" t="s">
        <v>6</v>
      </c>
      <c r="AKV67" s="4" t="s">
        <v>7</v>
      </c>
      <c r="AKW67" s="4" t="s">
        <v>8</v>
      </c>
      <c r="AKX67" s="4" t="s">
        <v>9</v>
      </c>
      <c r="AKY67" s="4" t="s">
        <v>10</v>
      </c>
      <c r="AKZ67" s="4" t="s">
        <v>11</v>
      </c>
      <c r="ALA67" s="4" t="s">
        <v>12</v>
      </c>
      <c r="ALB67" s="4" t="s">
        <v>13</v>
      </c>
      <c r="ALC67" s="4" t="s">
        <v>14</v>
      </c>
      <c r="ALD67" s="4" t="s">
        <v>63</v>
      </c>
      <c r="ALE67" s="3"/>
      <c r="ALF67" s="3" t="s">
        <v>1</v>
      </c>
      <c r="ALG67" s="3" t="s">
        <v>2</v>
      </c>
      <c r="ALH67" s="4" t="s">
        <v>3</v>
      </c>
      <c r="ALI67" s="4" t="s">
        <v>4</v>
      </c>
      <c r="ALJ67" s="4" t="s">
        <v>5</v>
      </c>
      <c r="ALK67" s="4" t="s">
        <v>6</v>
      </c>
      <c r="ALL67" s="4" t="s">
        <v>7</v>
      </c>
      <c r="ALM67" s="4" t="s">
        <v>8</v>
      </c>
      <c r="ALN67" s="4" t="s">
        <v>9</v>
      </c>
      <c r="ALO67" s="4" t="s">
        <v>10</v>
      </c>
      <c r="ALP67" s="4" t="s">
        <v>11</v>
      </c>
      <c r="ALQ67" s="4" t="s">
        <v>12</v>
      </c>
      <c r="ALR67" s="4" t="s">
        <v>13</v>
      </c>
      <c r="ALS67" s="4" t="s">
        <v>14</v>
      </c>
      <c r="ALT67" s="4" t="s">
        <v>63</v>
      </c>
      <c r="ALU67" s="3"/>
      <c r="ALV67" s="3" t="s">
        <v>1</v>
      </c>
      <c r="ALW67" s="3" t="s">
        <v>2</v>
      </c>
      <c r="ALX67" s="4" t="s">
        <v>3</v>
      </c>
      <c r="ALY67" s="4" t="s">
        <v>4</v>
      </c>
      <c r="ALZ67" s="4" t="s">
        <v>5</v>
      </c>
      <c r="AMA67" s="4" t="s">
        <v>6</v>
      </c>
      <c r="AMB67" s="4" t="s">
        <v>7</v>
      </c>
      <c r="AMC67" s="4" t="s">
        <v>8</v>
      </c>
      <c r="AMD67" s="4" t="s">
        <v>9</v>
      </c>
      <c r="AME67" s="4" t="s">
        <v>10</v>
      </c>
      <c r="AMF67" s="4" t="s">
        <v>11</v>
      </c>
      <c r="AMG67" s="4" t="s">
        <v>12</v>
      </c>
      <c r="AMH67" s="4" t="s">
        <v>13</v>
      </c>
      <c r="AMI67" s="4" t="s">
        <v>14</v>
      </c>
      <c r="AMJ67" s="4" t="s">
        <v>63</v>
      </c>
      <c r="AMK67" s="3"/>
      <c r="AML67" s="3" t="s">
        <v>1</v>
      </c>
      <c r="AMM67" s="3" t="s">
        <v>2</v>
      </c>
      <c r="AMN67" s="4" t="s">
        <v>3</v>
      </c>
      <c r="AMO67" s="4" t="s">
        <v>4</v>
      </c>
      <c r="AMP67" s="4" t="s">
        <v>5</v>
      </c>
      <c r="AMQ67" s="4" t="s">
        <v>6</v>
      </c>
      <c r="AMR67" s="4" t="s">
        <v>7</v>
      </c>
      <c r="AMS67" s="4" t="s">
        <v>8</v>
      </c>
      <c r="AMT67" s="4" t="s">
        <v>9</v>
      </c>
      <c r="AMU67" s="4" t="s">
        <v>10</v>
      </c>
      <c r="AMV67" s="4" t="s">
        <v>11</v>
      </c>
      <c r="AMW67" s="4" t="s">
        <v>12</v>
      </c>
      <c r="AMX67" s="4" t="s">
        <v>13</v>
      </c>
      <c r="AMY67" s="4" t="s">
        <v>14</v>
      </c>
      <c r="AMZ67" s="4" t="s">
        <v>63</v>
      </c>
      <c r="ANA67" s="3"/>
      <c r="ANB67" s="3" t="s">
        <v>1</v>
      </c>
      <c r="ANC67" s="3" t="s">
        <v>2</v>
      </c>
      <c r="AND67" s="4" t="s">
        <v>3</v>
      </c>
      <c r="ANE67" s="4" t="s">
        <v>4</v>
      </c>
      <c r="ANF67" s="4" t="s">
        <v>5</v>
      </c>
      <c r="ANG67" s="4" t="s">
        <v>6</v>
      </c>
      <c r="ANH67" s="4" t="s">
        <v>7</v>
      </c>
      <c r="ANI67" s="4" t="s">
        <v>8</v>
      </c>
      <c r="ANJ67" s="4" t="s">
        <v>9</v>
      </c>
      <c r="ANK67" s="4" t="s">
        <v>10</v>
      </c>
      <c r="ANL67" s="4" t="s">
        <v>11</v>
      </c>
      <c r="ANM67" s="4" t="s">
        <v>12</v>
      </c>
      <c r="ANN67" s="4" t="s">
        <v>13</v>
      </c>
      <c r="ANO67" s="4" t="s">
        <v>14</v>
      </c>
      <c r="ANP67" s="4" t="s">
        <v>63</v>
      </c>
      <c r="ANQ67" s="3"/>
      <c r="ANR67" s="3" t="s">
        <v>1</v>
      </c>
      <c r="ANS67" s="3" t="s">
        <v>2</v>
      </c>
      <c r="ANT67" s="4" t="s">
        <v>3</v>
      </c>
      <c r="ANU67" s="4" t="s">
        <v>4</v>
      </c>
      <c r="ANV67" s="4" t="s">
        <v>5</v>
      </c>
      <c r="ANW67" s="4" t="s">
        <v>6</v>
      </c>
      <c r="ANX67" s="4" t="s">
        <v>7</v>
      </c>
      <c r="ANY67" s="4" t="s">
        <v>8</v>
      </c>
      <c r="ANZ67" s="4" t="s">
        <v>9</v>
      </c>
      <c r="AOA67" s="4" t="s">
        <v>10</v>
      </c>
      <c r="AOB67" s="4" t="s">
        <v>11</v>
      </c>
      <c r="AOC67" s="4" t="s">
        <v>12</v>
      </c>
      <c r="AOD67" s="4" t="s">
        <v>13</v>
      </c>
      <c r="AOE67" s="4" t="s">
        <v>14</v>
      </c>
      <c r="AOF67" s="4" t="s">
        <v>63</v>
      </c>
      <c r="AOG67" s="3"/>
      <c r="AOH67" s="3" t="s">
        <v>1</v>
      </c>
      <c r="AOI67" s="3" t="s">
        <v>2</v>
      </c>
      <c r="AOJ67" s="4" t="s">
        <v>3</v>
      </c>
      <c r="AOK67" s="4" t="s">
        <v>4</v>
      </c>
      <c r="AOL67" s="4" t="s">
        <v>5</v>
      </c>
      <c r="AOM67" s="4" t="s">
        <v>6</v>
      </c>
      <c r="AON67" s="4" t="s">
        <v>7</v>
      </c>
      <c r="AOO67" s="4" t="s">
        <v>8</v>
      </c>
      <c r="AOP67" s="4" t="s">
        <v>9</v>
      </c>
      <c r="AOQ67" s="4" t="s">
        <v>10</v>
      </c>
      <c r="AOR67" s="4" t="s">
        <v>11</v>
      </c>
      <c r="AOS67" s="4" t="s">
        <v>12</v>
      </c>
      <c r="AOT67" s="4" t="s">
        <v>13</v>
      </c>
      <c r="AOU67" s="4" t="s">
        <v>14</v>
      </c>
      <c r="AOV67" s="4" t="s">
        <v>63</v>
      </c>
      <c r="AOW67" s="3"/>
      <c r="AOX67" s="3" t="s">
        <v>1</v>
      </c>
      <c r="AOY67" s="3" t="s">
        <v>2</v>
      </c>
      <c r="AOZ67" s="4" t="s">
        <v>3</v>
      </c>
      <c r="APA67" s="4" t="s">
        <v>4</v>
      </c>
      <c r="APB67" s="4" t="s">
        <v>5</v>
      </c>
      <c r="APC67" s="4" t="s">
        <v>6</v>
      </c>
      <c r="APD67" s="4" t="s">
        <v>7</v>
      </c>
      <c r="APE67" s="4" t="s">
        <v>8</v>
      </c>
      <c r="APF67" s="4" t="s">
        <v>9</v>
      </c>
      <c r="APG67" s="4" t="s">
        <v>10</v>
      </c>
      <c r="APH67" s="4" t="s">
        <v>11</v>
      </c>
      <c r="API67" s="4" t="s">
        <v>12</v>
      </c>
      <c r="APJ67" s="4" t="s">
        <v>13</v>
      </c>
      <c r="APK67" s="4" t="s">
        <v>14</v>
      </c>
      <c r="APL67" s="4" t="s">
        <v>63</v>
      </c>
      <c r="APM67" s="3"/>
      <c r="APN67" s="3" t="s">
        <v>1</v>
      </c>
      <c r="APO67" s="3" t="s">
        <v>2</v>
      </c>
      <c r="APP67" s="4" t="s">
        <v>3</v>
      </c>
      <c r="APQ67" s="4" t="s">
        <v>4</v>
      </c>
      <c r="APR67" s="4" t="s">
        <v>5</v>
      </c>
      <c r="APS67" s="4" t="s">
        <v>6</v>
      </c>
      <c r="APT67" s="4" t="s">
        <v>7</v>
      </c>
      <c r="APU67" s="4" t="s">
        <v>8</v>
      </c>
      <c r="APV67" s="4" t="s">
        <v>9</v>
      </c>
      <c r="APW67" s="4" t="s">
        <v>10</v>
      </c>
      <c r="APX67" s="4" t="s">
        <v>11</v>
      </c>
      <c r="APY67" s="4" t="s">
        <v>12</v>
      </c>
      <c r="APZ67" s="4" t="s">
        <v>13</v>
      </c>
      <c r="AQA67" s="4" t="s">
        <v>14</v>
      </c>
      <c r="AQB67" s="4" t="s">
        <v>63</v>
      </c>
      <c r="AQC67" s="3"/>
      <c r="AQD67" s="3" t="s">
        <v>1</v>
      </c>
      <c r="AQE67" s="3" t="s">
        <v>2</v>
      </c>
      <c r="AQF67" s="4" t="s">
        <v>3</v>
      </c>
      <c r="AQG67" s="4" t="s">
        <v>4</v>
      </c>
      <c r="AQH67" s="4" t="s">
        <v>5</v>
      </c>
      <c r="AQI67" s="4" t="s">
        <v>6</v>
      </c>
      <c r="AQJ67" s="4" t="s">
        <v>7</v>
      </c>
      <c r="AQK67" s="4" t="s">
        <v>8</v>
      </c>
      <c r="AQL67" s="4" t="s">
        <v>9</v>
      </c>
      <c r="AQM67" s="4" t="s">
        <v>10</v>
      </c>
      <c r="AQN67" s="4" t="s">
        <v>11</v>
      </c>
      <c r="AQO67" s="4" t="s">
        <v>12</v>
      </c>
      <c r="AQP67" s="4" t="s">
        <v>13</v>
      </c>
      <c r="AQQ67" s="4" t="s">
        <v>14</v>
      </c>
      <c r="AQR67" s="4" t="s">
        <v>63</v>
      </c>
      <c r="AQS67" s="3"/>
      <c r="AQT67" s="3" t="s">
        <v>1</v>
      </c>
      <c r="AQU67" s="3" t="s">
        <v>2</v>
      </c>
      <c r="AQV67" s="4" t="s">
        <v>3</v>
      </c>
      <c r="AQW67" s="4" t="s">
        <v>4</v>
      </c>
      <c r="AQX67" s="4" t="s">
        <v>5</v>
      </c>
      <c r="AQY67" s="4" t="s">
        <v>6</v>
      </c>
      <c r="AQZ67" s="4" t="s">
        <v>7</v>
      </c>
      <c r="ARA67" s="4" t="s">
        <v>8</v>
      </c>
      <c r="ARB67" s="4" t="s">
        <v>9</v>
      </c>
      <c r="ARC67" s="4" t="s">
        <v>10</v>
      </c>
      <c r="ARD67" s="4" t="s">
        <v>11</v>
      </c>
      <c r="ARE67" s="4" t="s">
        <v>12</v>
      </c>
      <c r="ARF67" s="4" t="s">
        <v>13</v>
      </c>
      <c r="ARG67" s="4" t="s">
        <v>14</v>
      </c>
      <c r="ARH67" s="4" t="s">
        <v>63</v>
      </c>
      <c r="ARI67" s="3"/>
      <c r="ARJ67" s="3" t="s">
        <v>1</v>
      </c>
      <c r="ARK67" s="3" t="s">
        <v>2</v>
      </c>
      <c r="ARL67" s="4" t="s">
        <v>3</v>
      </c>
      <c r="ARM67" s="4" t="s">
        <v>4</v>
      </c>
      <c r="ARN67" s="4" t="s">
        <v>5</v>
      </c>
      <c r="ARO67" s="4" t="s">
        <v>6</v>
      </c>
      <c r="ARP67" s="4" t="s">
        <v>7</v>
      </c>
      <c r="ARQ67" s="4" t="s">
        <v>8</v>
      </c>
      <c r="ARR67" s="4" t="s">
        <v>9</v>
      </c>
      <c r="ARS67" s="4" t="s">
        <v>10</v>
      </c>
      <c r="ART67" s="4" t="s">
        <v>11</v>
      </c>
      <c r="ARU67" s="4" t="s">
        <v>12</v>
      </c>
      <c r="ARV67" s="4" t="s">
        <v>13</v>
      </c>
      <c r="ARW67" s="4" t="s">
        <v>14</v>
      </c>
      <c r="ARX67" s="4" t="s">
        <v>63</v>
      </c>
      <c r="ARY67" s="3"/>
      <c r="ARZ67" s="3" t="s">
        <v>1</v>
      </c>
      <c r="ASA67" s="3" t="s">
        <v>2</v>
      </c>
      <c r="ASB67" s="4" t="s">
        <v>3</v>
      </c>
      <c r="ASC67" s="4" t="s">
        <v>4</v>
      </c>
      <c r="ASD67" s="4" t="s">
        <v>5</v>
      </c>
      <c r="ASE67" s="4" t="s">
        <v>6</v>
      </c>
      <c r="ASF67" s="4" t="s">
        <v>7</v>
      </c>
      <c r="ASG67" s="4" t="s">
        <v>8</v>
      </c>
      <c r="ASH67" s="4" t="s">
        <v>9</v>
      </c>
      <c r="ASI67" s="4" t="s">
        <v>10</v>
      </c>
      <c r="ASJ67" s="4" t="s">
        <v>11</v>
      </c>
      <c r="ASK67" s="4" t="s">
        <v>12</v>
      </c>
      <c r="ASL67" s="4" t="s">
        <v>13</v>
      </c>
      <c r="ASM67" s="4" t="s">
        <v>14</v>
      </c>
      <c r="ASN67" s="4" t="s">
        <v>63</v>
      </c>
      <c r="ASO67" s="3"/>
      <c r="ASP67" s="3" t="s">
        <v>1</v>
      </c>
      <c r="ASQ67" s="3" t="s">
        <v>2</v>
      </c>
      <c r="ASR67" s="4" t="s">
        <v>3</v>
      </c>
      <c r="ASS67" s="4" t="s">
        <v>4</v>
      </c>
      <c r="AST67" s="4" t="s">
        <v>5</v>
      </c>
      <c r="ASU67" s="4" t="s">
        <v>6</v>
      </c>
      <c r="ASV67" s="4" t="s">
        <v>7</v>
      </c>
      <c r="ASW67" s="4" t="s">
        <v>8</v>
      </c>
      <c r="ASX67" s="4" t="s">
        <v>9</v>
      </c>
      <c r="ASY67" s="4" t="s">
        <v>10</v>
      </c>
      <c r="ASZ67" s="4" t="s">
        <v>11</v>
      </c>
      <c r="ATA67" s="4" t="s">
        <v>12</v>
      </c>
      <c r="ATB67" s="4" t="s">
        <v>13</v>
      </c>
      <c r="ATC67" s="4" t="s">
        <v>14</v>
      </c>
      <c r="ATD67" s="4" t="s">
        <v>63</v>
      </c>
      <c r="ATE67" s="3"/>
      <c r="ATF67" s="3" t="s">
        <v>1</v>
      </c>
      <c r="ATG67" s="3" t="s">
        <v>2</v>
      </c>
      <c r="ATH67" s="4" t="s">
        <v>3</v>
      </c>
      <c r="ATI67" s="4" t="s">
        <v>4</v>
      </c>
      <c r="ATJ67" s="4" t="s">
        <v>5</v>
      </c>
      <c r="ATK67" s="4" t="s">
        <v>6</v>
      </c>
      <c r="ATL67" s="4" t="s">
        <v>7</v>
      </c>
      <c r="ATM67" s="4" t="s">
        <v>8</v>
      </c>
      <c r="ATN67" s="4" t="s">
        <v>9</v>
      </c>
      <c r="ATO67" s="4" t="s">
        <v>10</v>
      </c>
      <c r="ATP67" s="4" t="s">
        <v>11</v>
      </c>
      <c r="ATQ67" s="4" t="s">
        <v>12</v>
      </c>
      <c r="ATR67" s="4" t="s">
        <v>13</v>
      </c>
      <c r="ATS67" s="4" t="s">
        <v>14</v>
      </c>
      <c r="ATT67" s="4" t="s">
        <v>63</v>
      </c>
      <c r="ATU67" s="3"/>
      <c r="ATV67" s="3" t="s">
        <v>1</v>
      </c>
      <c r="ATW67" s="3" t="s">
        <v>2</v>
      </c>
      <c r="ATX67" s="4" t="s">
        <v>3</v>
      </c>
      <c r="ATY67" s="4" t="s">
        <v>4</v>
      </c>
      <c r="ATZ67" s="4" t="s">
        <v>5</v>
      </c>
      <c r="AUA67" s="4" t="s">
        <v>6</v>
      </c>
      <c r="AUB67" s="4" t="s">
        <v>7</v>
      </c>
      <c r="AUC67" s="4" t="s">
        <v>8</v>
      </c>
      <c r="AUD67" s="4" t="s">
        <v>9</v>
      </c>
      <c r="AUE67" s="4" t="s">
        <v>10</v>
      </c>
      <c r="AUF67" s="4" t="s">
        <v>11</v>
      </c>
      <c r="AUG67" s="4" t="s">
        <v>12</v>
      </c>
      <c r="AUH67" s="4" t="s">
        <v>13</v>
      </c>
      <c r="AUI67" s="4" t="s">
        <v>14</v>
      </c>
      <c r="AUJ67" s="4" t="s">
        <v>63</v>
      </c>
      <c r="AUK67" s="3"/>
      <c r="AUL67" s="3" t="s">
        <v>1</v>
      </c>
      <c r="AUM67" s="3" t="s">
        <v>2</v>
      </c>
      <c r="AUN67" s="4" t="s">
        <v>3</v>
      </c>
      <c r="AUO67" s="4" t="s">
        <v>4</v>
      </c>
      <c r="AUP67" s="4" t="s">
        <v>5</v>
      </c>
      <c r="AUQ67" s="4" t="s">
        <v>6</v>
      </c>
      <c r="AUR67" s="4" t="s">
        <v>7</v>
      </c>
      <c r="AUS67" s="4" t="s">
        <v>8</v>
      </c>
      <c r="AUT67" s="4" t="s">
        <v>9</v>
      </c>
      <c r="AUU67" s="4" t="s">
        <v>10</v>
      </c>
      <c r="AUV67" s="4" t="s">
        <v>11</v>
      </c>
      <c r="AUW67" s="4" t="s">
        <v>12</v>
      </c>
      <c r="AUX67" s="4" t="s">
        <v>13</v>
      </c>
      <c r="AUY67" s="4" t="s">
        <v>14</v>
      </c>
      <c r="AUZ67" s="4" t="s">
        <v>63</v>
      </c>
      <c r="AVA67" s="3"/>
      <c r="AVB67" s="3" t="s">
        <v>1</v>
      </c>
      <c r="AVC67" s="3" t="s">
        <v>2</v>
      </c>
      <c r="AVD67" s="4" t="s">
        <v>3</v>
      </c>
      <c r="AVE67" s="4" t="s">
        <v>4</v>
      </c>
      <c r="AVF67" s="4" t="s">
        <v>5</v>
      </c>
      <c r="AVG67" s="4" t="s">
        <v>6</v>
      </c>
      <c r="AVH67" s="4" t="s">
        <v>7</v>
      </c>
      <c r="AVI67" s="4" t="s">
        <v>8</v>
      </c>
      <c r="AVJ67" s="4" t="s">
        <v>9</v>
      </c>
      <c r="AVK67" s="4" t="s">
        <v>10</v>
      </c>
      <c r="AVL67" s="4" t="s">
        <v>11</v>
      </c>
      <c r="AVM67" s="4" t="s">
        <v>12</v>
      </c>
      <c r="AVN67" s="4" t="s">
        <v>13</v>
      </c>
      <c r="AVO67" s="4" t="s">
        <v>14</v>
      </c>
      <c r="AVP67" s="4" t="s">
        <v>63</v>
      </c>
      <c r="AVQ67" s="3"/>
      <c r="AVR67" s="3" t="s">
        <v>1</v>
      </c>
      <c r="AVS67" s="3" t="s">
        <v>2</v>
      </c>
      <c r="AVT67" s="4" t="s">
        <v>3</v>
      </c>
      <c r="AVU67" s="4" t="s">
        <v>4</v>
      </c>
      <c r="AVV67" s="4" t="s">
        <v>5</v>
      </c>
      <c r="AVW67" s="4" t="s">
        <v>6</v>
      </c>
      <c r="AVX67" s="4" t="s">
        <v>7</v>
      </c>
      <c r="AVY67" s="4" t="s">
        <v>8</v>
      </c>
      <c r="AVZ67" s="4" t="s">
        <v>9</v>
      </c>
      <c r="AWA67" s="4" t="s">
        <v>10</v>
      </c>
      <c r="AWB67" s="4" t="s">
        <v>11</v>
      </c>
      <c r="AWC67" s="4" t="s">
        <v>12</v>
      </c>
      <c r="AWD67" s="4" t="s">
        <v>13</v>
      </c>
      <c r="AWE67" s="4" t="s">
        <v>14</v>
      </c>
      <c r="AWF67" s="4" t="s">
        <v>63</v>
      </c>
      <c r="AWG67" s="3"/>
      <c r="AWH67" s="3" t="s">
        <v>1</v>
      </c>
      <c r="AWI67" s="3" t="s">
        <v>2</v>
      </c>
      <c r="AWJ67" s="4" t="s">
        <v>3</v>
      </c>
      <c r="AWK67" s="4" t="s">
        <v>4</v>
      </c>
      <c r="AWL67" s="4" t="s">
        <v>5</v>
      </c>
      <c r="AWM67" s="4" t="s">
        <v>6</v>
      </c>
      <c r="AWN67" s="4" t="s">
        <v>7</v>
      </c>
      <c r="AWO67" s="4" t="s">
        <v>8</v>
      </c>
      <c r="AWP67" s="4" t="s">
        <v>9</v>
      </c>
      <c r="AWQ67" s="4" t="s">
        <v>10</v>
      </c>
      <c r="AWR67" s="4" t="s">
        <v>11</v>
      </c>
      <c r="AWS67" s="4" t="s">
        <v>12</v>
      </c>
      <c r="AWT67" s="4" t="s">
        <v>13</v>
      </c>
      <c r="AWU67" s="4" t="s">
        <v>14</v>
      </c>
      <c r="AWV67" s="4" t="s">
        <v>63</v>
      </c>
      <c r="AWW67" s="3"/>
      <c r="AWX67" s="3" t="s">
        <v>1</v>
      </c>
      <c r="AWY67" s="3" t="s">
        <v>2</v>
      </c>
      <c r="AWZ67" s="4" t="s">
        <v>3</v>
      </c>
      <c r="AXA67" s="4" t="s">
        <v>4</v>
      </c>
      <c r="AXB67" s="4" t="s">
        <v>5</v>
      </c>
      <c r="AXC67" s="4" t="s">
        <v>6</v>
      </c>
      <c r="AXD67" s="4" t="s">
        <v>7</v>
      </c>
      <c r="AXE67" s="4" t="s">
        <v>8</v>
      </c>
      <c r="AXF67" s="4" t="s">
        <v>9</v>
      </c>
      <c r="AXG67" s="4" t="s">
        <v>10</v>
      </c>
      <c r="AXH67" s="4" t="s">
        <v>11</v>
      </c>
      <c r="AXI67" s="4" t="s">
        <v>12</v>
      </c>
      <c r="AXJ67" s="4" t="s">
        <v>13</v>
      </c>
      <c r="AXK67" s="4" t="s">
        <v>14</v>
      </c>
      <c r="AXL67" s="4" t="s">
        <v>63</v>
      </c>
      <c r="AXM67" s="3"/>
      <c r="AXN67" s="3" t="s">
        <v>1</v>
      </c>
      <c r="AXO67" s="3" t="s">
        <v>2</v>
      </c>
      <c r="AXP67" s="4" t="s">
        <v>3</v>
      </c>
      <c r="AXQ67" s="4" t="s">
        <v>4</v>
      </c>
      <c r="AXR67" s="4" t="s">
        <v>5</v>
      </c>
      <c r="AXS67" s="4" t="s">
        <v>6</v>
      </c>
      <c r="AXT67" s="4" t="s">
        <v>7</v>
      </c>
      <c r="AXU67" s="4" t="s">
        <v>8</v>
      </c>
      <c r="AXV67" s="4" t="s">
        <v>9</v>
      </c>
      <c r="AXW67" s="4" t="s">
        <v>10</v>
      </c>
      <c r="AXX67" s="4" t="s">
        <v>11</v>
      </c>
      <c r="AXY67" s="4" t="s">
        <v>12</v>
      </c>
      <c r="AXZ67" s="4" t="s">
        <v>13</v>
      </c>
      <c r="AYA67" s="4" t="s">
        <v>14</v>
      </c>
      <c r="AYB67" s="4" t="s">
        <v>63</v>
      </c>
      <c r="AYC67" s="3"/>
      <c r="AYD67" s="3" t="s">
        <v>1</v>
      </c>
      <c r="AYE67" s="3" t="s">
        <v>2</v>
      </c>
      <c r="AYF67" s="4" t="s">
        <v>3</v>
      </c>
      <c r="AYG67" s="4" t="s">
        <v>4</v>
      </c>
      <c r="AYH67" s="4" t="s">
        <v>5</v>
      </c>
      <c r="AYI67" s="4" t="s">
        <v>6</v>
      </c>
      <c r="AYJ67" s="4" t="s">
        <v>7</v>
      </c>
      <c r="AYK67" s="4" t="s">
        <v>8</v>
      </c>
      <c r="AYL67" s="4" t="s">
        <v>9</v>
      </c>
      <c r="AYM67" s="4" t="s">
        <v>10</v>
      </c>
      <c r="AYN67" s="4" t="s">
        <v>11</v>
      </c>
      <c r="AYO67" s="4" t="s">
        <v>12</v>
      </c>
      <c r="AYP67" s="4" t="s">
        <v>13</v>
      </c>
      <c r="AYQ67" s="4" t="s">
        <v>14</v>
      </c>
      <c r="AYR67" s="4" t="s">
        <v>63</v>
      </c>
      <c r="AYS67" s="3"/>
      <c r="AYT67" s="3" t="s">
        <v>1</v>
      </c>
      <c r="AYU67" s="3" t="s">
        <v>2</v>
      </c>
      <c r="AYV67" s="4" t="s">
        <v>3</v>
      </c>
      <c r="AYW67" s="4" t="s">
        <v>4</v>
      </c>
      <c r="AYX67" s="4" t="s">
        <v>5</v>
      </c>
      <c r="AYY67" s="4" t="s">
        <v>6</v>
      </c>
      <c r="AYZ67" s="4" t="s">
        <v>7</v>
      </c>
      <c r="AZA67" s="4" t="s">
        <v>8</v>
      </c>
      <c r="AZB67" s="4" t="s">
        <v>9</v>
      </c>
      <c r="AZC67" s="4" t="s">
        <v>10</v>
      </c>
      <c r="AZD67" s="4" t="s">
        <v>11</v>
      </c>
      <c r="AZE67" s="4" t="s">
        <v>12</v>
      </c>
      <c r="AZF67" s="4" t="s">
        <v>13</v>
      </c>
      <c r="AZG67" s="4" t="s">
        <v>14</v>
      </c>
      <c r="AZH67" s="4" t="s">
        <v>63</v>
      </c>
      <c r="AZI67" s="3"/>
      <c r="AZJ67" s="3" t="s">
        <v>1</v>
      </c>
      <c r="AZK67" s="3" t="s">
        <v>2</v>
      </c>
      <c r="AZL67" s="4" t="s">
        <v>3</v>
      </c>
      <c r="AZM67" s="4" t="s">
        <v>4</v>
      </c>
      <c r="AZN67" s="4" t="s">
        <v>5</v>
      </c>
      <c r="AZO67" s="4" t="s">
        <v>6</v>
      </c>
      <c r="AZP67" s="4" t="s">
        <v>7</v>
      </c>
      <c r="AZQ67" s="4" t="s">
        <v>8</v>
      </c>
      <c r="AZR67" s="4" t="s">
        <v>9</v>
      </c>
      <c r="AZS67" s="4" t="s">
        <v>10</v>
      </c>
      <c r="AZT67" s="4" t="s">
        <v>11</v>
      </c>
      <c r="AZU67" s="4" t="s">
        <v>12</v>
      </c>
      <c r="AZV67" s="4" t="s">
        <v>13</v>
      </c>
      <c r="AZW67" s="4" t="s">
        <v>14</v>
      </c>
      <c r="AZX67" s="4" t="s">
        <v>63</v>
      </c>
      <c r="AZY67" s="3"/>
      <c r="AZZ67" s="3" t="s">
        <v>1</v>
      </c>
      <c r="BAA67" s="3" t="s">
        <v>2</v>
      </c>
      <c r="BAB67" s="4" t="s">
        <v>3</v>
      </c>
      <c r="BAC67" s="4" t="s">
        <v>4</v>
      </c>
      <c r="BAD67" s="4" t="s">
        <v>5</v>
      </c>
      <c r="BAE67" s="4" t="s">
        <v>6</v>
      </c>
      <c r="BAF67" s="4" t="s">
        <v>7</v>
      </c>
      <c r="BAG67" s="4" t="s">
        <v>8</v>
      </c>
      <c r="BAH67" s="4" t="s">
        <v>9</v>
      </c>
      <c r="BAI67" s="4" t="s">
        <v>10</v>
      </c>
      <c r="BAJ67" s="4" t="s">
        <v>11</v>
      </c>
      <c r="BAK67" s="4" t="s">
        <v>12</v>
      </c>
      <c r="BAL67" s="4" t="s">
        <v>13</v>
      </c>
      <c r="BAM67" s="4" t="s">
        <v>14</v>
      </c>
      <c r="BAN67" s="4" t="s">
        <v>63</v>
      </c>
      <c r="BAO67" s="3"/>
      <c r="BAP67" s="3" t="s">
        <v>1</v>
      </c>
      <c r="BAQ67" s="3" t="s">
        <v>2</v>
      </c>
      <c r="BAR67" s="4" t="s">
        <v>3</v>
      </c>
      <c r="BAS67" s="4" t="s">
        <v>4</v>
      </c>
      <c r="BAT67" s="4" t="s">
        <v>5</v>
      </c>
      <c r="BAU67" s="4" t="s">
        <v>6</v>
      </c>
      <c r="BAV67" s="4" t="s">
        <v>7</v>
      </c>
      <c r="BAW67" s="4" t="s">
        <v>8</v>
      </c>
      <c r="BAX67" s="4" t="s">
        <v>9</v>
      </c>
      <c r="BAY67" s="4" t="s">
        <v>10</v>
      </c>
      <c r="BAZ67" s="4" t="s">
        <v>11</v>
      </c>
      <c r="BBA67" s="4" t="s">
        <v>12</v>
      </c>
      <c r="BBB67" s="4" t="s">
        <v>13</v>
      </c>
      <c r="BBC67" s="4" t="s">
        <v>14</v>
      </c>
      <c r="BBD67" s="4" t="s">
        <v>63</v>
      </c>
      <c r="BBE67" s="3"/>
      <c r="BBF67" s="3" t="s">
        <v>1</v>
      </c>
      <c r="BBG67" s="3" t="s">
        <v>2</v>
      </c>
      <c r="BBH67" s="4" t="s">
        <v>3</v>
      </c>
      <c r="BBI67" s="4" t="s">
        <v>4</v>
      </c>
      <c r="BBJ67" s="4" t="s">
        <v>5</v>
      </c>
      <c r="BBK67" s="4" t="s">
        <v>6</v>
      </c>
      <c r="BBL67" s="4" t="s">
        <v>7</v>
      </c>
      <c r="BBM67" s="4" t="s">
        <v>8</v>
      </c>
      <c r="BBN67" s="4" t="s">
        <v>9</v>
      </c>
      <c r="BBO67" s="4" t="s">
        <v>10</v>
      </c>
      <c r="BBP67" s="4" t="s">
        <v>11</v>
      </c>
      <c r="BBQ67" s="4" t="s">
        <v>12</v>
      </c>
      <c r="BBR67" s="4" t="s">
        <v>13</v>
      </c>
      <c r="BBS67" s="4" t="s">
        <v>14</v>
      </c>
      <c r="BBT67" s="4" t="s">
        <v>63</v>
      </c>
      <c r="BBU67" s="3"/>
      <c r="BBV67" s="3" t="s">
        <v>1</v>
      </c>
      <c r="BBW67" s="3" t="s">
        <v>2</v>
      </c>
      <c r="BBX67" s="4" t="s">
        <v>3</v>
      </c>
      <c r="BBY67" s="4" t="s">
        <v>4</v>
      </c>
      <c r="BBZ67" s="4" t="s">
        <v>5</v>
      </c>
      <c r="BCA67" s="4" t="s">
        <v>6</v>
      </c>
      <c r="BCB67" s="4" t="s">
        <v>7</v>
      </c>
      <c r="BCC67" s="4" t="s">
        <v>8</v>
      </c>
      <c r="BCD67" s="4" t="s">
        <v>9</v>
      </c>
      <c r="BCE67" s="4" t="s">
        <v>10</v>
      </c>
      <c r="BCF67" s="4" t="s">
        <v>11</v>
      </c>
      <c r="BCG67" s="4" t="s">
        <v>12</v>
      </c>
      <c r="BCH67" s="4" t="s">
        <v>13</v>
      </c>
      <c r="BCI67" s="4" t="s">
        <v>14</v>
      </c>
      <c r="BCJ67" s="4" t="s">
        <v>63</v>
      </c>
      <c r="BCK67" s="3"/>
      <c r="BCL67" s="3" t="s">
        <v>1</v>
      </c>
      <c r="BCM67" s="3" t="s">
        <v>2</v>
      </c>
      <c r="BCN67" s="4" t="s">
        <v>3</v>
      </c>
      <c r="BCO67" s="4" t="s">
        <v>4</v>
      </c>
      <c r="BCP67" s="4" t="s">
        <v>5</v>
      </c>
      <c r="BCQ67" s="4" t="s">
        <v>6</v>
      </c>
      <c r="BCR67" s="4" t="s">
        <v>7</v>
      </c>
      <c r="BCS67" s="4" t="s">
        <v>8</v>
      </c>
      <c r="BCT67" s="4" t="s">
        <v>9</v>
      </c>
      <c r="BCU67" s="4" t="s">
        <v>10</v>
      </c>
      <c r="BCV67" s="4" t="s">
        <v>11</v>
      </c>
      <c r="BCW67" s="4" t="s">
        <v>12</v>
      </c>
      <c r="BCX67" s="4" t="s">
        <v>13</v>
      </c>
      <c r="BCY67" s="4" t="s">
        <v>14</v>
      </c>
      <c r="BCZ67" s="4" t="s">
        <v>63</v>
      </c>
      <c r="BDA67" s="3"/>
      <c r="BDB67" s="3" t="s">
        <v>1</v>
      </c>
      <c r="BDC67" s="3" t="s">
        <v>2</v>
      </c>
      <c r="BDD67" s="4" t="s">
        <v>3</v>
      </c>
      <c r="BDE67" s="4" t="s">
        <v>4</v>
      </c>
      <c r="BDF67" s="4" t="s">
        <v>5</v>
      </c>
      <c r="BDG67" s="4" t="s">
        <v>6</v>
      </c>
      <c r="BDH67" s="4" t="s">
        <v>7</v>
      </c>
      <c r="BDI67" s="4" t="s">
        <v>8</v>
      </c>
      <c r="BDJ67" s="4" t="s">
        <v>9</v>
      </c>
      <c r="BDK67" s="4" t="s">
        <v>10</v>
      </c>
      <c r="BDL67" s="4" t="s">
        <v>11</v>
      </c>
      <c r="BDM67" s="4" t="s">
        <v>12</v>
      </c>
      <c r="BDN67" s="4" t="s">
        <v>13</v>
      </c>
      <c r="BDO67" s="4" t="s">
        <v>14</v>
      </c>
      <c r="BDP67" s="4" t="s">
        <v>63</v>
      </c>
      <c r="BDQ67" s="3"/>
      <c r="BDR67" s="3" t="s">
        <v>1</v>
      </c>
      <c r="BDS67" s="3" t="s">
        <v>2</v>
      </c>
      <c r="BDT67" s="4" t="s">
        <v>3</v>
      </c>
      <c r="BDU67" s="4" t="s">
        <v>4</v>
      </c>
      <c r="BDV67" s="4" t="s">
        <v>5</v>
      </c>
      <c r="BDW67" s="4" t="s">
        <v>6</v>
      </c>
      <c r="BDX67" s="4" t="s">
        <v>7</v>
      </c>
      <c r="BDY67" s="4" t="s">
        <v>8</v>
      </c>
      <c r="BDZ67" s="4" t="s">
        <v>9</v>
      </c>
      <c r="BEA67" s="4" t="s">
        <v>10</v>
      </c>
      <c r="BEB67" s="4" t="s">
        <v>11</v>
      </c>
      <c r="BEC67" s="4" t="s">
        <v>12</v>
      </c>
      <c r="BED67" s="4" t="s">
        <v>13</v>
      </c>
      <c r="BEE67" s="4" t="s">
        <v>14</v>
      </c>
      <c r="BEF67" s="4" t="s">
        <v>63</v>
      </c>
      <c r="BEG67" s="3"/>
      <c r="BEH67" s="3" t="s">
        <v>1</v>
      </c>
      <c r="BEI67" s="3" t="s">
        <v>2</v>
      </c>
      <c r="BEJ67" s="4" t="s">
        <v>3</v>
      </c>
      <c r="BEK67" s="4" t="s">
        <v>4</v>
      </c>
      <c r="BEL67" s="4" t="s">
        <v>5</v>
      </c>
      <c r="BEM67" s="4" t="s">
        <v>6</v>
      </c>
      <c r="BEN67" s="4" t="s">
        <v>7</v>
      </c>
      <c r="BEO67" s="4" t="s">
        <v>8</v>
      </c>
      <c r="BEP67" s="4" t="s">
        <v>9</v>
      </c>
      <c r="BEQ67" s="4" t="s">
        <v>10</v>
      </c>
      <c r="BER67" s="4" t="s">
        <v>11</v>
      </c>
      <c r="BES67" s="4" t="s">
        <v>12</v>
      </c>
      <c r="BET67" s="4" t="s">
        <v>13</v>
      </c>
      <c r="BEU67" s="4" t="s">
        <v>14</v>
      </c>
      <c r="BEV67" s="4" t="s">
        <v>63</v>
      </c>
      <c r="BEW67" s="3"/>
      <c r="BEX67" s="3" t="s">
        <v>1</v>
      </c>
      <c r="BEY67" s="3" t="s">
        <v>2</v>
      </c>
      <c r="BEZ67" s="4" t="s">
        <v>3</v>
      </c>
      <c r="BFA67" s="4" t="s">
        <v>4</v>
      </c>
      <c r="BFB67" s="4" t="s">
        <v>5</v>
      </c>
      <c r="BFC67" s="4" t="s">
        <v>6</v>
      </c>
      <c r="BFD67" s="4" t="s">
        <v>7</v>
      </c>
      <c r="BFE67" s="4" t="s">
        <v>8</v>
      </c>
      <c r="BFF67" s="4" t="s">
        <v>9</v>
      </c>
      <c r="BFG67" s="4" t="s">
        <v>10</v>
      </c>
      <c r="BFH67" s="4" t="s">
        <v>11</v>
      </c>
      <c r="BFI67" s="4" t="s">
        <v>12</v>
      </c>
      <c r="BFJ67" s="4" t="s">
        <v>13</v>
      </c>
      <c r="BFK67" s="4" t="s">
        <v>14</v>
      </c>
      <c r="BFL67" s="4" t="s">
        <v>63</v>
      </c>
      <c r="BFM67" s="3"/>
      <c r="BFN67" s="3" t="s">
        <v>1</v>
      </c>
      <c r="BFO67" s="3" t="s">
        <v>2</v>
      </c>
      <c r="BFP67" s="4" t="s">
        <v>3</v>
      </c>
      <c r="BFQ67" s="4" t="s">
        <v>4</v>
      </c>
      <c r="BFR67" s="4" t="s">
        <v>5</v>
      </c>
      <c r="BFS67" s="4" t="s">
        <v>6</v>
      </c>
      <c r="BFT67" s="4" t="s">
        <v>7</v>
      </c>
      <c r="BFU67" s="4" t="s">
        <v>8</v>
      </c>
      <c r="BFV67" s="4" t="s">
        <v>9</v>
      </c>
      <c r="BFW67" s="4" t="s">
        <v>10</v>
      </c>
      <c r="BFX67" s="4" t="s">
        <v>11</v>
      </c>
      <c r="BFY67" s="4" t="s">
        <v>12</v>
      </c>
      <c r="BFZ67" s="4" t="s">
        <v>13</v>
      </c>
      <c r="BGA67" s="4" t="s">
        <v>14</v>
      </c>
      <c r="BGB67" s="4" t="s">
        <v>63</v>
      </c>
      <c r="BGC67" s="3"/>
      <c r="BGD67" s="3" t="s">
        <v>1</v>
      </c>
      <c r="BGE67" s="3" t="s">
        <v>2</v>
      </c>
      <c r="BGF67" s="4" t="s">
        <v>3</v>
      </c>
      <c r="BGG67" s="4" t="s">
        <v>4</v>
      </c>
      <c r="BGH67" s="4" t="s">
        <v>5</v>
      </c>
      <c r="BGI67" s="4" t="s">
        <v>6</v>
      </c>
      <c r="BGJ67" s="4" t="s">
        <v>7</v>
      </c>
      <c r="BGK67" s="4" t="s">
        <v>8</v>
      </c>
      <c r="BGL67" s="4" t="s">
        <v>9</v>
      </c>
      <c r="BGM67" s="4" t="s">
        <v>10</v>
      </c>
      <c r="BGN67" s="4" t="s">
        <v>11</v>
      </c>
      <c r="BGO67" s="4" t="s">
        <v>12</v>
      </c>
      <c r="BGP67" s="4" t="s">
        <v>13</v>
      </c>
      <c r="BGQ67" s="4" t="s">
        <v>14</v>
      </c>
      <c r="BGR67" s="4" t="s">
        <v>63</v>
      </c>
      <c r="BGS67" s="3"/>
      <c r="BGT67" s="3" t="s">
        <v>1</v>
      </c>
      <c r="BGU67" s="3" t="s">
        <v>2</v>
      </c>
      <c r="BGV67" s="4" t="s">
        <v>3</v>
      </c>
      <c r="BGW67" s="4" t="s">
        <v>4</v>
      </c>
      <c r="BGX67" s="4" t="s">
        <v>5</v>
      </c>
      <c r="BGY67" s="4" t="s">
        <v>6</v>
      </c>
      <c r="BGZ67" s="4" t="s">
        <v>7</v>
      </c>
      <c r="BHA67" s="4" t="s">
        <v>8</v>
      </c>
      <c r="BHB67" s="4" t="s">
        <v>9</v>
      </c>
      <c r="BHC67" s="4" t="s">
        <v>10</v>
      </c>
      <c r="BHD67" s="4" t="s">
        <v>11</v>
      </c>
      <c r="BHE67" s="4" t="s">
        <v>12</v>
      </c>
      <c r="BHF67" s="4" t="s">
        <v>13</v>
      </c>
      <c r="BHG67" s="4" t="s">
        <v>14</v>
      </c>
      <c r="BHH67" s="4" t="s">
        <v>63</v>
      </c>
      <c r="BHI67" s="3"/>
      <c r="BHJ67" s="3" t="s">
        <v>1</v>
      </c>
      <c r="BHK67" s="3" t="s">
        <v>2</v>
      </c>
      <c r="BHL67" s="4" t="s">
        <v>3</v>
      </c>
      <c r="BHM67" s="4" t="s">
        <v>4</v>
      </c>
      <c r="BHN67" s="4" t="s">
        <v>5</v>
      </c>
      <c r="BHO67" s="4" t="s">
        <v>6</v>
      </c>
      <c r="BHP67" s="4" t="s">
        <v>7</v>
      </c>
      <c r="BHQ67" s="4" t="s">
        <v>8</v>
      </c>
      <c r="BHR67" s="4" t="s">
        <v>9</v>
      </c>
      <c r="BHS67" s="4" t="s">
        <v>10</v>
      </c>
      <c r="BHT67" s="4" t="s">
        <v>11</v>
      </c>
      <c r="BHU67" s="4" t="s">
        <v>12</v>
      </c>
      <c r="BHV67" s="4" t="s">
        <v>13</v>
      </c>
      <c r="BHW67" s="4" t="s">
        <v>14</v>
      </c>
      <c r="BHX67" s="4" t="s">
        <v>63</v>
      </c>
      <c r="BHY67" s="3"/>
      <c r="BHZ67" s="3" t="s">
        <v>1</v>
      </c>
      <c r="BIA67" s="3" t="s">
        <v>2</v>
      </c>
      <c r="BIB67" s="4" t="s">
        <v>3</v>
      </c>
      <c r="BIC67" s="4" t="s">
        <v>4</v>
      </c>
      <c r="BID67" s="4" t="s">
        <v>5</v>
      </c>
      <c r="BIE67" s="4" t="s">
        <v>6</v>
      </c>
      <c r="BIF67" s="4" t="s">
        <v>7</v>
      </c>
      <c r="BIG67" s="4" t="s">
        <v>8</v>
      </c>
      <c r="BIH67" s="4" t="s">
        <v>9</v>
      </c>
      <c r="BII67" s="4" t="s">
        <v>10</v>
      </c>
      <c r="BIJ67" s="4" t="s">
        <v>11</v>
      </c>
      <c r="BIK67" s="4" t="s">
        <v>12</v>
      </c>
      <c r="BIL67" s="4" t="s">
        <v>13</v>
      </c>
      <c r="BIM67" s="4" t="s">
        <v>14</v>
      </c>
      <c r="BIN67" s="4" t="s">
        <v>63</v>
      </c>
      <c r="BIO67" s="3"/>
      <c r="BIP67" s="3" t="s">
        <v>1</v>
      </c>
      <c r="BIQ67" s="3" t="s">
        <v>2</v>
      </c>
      <c r="BIR67" s="4" t="s">
        <v>3</v>
      </c>
      <c r="BIS67" s="4" t="s">
        <v>4</v>
      </c>
      <c r="BIT67" s="4" t="s">
        <v>5</v>
      </c>
      <c r="BIU67" s="4" t="s">
        <v>6</v>
      </c>
      <c r="BIV67" s="4" t="s">
        <v>7</v>
      </c>
      <c r="BIW67" s="4" t="s">
        <v>8</v>
      </c>
      <c r="BIX67" s="4" t="s">
        <v>9</v>
      </c>
      <c r="BIY67" s="4" t="s">
        <v>10</v>
      </c>
      <c r="BIZ67" s="4" t="s">
        <v>11</v>
      </c>
      <c r="BJA67" s="4" t="s">
        <v>12</v>
      </c>
      <c r="BJB67" s="4" t="s">
        <v>13</v>
      </c>
      <c r="BJC67" s="4" t="s">
        <v>14</v>
      </c>
      <c r="BJD67" s="4" t="s">
        <v>63</v>
      </c>
      <c r="BJE67" s="3"/>
      <c r="BJF67" s="3" t="s">
        <v>1</v>
      </c>
      <c r="BJG67" s="3" t="s">
        <v>2</v>
      </c>
      <c r="BJH67" s="4" t="s">
        <v>3</v>
      </c>
      <c r="BJI67" s="4" t="s">
        <v>4</v>
      </c>
      <c r="BJJ67" s="4" t="s">
        <v>5</v>
      </c>
      <c r="BJK67" s="4" t="s">
        <v>6</v>
      </c>
      <c r="BJL67" s="4" t="s">
        <v>7</v>
      </c>
      <c r="BJM67" s="4" t="s">
        <v>8</v>
      </c>
      <c r="BJN67" s="4" t="s">
        <v>9</v>
      </c>
      <c r="BJO67" s="4" t="s">
        <v>10</v>
      </c>
      <c r="BJP67" s="4" t="s">
        <v>11</v>
      </c>
      <c r="BJQ67" s="4" t="s">
        <v>12</v>
      </c>
      <c r="BJR67" s="4" t="s">
        <v>13</v>
      </c>
      <c r="BJS67" s="4" t="s">
        <v>14</v>
      </c>
      <c r="BJT67" s="4" t="s">
        <v>63</v>
      </c>
      <c r="BJU67" s="3"/>
      <c r="BJV67" s="3" t="s">
        <v>1</v>
      </c>
      <c r="BJW67" s="3" t="s">
        <v>2</v>
      </c>
      <c r="BJX67" s="4" t="s">
        <v>3</v>
      </c>
      <c r="BJY67" s="4" t="s">
        <v>4</v>
      </c>
      <c r="BJZ67" s="4" t="s">
        <v>5</v>
      </c>
      <c r="BKA67" s="4" t="s">
        <v>6</v>
      </c>
      <c r="BKB67" s="4" t="s">
        <v>7</v>
      </c>
      <c r="BKC67" s="4" t="s">
        <v>8</v>
      </c>
      <c r="BKD67" s="4" t="s">
        <v>9</v>
      </c>
      <c r="BKE67" s="4" t="s">
        <v>10</v>
      </c>
      <c r="BKF67" s="4" t="s">
        <v>11</v>
      </c>
      <c r="BKG67" s="4" t="s">
        <v>12</v>
      </c>
      <c r="BKH67" s="4" t="s">
        <v>13</v>
      </c>
      <c r="BKI67" s="4" t="s">
        <v>14</v>
      </c>
      <c r="BKJ67" s="4" t="s">
        <v>63</v>
      </c>
      <c r="BKK67" s="3"/>
      <c r="BKL67" s="3" t="s">
        <v>1</v>
      </c>
      <c r="BKM67" s="3" t="s">
        <v>2</v>
      </c>
      <c r="BKN67" s="4" t="s">
        <v>3</v>
      </c>
      <c r="BKO67" s="4" t="s">
        <v>4</v>
      </c>
      <c r="BKP67" s="4" t="s">
        <v>5</v>
      </c>
      <c r="BKQ67" s="4" t="s">
        <v>6</v>
      </c>
      <c r="BKR67" s="4" t="s">
        <v>7</v>
      </c>
      <c r="BKS67" s="4" t="s">
        <v>8</v>
      </c>
      <c r="BKT67" s="4" t="s">
        <v>9</v>
      </c>
      <c r="BKU67" s="4" t="s">
        <v>10</v>
      </c>
      <c r="BKV67" s="4" t="s">
        <v>11</v>
      </c>
      <c r="BKW67" s="4" t="s">
        <v>12</v>
      </c>
      <c r="BKX67" s="4" t="s">
        <v>13</v>
      </c>
      <c r="BKY67" s="4" t="s">
        <v>14</v>
      </c>
      <c r="BKZ67" s="4" t="s">
        <v>63</v>
      </c>
      <c r="BLA67" s="3"/>
      <c r="BLB67" s="3" t="s">
        <v>1</v>
      </c>
      <c r="BLC67" s="3" t="s">
        <v>2</v>
      </c>
      <c r="BLD67" s="4" t="s">
        <v>3</v>
      </c>
      <c r="BLE67" s="4" t="s">
        <v>4</v>
      </c>
      <c r="BLF67" s="4" t="s">
        <v>5</v>
      </c>
      <c r="BLG67" s="4" t="s">
        <v>6</v>
      </c>
      <c r="BLH67" s="4" t="s">
        <v>7</v>
      </c>
      <c r="BLI67" s="4" t="s">
        <v>8</v>
      </c>
      <c r="BLJ67" s="4" t="s">
        <v>9</v>
      </c>
      <c r="BLK67" s="4" t="s">
        <v>10</v>
      </c>
      <c r="BLL67" s="4" t="s">
        <v>11</v>
      </c>
      <c r="BLM67" s="4" t="s">
        <v>12</v>
      </c>
      <c r="BLN67" s="4" t="s">
        <v>13</v>
      </c>
      <c r="BLO67" s="4" t="s">
        <v>14</v>
      </c>
      <c r="BLP67" s="4" t="s">
        <v>63</v>
      </c>
      <c r="BLQ67" s="3"/>
      <c r="BLR67" s="3" t="s">
        <v>1</v>
      </c>
      <c r="BLS67" s="3" t="s">
        <v>2</v>
      </c>
      <c r="BLT67" s="4" t="s">
        <v>3</v>
      </c>
      <c r="BLU67" s="4" t="s">
        <v>4</v>
      </c>
      <c r="BLV67" s="4" t="s">
        <v>5</v>
      </c>
      <c r="BLW67" s="4" t="s">
        <v>6</v>
      </c>
      <c r="BLX67" s="4" t="s">
        <v>7</v>
      </c>
      <c r="BLY67" s="4" t="s">
        <v>8</v>
      </c>
      <c r="BLZ67" s="4" t="s">
        <v>9</v>
      </c>
      <c r="BMA67" s="4" t="s">
        <v>10</v>
      </c>
      <c r="BMB67" s="4" t="s">
        <v>11</v>
      </c>
      <c r="BMC67" s="4" t="s">
        <v>12</v>
      </c>
      <c r="BMD67" s="4" t="s">
        <v>13</v>
      </c>
      <c r="BME67" s="4" t="s">
        <v>14</v>
      </c>
      <c r="BMF67" s="4" t="s">
        <v>63</v>
      </c>
      <c r="BMG67" s="3"/>
      <c r="BMH67" s="3" t="s">
        <v>1</v>
      </c>
      <c r="BMI67" s="3" t="s">
        <v>2</v>
      </c>
      <c r="BMJ67" s="4" t="s">
        <v>3</v>
      </c>
      <c r="BMK67" s="4" t="s">
        <v>4</v>
      </c>
      <c r="BML67" s="4" t="s">
        <v>5</v>
      </c>
      <c r="BMM67" s="4" t="s">
        <v>6</v>
      </c>
      <c r="BMN67" s="4" t="s">
        <v>7</v>
      </c>
      <c r="BMO67" s="4" t="s">
        <v>8</v>
      </c>
      <c r="BMP67" s="4" t="s">
        <v>9</v>
      </c>
      <c r="BMQ67" s="4" t="s">
        <v>10</v>
      </c>
      <c r="BMR67" s="4" t="s">
        <v>11</v>
      </c>
      <c r="BMS67" s="4" t="s">
        <v>12</v>
      </c>
      <c r="BMT67" s="4" t="s">
        <v>13</v>
      </c>
      <c r="BMU67" s="4" t="s">
        <v>14</v>
      </c>
      <c r="BMV67" s="4" t="s">
        <v>63</v>
      </c>
      <c r="BMW67" s="3"/>
      <c r="BMX67" s="3" t="s">
        <v>1</v>
      </c>
      <c r="BMY67" s="3" t="s">
        <v>2</v>
      </c>
      <c r="BMZ67" s="4" t="s">
        <v>3</v>
      </c>
      <c r="BNA67" s="4" t="s">
        <v>4</v>
      </c>
      <c r="BNB67" s="4" t="s">
        <v>5</v>
      </c>
      <c r="BNC67" s="4" t="s">
        <v>6</v>
      </c>
      <c r="BND67" s="4" t="s">
        <v>7</v>
      </c>
      <c r="BNE67" s="4" t="s">
        <v>8</v>
      </c>
      <c r="BNF67" s="4" t="s">
        <v>9</v>
      </c>
      <c r="BNG67" s="4" t="s">
        <v>10</v>
      </c>
      <c r="BNH67" s="4" t="s">
        <v>11</v>
      </c>
      <c r="BNI67" s="4" t="s">
        <v>12</v>
      </c>
      <c r="BNJ67" s="4" t="s">
        <v>13</v>
      </c>
      <c r="BNK67" s="4" t="s">
        <v>14</v>
      </c>
      <c r="BNL67" s="4" t="s">
        <v>63</v>
      </c>
      <c r="BNM67" s="3"/>
      <c r="BNN67" s="3" t="s">
        <v>1</v>
      </c>
      <c r="BNO67" s="3" t="s">
        <v>2</v>
      </c>
      <c r="BNP67" s="4" t="s">
        <v>3</v>
      </c>
      <c r="BNQ67" s="4" t="s">
        <v>4</v>
      </c>
      <c r="BNR67" s="4" t="s">
        <v>5</v>
      </c>
      <c r="BNS67" s="4" t="s">
        <v>6</v>
      </c>
      <c r="BNT67" s="4" t="s">
        <v>7</v>
      </c>
      <c r="BNU67" s="4" t="s">
        <v>8</v>
      </c>
      <c r="BNV67" s="4" t="s">
        <v>9</v>
      </c>
      <c r="BNW67" s="4" t="s">
        <v>10</v>
      </c>
      <c r="BNX67" s="4" t="s">
        <v>11</v>
      </c>
      <c r="BNY67" s="4" t="s">
        <v>12</v>
      </c>
      <c r="BNZ67" s="4" t="s">
        <v>13</v>
      </c>
      <c r="BOA67" s="4" t="s">
        <v>14</v>
      </c>
      <c r="BOB67" s="4" t="s">
        <v>63</v>
      </c>
      <c r="BOC67" s="3"/>
      <c r="BOD67" s="3" t="s">
        <v>1</v>
      </c>
      <c r="BOE67" s="3" t="s">
        <v>2</v>
      </c>
      <c r="BOF67" s="4" t="s">
        <v>3</v>
      </c>
      <c r="BOG67" s="4" t="s">
        <v>4</v>
      </c>
      <c r="BOH67" s="4" t="s">
        <v>5</v>
      </c>
      <c r="BOI67" s="4" t="s">
        <v>6</v>
      </c>
      <c r="BOJ67" s="4" t="s">
        <v>7</v>
      </c>
      <c r="BOK67" s="4" t="s">
        <v>8</v>
      </c>
      <c r="BOL67" s="4" t="s">
        <v>9</v>
      </c>
      <c r="BOM67" s="4" t="s">
        <v>10</v>
      </c>
      <c r="BON67" s="4" t="s">
        <v>11</v>
      </c>
      <c r="BOO67" s="4" t="s">
        <v>12</v>
      </c>
      <c r="BOP67" s="4" t="s">
        <v>13</v>
      </c>
      <c r="BOQ67" s="4" t="s">
        <v>14</v>
      </c>
      <c r="BOR67" s="4" t="s">
        <v>63</v>
      </c>
      <c r="BOS67" s="3"/>
      <c r="BOT67" s="3" t="s">
        <v>1</v>
      </c>
      <c r="BOU67" s="3" t="s">
        <v>2</v>
      </c>
      <c r="BOV67" s="4" t="s">
        <v>3</v>
      </c>
      <c r="BOW67" s="4" t="s">
        <v>4</v>
      </c>
      <c r="BOX67" s="4" t="s">
        <v>5</v>
      </c>
      <c r="BOY67" s="4" t="s">
        <v>6</v>
      </c>
      <c r="BOZ67" s="4" t="s">
        <v>7</v>
      </c>
      <c r="BPA67" s="4" t="s">
        <v>8</v>
      </c>
      <c r="BPB67" s="4" t="s">
        <v>9</v>
      </c>
      <c r="BPC67" s="4" t="s">
        <v>10</v>
      </c>
      <c r="BPD67" s="4" t="s">
        <v>11</v>
      </c>
      <c r="BPE67" s="4" t="s">
        <v>12</v>
      </c>
      <c r="BPF67" s="4" t="s">
        <v>13</v>
      </c>
      <c r="BPG67" s="4" t="s">
        <v>14</v>
      </c>
      <c r="BPH67" s="4" t="s">
        <v>63</v>
      </c>
      <c r="BPI67" s="3"/>
      <c r="BPJ67" s="3" t="s">
        <v>1</v>
      </c>
      <c r="BPK67" s="3" t="s">
        <v>2</v>
      </c>
      <c r="BPL67" s="4" t="s">
        <v>3</v>
      </c>
      <c r="BPM67" s="4" t="s">
        <v>4</v>
      </c>
      <c r="BPN67" s="4" t="s">
        <v>5</v>
      </c>
      <c r="BPO67" s="4" t="s">
        <v>6</v>
      </c>
      <c r="BPP67" s="4" t="s">
        <v>7</v>
      </c>
      <c r="BPQ67" s="4" t="s">
        <v>8</v>
      </c>
      <c r="BPR67" s="4" t="s">
        <v>9</v>
      </c>
      <c r="BPS67" s="4" t="s">
        <v>10</v>
      </c>
      <c r="BPT67" s="4" t="s">
        <v>11</v>
      </c>
      <c r="BPU67" s="4" t="s">
        <v>12</v>
      </c>
      <c r="BPV67" s="4" t="s">
        <v>13</v>
      </c>
      <c r="BPW67" s="4" t="s">
        <v>14</v>
      </c>
      <c r="BPX67" s="4" t="s">
        <v>63</v>
      </c>
      <c r="BPY67" s="3"/>
      <c r="BPZ67" s="3" t="s">
        <v>1</v>
      </c>
      <c r="BQA67" s="3" t="s">
        <v>2</v>
      </c>
      <c r="BQB67" s="4" t="s">
        <v>3</v>
      </c>
      <c r="BQC67" s="4" t="s">
        <v>4</v>
      </c>
      <c r="BQD67" s="4" t="s">
        <v>5</v>
      </c>
      <c r="BQE67" s="4" t="s">
        <v>6</v>
      </c>
      <c r="BQF67" s="4" t="s">
        <v>7</v>
      </c>
      <c r="BQG67" s="4" t="s">
        <v>8</v>
      </c>
      <c r="BQH67" s="4" t="s">
        <v>9</v>
      </c>
      <c r="BQI67" s="4" t="s">
        <v>10</v>
      </c>
      <c r="BQJ67" s="4" t="s">
        <v>11</v>
      </c>
      <c r="BQK67" s="4" t="s">
        <v>12</v>
      </c>
      <c r="BQL67" s="4" t="s">
        <v>13</v>
      </c>
      <c r="BQM67" s="4" t="s">
        <v>14</v>
      </c>
      <c r="BQN67" s="4" t="s">
        <v>63</v>
      </c>
      <c r="BQO67" s="3"/>
      <c r="BQP67" s="3" t="s">
        <v>1</v>
      </c>
      <c r="BQQ67" s="3" t="s">
        <v>2</v>
      </c>
      <c r="BQR67" s="4" t="s">
        <v>3</v>
      </c>
      <c r="BQS67" s="4" t="s">
        <v>4</v>
      </c>
      <c r="BQT67" s="4" t="s">
        <v>5</v>
      </c>
      <c r="BQU67" s="4" t="s">
        <v>6</v>
      </c>
      <c r="BQV67" s="4" t="s">
        <v>7</v>
      </c>
      <c r="BQW67" s="4" t="s">
        <v>8</v>
      </c>
      <c r="BQX67" s="4" t="s">
        <v>9</v>
      </c>
      <c r="BQY67" s="4" t="s">
        <v>10</v>
      </c>
      <c r="BQZ67" s="4" t="s">
        <v>11</v>
      </c>
      <c r="BRA67" s="4" t="s">
        <v>12</v>
      </c>
      <c r="BRB67" s="4" t="s">
        <v>13</v>
      </c>
      <c r="BRC67" s="4" t="s">
        <v>14</v>
      </c>
      <c r="BRD67" s="4" t="s">
        <v>63</v>
      </c>
      <c r="BRE67" s="3"/>
      <c r="BRF67" s="3" t="s">
        <v>1</v>
      </c>
      <c r="BRG67" s="3" t="s">
        <v>2</v>
      </c>
      <c r="BRH67" s="4" t="s">
        <v>3</v>
      </c>
      <c r="BRI67" s="4" t="s">
        <v>4</v>
      </c>
      <c r="BRJ67" s="4" t="s">
        <v>5</v>
      </c>
      <c r="BRK67" s="4" t="s">
        <v>6</v>
      </c>
      <c r="BRL67" s="4" t="s">
        <v>7</v>
      </c>
      <c r="BRM67" s="4" t="s">
        <v>8</v>
      </c>
      <c r="BRN67" s="4" t="s">
        <v>9</v>
      </c>
      <c r="BRO67" s="4" t="s">
        <v>10</v>
      </c>
      <c r="BRP67" s="4" t="s">
        <v>11</v>
      </c>
      <c r="BRQ67" s="4" t="s">
        <v>12</v>
      </c>
      <c r="BRR67" s="4" t="s">
        <v>13</v>
      </c>
      <c r="BRS67" s="4" t="s">
        <v>14</v>
      </c>
      <c r="BRT67" s="4" t="s">
        <v>63</v>
      </c>
      <c r="BRU67" s="3"/>
      <c r="BRV67" s="3" t="s">
        <v>1</v>
      </c>
      <c r="BRW67" s="3" t="s">
        <v>2</v>
      </c>
      <c r="BRX67" s="4" t="s">
        <v>3</v>
      </c>
      <c r="BRY67" s="4" t="s">
        <v>4</v>
      </c>
      <c r="BRZ67" s="4" t="s">
        <v>5</v>
      </c>
      <c r="BSA67" s="4" t="s">
        <v>6</v>
      </c>
      <c r="BSB67" s="4" t="s">
        <v>7</v>
      </c>
      <c r="BSC67" s="4" t="s">
        <v>8</v>
      </c>
      <c r="BSD67" s="4" t="s">
        <v>9</v>
      </c>
      <c r="BSE67" s="4" t="s">
        <v>10</v>
      </c>
      <c r="BSF67" s="4" t="s">
        <v>11</v>
      </c>
      <c r="BSG67" s="4" t="s">
        <v>12</v>
      </c>
      <c r="BSH67" s="4" t="s">
        <v>13</v>
      </c>
      <c r="BSI67" s="4" t="s">
        <v>14</v>
      </c>
      <c r="BSJ67" s="4" t="s">
        <v>63</v>
      </c>
      <c r="BSK67" s="3"/>
      <c r="BSL67" s="3" t="s">
        <v>1</v>
      </c>
      <c r="BSM67" s="3" t="s">
        <v>2</v>
      </c>
      <c r="BSN67" s="4" t="s">
        <v>3</v>
      </c>
      <c r="BSO67" s="4" t="s">
        <v>4</v>
      </c>
      <c r="BSP67" s="4" t="s">
        <v>5</v>
      </c>
      <c r="BSQ67" s="4" t="s">
        <v>6</v>
      </c>
      <c r="BSR67" s="4" t="s">
        <v>7</v>
      </c>
      <c r="BSS67" s="4" t="s">
        <v>8</v>
      </c>
      <c r="BST67" s="4" t="s">
        <v>9</v>
      </c>
      <c r="BSU67" s="4" t="s">
        <v>10</v>
      </c>
      <c r="BSV67" s="4" t="s">
        <v>11</v>
      </c>
      <c r="BSW67" s="4" t="s">
        <v>12</v>
      </c>
      <c r="BSX67" s="4" t="s">
        <v>13</v>
      </c>
      <c r="BSY67" s="4" t="s">
        <v>14</v>
      </c>
      <c r="BSZ67" s="4" t="s">
        <v>63</v>
      </c>
      <c r="BTA67" s="3"/>
      <c r="BTB67" s="3" t="s">
        <v>1</v>
      </c>
      <c r="BTC67" s="3" t="s">
        <v>2</v>
      </c>
      <c r="BTD67" s="4" t="s">
        <v>3</v>
      </c>
      <c r="BTE67" s="4" t="s">
        <v>4</v>
      </c>
      <c r="BTF67" s="4" t="s">
        <v>5</v>
      </c>
      <c r="BTG67" s="4" t="s">
        <v>6</v>
      </c>
      <c r="BTH67" s="4" t="s">
        <v>7</v>
      </c>
      <c r="BTI67" s="4" t="s">
        <v>8</v>
      </c>
      <c r="BTJ67" s="4" t="s">
        <v>9</v>
      </c>
      <c r="BTK67" s="4" t="s">
        <v>10</v>
      </c>
      <c r="BTL67" s="4" t="s">
        <v>11</v>
      </c>
      <c r="BTM67" s="4" t="s">
        <v>12</v>
      </c>
      <c r="BTN67" s="4" t="s">
        <v>13</v>
      </c>
      <c r="BTO67" s="4" t="s">
        <v>14</v>
      </c>
      <c r="BTP67" s="4" t="s">
        <v>63</v>
      </c>
      <c r="BTQ67" s="3"/>
      <c r="BTR67" s="3" t="s">
        <v>1</v>
      </c>
      <c r="BTS67" s="3" t="s">
        <v>2</v>
      </c>
      <c r="BTT67" s="4" t="s">
        <v>3</v>
      </c>
      <c r="BTU67" s="4" t="s">
        <v>4</v>
      </c>
      <c r="BTV67" s="4" t="s">
        <v>5</v>
      </c>
      <c r="BTW67" s="4" t="s">
        <v>6</v>
      </c>
      <c r="BTX67" s="4" t="s">
        <v>7</v>
      </c>
      <c r="BTY67" s="4" t="s">
        <v>8</v>
      </c>
      <c r="BTZ67" s="4" t="s">
        <v>9</v>
      </c>
      <c r="BUA67" s="4" t="s">
        <v>10</v>
      </c>
      <c r="BUB67" s="4" t="s">
        <v>11</v>
      </c>
      <c r="BUC67" s="4" t="s">
        <v>12</v>
      </c>
      <c r="BUD67" s="4" t="s">
        <v>13</v>
      </c>
      <c r="BUE67" s="4" t="s">
        <v>14</v>
      </c>
      <c r="BUF67" s="4" t="s">
        <v>63</v>
      </c>
      <c r="BUG67" s="3"/>
      <c r="BUH67" s="3" t="s">
        <v>1</v>
      </c>
      <c r="BUI67" s="3" t="s">
        <v>2</v>
      </c>
      <c r="BUJ67" s="4" t="s">
        <v>3</v>
      </c>
      <c r="BUK67" s="4" t="s">
        <v>4</v>
      </c>
      <c r="BUL67" s="4" t="s">
        <v>5</v>
      </c>
      <c r="BUM67" s="4" t="s">
        <v>6</v>
      </c>
      <c r="BUN67" s="4" t="s">
        <v>7</v>
      </c>
      <c r="BUO67" s="4" t="s">
        <v>8</v>
      </c>
      <c r="BUP67" s="4" t="s">
        <v>9</v>
      </c>
      <c r="BUQ67" s="4" t="s">
        <v>10</v>
      </c>
      <c r="BUR67" s="4" t="s">
        <v>11</v>
      </c>
      <c r="BUS67" s="4" t="s">
        <v>12</v>
      </c>
      <c r="BUT67" s="4" t="s">
        <v>13</v>
      </c>
      <c r="BUU67" s="4" t="s">
        <v>14</v>
      </c>
      <c r="BUV67" s="4" t="s">
        <v>63</v>
      </c>
      <c r="BUW67" s="3"/>
      <c r="BUX67" s="3" t="s">
        <v>1</v>
      </c>
      <c r="BUY67" s="3" t="s">
        <v>2</v>
      </c>
      <c r="BUZ67" s="4" t="s">
        <v>3</v>
      </c>
      <c r="BVA67" s="4" t="s">
        <v>4</v>
      </c>
      <c r="BVB67" s="4" t="s">
        <v>5</v>
      </c>
      <c r="BVC67" s="4" t="s">
        <v>6</v>
      </c>
      <c r="BVD67" s="4" t="s">
        <v>7</v>
      </c>
      <c r="BVE67" s="4" t="s">
        <v>8</v>
      </c>
      <c r="BVF67" s="4" t="s">
        <v>9</v>
      </c>
      <c r="BVG67" s="4" t="s">
        <v>10</v>
      </c>
      <c r="BVH67" s="4" t="s">
        <v>11</v>
      </c>
      <c r="BVI67" s="4" t="s">
        <v>12</v>
      </c>
      <c r="BVJ67" s="4" t="s">
        <v>13</v>
      </c>
      <c r="BVK67" s="4" t="s">
        <v>14</v>
      </c>
      <c r="BVL67" s="4" t="s">
        <v>63</v>
      </c>
      <c r="BVM67" s="3"/>
      <c r="BVN67" s="3" t="s">
        <v>1</v>
      </c>
      <c r="BVO67" s="3" t="s">
        <v>2</v>
      </c>
      <c r="BVP67" s="4" t="s">
        <v>3</v>
      </c>
      <c r="BVQ67" s="4" t="s">
        <v>4</v>
      </c>
      <c r="BVR67" s="4" t="s">
        <v>5</v>
      </c>
      <c r="BVS67" s="4" t="s">
        <v>6</v>
      </c>
      <c r="BVT67" s="4" t="s">
        <v>7</v>
      </c>
      <c r="BVU67" s="4" t="s">
        <v>8</v>
      </c>
      <c r="BVV67" s="4" t="s">
        <v>9</v>
      </c>
      <c r="BVW67" s="4" t="s">
        <v>10</v>
      </c>
      <c r="BVX67" s="4" t="s">
        <v>11</v>
      </c>
      <c r="BVY67" s="4" t="s">
        <v>12</v>
      </c>
      <c r="BVZ67" s="4" t="s">
        <v>13</v>
      </c>
      <c r="BWA67" s="4" t="s">
        <v>14</v>
      </c>
      <c r="BWB67" s="4" t="s">
        <v>63</v>
      </c>
      <c r="BWC67" s="3"/>
      <c r="BWD67" s="3" t="s">
        <v>1</v>
      </c>
      <c r="BWE67" s="3" t="s">
        <v>2</v>
      </c>
      <c r="BWF67" s="4" t="s">
        <v>3</v>
      </c>
      <c r="BWG67" s="4" t="s">
        <v>4</v>
      </c>
      <c r="BWH67" s="4" t="s">
        <v>5</v>
      </c>
      <c r="BWI67" s="4" t="s">
        <v>6</v>
      </c>
      <c r="BWJ67" s="4" t="s">
        <v>7</v>
      </c>
      <c r="BWK67" s="4" t="s">
        <v>8</v>
      </c>
      <c r="BWL67" s="4" t="s">
        <v>9</v>
      </c>
      <c r="BWM67" s="4" t="s">
        <v>10</v>
      </c>
      <c r="BWN67" s="4" t="s">
        <v>11</v>
      </c>
      <c r="BWO67" s="4" t="s">
        <v>12</v>
      </c>
      <c r="BWP67" s="4" t="s">
        <v>13</v>
      </c>
      <c r="BWQ67" s="4" t="s">
        <v>14</v>
      </c>
      <c r="BWR67" s="4" t="s">
        <v>63</v>
      </c>
      <c r="BWS67" s="3"/>
      <c r="BWT67" s="3" t="s">
        <v>1</v>
      </c>
      <c r="BWU67" s="3" t="s">
        <v>2</v>
      </c>
      <c r="BWV67" s="4" t="s">
        <v>3</v>
      </c>
      <c r="BWW67" s="4" t="s">
        <v>4</v>
      </c>
      <c r="BWX67" s="4" t="s">
        <v>5</v>
      </c>
      <c r="BWY67" s="4" t="s">
        <v>6</v>
      </c>
      <c r="BWZ67" s="4" t="s">
        <v>7</v>
      </c>
      <c r="BXA67" s="4" t="s">
        <v>8</v>
      </c>
      <c r="BXB67" s="4" t="s">
        <v>9</v>
      </c>
      <c r="BXC67" s="4" t="s">
        <v>10</v>
      </c>
      <c r="BXD67" s="4" t="s">
        <v>11</v>
      </c>
      <c r="BXE67" s="4" t="s">
        <v>12</v>
      </c>
      <c r="BXF67" s="4" t="s">
        <v>13</v>
      </c>
      <c r="BXG67" s="4" t="s">
        <v>14</v>
      </c>
      <c r="BXH67" s="4" t="s">
        <v>63</v>
      </c>
      <c r="BXI67" s="3"/>
      <c r="BXJ67" s="3" t="s">
        <v>1</v>
      </c>
      <c r="BXK67" s="3" t="s">
        <v>2</v>
      </c>
      <c r="BXL67" s="4" t="s">
        <v>3</v>
      </c>
      <c r="BXM67" s="4" t="s">
        <v>4</v>
      </c>
      <c r="BXN67" s="4" t="s">
        <v>5</v>
      </c>
      <c r="BXO67" s="4" t="s">
        <v>6</v>
      </c>
      <c r="BXP67" s="4" t="s">
        <v>7</v>
      </c>
      <c r="BXQ67" s="4" t="s">
        <v>8</v>
      </c>
      <c r="BXR67" s="4" t="s">
        <v>9</v>
      </c>
      <c r="BXS67" s="4" t="s">
        <v>10</v>
      </c>
      <c r="BXT67" s="4" t="s">
        <v>11</v>
      </c>
      <c r="BXU67" s="4" t="s">
        <v>12</v>
      </c>
      <c r="BXV67" s="4" t="s">
        <v>13</v>
      </c>
      <c r="BXW67" s="4" t="s">
        <v>14</v>
      </c>
      <c r="BXX67" s="4" t="s">
        <v>63</v>
      </c>
      <c r="BXY67" s="3"/>
      <c r="BXZ67" s="3" t="s">
        <v>1</v>
      </c>
      <c r="BYA67" s="3" t="s">
        <v>2</v>
      </c>
      <c r="BYB67" s="4" t="s">
        <v>3</v>
      </c>
      <c r="BYC67" s="4" t="s">
        <v>4</v>
      </c>
      <c r="BYD67" s="4" t="s">
        <v>5</v>
      </c>
      <c r="BYE67" s="4" t="s">
        <v>6</v>
      </c>
      <c r="BYF67" s="4" t="s">
        <v>7</v>
      </c>
      <c r="BYG67" s="4" t="s">
        <v>8</v>
      </c>
      <c r="BYH67" s="4" t="s">
        <v>9</v>
      </c>
      <c r="BYI67" s="4" t="s">
        <v>10</v>
      </c>
      <c r="BYJ67" s="4" t="s">
        <v>11</v>
      </c>
      <c r="BYK67" s="4" t="s">
        <v>12</v>
      </c>
      <c r="BYL67" s="4" t="s">
        <v>13</v>
      </c>
      <c r="BYM67" s="4" t="s">
        <v>14</v>
      </c>
      <c r="BYN67" s="4" t="s">
        <v>63</v>
      </c>
      <c r="BYO67" s="3"/>
      <c r="BYP67" s="3" t="s">
        <v>1</v>
      </c>
      <c r="BYQ67" s="3" t="s">
        <v>2</v>
      </c>
      <c r="BYR67" s="4" t="s">
        <v>3</v>
      </c>
      <c r="BYS67" s="4" t="s">
        <v>4</v>
      </c>
      <c r="BYT67" s="4" t="s">
        <v>5</v>
      </c>
      <c r="BYU67" s="4" t="s">
        <v>6</v>
      </c>
      <c r="BYV67" s="4" t="s">
        <v>7</v>
      </c>
      <c r="BYW67" s="4" t="s">
        <v>8</v>
      </c>
      <c r="BYX67" s="4" t="s">
        <v>9</v>
      </c>
      <c r="BYY67" s="4" t="s">
        <v>10</v>
      </c>
      <c r="BYZ67" s="4" t="s">
        <v>11</v>
      </c>
      <c r="BZA67" s="4" t="s">
        <v>12</v>
      </c>
      <c r="BZB67" s="4" t="s">
        <v>13</v>
      </c>
      <c r="BZC67" s="4" t="s">
        <v>14</v>
      </c>
      <c r="BZD67" s="4" t="s">
        <v>63</v>
      </c>
      <c r="BZE67" s="3"/>
      <c r="BZF67" s="3" t="s">
        <v>1</v>
      </c>
      <c r="BZG67" s="3" t="s">
        <v>2</v>
      </c>
      <c r="BZH67" s="4" t="s">
        <v>3</v>
      </c>
      <c r="BZI67" s="4" t="s">
        <v>4</v>
      </c>
      <c r="BZJ67" s="4" t="s">
        <v>5</v>
      </c>
      <c r="BZK67" s="4" t="s">
        <v>6</v>
      </c>
      <c r="BZL67" s="4" t="s">
        <v>7</v>
      </c>
      <c r="BZM67" s="4" t="s">
        <v>8</v>
      </c>
      <c r="BZN67" s="4" t="s">
        <v>9</v>
      </c>
      <c r="BZO67" s="4" t="s">
        <v>10</v>
      </c>
      <c r="BZP67" s="4" t="s">
        <v>11</v>
      </c>
      <c r="BZQ67" s="4" t="s">
        <v>12</v>
      </c>
      <c r="BZR67" s="4" t="s">
        <v>13</v>
      </c>
      <c r="BZS67" s="4" t="s">
        <v>14</v>
      </c>
      <c r="BZT67" s="4" t="s">
        <v>63</v>
      </c>
      <c r="BZU67" s="3"/>
      <c r="BZV67" s="3" t="s">
        <v>1</v>
      </c>
      <c r="BZW67" s="3" t="s">
        <v>2</v>
      </c>
      <c r="BZX67" s="4" t="s">
        <v>3</v>
      </c>
      <c r="BZY67" s="4" t="s">
        <v>4</v>
      </c>
      <c r="BZZ67" s="4" t="s">
        <v>5</v>
      </c>
      <c r="CAA67" s="4" t="s">
        <v>6</v>
      </c>
      <c r="CAB67" s="4" t="s">
        <v>7</v>
      </c>
      <c r="CAC67" s="4" t="s">
        <v>8</v>
      </c>
      <c r="CAD67" s="4" t="s">
        <v>9</v>
      </c>
      <c r="CAE67" s="4" t="s">
        <v>10</v>
      </c>
      <c r="CAF67" s="4" t="s">
        <v>11</v>
      </c>
      <c r="CAG67" s="4" t="s">
        <v>12</v>
      </c>
      <c r="CAH67" s="4" t="s">
        <v>13</v>
      </c>
      <c r="CAI67" s="4" t="s">
        <v>14</v>
      </c>
      <c r="CAJ67" s="4" t="s">
        <v>63</v>
      </c>
      <c r="CAK67" s="3"/>
      <c r="CAL67" s="3" t="s">
        <v>1</v>
      </c>
      <c r="CAM67" s="3" t="s">
        <v>2</v>
      </c>
      <c r="CAN67" s="4" t="s">
        <v>3</v>
      </c>
      <c r="CAO67" s="4" t="s">
        <v>4</v>
      </c>
      <c r="CAP67" s="4" t="s">
        <v>5</v>
      </c>
      <c r="CAQ67" s="4" t="s">
        <v>6</v>
      </c>
      <c r="CAR67" s="4" t="s">
        <v>7</v>
      </c>
      <c r="CAS67" s="4" t="s">
        <v>8</v>
      </c>
      <c r="CAT67" s="4" t="s">
        <v>9</v>
      </c>
      <c r="CAU67" s="4" t="s">
        <v>10</v>
      </c>
      <c r="CAV67" s="4" t="s">
        <v>11</v>
      </c>
      <c r="CAW67" s="4" t="s">
        <v>12</v>
      </c>
      <c r="CAX67" s="4" t="s">
        <v>13</v>
      </c>
      <c r="CAY67" s="4" t="s">
        <v>14</v>
      </c>
      <c r="CAZ67" s="4" t="s">
        <v>63</v>
      </c>
      <c r="CBA67" s="3"/>
      <c r="CBB67" s="3" t="s">
        <v>1</v>
      </c>
      <c r="CBC67" s="3" t="s">
        <v>2</v>
      </c>
      <c r="CBD67" s="4" t="s">
        <v>3</v>
      </c>
      <c r="CBE67" s="4" t="s">
        <v>4</v>
      </c>
      <c r="CBF67" s="4" t="s">
        <v>5</v>
      </c>
      <c r="CBG67" s="4" t="s">
        <v>6</v>
      </c>
      <c r="CBH67" s="4" t="s">
        <v>7</v>
      </c>
      <c r="CBI67" s="4" t="s">
        <v>8</v>
      </c>
      <c r="CBJ67" s="4" t="s">
        <v>9</v>
      </c>
      <c r="CBK67" s="4" t="s">
        <v>10</v>
      </c>
      <c r="CBL67" s="4" t="s">
        <v>11</v>
      </c>
      <c r="CBM67" s="4" t="s">
        <v>12</v>
      </c>
      <c r="CBN67" s="4" t="s">
        <v>13</v>
      </c>
      <c r="CBO67" s="4" t="s">
        <v>14</v>
      </c>
      <c r="CBP67" s="4" t="s">
        <v>63</v>
      </c>
      <c r="CBQ67" s="3"/>
      <c r="CBR67" s="3" t="s">
        <v>1</v>
      </c>
      <c r="CBS67" s="3" t="s">
        <v>2</v>
      </c>
      <c r="CBT67" s="4" t="s">
        <v>3</v>
      </c>
      <c r="CBU67" s="4" t="s">
        <v>4</v>
      </c>
      <c r="CBV67" s="4" t="s">
        <v>5</v>
      </c>
      <c r="CBW67" s="4" t="s">
        <v>6</v>
      </c>
      <c r="CBX67" s="4" t="s">
        <v>7</v>
      </c>
      <c r="CBY67" s="4" t="s">
        <v>8</v>
      </c>
      <c r="CBZ67" s="4" t="s">
        <v>9</v>
      </c>
      <c r="CCA67" s="4" t="s">
        <v>10</v>
      </c>
      <c r="CCB67" s="4" t="s">
        <v>11</v>
      </c>
      <c r="CCC67" s="4" t="s">
        <v>12</v>
      </c>
      <c r="CCD67" s="4" t="s">
        <v>13</v>
      </c>
      <c r="CCE67" s="4" t="s">
        <v>14</v>
      </c>
      <c r="CCF67" s="4" t="s">
        <v>63</v>
      </c>
      <c r="CCG67" s="3"/>
      <c r="CCH67" s="3" t="s">
        <v>1</v>
      </c>
      <c r="CCI67" s="3" t="s">
        <v>2</v>
      </c>
      <c r="CCJ67" s="4" t="s">
        <v>3</v>
      </c>
      <c r="CCK67" s="4" t="s">
        <v>4</v>
      </c>
      <c r="CCL67" s="4" t="s">
        <v>5</v>
      </c>
      <c r="CCM67" s="4" t="s">
        <v>6</v>
      </c>
      <c r="CCN67" s="4" t="s">
        <v>7</v>
      </c>
      <c r="CCO67" s="4" t="s">
        <v>8</v>
      </c>
      <c r="CCP67" s="4" t="s">
        <v>9</v>
      </c>
      <c r="CCQ67" s="4" t="s">
        <v>10</v>
      </c>
      <c r="CCR67" s="4" t="s">
        <v>11</v>
      </c>
      <c r="CCS67" s="4" t="s">
        <v>12</v>
      </c>
      <c r="CCT67" s="4" t="s">
        <v>13</v>
      </c>
      <c r="CCU67" s="4" t="s">
        <v>14</v>
      </c>
      <c r="CCV67" s="4" t="s">
        <v>63</v>
      </c>
      <c r="CCW67" s="3"/>
      <c r="CCX67" s="3" t="s">
        <v>1</v>
      </c>
      <c r="CCY67" s="3" t="s">
        <v>2</v>
      </c>
      <c r="CCZ67" s="4" t="s">
        <v>3</v>
      </c>
      <c r="CDA67" s="4" t="s">
        <v>4</v>
      </c>
      <c r="CDB67" s="4" t="s">
        <v>5</v>
      </c>
      <c r="CDC67" s="4" t="s">
        <v>6</v>
      </c>
      <c r="CDD67" s="4" t="s">
        <v>7</v>
      </c>
      <c r="CDE67" s="4" t="s">
        <v>8</v>
      </c>
      <c r="CDF67" s="4" t="s">
        <v>9</v>
      </c>
      <c r="CDG67" s="4" t="s">
        <v>10</v>
      </c>
      <c r="CDH67" s="4" t="s">
        <v>11</v>
      </c>
      <c r="CDI67" s="4" t="s">
        <v>12</v>
      </c>
      <c r="CDJ67" s="4" t="s">
        <v>13</v>
      </c>
      <c r="CDK67" s="4" t="s">
        <v>14</v>
      </c>
      <c r="CDL67" s="4" t="s">
        <v>63</v>
      </c>
      <c r="CDM67" s="3"/>
      <c r="CDN67" s="3" t="s">
        <v>1</v>
      </c>
      <c r="CDO67" s="3" t="s">
        <v>2</v>
      </c>
      <c r="CDP67" s="4" t="s">
        <v>3</v>
      </c>
      <c r="CDQ67" s="4" t="s">
        <v>4</v>
      </c>
      <c r="CDR67" s="4" t="s">
        <v>5</v>
      </c>
      <c r="CDS67" s="4" t="s">
        <v>6</v>
      </c>
      <c r="CDT67" s="4" t="s">
        <v>7</v>
      </c>
      <c r="CDU67" s="4" t="s">
        <v>8</v>
      </c>
      <c r="CDV67" s="4" t="s">
        <v>9</v>
      </c>
      <c r="CDW67" s="4" t="s">
        <v>10</v>
      </c>
      <c r="CDX67" s="4" t="s">
        <v>11</v>
      </c>
      <c r="CDY67" s="4" t="s">
        <v>12</v>
      </c>
      <c r="CDZ67" s="4" t="s">
        <v>13</v>
      </c>
      <c r="CEA67" s="4" t="s">
        <v>14</v>
      </c>
      <c r="CEB67" s="4" t="s">
        <v>63</v>
      </c>
      <c r="CEC67" s="3"/>
      <c r="CED67" s="3" t="s">
        <v>1</v>
      </c>
      <c r="CEE67" s="3" t="s">
        <v>2</v>
      </c>
      <c r="CEF67" s="4" t="s">
        <v>3</v>
      </c>
      <c r="CEG67" s="4" t="s">
        <v>4</v>
      </c>
      <c r="CEH67" s="4" t="s">
        <v>5</v>
      </c>
      <c r="CEI67" s="4" t="s">
        <v>6</v>
      </c>
      <c r="CEJ67" s="4" t="s">
        <v>7</v>
      </c>
      <c r="CEK67" s="4" t="s">
        <v>8</v>
      </c>
      <c r="CEL67" s="4" t="s">
        <v>9</v>
      </c>
      <c r="CEM67" s="4" t="s">
        <v>10</v>
      </c>
      <c r="CEN67" s="4" t="s">
        <v>11</v>
      </c>
      <c r="CEO67" s="4" t="s">
        <v>12</v>
      </c>
      <c r="CEP67" s="4" t="s">
        <v>13</v>
      </c>
      <c r="CEQ67" s="4" t="s">
        <v>14</v>
      </c>
      <c r="CER67" s="4" t="s">
        <v>63</v>
      </c>
      <c r="CES67" s="3"/>
      <c r="CET67" s="3" t="s">
        <v>1</v>
      </c>
      <c r="CEU67" s="3" t="s">
        <v>2</v>
      </c>
      <c r="CEV67" s="4" t="s">
        <v>3</v>
      </c>
      <c r="CEW67" s="4" t="s">
        <v>4</v>
      </c>
      <c r="CEX67" s="4" t="s">
        <v>5</v>
      </c>
      <c r="CEY67" s="4" t="s">
        <v>6</v>
      </c>
      <c r="CEZ67" s="4" t="s">
        <v>7</v>
      </c>
      <c r="CFA67" s="4" t="s">
        <v>8</v>
      </c>
      <c r="CFB67" s="4" t="s">
        <v>9</v>
      </c>
      <c r="CFC67" s="4" t="s">
        <v>10</v>
      </c>
      <c r="CFD67" s="4" t="s">
        <v>11</v>
      </c>
      <c r="CFE67" s="4" t="s">
        <v>12</v>
      </c>
      <c r="CFF67" s="4" t="s">
        <v>13</v>
      </c>
      <c r="CFG67" s="4" t="s">
        <v>14</v>
      </c>
      <c r="CFH67" s="4" t="s">
        <v>63</v>
      </c>
      <c r="CFI67" s="3"/>
      <c r="CFJ67" s="3" t="s">
        <v>1</v>
      </c>
      <c r="CFK67" s="3" t="s">
        <v>2</v>
      </c>
      <c r="CFL67" s="4" t="s">
        <v>3</v>
      </c>
      <c r="CFM67" s="4" t="s">
        <v>4</v>
      </c>
      <c r="CFN67" s="4" t="s">
        <v>5</v>
      </c>
      <c r="CFO67" s="4" t="s">
        <v>6</v>
      </c>
      <c r="CFP67" s="4" t="s">
        <v>7</v>
      </c>
      <c r="CFQ67" s="4" t="s">
        <v>8</v>
      </c>
      <c r="CFR67" s="4" t="s">
        <v>9</v>
      </c>
      <c r="CFS67" s="4" t="s">
        <v>10</v>
      </c>
      <c r="CFT67" s="4" t="s">
        <v>11</v>
      </c>
      <c r="CFU67" s="4" t="s">
        <v>12</v>
      </c>
      <c r="CFV67" s="4" t="s">
        <v>13</v>
      </c>
      <c r="CFW67" s="4" t="s">
        <v>14</v>
      </c>
      <c r="CFX67" s="4" t="s">
        <v>63</v>
      </c>
      <c r="CFY67" s="3"/>
      <c r="CFZ67" s="3" t="s">
        <v>1</v>
      </c>
      <c r="CGA67" s="3" t="s">
        <v>2</v>
      </c>
      <c r="CGB67" s="4" t="s">
        <v>3</v>
      </c>
      <c r="CGC67" s="4" t="s">
        <v>4</v>
      </c>
      <c r="CGD67" s="4" t="s">
        <v>5</v>
      </c>
      <c r="CGE67" s="4" t="s">
        <v>6</v>
      </c>
      <c r="CGF67" s="4" t="s">
        <v>7</v>
      </c>
      <c r="CGG67" s="4" t="s">
        <v>8</v>
      </c>
      <c r="CGH67" s="4" t="s">
        <v>9</v>
      </c>
      <c r="CGI67" s="4" t="s">
        <v>10</v>
      </c>
      <c r="CGJ67" s="4" t="s">
        <v>11</v>
      </c>
      <c r="CGK67" s="4" t="s">
        <v>12</v>
      </c>
      <c r="CGL67" s="4" t="s">
        <v>13</v>
      </c>
      <c r="CGM67" s="4" t="s">
        <v>14</v>
      </c>
      <c r="CGN67" s="4" t="s">
        <v>63</v>
      </c>
      <c r="CGO67" s="3"/>
      <c r="CGP67" s="3" t="s">
        <v>1</v>
      </c>
      <c r="CGQ67" s="3" t="s">
        <v>2</v>
      </c>
      <c r="CGR67" s="4" t="s">
        <v>3</v>
      </c>
      <c r="CGS67" s="4" t="s">
        <v>4</v>
      </c>
      <c r="CGT67" s="4" t="s">
        <v>5</v>
      </c>
      <c r="CGU67" s="4" t="s">
        <v>6</v>
      </c>
      <c r="CGV67" s="4" t="s">
        <v>7</v>
      </c>
      <c r="CGW67" s="4" t="s">
        <v>8</v>
      </c>
      <c r="CGX67" s="4" t="s">
        <v>9</v>
      </c>
      <c r="CGY67" s="4" t="s">
        <v>10</v>
      </c>
      <c r="CGZ67" s="4" t="s">
        <v>11</v>
      </c>
      <c r="CHA67" s="4" t="s">
        <v>12</v>
      </c>
      <c r="CHB67" s="4" t="s">
        <v>13</v>
      </c>
      <c r="CHC67" s="4" t="s">
        <v>14</v>
      </c>
      <c r="CHD67" s="4" t="s">
        <v>63</v>
      </c>
      <c r="CHE67" s="3"/>
      <c r="CHF67" s="3" t="s">
        <v>1</v>
      </c>
      <c r="CHG67" s="3" t="s">
        <v>2</v>
      </c>
      <c r="CHH67" s="4" t="s">
        <v>3</v>
      </c>
      <c r="CHI67" s="4" t="s">
        <v>4</v>
      </c>
      <c r="CHJ67" s="4" t="s">
        <v>5</v>
      </c>
      <c r="CHK67" s="4" t="s">
        <v>6</v>
      </c>
      <c r="CHL67" s="4" t="s">
        <v>7</v>
      </c>
      <c r="CHM67" s="4" t="s">
        <v>8</v>
      </c>
      <c r="CHN67" s="4" t="s">
        <v>9</v>
      </c>
      <c r="CHO67" s="4" t="s">
        <v>10</v>
      </c>
      <c r="CHP67" s="4" t="s">
        <v>11</v>
      </c>
      <c r="CHQ67" s="4" t="s">
        <v>12</v>
      </c>
      <c r="CHR67" s="4" t="s">
        <v>13</v>
      </c>
      <c r="CHS67" s="4" t="s">
        <v>14</v>
      </c>
      <c r="CHT67" s="4" t="s">
        <v>63</v>
      </c>
      <c r="CHU67" s="3"/>
      <c r="CHV67" s="3" t="s">
        <v>1</v>
      </c>
      <c r="CHW67" s="3" t="s">
        <v>2</v>
      </c>
      <c r="CHX67" s="4" t="s">
        <v>3</v>
      </c>
      <c r="CHY67" s="4" t="s">
        <v>4</v>
      </c>
      <c r="CHZ67" s="4" t="s">
        <v>5</v>
      </c>
      <c r="CIA67" s="4" t="s">
        <v>6</v>
      </c>
      <c r="CIB67" s="4" t="s">
        <v>7</v>
      </c>
      <c r="CIC67" s="4" t="s">
        <v>8</v>
      </c>
      <c r="CID67" s="4" t="s">
        <v>9</v>
      </c>
      <c r="CIE67" s="4" t="s">
        <v>10</v>
      </c>
      <c r="CIF67" s="4" t="s">
        <v>11</v>
      </c>
      <c r="CIG67" s="4" t="s">
        <v>12</v>
      </c>
      <c r="CIH67" s="4" t="s">
        <v>13</v>
      </c>
      <c r="CII67" s="4" t="s">
        <v>14</v>
      </c>
      <c r="CIJ67" s="4" t="s">
        <v>63</v>
      </c>
      <c r="CIK67" s="3"/>
      <c r="CIL67" s="3" t="s">
        <v>1</v>
      </c>
      <c r="CIM67" s="3" t="s">
        <v>2</v>
      </c>
      <c r="CIN67" s="4" t="s">
        <v>3</v>
      </c>
      <c r="CIO67" s="4" t="s">
        <v>4</v>
      </c>
      <c r="CIP67" s="4" t="s">
        <v>5</v>
      </c>
      <c r="CIQ67" s="4" t="s">
        <v>6</v>
      </c>
      <c r="CIR67" s="4" t="s">
        <v>7</v>
      </c>
      <c r="CIS67" s="4" t="s">
        <v>8</v>
      </c>
      <c r="CIT67" s="4" t="s">
        <v>9</v>
      </c>
      <c r="CIU67" s="4" t="s">
        <v>10</v>
      </c>
      <c r="CIV67" s="4" t="s">
        <v>11</v>
      </c>
      <c r="CIW67" s="4" t="s">
        <v>12</v>
      </c>
      <c r="CIX67" s="4" t="s">
        <v>13</v>
      </c>
      <c r="CIY67" s="4" t="s">
        <v>14</v>
      </c>
      <c r="CIZ67" s="4" t="s">
        <v>63</v>
      </c>
      <c r="CJA67" s="3"/>
      <c r="CJB67" s="3" t="s">
        <v>1</v>
      </c>
      <c r="CJC67" s="3" t="s">
        <v>2</v>
      </c>
      <c r="CJD67" s="4" t="s">
        <v>3</v>
      </c>
      <c r="CJE67" s="4" t="s">
        <v>4</v>
      </c>
      <c r="CJF67" s="4" t="s">
        <v>5</v>
      </c>
      <c r="CJG67" s="4" t="s">
        <v>6</v>
      </c>
      <c r="CJH67" s="4" t="s">
        <v>7</v>
      </c>
      <c r="CJI67" s="4" t="s">
        <v>8</v>
      </c>
      <c r="CJJ67" s="4" t="s">
        <v>9</v>
      </c>
      <c r="CJK67" s="4" t="s">
        <v>10</v>
      </c>
      <c r="CJL67" s="4" t="s">
        <v>11</v>
      </c>
      <c r="CJM67" s="4" t="s">
        <v>12</v>
      </c>
      <c r="CJN67" s="4" t="s">
        <v>13</v>
      </c>
      <c r="CJO67" s="4" t="s">
        <v>14</v>
      </c>
      <c r="CJP67" s="4" t="s">
        <v>63</v>
      </c>
      <c r="CJQ67" s="3"/>
      <c r="CJR67" s="3" t="s">
        <v>1</v>
      </c>
      <c r="CJS67" s="3" t="s">
        <v>2</v>
      </c>
      <c r="CJT67" s="4" t="s">
        <v>3</v>
      </c>
      <c r="CJU67" s="4" t="s">
        <v>4</v>
      </c>
      <c r="CJV67" s="4" t="s">
        <v>5</v>
      </c>
      <c r="CJW67" s="4" t="s">
        <v>6</v>
      </c>
      <c r="CJX67" s="4" t="s">
        <v>7</v>
      </c>
      <c r="CJY67" s="4" t="s">
        <v>8</v>
      </c>
      <c r="CJZ67" s="4" t="s">
        <v>9</v>
      </c>
      <c r="CKA67" s="4" t="s">
        <v>10</v>
      </c>
      <c r="CKB67" s="4" t="s">
        <v>11</v>
      </c>
      <c r="CKC67" s="4" t="s">
        <v>12</v>
      </c>
      <c r="CKD67" s="4" t="s">
        <v>13</v>
      </c>
      <c r="CKE67" s="4" t="s">
        <v>14</v>
      </c>
      <c r="CKF67" s="4" t="s">
        <v>63</v>
      </c>
      <c r="CKG67" s="3"/>
      <c r="CKH67" s="3" t="s">
        <v>1</v>
      </c>
      <c r="CKI67" s="3" t="s">
        <v>2</v>
      </c>
      <c r="CKJ67" s="4" t="s">
        <v>3</v>
      </c>
      <c r="CKK67" s="4" t="s">
        <v>4</v>
      </c>
      <c r="CKL67" s="4" t="s">
        <v>5</v>
      </c>
      <c r="CKM67" s="4" t="s">
        <v>6</v>
      </c>
      <c r="CKN67" s="4" t="s">
        <v>7</v>
      </c>
      <c r="CKO67" s="4" t="s">
        <v>8</v>
      </c>
      <c r="CKP67" s="4" t="s">
        <v>9</v>
      </c>
      <c r="CKQ67" s="4" t="s">
        <v>10</v>
      </c>
      <c r="CKR67" s="4" t="s">
        <v>11</v>
      </c>
      <c r="CKS67" s="4" t="s">
        <v>12</v>
      </c>
      <c r="CKT67" s="4" t="s">
        <v>13</v>
      </c>
      <c r="CKU67" s="4" t="s">
        <v>14</v>
      </c>
      <c r="CKV67" s="4" t="s">
        <v>63</v>
      </c>
      <c r="CKW67" s="3"/>
      <c r="CKX67" s="3" t="s">
        <v>1</v>
      </c>
      <c r="CKY67" s="3" t="s">
        <v>2</v>
      </c>
      <c r="CKZ67" s="4" t="s">
        <v>3</v>
      </c>
      <c r="CLA67" s="4" t="s">
        <v>4</v>
      </c>
      <c r="CLB67" s="4" t="s">
        <v>5</v>
      </c>
      <c r="CLC67" s="4" t="s">
        <v>6</v>
      </c>
      <c r="CLD67" s="4" t="s">
        <v>7</v>
      </c>
      <c r="CLE67" s="4" t="s">
        <v>8</v>
      </c>
      <c r="CLF67" s="4" t="s">
        <v>9</v>
      </c>
      <c r="CLG67" s="4" t="s">
        <v>10</v>
      </c>
      <c r="CLH67" s="4" t="s">
        <v>11</v>
      </c>
      <c r="CLI67" s="4" t="s">
        <v>12</v>
      </c>
      <c r="CLJ67" s="4" t="s">
        <v>13</v>
      </c>
      <c r="CLK67" s="4" t="s">
        <v>14</v>
      </c>
      <c r="CLL67" s="4" t="s">
        <v>63</v>
      </c>
      <c r="CLM67" s="3"/>
      <c r="CLN67" s="3" t="s">
        <v>1</v>
      </c>
      <c r="CLO67" s="3" t="s">
        <v>2</v>
      </c>
      <c r="CLP67" s="4" t="s">
        <v>3</v>
      </c>
      <c r="CLQ67" s="4" t="s">
        <v>4</v>
      </c>
      <c r="CLR67" s="4" t="s">
        <v>5</v>
      </c>
      <c r="CLS67" s="4" t="s">
        <v>6</v>
      </c>
      <c r="CLT67" s="4" t="s">
        <v>7</v>
      </c>
      <c r="CLU67" s="4" t="s">
        <v>8</v>
      </c>
      <c r="CLV67" s="4" t="s">
        <v>9</v>
      </c>
      <c r="CLW67" s="4" t="s">
        <v>10</v>
      </c>
      <c r="CLX67" s="4" t="s">
        <v>11</v>
      </c>
      <c r="CLY67" s="4" t="s">
        <v>12</v>
      </c>
      <c r="CLZ67" s="4" t="s">
        <v>13</v>
      </c>
      <c r="CMA67" s="4" t="s">
        <v>14</v>
      </c>
      <c r="CMB67" s="4" t="s">
        <v>63</v>
      </c>
      <c r="CMC67" s="3"/>
      <c r="CMD67" s="3" t="s">
        <v>1</v>
      </c>
      <c r="CME67" s="3" t="s">
        <v>2</v>
      </c>
      <c r="CMF67" s="4" t="s">
        <v>3</v>
      </c>
      <c r="CMG67" s="4" t="s">
        <v>4</v>
      </c>
      <c r="CMH67" s="4" t="s">
        <v>5</v>
      </c>
      <c r="CMI67" s="4" t="s">
        <v>6</v>
      </c>
      <c r="CMJ67" s="4" t="s">
        <v>7</v>
      </c>
      <c r="CMK67" s="4" t="s">
        <v>8</v>
      </c>
      <c r="CML67" s="4" t="s">
        <v>9</v>
      </c>
      <c r="CMM67" s="4" t="s">
        <v>10</v>
      </c>
      <c r="CMN67" s="4" t="s">
        <v>11</v>
      </c>
      <c r="CMO67" s="4" t="s">
        <v>12</v>
      </c>
      <c r="CMP67" s="4" t="s">
        <v>13</v>
      </c>
      <c r="CMQ67" s="4" t="s">
        <v>14</v>
      </c>
      <c r="CMR67" s="4" t="s">
        <v>63</v>
      </c>
      <c r="CMS67" s="3"/>
      <c r="CMT67" s="3" t="s">
        <v>1</v>
      </c>
      <c r="CMU67" s="3" t="s">
        <v>2</v>
      </c>
      <c r="CMV67" s="4" t="s">
        <v>3</v>
      </c>
      <c r="CMW67" s="4" t="s">
        <v>4</v>
      </c>
      <c r="CMX67" s="4" t="s">
        <v>5</v>
      </c>
      <c r="CMY67" s="4" t="s">
        <v>6</v>
      </c>
      <c r="CMZ67" s="4" t="s">
        <v>7</v>
      </c>
      <c r="CNA67" s="4" t="s">
        <v>8</v>
      </c>
      <c r="CNB67" s="4" t="s">
        <v>9</v>
      </c>
      <c r="CNC67" s="4" t="s">
        <v>10</v>
      </c>
      <c r="CND67" s="4" t="s">
        <v>11</v>
      </c>
      <c r="CNE67" s="4" t="s">
        <v>12</v>
      </c>
      <c r="CNF67" s="4" t="s">
        <v>13</v>
      </c>
      <c r="CNG67" s="4" t="s">
        <v>14</v>
      </c>
      <c r="CNH67" s="4" t="s">
        <v>63</v>
      </c>
      <c r="CNI67" s="3"/>
      <c r="CNJ67" s="3" t="s">
        <v>1</v>
      </c>
      <c r="CNK67" s="3" t="s">
        <v>2</v>
      </c>
      <c r="CNL67" s="4" t="s">
        <v>3</v>
      </c>
      <c r="CNM67" s="4" t="s">
        <v>4</v>
      </c>
      <c r="CNN67" s="4" t="s">
        <v>5</v>
      </c>
      <c r="CNO67" s="4" t="s">
        <v>6</v>
      </c>
      <c r="CNP67" s="4" t="s">
        <v>7</v>
      </c>
      <c r="CNQ67" s="4" t="s">
        <v>8</v>
      </c>
      <c r="CNR67" s="4" t="s">
        <v>9</v>
      </c>
      <c r="CNS67" s="4" t="s">
        <v>10</v>
      </c>
      <c r="CNT67" s="4" t="s">
        <v>11</v>
      </c>
      <c r="CNU67" s="4" t="s">
        <v>12</v>
      </c>
      <c r="CNV67" s="4" t="s">
        <v>13</v>
      </c>
      <c r="CNW67" s="4" t="s">
        <v>14</v>
      </c>
      <c r="CNX67" s="4" t="s">
        <v>63</v>
      </c>
      <c r="CNY67" s="3"/>
      <c r="CNZ67" s="3" t="s">
        <v>1</v>
      </c>
      <c r="COA67" s="3" t="s">
        <v>2</v>
      </c>
      <c r="COB67" s="4" t="s">
        <v>3</v>
      </c>
      <c r="COC67" s="4" t="s">
        <v>4</v>
      </c>
      <c r="COD67" s="4" t="s">
        <v>5</v>
      </c>
      <c r="COE67" s="4" t="s">
        <v>6</v>
      </c>
      <c r="COF67" s="4" t="s">
        <v>7</v>
      </c>
      <c r="COG67" s="4" t="s">
        <v>8</v>
      </c>
      <c r="COH67" s="4" t="s">
        <v>9</v>
      </c>
      <c r="COI67" s="4" t="s">
        <v>10</v>
      </c>
      <c r="COJ67" s="4" t="s">
        <v>11</v>
      </c>
      <c r="COK67" s="4" t="s">
        <v>12</v>
      </c>
      <c r="COL67" s="4" t="s">
        <v>13</v>
      </c>
      <c r="COM67" s="4" t="s">
        <v>14</v>
      </c>
      <c r="CON67" s="4" t="s">
        <v>63</v>
      </c>
      <c r="COO67" s="3"/>
      <c r="COP67" s="3" t="s">
        <v>1</v>
      </c>
      <c r="COQ67" s="3" t="s">
        <v>2</v>
      </c>
      <c r="COR67" s="4" t="s">
        <v>3</v>
      </c>
      <c r="COS67" s="4" t="s">
        <v>4</v>
      </c>
      <c r="COT67" s="4" t="s">
        <v>5</v>
      </c>
      <c r="COU67" s="4" t="s">
        <v>6</v>
      </c>
      <c r="COV67" s="4" t="s">
        <v>7</v>
      </c>
      <c r="COW67" s="4" t="s">
        <v>8</v>
      </c>
      <c r="COX67" s="4" t="s">
        <v>9</v>
      </c>
      <c r="COY67" s="4" t="s">
        <v>10</v>
      </c>
      <c r="COZ67" s="4" t="s">
        <v>11</v>
      </c>
      <c r="CPA67" s="4" t="s">
        <v>12</v>
      </c>
      <c r="CPB67" s="4" t="s">
        <v>13</v>
      </c>
      <c r="CPC67" s="4" t="s">
        <v>14</v>
      </c>
      <c r="CPD67" s="4" t="s">
        <v>63</v>
      </c>
      <c r="CPE67" s="3"/>
      <c r="CPF67" s="3" t="s">
        <v>1</v>
      </c>
      <c r="CPG67" s="3" t="s">
        <v>2</v>
      </c>
      <c r="CPH67" s="4" t="s">
        <v>3</v>
      </c>
      <c r="CPI67" s="4" t="s">
        <v>4</v>
      </c>
      <c r="CPJ67" s="4" t="s">
        <v>5</v>
      </c>
      <c r="CPK67" s="4" t="s">
        <v>6</v>
      </c>
      <c r="CPL67" s="4" t="s">
        <v>7</v>
      </c>
      <c r="CPM67" s="4" t="s">
        <v>8</v>
      </c>
      <c r="CPN67" s="4" t="s">
        <v>9</v>
      </c>
      <c r="CPO67" s="4" t="s">
        <v>10</v>
      </c>
      <c r="CPP67" s="4" t="s">
        <v>11</v>
      </c>
      <c r="CPQ67" s="4" t="s">
        <v>12</v>
      </c>
      <c r="CPR67" s="4" t="s">
        <v>13</v>
      </c>
      <c r="CPS67" s="4" t="s">
        <v>14</v>
      </c>
      <c r="CPT67" s="4" t="s">
        <v>63</v>
      </c>
      <c r="CPU67" s="3"/>
      <c r="CPV67" s="3" t="s">
        <v>1</v>
      </c>
      <c r="CPW67" s="3" t="s">
        <v>2</v>
      </c>
      <c r="CPX67" s="4" t="s">
        <v>3</v>
      </c>
      <c r="CPY67" s="4" t="s">
        <v>4</v>
      </c>
      <c r="CPZ67" s="4" t="s">
        <v>5</v>
      </c>
      <c r="CQA67" s="4" t="s">
        <v>6</v>
      </c>
      <c r="CQB67" s="4" t="s">
        <v>7</v>
      </c>
      <c r="CQC67" s="4" t="s">
        <v>8</v>
      </c>
      <c r="CQD67" s="4" t="s">
        <v>9</v>
      </c>
      <c r="CQE67" s="4" t="s">
        <v>10</v>
      </c>
      <c r="CQF67" s="4" t="s">
        <v>11</v>
      </c>
      <c r="CQG67" s="4" t="s">
        <v>12</v>
      </c>
      <c r="CQH67" s="4" t="s">
        <v>13</v>
      </c>
      <c r="CQI67" s="4" t="s">
        <v>14</v>
      </c>
      <c r="CQJ67" s="4" t="s">
        <v>63</v>
      </c>
      <c r="CQK67" s="3"/>
      <c r="CQL67" s="3" t="s">
        <v>1</v>
      </c>
      <c r="CQM67" s="3" t="s">
        <v>2</v>
      </c>
      <c r="CQN67" s="4" t="s">
        <v>3</v>
      </c>
      <c r="CQO67" s="4" t="s">
        <v>4</v>
      </c>
      <c r="CQP67" s="4" t="s">
        <v>5</v>
      </c>
      <c r="CQQ67" s="4" t="s">
        <v>6</v>
      </c>
      <c r="CQR67" s="4" t="s">
        <v>7</v>
      </c>
      <c r="CQS67" s="4" t="s">
        <v>8</v>
      </c>
      <c r="CQT67" s="4" t="s">
        <v>9</v>
      </c>
      <c r="CQU67" s="4" t="s">
        <v>10</v>
      </c>
      <c r="CQV67" s="4" t="s">
        <v>11</v>
      </c>
      <c r="CQW67" s="4" t="s">
        <v>12</v>
      </c>
      <c r="CQX67" s="4" t="s">
        <v>13</v>
      </c>
      <c r="CQY67" s="4" t="s">
        <v>14</v>
      </c>
      <c r="CQZ67" s="4" t="s">
        <v>63</v>
      </c>
      <c r="CRA67" s="3"/>
      <c r="CRB67" s="3" t="s">
        <v>1</v>
      </c>
      <c r="CRC67" s="3" t="s">
        <v>2</v>
      </c>
      <c r="CRD67" s="4" t="s">
        <v>3</v>
      </c>
      <c r="CRE67" s="4" t="s">
        <v>4</v>
      </c>
      <c r="CRF67" s="4" t="s">
        <v>5</v>
      </c>
      <c r="CRG67" s="4" t="s">
        <v>6</v>
      </c>
      <c r="CRH67" s="4" t="s">
        <v>7</v>
      </c>
      <c r="CRI67" s="4" t="s">
        <v>8</v>
      </c>
      <c r="CRJ67" s="4" t="s">
        <v>9</v>
      </c>
      <c r="CRK67" s="4" t="s">
        <v>10</v>
      </c>
      <c r="CRL67" s="4" t="s">
        <v>11</v>
      </c>
      <c r="CRM67" s="4" t="s">
        <v>12</v>
      </c>
      <c r="CRN67" s="4" t="s">
        <v>13</v>
      </c>
      <c r="CRO67" s="4" t="s">
        <v>14</v>
      </c>
      <c r="CRP67" s="4" t="s">
        <v>63</v>
      </c>
      <c r="CRQ67" s="3"/>
      <c r="CRR67" s="3" t="s">
        <v>1</v>
      </c>
      <c r="CRS67" s="3" t="s">
        <v>2</v>
      </c>
      <c r="CRT67" s="4" t="s">
        <v>3</v>
      </c>
      <c r="CRU67" s="4" t="s">
        <v>4</v>
      </c>
      <c r="CRV67" s="4" t="s">
        <v>5</v>
      </c>
      <c r="CRW67" s="4" t="s">
        <v>6</v>
      </c>
      <c r="CRX67" s="4" t="s">
        <v>7</v>
      </c>
      <c r="CRY67" s="4" t="s">
        <v>8</v>
      </c>
      <c r="CRZ67" s="4" t="s">
        <v>9</v>
      </c>
      <c r="CSA67" s="4" t="s">
        <v>10</v>
      </c>
      <c r="CSB67" s="4" t="s">
        <v>11</v>
      </c>
      <c r="CSC67" s="4" t="s">
        <v>12</v>
      </c>
      <c r="CSD67" s="4" t="s">
        <v>13</v>
      </c>
      <c r="CSE67" s="4" t="s">
        <v>14</v>
      </c>
      <c r="CSF67" s="4" t="s">
        <v>63</v>
      </c>
      <c r="CSG67" s="3"/>
      <c r="CSH67" s="3" t="s">
        <v>1</v>
      </c>
      <c r="CSI67" s="3" t="s">
        <v>2</v>
      </c>
      <c r="CSJ67" s="4" t="s">
        <v>3</v>
      </c>
      <c r="CSK67" s="4" t="s">
        <v>4</v>
      </c>
      <c r="CSL67" s="4" t="s">
        <v>5</v>
      </c>
      <c r="CSM67" s="4" t="s">
        <v>6</v>
      </c>
      <c r="CSN67" s="4" t="s">
        <v>7</v>
      </c>
      <c r="CSO67" s="4" t="s">
        <v>8</v>
      </c>
      <c r="CSP67" s="4" t="s">
        <v>9</v>
      </c>
      <c r="CSQ67" s="4" t="s">
        <v>10</v>
      </c>
      <c r="CSR67" s="4" t="s">
        <v>11</v>
      </c>
      <c r="CSS67" s="4" t="s">
        <v>12</v>
      </c>
      <c r="CST67" s="4" t="s">
        <v>13</v>
      </c>
      <c r="CSU67" s="4" t="s">
        <v>14</v>
      </c>
      <c r="CSV67" s="4" t="s">
        <v>63</v>
      </c>
      <c r="CSW67" s="3"/>
      <c r="CSX67" s="3" t="s">
        <v>1</v>
      </c>
      <c r="CSY67" s="3" t="s">
        <v>2</v>
      </c>
      <c r="CSZ67" s="4" t="s">
        <v>3</v>
      </c>
      <c r="CTA67" s="4" t="s">
        <v>4</v>
      </c>
      <c r="CTB67" s="4" t="s">
        <v>5</v>
      </c>
      <c r="CTC67" s="4" t="s">
        <v>6</v>
      </c>
      <c r="CTD67" s="4" t="s">
        <v>7</v>
      </c>
      <c r="CTE67" s="4" t="s">
        <v>8</v>
      </c>
      <c r="CTF67" s="4" t="s">
        <v>9</v>
      </c>
      <c r="CTG67" s="4" t="s">
        <v>10</v>
      </c>
      <c r="CTH67" s="4" t="s">
        <v>11</v>
      </c>
      <c r="CTI67" s="4" t="s">
        <v>12</v>
      </c>
      <c r="CTJ67" s="4" t="s">
        <v>13</v>
      </c>
      <c r="CTK67" s="4" t="s">
        <v>14</v>
      </c>
      <c r="CTL67" s="4" t="s">
        <v>63</v>
      </c>
      <c r="CTM67" s="3"/>
      <c r="CTN67" s="3" t="s">
        <v>1</v>
      </c>
      <c r="CTO67" s="3" t="s">
        <v>2</v>
      </c>
      <c r="CTP67" s="4" t="s">
        <v>3</v>
      </c>
      <c r="CTQ67" s="4" t="s">
        <v>4</v>
      </c>
      <c r="CTR67" s="4" t="s">
        <v>5</v>
      </c>
      <c r="CTS67" s="4" t="s">
        <v>6</v>
      </c>
      <c r="CTT67" s="4" t="s">
        <v>7</v>
      </c>
      <c r="CTU67" s="4" t="s">
        <v>8</v>
      </c>
      <c r="CTV67" s="4" t="s">
        <v>9</v>
      </c>
      <c r="CTW67" s="4" t="s">
        <v>10</v>
      </c>
      <c r="CTX67" s="4" t="s">
        <v>11</v>
      </c>
      <c r="CTY67" s="4" t="s">
        <v>12</v>
      </c>
      <c r="CTZ67" s="4" t="s">
        <v>13</v>
      </c>
      <c r="CUA67" s="4" t="s">
        <v>14</v>
      </c>
      <c r="CUB67" s="4" t="s">
        <v>63</v>
      </c>
      <c r="CUC67" s="3"/>
      <c r="CUD67" s="3" t="s">
        <v>1</v>
      </c>
      <c r="CUE67" s="3" t="s">
        <v>2</v>
      </c>
      <c r="CUF67" s="4" t="s">
        <v>3</v>
      </c>
      <c r="CUG67" s="4" t="s">
        <v>4</v>
      </c>
      <c r="CUH67" s="4" t="s">
        <v>5</v>
      </c>
      <c r="CUI67" s="4" t="s">
        <v>6</v>
      </c>
      <c r="CUJ67" s="4" t="s">
        <v>7</v>
      </c>
      <c r="CUK67" s="4" t="s">
        <v>8</v>
      </c>
      <c r="CUL67" s="4" t="s">
        <v>9</v>
      </c>
      <c r="CUM67" s="4" t="s">
        <v>10</v>
      </c>
      <c r="CUN67" s="4" t="s">
        <v>11</v>
      </c>
      <c r="CUO67" s="4" t="s">
        <v>12</v>
      </c>
      <c r="CUP67" s="4" t="s">
        <v>13</v>
      </c>
      <c r="CUQ67" s="4" t="s">
        <v>14</v>
      </c>
      <c r="CUR67" s="4" t="s">
        <v>63</v>
      </c>
      <c r="CUS67" s="3"/>
      <c r="CUT67" s="3" t="s">
        <v>1</v>
      </c>
      <c r="CUU67" s="3" t="s">
        <v>2</v>
      </c>
      <c r="CUV67" s="4" t="s">
        <v>3</v>
      </c>
      <c r="CUW67" s="4" t="s">
        <v>4</v>
      </c>
      <c r="CUX67" s="4" t="s">
        <v>5</v>
      </c>
      <c r="CUY67" s="4" t="s">
        <v>6</v>
      </c>
      <c r="CUZ67" s="4" t="s">
        <v>7</v>
      </c>
      <c r="CVA67" s="4" t="s">
        <v>8</v>
      </c>
      <c r="CVB67" s="4" t="s">
        <v>9</v>
      </c>
      <c r="CVC67" s="4" t="s">
        <v>10</v>
      </c>
      <c r="CVD67" s="4" t="s">
        <v>11</v>
      </c>
      <c r="CVE67" s="4" t="s">
        <v>12</v>
      </c>
      <c r="CVF67" s="4" t="s">
        <v>13</v>
      </c>
      <c r="CVG67" s="4" t="s">
        <v>14</v>
      </c>
      <c r="CVH67" s="4" t="s">
        <v>63</v>
      </c>
      <c r="CVI67" s="3"/>
      <c r="CVJ67" s="3" t="s">
        <v>1</v>
      </c>
      <c r="CVK67" s="3" t="s">
        <v>2</v>
      </c>
      <c r="CVL67" s="4" t="s">
        <v>3</v>
      </c>
      <c r="CVM67" s="4" t="s">
        <v>4</v>
      </c>
      <c r="CVN67" s="4" t="s">
        <v>5</v>
      </c>
      <c r="CVO67" s="4" t="s">
        <v>6</v>
      </c>
      <c r="CVP67" s="4" t="s">
        <v>7</v>
      </c>
      <c r="CVQ67" s="4" t="s">
        <v>8</v>
      </c>
      <c r="CVR67" s="4" t="s">
        <v>9</v>
      </c>
      <c r="CVS67" s="4" t="s">
        <v>10</v>
      </c>
      <c r="CVT67" s="4" t="s">
        <v>11</v>
      </c>
      <c r="CVU67" s="4" t="s">
        <v>12</v>
      </c>
      <c r="CVV67" s="4" t="s">
        <v>13</v>
      </c>
      <c r="CVW67" s="4" t="s">
        <v>14</v>
      </c>
      <c r="CVX67" s="4" t="s">
        <v>63</v>
      </c>
      <c r="CVY67" s="3"/>
      <c r="CVZ67" s="3" t="s">
        <v>1</v>
      </c>
      <c r="CWA67" s="3" t="s">
        <v>2</v>
      </c>
      <c r="CWB67" s="4" t="s">
        <v>3</v>
      </c>
      <c r="CWC67" s="4" t="s">
        <v>4</v>
      </c>
      <c r="CWD67" s="4" t="s">
        <v>5</v>
      </c>
      <c r="CWE67" s="4" t="s">
        <v>6</v>
      </c>
      <c r="CWF67" s="4" t="s">
        <v>7</v>
      </c>
      <c r="CWG67" s="4" t="s">
        <v>8</v>
      </c>
      <c r="CWH67" s="4" t="s">
        <v>9</v>
      </c>
      <c r="CWI67" s="4" t="s">
        <v>10</v>
      </c>
      <c r="CWJ67" s="4" t="s">
        <v>11</v>
      </c>
      <c r="CWK67" s="4" t="s">
        <v>12</v>
      </c>
      <c r="CWL67" s="4" t="s">
        <v>13</v>
      </c>
      <c r="CWM67" s="4" t="s">
        <v>14</v>
      </c>
      <c r="CWN67" s="4" t="s">
        <v>63</v>
      </c>
      <c r="CWO67" s="3"/>
      <c r="CWP67" s="3" t="s">
        <v>1</v>
      </c>
      <c r="CWQ67" s="3" t="s">
        <v>2</v>
      </c>
      <c r="CWR67" s="4" t="s">
        <v>3</v>
      </c>
      <c r="CWS67" s="4" t="s">
        <v>4</v>
      </c>
      <c r="CWT67" s="4" t="s">
        <v>5</v>
      </c>
      <c r="CWU67" s="4" t="s">
        <v>6</v>
      </c>
      <c r="CWV67" s="4" t="s">
        <v>7</v>
      </c>
      <c r="CWW67" s="4" t="s">
        <v>8</v>
      </c>
      <c r="CWX67" s="4" t="s">
        <v>9</v>
      </c>
      <c r="CWY67" s="4" t="s">
        <v>10</v>
      </c>
      <c r="CWZ67" s="4" t="s">
        <v>11</v>
      </c>
      <c r="CXA67" s="4" t="s">
        <v>12</v>
      </c>
      <c r="CXB67" s="4" t="s">
        <v>13</v>
      </c>
      <c r="CXC67" s="4" t="s">
        <v>14</v>
      </c>
      <c r="CXD67" s="4" t="s">
        <v>63</v>
      </c>
      <c r="CXE67" s="3"/>
      <c r="CXF67" s="3" t="s">
        <v>1</v>
      </c>
      <c r="CXG67" s="3" t="s">
        <v>2</v>
      </c>
      <c r="CXH67" s="4" t="s">
        <v>3</v>
      </c>
      <c r="CXI67" s="4" t="s">
        <v>4</v>
      </c>
      <c r="CXJ67" s="4" t="s">
        <v>5</v>
      </c>
      <c r="CXK67" s="4" t="s">
        <v>6</v>
      </c>
      <c r="CXL67" s="4" t="s">
        <v>7</v>
      </c>
      <c r="CXM67" s="4" t="s">
        <v>8</v>
      </c>
      <c r="CXN67" s="4" t="s">
        <v>9</v>
      </c>
      <c r="CXO67" s="4" t="s">
        <v>10</v>
      </c>
      <c r="CXP67" s="4" t="s">
        <v>11</v>
      </c>
      <c r="CXQ67" s="4" t="s">
        <v>12</v>
      </c>
      <c r="CXR67" s="4" t="s">
        <v>13</v>
      </c>
      <c r="CXS67" s="4" t="s">
        <v>14</v>
      </c>
      <c r="CXT67" s="4" t="s">
        <v>63</v>
      </c>
      <c r="CXU67" s="3"/>
      <c r="CXV67" s="3" t="s">
        <v>1</v>
      </c>
      <c r="CXW67" s="3" t="s">
        <v>2</v>
      </c>
      <c r="CXX67" s="4" t="s">
        <v>3</v>
      </c>
      <c r="CXY67" s="4" t="s">
        <v>4</v>
      </c>
      <c r="CXZ67" s="4" t="s">
        <v>5</v>
      </c>
      <c r="CYA67" s="4" t="s">
        <v>6</v>
      </c>
      <c r="CYB67" s="4" t="s">
        <v>7</v>
      </c>
      <c r="CYC67" s="4" t="s">
        <v>8</v>
      </c>
      <c r="CYD67" s="4" t="s">
        <v>9</v>
      </c>
      <c r="CYE67" s="4" t="s">
        <v>10</v>
      </c>
      <c r="CYF67" s="4" t="s">
        <v>11</v>
      </c>
      <c r="CYG67" s="4" t="s">
        <v>12</v>
      </c>
      <c r="CYH67" s="4" t="s">
        <v>13</v>
      </c>
      <c r="CYI67" s="4" t="s">
        <v>14</v>
      </c>
      <c r="CYJ67" s="4" t="s">
        <v>63</v>
      </c>
      <c r="CYK67" s="3"/>
      <c r="CYL67" s="3" t="s">
        <v>1</v>
      </c>
      <c r="CYM67" s="3" t="s">
        <v>2</v>
      </c>
      <c r="CYN67" s="4" t="s">
        <v>3</v>
      </c>
      <c r="CYO67" s="4" t="s">
        <v>4</v>
      </c>
      <c r="CYP67" s="4" t="s">
        <v>5</v>
      </c>
      <c r="CYQ67" s="4" t="s">
        <v>6</v>
      </c>
      <c r="CYR67" s="4" t="s">
        <v>7</v>
      </c>
      <c r="CYS67" s="4" t="s">
        <v>8</v>
      </c>
      <c r="CYT67" s="4" t="s">
        <v>9</v>
      </c>
      <c r="CYU67" s="4" t="s">
        <v>10</v>
      </c>
      <c r="CYV67" s="4" t="s">
        <v>11</v>
      </c>
      <c r="CYW67" s="4" t="s">
        <v>12</v>
      </c>
      <c r="CYX67" s="4" t="s">
        <v>13</v>
      </c>
      <c r="CYY67" s="4" t="s">
        <v>14</v>
      </c>
      <c r="CYZ67" s="4" t="s">
        <v>63</v>
      </c>
      <c r="CZA67" s="3"/>
      <c r="CZB67" s="3" t="s">
        <v>1</v>
      </c>
      <c r="CZC67" s="3" t="s">
        <v>2</v>
      </c>
      <c r="CZD67" s="4" t="s">
        <v>3</v>
      </c>
      <c r="CZE67" s="4" t="s">
        <v>4</v>
      </c>
      <c r="CZF67" s="4" t="s">
        <v>5</v>
      </c>
      <c r="CZG67" s="4" t="s">
        <v>6</v>
      </c>
      <c r="CZH67" s="4" t="s">
        <v>7</v>
      </c>
      <c r="CZI67" s="4" t="s">
        <v>8</v>
      </c>
      <c r="CZJ67" s="4" t="s">
        <v>9</v>
      </c>
      <c r="CZK67" s="4" t="s">
        <v>10</v>
      </c>
      <c r="CZL67" s="4" t="s">
        <v>11</v>
      </c>
      <c r="CZM67" s="4" t="s">
        <v>12</v>
      </c>
      <c r="CZN67" s="4" t="s">
        <v>13</v>
      </c>
      <c r="CZO67" s="4" t="s">
        <v>14</v>
      </c>
      <c r="CZP67" s="4" t="s">
        <v>63</v>
      </c>
      <c r="CZQ67" s="3"/>
      <c r="CZR67" s="3" t="s">
        <v>1</v>
      </c>
      <c r="CZS67" s="3" t="s">
        <v>2</v>
      </c>
      <c r="CZT67" s="4" t="s">
        <v>3</v>
      </c>
      <c r="CZU67" s="4" t="s">
        <v>4</v>
      </c>
      <c r="CZV67" s="4" t="s">
        <v>5</v>
      </c>
      <c r="CZW67" s="4" t="s">
        <v>6</v>
      </c>
      <c r="CZX67" s="4" t="s">
        <v>7</v>
      </c>
      <c r="CZY67" s="4" t="s">
        <v>8</v>
      </c>
      <c r="CZZ67" s="4" t="s">
        <v>9</v>
      </c>
      <c r="DAA67" s="4" t="s">
        <v>10</v>
      </c>
      <c r="DAB67" s="4" t="s">
        <v>11</v>
      </c>
      <c r="DAC67" s="4" t="s">
        <v>12</v>
      </c>
      <c r="DAD67" s="4" t="s">
        <v>13</v>
      </c>
      <c r="DAE67" s="4" t="s">
        <v>14</v>
      </c>
      <c r="DAF67" s="4" t="s">
        <v>63</v>
      </c>
      <c r="DAG67" s="3"/>
      <c r="DAH67" s="3" t="s">
        <v>1</v>
      </c>
      <c r="DAI67" s="3" t="s">
        <v>2</v>
      </c>
      <c r="DAJ67" s="4" t="s">
        <v>3</v>
      </c>
      <c r="DAK67" s="4" t="s">
        <v>4</v>
      </c>
      <c r="DAL67" s="4" t="s">
        <v>5</v>
      </c>
      <c r="DAM67" s="4" t="s">
        <v>6</v>
      </c>
      <c r="DAN67" s="4" t="s">
        <v>7</v>
      </c>
      <c r="DAO67" s="4" t="s">
        <v>8</v>
      </c>
      <c r="DAP67" s="4" t="s">
        <v>9</v>
      </c>
      <c r="DAQ67" s="4" t="s">
        <v>10</v>
      </c>
      <c r="DAR67" s="4" t="s">
        <v>11</v>
      </c>
      <c r="DAS67" s="4" t="s">
        <v>12</v>
      </c>
      <c r="DAT67" s="4" t="s">
        <v>13</v>
      </c>
      <c r="DAU67" s="4" t="s">
        <v>14</v>
      </c>
      <c r="DAV67" s="4" t="s">
        <v>63</v>
      </c>
      <c r="DAW67" s="3"/>
      <c r="DAX67" s="3" t="s">
        <v>1</v>
      </c>
      <c r="DAY67" s="3" t="s">
        <v>2</v>
      </c>
      <c r="DAZ67" s="4" t="s">
        <v>3</v>
      </c>
      <c r="DBA67" s="4" t="s">
        <v>4</v>
      </c>
      <c r="DBB67" s="4" t="s">
        <v>5</v>
      </c>
      <c r="DBC67" s="4" t="s">
        <v>6</v>
      </c>
      <c r="DBD67" s="4" t="s">
        <v>7</v>
      </c>
      <c r="DBE67" s="4" t="s">
        <v>8</v>
      </c>
      <c r="DBF67" s="4" t="s">
        <v>9</v>
      </c>
      <c r="DBG67" s="4" t="s">
        <v>10</v>
      </c>
      <c r="DBH67" s="4" t="s">
        <v>11</v>
      </c>
      <c r="DBI67" s="4" t="s">
        <v>12</v>
      </c>
      <c r="DBJ67" s="4" t="s">
        <v>13</v>
      </c>
      <c r="DBK67" s="4" t="s">
        <v>14</v>
      </c>
      <c r="DBL67" s="4" t="s">
        <v>63</v>
      </c>
      <c r="DBM67" s="3"/>
      <c r="DBN67" s="3" t="s">
        <v>1</v>
      </c>
      <c r="DBO67" s="3" t="s">
        <v>2</v>
      </c>
      <c r="DBP67" s="4" t="s">
        <v>3</v>
      </c>
      <c r="DBQ67" s="4" t="s">
        <v>4</v>
      </c>
      <c r="DBR67" s="4" t="s">
        <v>5</v>
      </c>
      <c r="DBS67" s="4" t="s">
        <v>6</v>
      </c>
      <c r="DBT67" s="4" t="s">
        <v>7</v>
      </c>
      <c r="DBU67" s="4" t="s">
        <v>8</v>
      </c>
      <c r="DBV67" s="4" t="s">
        <v>9</v>
      </c>
      <c r="DBW67" s="4" t="s">
        <v>10</v>
      </c>
      <c r="DBX67" s="4" t="s">
        <v>11</v>
      </c>
      <c r="DBY67" s="4" t="s">
        <v>12</v>
      </c>
      <c r="DBZ67" s="4" t="s">
        <v>13</v>
      </c>
      <c r="DCA67" s="4" t="s">
        <v>14</v>
      </c>
      <c r="DCB67" s="4" t="s">
        <v>63</v>
      </c>
      <c r="DCC67" s="3"/>
      <c r="DCD67" s="3" t="s">
        <v>1</v>
      </c>
      <c r="DCE67" s="3" t="s">
        <v>2</v>
      </c>
      <c r="DCF67" s="4" t="s">
        <v>3</v>
      </c>
      <c r="DCG67" s="4" t="s">
        <v>4</v>
      </c>
      <c r="DCH67" s="4" t="s">
        <v>5</v>
      </c>
      <c r="DCI67" s="4" t="s">
        <v>6</v>
      </c>
      <c r="DCJ67" s="4" t="s">
        <v>7</v>
      </c>
      <c r="DCK67" s="4" t="s">
        <v>8</v>
      </c>
      <c r="DCL67" s="4" t="s">
        <v>9</v>
      </c>
      <c r="DCM67" s="4" t="s">
        <v>10</v>
      </c>
      <c r="DCN67" s="4" t="s">
        <v>11</v>
      </c>
      <c r="DCO67" s="4" t="s">
        <v>12</v>
      </c>
      <c r="DCP67" s="4" t="s">
        <v>13</v>
      </c>
      <c r="DCQ67" s="4" t="s">
        <v>14</v>
      </c>
      <c r="DCR67" s="4" t="s">
        <v>63</v>
      </c>
      <c r="DCS67" s="3"/>
      <c r="DCT67" s="3" t="s">
        <v>1</v>
      </c>
      <c r="DCU67" s="3" t="s">
        <v>2</v>
      </c>
      <c r="DCV67" s="4" t="s">
        <v>3</v>
      </c>
      <c r="DCW67" s="4" t="s">
        <v>4</v>
      </c>
      <c r="DCX67" s="4" t="s">
        <v>5</v>
      </c>
      <c r="DCY67" s="4" t="s">
        <v>6</v>
      </c>
      <c r="DCZ67" s="4" t="s">
        <v>7</v>
      </c>
      <c r="DDA67" s="4" t="s">
        <v>8</v>
      </c>
      <c r="DDB67" s="4" t="s">
        <v>9</v>
      </c>
      <c r="DDC67" s="4" t="s">
        <v>10</v>
      </c>
      <c r="DDD67" s="4" t="s">
        <v>11</v>
      </c>
      <c r="DDE67" s="4" t="s">
        <v>12</v>
      </c>
      <c r="DDF67" s="4" t="s">
        <v>13</v>
      </c>
      <c r="DDG67" s="4" t="s">
        <v>14</v>
      </c>
      <c r="DDH67" s="4" t="s">
        <v>63</v>
      </c>
      <c r="DDI67" s="3"/>
      <c r="DDJ67" s="3" t="s">
        <v>1</v>
      </c>
      <c r="DDK67" s="3" t="s">
        <v>2</v>
      </c>
      <c r="DDL67" s="4" t="s">
        <v>3</v>
      </c>
      <c r="DDM67" s="4" t="s">
        <v>4</v>
      </c>
      <c r="DDN67" s="4" t="s">
        <v>5</v>
      </c>
      <c r="DDO67" s="4" t="s">
        <v>6</v>
      </c>
      <c r="DDP67" s="4" t="s">
        <v>7</v>
      </c>
      <c r="DDQ67" s="4" t="s">
        <v>8</v>
      </c>
      <c r="DDR67" s="4" t="s">
        <v>9</v>
      </c>
      <c r="DDS67" s="4" t="s">
        <v>10</v>
      </c>
      <c r="DDT67" s="4" t="s">
        <v>11</v>
      </c>
      <c r="DDU67" s="4" t="s">
        <v>12</v>
      </c>
      <c r="DDV67" s="4" t="s">
        <v>13</v>
      </c>
      <c r="DDW67" s="4" t="s">
        <v>14</v>
      </c>
      <c r="DDX67" s="4" t="s">
        <v>63</v>
      </c>
      <c r="DDY67" s="3"/>
      <c r="DDZ67" s="3" t="s">
        <v>1</v>
      </c>
      <c r="DEA67" s="3" t="s">
        <v>2</v>
      </c>
      <c r="DEB67" s="4" t="s">
        <v>3</v>
      </c>
      <c r="DEC67" s="4" t="s">
        <v>4</v>
      </c>
      <c r="DED67" s="4" t="s">
        <v>5</v>
      </c>
      <c r="DEE67" s="4" t="s">
        <v>6</v>
      </c>
      <c r="DEF67" s="4" t="s">
        <v>7</v>
      </c>
      <c r="DEG67" s="4" t="s">
        <v>8</v>
      </c>
      <c r="DEH67" s="4" t="s">
        <v>9</v>
      </c>
      <c r="DEI67" s="4" t="s">
        <v>10</v>
      </c>
      <c r="DEJ67" s="4" t="s">
        <v>11</v>
      </c>
      <c r="DEK67" s="4" t="s">
        <v>12</v>
      </c>
      <c r="DEL67" s="4" t="s">
        <v>13</v>
      </c>
      <c r="DEM67" s="4" t="s">
        <v>14</v>
      </c>
      <c r="DEN67" s="4" t="s">
        <v>63</v>
      </c>
      <c r="DEO67" s="3"/>
      <c r="DEP67" s="3" t="s">
        <v>1</v>
      </c>
      <c r="DEQ67" s="3" t="s">
        <v>2</v>
      </c>
      <c r="DER67" s="4" t="s">
        <v>3</v>
      </c>
      <c r="DES67" s="4" t="s">
        <v>4</v>
      </c>
      <c r="DET67" s="4" t="s">
        <v>5</v>
      </c>
      <c r="DEU67" s="4" t="s">
        <v>6</v>
      </c>
      <c r="DEV67" s="4" t="s">
        <v>7</v>
      </c>
      <c r="DEW67" s="4" t="s">
        <v>8</v>
      </c>
      <c r="DEX67" s="4" t="s">
        <v>9</v>
      </c>
      <c r="DEY67" s="4" t="s">
        <v>10</v>
      </c>
      <c r="DEZ67" s="4" t="s">
        <v>11</v>
      </c>
      <c r="DFA67" s="4" t="s">
        <v>12</v>
      </c>
      <c r="DFB67" s="4" t="s">
        <v>13</v>
      </c>
      <c r="DFC67" s="4" t="s">
        <v>14</v>
      </c>
      <c r="DFD67" s="4" t="s">
        <v>63</v>
      </c>
      <c r="DFE67" s="3"/>
      <c r="DFF67" s="3" t="s">
        <v>1</v>
      </c>
      <c r="DFG67" s="3" t="s">
        <v>2</v>
      </c>
      <c r="DFH67" s="4" t="s">
        <v>3</v>
      </c>
      <c r="DFI67" s="4" t="s">
        <v>4</v>
      </c>
      <c r="DFJ67" s="4" t="s">
        <v>5</v>
      </c>
      <c r="DFK67" s="4" t="s">
        <v>6</v>
      </c>
      <c r="DFL67" s="4" t="s">
        <v>7</v>
      </c>
      <c r="DFM67" s="4" t="s">
        <v>8</v>
      </c>
      <c r="DFN67" s="4" t="s">
        <v>9</v>
      </c>
      <c r="DFO67" s="4" t="s">
        <v>10</v>
      </c>
      <c r="DFP67" s="4" t="s">
        <v>11</v>
      </c>
      <c r="DFQ67" s="4" t="s">
        <v>12</v>
      </c>
      <c r="DFR67" s="4" t="s">
        <v>13</v>
      </c>
      <c r="DFS67" s="4" t="s">
        <v>14</v>
      </c>
      <c r="DFT67" s="4" t="s">
        <v>63</v>
      </c>
      <c r="DFU67" s="3"/>
      <c r="DFV67" s="3" t="s">
        <v>1</v>
      </c>
      <c r="DFW67" s="3" t="s">
        <v>2</v>
      </c>
      <c r="DFX67" s="4" t="s">
        <v>3</v>
      </c>
      <c r="DFY67" s="4" t="s">
        <v>4</v>
      </c>
      <c r="DFZ67" s="4" t="s">
        <v>5</v>
      </c>
      <c r="DGA67" s="4" t="s">
        <v>6</v>
      </c>
      <c r="DGB67" s="4" t="s">
        <v>7</v>
      </c>
      <c r="DGC67" s="4" t="s">
        <v>8</v>
      </c>
      <c r="DGD67" s="4" t="s">
        <v>9</v>
      </c>
      <c r="DGE67" s="4" t="s">
        <v>10</v>
      </c>
      <c r="DGF67" s="4" t="s">
        <v>11</v>
      </c>
      <c r="DGG67" s="4" t="s">
        <v>12</v>
      </c>
      <c r="DGH67" s="4" t="s">
        <v>13</v>
      </c>
      <c r="DGI67" s="4" t="s">
        <v>14</v>
      </c>
      <c r="DGJ67" s="4" t="s">
        <v>63</v>
      </c>
      <c r="DGK67" s="3"/>
      <c r="DGL67" s="3" t="s">
        <v>1</v>
      </c>
      <c r="DGM67" s="3" t="s">
        <v>2</v>
      </c>
      <c r="DGN67" s="4" t="s">
        <v>3</v>
      </c>
      <c r="DGO67" s="4" t="s">
        <v>4</v>
      </c>
      <c r="DGP67" s="4" t="s">
        <v>5</v>
      </c>
      <c r="DGQ67" s="4" t="s">
        <v>6</v>
      </c>
      <c r="DGR67" s="4" t="s">
        <v>7</v>
      </c>
      <c r="DGS67" s="4" t="s">
        <v>8</v>
      </c>
      <c r="DGT67" s="4" t="s">
        <v>9</v>
      </c>
      <c r="DGU67" s="4" t="s">
        <v>10</v>
      </c>
      <c r="DGV67" s="4" t="s">
        <v>11</v>
      </c>
      <c r="DGW67" s="4" t="s">
        <v>12</v>
      </c>
      <c r="DGX67" s="4" t="s">
        <v>13</v>
      </c>
      <c r="DGY67" s="4" t="s">
        <v>14</v>
      </c>
      <c r="DGZ67" s="4" t="s">
        <v>63</v>
      </c>
      <c r="DHA67" s="3"/>
      <c r="DHB67" s="3" t="s">
        <v>1</v>
      </c>
      <c r="DHC67" s="3" t="s">
        <v>2</v>
      </c>
      <c r="DHD67" s="4" t="s">
        <v>3</v>
      </c>
      <c r="DHE67" s="4" t="s">
        <v>4</v>
      </c>
      <c r="DHF67" s="4" t="s">
        <v>5</v>
      </c>
      <c r="DHG67" s="4" t="s">
        <v>6</v>
      </c>
      <c r="DHH67" s="4" t="s">
        <v>7</v>
      </c>
      <c r="DHI67" s="4" t="s">
        <v>8</v>
      </c>
      <c r="DHJ67" s="4" t="s">
        <v>9</v>
      </c>
      <c r="DHK67" s="4" t="s">
        <v>10</v>
      </c>
      <c r="DHL67" s="4" t="s">
        <v>11</v>
      </c>
      <c r="DHM67" s="4" t="s">
        <v>12</v>
      </c>
      <c r="DHN67" s="4" t="s">
        <v>13</v>
      </c>
      <c r="DHO67" s="4" t="s">
        <v>14</v>
      </c>
      <c r="DHP67" s="4" t="s">
        <v>63</v>
      </c>
      <c r="DHQ67" s="3"/>
      <c r="DHR67" s="3" t="s">
        <v>1</v>
      </c>
      <c r="DHS67" s="3" t="s">
        <v>2</v>
      </c>
      <c r="DHT67" s="4" t="s">
        <v>3</v>
      </c>
      <c r="DHU67" s="4" t="s">
        <v>4</v>
      </c>
      <c r="DHV67" s="4" t="s">
        <v>5</v>
      </c>
      <c r="DHW67" s="4" t="s">
        <v>6</v>
      </c>
      <c r="DHX67" s="4" t="s">
        <v>7</v>
      </c>
      <c r="DHY67" s="4" t="s">
        <v>8</v>
      </c>
      <c r="DHZ67" s="4" t="s">
        <v>9</v>
      </c>
      <c r="DIA67" s="4" t="s">
        <v>10</v>
      </c>
      <c r="DIB67" s="4" t="s">
        <v>11</v>
      </c>
      <c r="DIC67" s="4" t="s">
        <v>12</v>
      </c>
      <c r="DID67" s="4" t="s">
        <v>13</v>
      </c>
      <c r="DIE67" s="4" t="s">
        <v>14</v>
      </c>
      <c r="DIF67" s="4" t="s">
        <v>63</v>
      </c>
      <c r="DIG67" s="3"/>
      <c r="DIH67" s="3" t="s">
        <v>1</v>
      </c>
      <c r="DII67" s="3" t="s">
        <v>2</v>
      </c>
      <c r="DIJ67" s="4" t="s">
        <v>3</v>
      </c>
      <c r="DIK67" s="4" t="s">
        <v>4</v>
      </c>
      <c r="DIL67" s="4" t="s">
        <v>5</v>
      </c>
      <c r="DIM67" s="4" t="s">
        <v>6</v>
      </c>
      <c r="DIN67" s="4" t="s">
        <v>7</v>
      </c>
      <c r="DIO67" s="4" t="s">
        <v>8</v>
      </c>
      <c r="DIP67" s="4" t="s">
        <v>9</v>
      </c>
      <c r="DIQ67" s="4" t="s">
        <v>10</v>
      </c>
      <c r="DIR67" s="4" t="s">
        <v>11</v>
      </c>
      <c r="DIS67" s="4" t="s">
        <v>12</v>
      </c>
      <c r="DIT67" s="4" t="s">
        <v>13</v>
      </c>
      <c r="DIU67" s="4" t="s">
        <v>14</v>
      </c>
      <c r="DIV67" s="4" t="s">
        <v>63</v>
      </c>
      <c r="DIW67" s="3"/>
      <c r="DIX67" s="3" t="s">
        <v>1</v>
      </c>
      <c r="DIY67" s="3" t="s">
        <v>2</v>
      </c>
      <c r="DIZ67" s="4" t="s">
        <v>3</v>
      </c>
      <c r="DJA67" s="4" t="s">
        <v>4</v>
      </c>
      <c r="DJB67" s="4" t="s">
        <v>5</v>
      </c>
      <c r="DJC67" s="4" t="s">
        <v>6</v>
      </c>
      <c r="DJD67" s="4" t="s">
        <v>7</v>
      </c>
      <c r="DJE67" s="4" t="s">
        <v>8</v>
      </c>
      <c r="DJF67" s="4" t="s">
        <v>9</v>
      </c>
      <c r="DJG67" s="4" t="s">
        <v>10</v>
      </c>
      <c r="DJH67" s="4" t="s">
        <v>11</v>
      </c>
      <c r="DJI67" s="4" t="s">
        <v>12</v>
      </c>
      <c r="DJJ67" s="4" t="s">
        <v>13</v>
      </c>
      <c r="DJK67" s="4" t="s">
        <v>14</v>
      </c>
      <c r="DJL67" s="4" t="s">
        <v>63</v>
      </c>
      <c r="DJM67" s="3"/>
      <c r="DJN67" s="3" t="s">
        <v>1</v>
      </c>
      <c r="DJO67" s="3" t="s">
        <v>2</v>
      </c>
      <c r="DJP67" s="4" t="s">
        <v>3</v>
      </c>
      <c r="DJQ67" s="4" t="s">
        <v>4</v>
      </c>
      <c r="DJR67" s="4" t="s">
        <v>5</v>
      </c>
      <c r="DJS67" s="4" t="s">
        <v>6</v>
      </c>
      <c r="DJT67" s="4" t="s">
        <v>7</v>
      </c>
      <c r="DJU67" s="4" t="s">
        <v>8</v>
      </c>
      <c r="DJV67" s="4" t="s">
        <v>9</v>
      </c>
      <c r="DJW67" s="4" t="s">
        <v>10</v>
      </c>
      <c r="DJX67" s="4" t="s">
        <v>11</v>
      </c>
      <c r="DJY67" s="4" t="s">
        <v>12</v>
      </c>
      <c r="DJZ67" s="4" t="s">
        <v>13</v>
      </c>
      <c r="DKA67" s="4" t="s">
        <v>14</v>
      </c>
      <c r="DKB67" s="4" t="s">
        <v>63</v>
      </c>
      <c r="DKC67" s="3"/>
      <c r="DKD67" s="3" t="s">
        <v>1</v>
      </c>
      <c r="DKE67" s="3" t="s">
        <v>2</v>
      </c>
      <c r="DKF67" s="4" t="s">
        <v>3</v>
      </c>
      <c r="DKG67" s="4" t="s">
        <v>4</v>
      </c>
      <c r="DKH67" s="4" t="s">
        <v>5</v>
      </c>
      <c r="DKI67" s="4" t="s">
        <v>6</v>
      </c>
      <c r="DKJ67" s="4" t="s">
        <v>7</v>
      </c>
      <c r="DKK67" s="4" t="s">
        <v>8</v>
      </c>
      <c r="DKL67" s="4" t="s">
        <v>9</v>
      </c>
      <c r="DKM67" s="4" t="s">
        <v>10</v>
      </c>
      <c r="DKN67" s="4" t="s">
        <v>11</v>
      </c>
      <c r="DKO67" s="4" t="s">
        <v>12</v>
      </c>
      <c r="DKP67" s="4" t="s">
        <v>13</v>
      </c>
      <c r="DKQ67" s="4" t="s">
        <v>14</v>
      </c>
      <c r="DKR67" s="4" t="s">
        <v>63</v>
      </c>
      <c r="DKS67" s="3"/>
      <c r="DKT67" s="3" t="s">
        <v>1</v>
      </c>
      <c r="DKU67" s="3" t="s">
        <v>2</v>
      </c>
      <c r="DKV67" s="4" t="s">
        <v>3</v>
      </c>
      <c r="DKW67" s="4" t="s">
        <v>4</v>
      </c>
      <c r="DKX67" s="4" t="s">
        <v>5</v>
      </c>
      <c r="DKY67" s="4" t="s">
        <v>6</v>
      </c>
      <c r="DKZ67" s="4" t="s">
        <v>7</v>
      </c>
      <c r="DLA67" s="4" t="s">
        <v>8</v>
      </c>
      <c r="DLB67" s="4" t="s">
        <v>9</v>
      </c>
      <c r="DLC67" s="4" t="s">
        <v>10</v>
      </c>
      <c r="DLD67" s="4" t="s">
        <v>11</v>
      </c>
      <c r="DLE67" s="4" t="s">
        <v>12</v>
      </c>
      <c r="DLF67" s="4" t="s">
        <v>13</v>
      </c>
      <c r="DLG67" s="4" t="s">
        <v>14</v>
      </c>
      <c r="DLH67" s="4" t="s">
        <v>63</v>
      </c>
      <c r="DLI67" s="3"/>
      <c r="DLJ67" s="3" t="s">
        <v>1</v>
      </c>
      <c r="DLK67" s="3" t="s">
        <v>2</v>
      </c>
      <c r="DLL67" s="4" t="s">
        <v>3</v>
      </c>
      <c r="DLM67" s="4" t="s">
        <v>4</v>
      </c>
      <c r="DLN67" s="4" t="s">
        <v>5</v>
      </c>
      <c r="DLO67" s="4" t="s">
        <v>6</v>
      </c>
      <c r="DLP67" s="4" t="s">
        <v>7</v>
      </c>
      <c r="DLQ67" s="4" t="s">
        <v>8</v>
      </c>
      <c r="DLR67" s="4" t="s">
        <v>9</v>
      </c>
      <c r="DLS67" s="4" t="s">
        <v>10</v>
      </c>
      <c r="DLT67" s="4" t="s">
        <v>11</v>
      </c>
      <c r="DLU67" s="4" t="s">
        <v>12</v>
      </c>
      <c r="DLV67" s="4" t="s">
        <v>13</v>
      </c>
      <c r="DLW67" s="4" t="s">
        <v>14</v>
      </c>
      <c r="DLX67" s="4" t="s">
        <v>63</v>
      </c>
      <c r="DLY67" s="3"/>
      <c r="DLZ67" s="3" t="s">
        <v>1</v>
      </c>
      <c r="DMA67" s="3" t="s">
        <v>2</v>
      </c>
      <c r="DMB67" s="4" t="s">
        <v>3</v>
      </c>
      <c r="DMC67" s="4" t="s">
        <v>4</v>
      </c>
      <c r="DMD67" s="4" t="s">
        <v>5</v>
      </c>
      <c r="DME67" s="4" t="s">
        <v>6</v>
      </c>
      <c r="DMF67" s="4" t="s">
        <v>7</v>
      </c>
      <c r="DMG67" s="4" t="s">
        <v>8</v>
      </c>
      <c r="DMH67" s="4" t="s">
        <v>9</v>
      </c>
      <c r="DMI67" s="4" t="s">
        <v>10</v>
      </c>
      <c r="DMJ67" s="4" t="s">
        <v>11</v>
      </c>
      <c r="DMK67" s="4" t="s">
        <v>12</v>
      </c>
      <c r="DML67" s="4" t="s">
        <v>13</v>
      </c>
      <c r="DMM67" s="4" t="s">
        <v>14</v>
      </c>
      <c r="DMN67" s="4" t="s">
        <v>63</v>
      </c>
      <c r="DMO67" s="3"/>
      <c r="DMP67" s="3" t="s">
        <v>1</v>
      </c>
      <c r="DMQ67" s="3" t="s">
        <v>2</v>
      </c>
      <c r="DMR67" s="4" t="s">
        <v>3</v>
      </c>
      <c r="DMS67" s="4" t="s">
        <v>4</v>
      </c>
      <c r="DMT67" s="4" t="s">
        <v>5</v>
      </c>
      <c r="DMU67" s="4" t="s">
        <v>6</v>
      </c>
      <c r="DMV67" s="4" t="s">
        <v>7</v>
      </c>
      <c r="DMW67" s="4" t="s">
        <v>8</v>
      </c>
      <c r="DMX67" s="4" t="s">
        <v>9</v>
      </c>
      <c r="DMY67" s="4" t="s">
        <v>10</v>
      </c>
      <c r="DMZ67" s="4" t="s">
        <v>11</v>
      </c>
      <c r="DNA67" s="4" t="s">
        <v>12</v>
      </c>
      <c r="DNB67" s="4" t="s">
        <v>13</v>
      </c>
      <c r="DNC67" s="4" t="s">
        <v>14</v>
      </c>
      <c r="DND67" s="4" t="s">
        <v>63</v>
      </c>
      <c r="DNE67" s="3"/>
      <c r="DNF67" s="3" t="s">
        <v>1</v>
      </c>
      <c r="DNG67" s="3" t="s">
        <v>2</v>
      </c>
      <c r="DNH67" s="4" t="s">
        <v>3</v>
      </c>
      <c r="DNI67" s="4" t="s">
        <v>4</v>
      </c>
      <c r="DNJ67" s="4" t="s">
        <v>5</v>
      </c>
      <c r="DNK67" s="4" t="s">
        <v>6</v>
      </c>
      <c r="DNL67" s="4" t="s">
        <v>7</v>
      </c>
      <c r="DNM67" s="4" t="s">
        <v>8</v>
      </c>
      <c r="DNN67" s="4" t="s">
        <v>9</v>
      </c>
      <c r="DNO67" s="4" t="s">
        <v>10</v>
      </c>
      <c r="DNP67" s="4" t="s">
        <v>11</v>
      </c>
      <c r="DNQ67" s="4" t="s">
        <v>12</v>
      </c>
      <c r="DNR67" s="4" t="s">
        <v>13</v>
      </c>
      <c r="DNS67" s="4" t="s">
        <v>14</v>
      </c>
      <c r="DNT67" s="4" t="s">
        <v>63</v>
      </c>
      <c r="DNU67" s="3"/>
      <c r="DNV67" s="3" t="s">
        <v>1</v>
      </c>
      <c r="DNW67" s="3" t="s">
        <v>2</v>
      </c>
      <c r="DNX67" s="4" t="s">
        <v>3</v>
      </c>
      <c r="DNY67" s="4" t="s">
        <v>4</v>
      </c>
      <c r="DNZ67" s="4" t="s">
        <v>5</v>
      </c>
      <c r="DOA67" s="4" t="s">
        <v>6</v>
      </c>
      <c r="DOB67" s="4" t="s">
        <v>7</v>
      </c>
      <c r="DOC67" s="4" t="s">
        <v>8</v>
      </c>
      <c r="DOD67" s="4" t="s">
        <v>9</v>
      </c>
      <c r="DOE67" s="4" t="s">
        <v>10</v>
      </c>
      <c r="DOF67" s="4" t="s">
        <v>11</v>
      </c>
      <c r="DOG67" s="4" t="s">
        <v>12</v>
      </c>
      <c r="DOH67" s="4" t="s">
        <v>13</v>
      </c>
      <c r="DOI67" s="4" t="s">
        <v>14</v>
      </c>
      <c r="DOJ67" s="4" t="s">
        <v>63</v>
      </c>
      <c r="DOK67" s="3"/>
      <c r="DOL67" s="3" t="s">
        <v>1</v>
      </c>
      <c r="DOM67" s="3" t="s">
        <v>2</v>
      </c>
      <c r="DON67" s="4" t="s">
        <v>3</v>
      </c>
      <c r="DOO67" s="4" t="s">
        <v>4</v>
      </c>
      <c r="DOP67" s="4" t="s">
        <v>5</v>
      </c>
      <c r="DOQ67" s="4" t="s">
        <v>6</v>
      </c>
      <c r="DOR67" s="4" t="s">
        <v>7</v>
      </c>
      <c r="DOS67" s="4" t="s">
        <v>8</v>
      </c>
      <c r="DOT67" s="4" t="s">
        <v>9</v>
      </c>
      <c r="DOU67" s="4" t="s">
        <v>10</v>
      </c>
      <c r="DOV67" s="4" t="s">
        <v>11</v>
      </c>
      <c r="DOW67" s="4" t="s">
        <v>12</v>
      </c>
      <c r="DOX67" s="4" t="s">
        <v>13</v>
      </c>
      <c r="DOY67" s="4" t="s">
        <v>14</v>
      </c>
      <c r="DOZ67" s="4" t="s">
        <v>63</v>
      </c>
      <c r="DPA67" s="3"/>
      <c r="DPB67" s="3" t="s">
        <v>1</v>
      </c>
      <c r="DPC67" s="3" t="s">
        <v>2</v>
      </c>
      <c r="DPD67" s="4" t="s">
        <v>3</v>
      </c>
      <c r="DPE67" s="4" t="s">
        <v>4</v>
      </c>
      <c r="DPF67" s="4" t="s">
        <v>5</v>
      </c>
      <c r="DPG67" s="4" t="s">
        <v>6</v>
      </c>
      <c r="DPH67" s="4" t="s">
        <v>7</v>
      </c>
      <c r="DPI67" s="4" t="s">
        <v>8</v>
      </c>
      <c r="DPJ67" s="4" t="s">
        <v>9</v>
      </c>
      <c r="DPK67" s="4" t="s">
        <v>10</v>
      </c>
      <c r="DPL67" s="4" t="s">
        <v>11</v>
      </c>
      <c r="DPM67" s="4" t="s">
        <v>12</v>
      </c>
      <c r="DPN67" s="4" t="s">
        <v>13</v>
      </c>
      <c r="DPO67" s="4" t="s">
        <v>14</v>
      </c>
      <c r="DPP67" s="4" t="s">
        <v>63</v>
      </c>
      <c r="DPQ67" s="3"/>
      <c r="DPR67" s="3" t="s">
        <v>1</v>
      </c>
      <c r="DPS67" s="3" t="s">
        <v>2</v>
      </c>
      <c r="DPT67" s="4" t="s">
        <v>3</v>
      </c>
      <c r="DPU67" s="4" t="s">
        <v>4</v>
      </c>
      <c r="DPV67" s="4" t="s">
        <v>5</v>
      </c>
      <c r="DPW67" s="4" t="s">
        <v>6</v>
      </c>
      <c r="DPX67" s="4" t="s">
        <v>7</v>
      </c>
      <c r="DPY67" s="4" t="s">
        <v>8</v>
      </c>
      <c r="DPZ67" s="4" t="s">
        <v>9</v>
      </c>
      <c r="DQA67" s="4" t="s">
        <v>10</v>
      </c>
      <c r="DQB67" s="4" t="s">
        <v>11</v>
      </c>
      <c r="DQC67" s="4" t="s">
        <v>12</v>
      </c>
      <c r="DQD67" s="4" t="s">
        <v>13</v>
      </c>
      <c r="DQE67" s="4" t="s">
        <v>14</v>
      </c>
      <c r="DQF67" s="4" t="s">
        <v>63</v>
      </c>
      <c r="DQG67" s="3"/>
      <c r="DQH67" s="3" t="s">
        <v>1</v>
      </c>
      <c r="DQI67" s="3" t="s">
        <v>2</v>
      </c>
      <c r="DQJ67" s="4" t="s">
        <v>3</v>
      </c>
      <c r="DQK67" s="4" t="s">
        <v>4</v>
      </c>
      <c r="DQL67" s="4" t="s">
        <v>5</v>
      </c>
      <c r="DQM67" s="4" t="s">
        <v>6</v>
      </c>
      <c r="DQN67" s="4" t="s">
        <v>7</v>
      </c>
      <c r="DQO67" s="4" t="s">
        <v>8</v>
      </c>
      <c r="DQP67" s="4" t="s">
        <v>9</v>
      </c>
      <c r="DQQ67" s="4" t="s">
        <v>10</v>
      </c>
      <c r="DQR67" s="4" t="s">
        <v>11</v>
      </c>
      <c r="DQS67" s="4" t="s">
        <v>12</v>
      </c>
      <c r="DQT67" s="4" t="s">
        <v>13</v>
      </c>
      <c r="DQU67" s="4" t="s">
        <v>14</v>
      </c>
      <c r="DQV67" s="4" t="s">
        <v>63</v>
      </c>
      <c r="DQW67" s="3"/>
      <c r="DQX67" s="3" t="s">
        <v>1</v>
      </c>
      <c r="DQY67" s="3" t="s">
        <v>2</v>
      </c>
      <c r="DQZ67" s="4" t="s">
        <v>3</v>
      </c>
      <c r="DRA67" s="4" t="s">
        <v>4</v>
      </c>
      <c r="DRB67" s="4" t="s">
        <v>5</v>
      </c>
      <c r="DRC67" s="4" t="s">
        <v>6</v>
      </c>
      <c r="DRD67" s="4" t="s">
        <v>7</v>
      </c>
      <c r="DRE67" s="4" t="s">
        <v>8</v>
      </c>
      <c r="DRF67" s="4" t="s">
        <v>9</v>
      </c>
      <c r="DRG67" s="4" t="s">
        <v>10</v>
      </c>
      <c r="DRH67" s="4" t="s">
        <v>11</v>
      </c>
      <c r="DRI67" s="4" t="s">
        <v>12</v>
      </c>
      <c r="DRJ67" s="4" t="s">
        <v>13</v>
      </c>
      <c r="DRK67" s="4" t="s">
        <v>14</v>
      </c>
      <c r="DRL67" s="4" t="s">
        <v>63</v>
      </c>
      <c r="DRM67" s="3"/>
      <c r="DRN67" s="3" t="s">
        <v>1</v>
      </c>
      <c r="DRO67" s="3" t="s">
        <v>2</v>
      </c>
      <c r="DRP67" s="4" t="s">
        <v>3</v>
      </c>
      <c r="DRQ67" s="4" t="s">
        <v>4</v>
      </c>
      <c r="DRR67" s="4" t="s">
        <v>5</v>
      </c>
      <c r="DRS67" s="4" t="s">
        <v>6</v>
      </c>
      <c r="DRT67" s="4" t="s">
        <v>7</v>
      </c>
      <c r="DRU67" s="4" t="s">
        <v>8</v>
      </c>
      <c r="DRV67" s="4" t="s">
        <v>9</v>
      </c>
      <c r="DRW67" s="4" t="s">
        <v>10</v>
      </c>
      <c r="DRX67" s="4" t="s">
        <v>11</v>
      </c>
      <c r="DRY67" s="4" t="s">
        <v>12</v>
      </c>
      <c r="DRZ67" s="4" t="s">
        <v>13</v>
      </c>
      <c r="DSA67" s="4" t="s">
        <v>14</v>
      </c>
      <c r="DSB67" s="4" t="s">
        <v>63</v>
      </c>
      <c r="DSC67" s="3"/>
      <c r="DSD67" s="3" t="s">
        <v>1</v>
      </c>
      <c r="DSE67" s="3" t="s">
        <v>2</v>
      </c>
      <c r="DSF67" s="4" t="s">
        <v>3</v>
      </c>
      <c r="DSG67" s="4" t="s">
        <v>4</v>
      </c>
      <c r="DSH67" s="4" t="s">
        <v>5</v>
      </c>
      <c r="DSI67" s="4" t="s">
        <v>6</v>
      </c>
      <c r="DSJ67" s="4" t="s">
        <v>7</v>
      </c>
      <c r="DSK67" s="4" t="s">
        <v>8</v>
      </c>
      <c r="DSL67" s="4" t="s">
        <v>9</v>
      </c>
      <c r="DSM67" s="4" t="s">
        <v>10</v>
      </c>
      <c r="DSN67" s="4" t="s">
        <v>11</v>
      </c>
      <c r="DSO67" s="4" t="s">
        <v>12</v>
      </c>
      <c r="DSP67" s="4" t="s">
        <v>13</v>
      </c>
      <c r="DSQ67" s="4" t="s">
        <v>14</v>
      </c>
      <c r="DSR67" s="4" t="s">
        <v>63</v>
      </c>
      <c r="DSS67" s="3"/>
      <c r="DST67" s="3" t="s">
        <v>1</v>
      </c>
      <c r="DSU67" s="3" t="s">
        <v>2</v>
      </c>
      <c r="DSV67" s="4" t="s">
        <v>3</v>
      </c>
      <c r="DSW67" s="4" t="s">
        <v>4</v>
      </c>
      <c r="DSX67" s="4" t="s">
        <v>5</v>
      </c>
      <c r="DSY67" s="4" t="s">
        <v>6</v>
      </c>
      <c r="DSZ67" s="4" t="s">
        <v>7</v>
      </c>
      <c r="DTA67" s="4" t="s">
        <v>8</v>
      </c>
      <c r="DTB67" s="4" t="s">
        <v>9</v>
      </c>
      <c r="DTC67" s="4" t="s">
        <v>10</v>
      </c>
      <c r="DTD67" s="4" t="s">
        <v>11</v>
      </c>
      <c r="DTE67" s="4" t="s">
        <v>12</v>
      </c>
      <c r="DTF67" s="4" t="s">
        <v>13</v>
      </c>
      <c r="DTG67" s="4" t="s">
        <v>14</v>
      </c>
      <c r="DTH67" s="4" t="s">
        <v>63</v>
      </c>
      <c r="DTI67" s="3"/>
      <c r="DTJ67" s="3" t="s">
        <v>1</v>
      </c>
      <c r="DTK67" s="3" t="s">
        <v>2</v>
      </c>
      <c r="DTL67" s="4" t="s">
        <v>3</v>
      </c>
      <c r="DTM67" s="4" t="s">
        <v>4</v>
      </c>
      <c r="DTN67" s="4" t="s">
        <v>5</v>
      </c>
      <c r="DTO67" s="4" t="s">
        <v>6</v>
      </c>
      <c r="DTP67" s="4" t="s">
        <v>7</v>
      </c>
      <c r="DTQ67" s="4" t="s">
        <v>8</v>
      </c>
      <c r="DTR67" s="4" t="s">
        <v>9</v>
      </c>
      <c r="DTS67" s="4" t="s">
        <v>10</v>
      </c>
      <c r="DTT67" s="4" t="s">
        <v>11</v>
      </c>
      <c r="DTU67" s="4" t="s">
        <v>12</v>
      </c>
      <c r="DTV67" s="4" t="s">
        <v>13</v>
      </c>
      <c r="DTW67" s="4" t="s">
        <v>14</v>
      </c>
      <c r="DTX67" s="4" t="s">
        <v>63</v>
      </c>
      <c r="DTY67" s="3"/>
      <c r="DTZ67" s="3" t="s">
        <v>1</v>
      </c>
      <c r="DUA67" s="3" t="s">
        <v>2</v>
      </c>
      <c r="DUB67" s="4" t="s">
        <v>3</v>
      </c>
      <c r="DUC67" s="4" t="s">
        <v>4</v>
      </c>
      <c r="DUD67" s="4" t="s">
        <v>5</v>
      </c>
      <c r="DUE67" s="4" t="s">
        <v>6</v>
      </c>
      <c r="DUF67" s="4" t="s">
        <v>7</v>
      </c>
      <c r="DUG67" s="4" t="s">
        <v>8</v>
      </c>
      <c r="DUH67" s="4" t="s">
        <v>9</v>
      </c>
      <c r="DUI67" s="4" t="s">
        <v>10</v>
      </c>
      <c r="DUJ67" s="4" t="s">
        <v>11</v>
      </c>
      <c r="DUK67" s="4" t="s">
        <v>12</v>
      </c>
      <c r="DUL67" s="4" t="s">
        <v>13</v>
      </c>
      <c r="DUM67" s="4" t="s">
        <v>14</v>
      </c>
      <c r="DUN67" s="4" t="s">
        <v>63</v>
      </c>
      <c r="DUO67" s="3"/>
      <c r="DUP67" s="3" t="s">
        <v>1</v>
      </c>
      <c r="DUQ67" s="3" t="s">
        <v>2</v>
      </c>
      <c r="DUR67" s="4" t="s">
        <v>3</v>
      </c>
      <c r="DUS67" s="4" t="s">
        <v>4</v>
      </c>
      <c r="DUT67" s="4" t="s">
        <v>5</v>
      </c>
      <c r="DUU67" s="4" t="s">
        <v>6</v>
      </c>
      <c r="DUV67" s="4" t="s">
        <v>7</v>
      </c>
      <c r="DUW67" s="4" t="s">
        <v>8</v>
      </c>
      <c r="DUX67" s="4" t="s">
        <v>9</v>
      </c>
      <c r="DUY67" s="4" t="s">
        <v>10</v>
      </c>
      <c r="DUZ67" s="4" t="s">
        <v>11</v>
      </c>
      <c r="DVA67" s="4" t="s">
        <v>12</v>
      </c>
      <c r="DVB67" s="4" t="s">
        <v>13</v>
      </c>
      <c r="DVC67" s="4" t="s">
        <v>14</v>
      </c>
      <c r="DVD67" s="4" t="s">
        <v>63</v>
      </c>
      <c r="DVE67" s="3"/>
      <c r="DVF67" s="3" t="s">
        <v>1</v>
      </c>
      <c r="DVG67" s="3" t="s">
        <v>2</v>
      </c>
      <c r="DVH67" s="4" t="s">
        <v>3</v>
      </c>
      <c r="DVI67" s="4" t="s">
        <v>4</v>
      </c>
      <c r="DVJ67" s="4" t="s">
        <v>5</v>
      </c>
      <c r="DVK67" s="4" t="s">
        <v>6</v>
      </c>
      <c r="DVL67" s="4" t="s">
        <v>7</v>
      </c>
      <c r="DVM67" s="4" t="s">
        <v>8</v>
      </c>
      <c r="DVN67" s="4" t="s">
        <v>9</v>
      </c>
      <c r="DVO67" s="4" t="s">
        <v>10</v>
      </c>
      <c r="DVP67" s="4" t="s">
        <v>11</v>
      </c>
      <c r="DVQ67" s="4" t="s">
        <v>12</v>
      </c>
      <c r="DVR67" s="4" t="s">
        <v>13</v>
      </c>
      <c r="DVS67" s="4" t="s">
        <v>14</v>
      </c>
      <c r="DVT67" s="4" t="s">
        <v>63</v>
      </c>
      <c r="DVU67" s="3"/>
      <c r="DVV67" s="3" t="s">
        <v>1</v>
      </c>
      <c r="DVW67" s="3" t="s">
        <v>2</v>
      </c>
      <c r="DVX67" s="4" t="s">
        <v>3</v>
      </c>
      <c r="DVY67" s="4" t="s">
        <v>4</v>
      </c>
      <c r="DVZ67" s="4" t="s">
        <v>5</v>
      </c>
      <c r="DWA67" s="4" t="s">
        <v>6</v>
      </c>
      <c r="DWB67" s="4" t="s">
        <v>7</v>
      </c>
      <c r="DWC67" s="4" t="s">
        <v>8</v>
      </c>
      <c r="DWD67" s="4" t="s">
        <v>9</v>
      </c>
      <c r="DWE67" s="4" t="s">
        <v>10</v>
      </c>
      <c r="DWF67" s="4" t="s">
        <v>11</v>
      </c>
      <c r="DWG67" s="4" t="s">
        <v>12</v>
      </c>
      <c r="DWH67" s="4" t="s">
        <v>13</v>
      </c>
      <c r="DWI67" s="4" t="s">
        <v>14</v>
      </c>
      <c r="DWJ67" s="4" t="s">
        <v>63</v>
      </c>
      <c r="DWK67" s="3"/>
      <c r="DWL67" s="3" t="s">
        <v>1</v>
      </c>
      <c r="DWM67" s="3" t="s">
        <v>2</v>
      </c>
      <c r="DWN67" s="4" t="s">
        <v>3</v>
      </c>
      <c r="DWO67" s="4" t="s">
        <v>4</v>
      </c>
      <c r="DWP67" s="4" t="s">
        <v>5</v>
      </c>
      <c r="DWQ67" s="4" t="s">
        <v>6</v>
      </c>
      <c r="DWR67" s="4" t="s">
        <v>7</v>
      </c>
      <c r="DWS67" s="4" t="s">
        <v>8</v>
      </c>
      <c r="DWT67" s="4" t="s">
        <v>9</v>
      </c>
      <c r="DWU67" s="4" t="s">
        <v>10</v>
      </c>
      <c r="DWV67" s="4" t="s">
        <v>11</v>
      </c>
      <c r="DWW67" s="4" t="s">
        <v>12</v>
      </c>
      <c r="DWX67" s="4" t="s">
        <v>13</v>
      </c>
      <c r="DWY67" s="4" t="s">
        <v>14</v>
      </c>
      <c r="DWZ67" s="4" t="s">
        <v>63</v>
      </c>
      <c r="DXA67" s="3"/>
      <c r="DXB67" s="3" t="s">
        <v>1</v>
      </c>
      <c r="DXC67" s="3" t="s">
        <v>2</v>
      </c>
      <c r="DXD67" s="4" t="s">
        <v>3</v>
      </c>
      <c r="DXE67" s="4" t="s">
        <v>4</v>
      </c>
      <c r="DXF67" s="4" t="s">
        <v>5</v>
      </c>
      <c r="DXG67" s="4" t="s">
        <v>6</v>
      </c>
      <c r="DXH67" s="4" t="s">
        <v>7</v>
      </c>
      <c r="DXI67" s="4" t="s">
        <v>8</v>
      </c>
      <c r="DXJ67" s="4" t="s">
        <v>9</v>
      </c>
      <c r="DXK67" s="4" t="s">
        <v>10</v>
      </c>
      <c r="DXL67" s="4" t="s">
        <v>11</v>
      </c>
      <c r="DXM67" s="4" t="s">
        <v>12</v>
      </c>
      <c r="DXN67" s="4" t="s">
        <v>13</v>
      </c>
      <c r="DXO67" s="4" t="s">
        <v>14</v>
      </c>
      <c r="DXP67" s="4" t="s">
        <v>63</v>
      </c>
      <c r="DXQ67" s="3"/>
      <c r="DXR67" s="3" t="s">
        <v>1</v>
      </c>
      <c r="DXS67" s="3" t="s">
        <v>2</v>
      </c>
      <c r="DXT67" s="4" t="s">
        <v>3</v>
      </c>
      <c r="DXU67" s="4" t="s">
        <v>4</v>
      </c>
      <c r="DXV67" s="4" t="s">
        <v>5</v>
      </c>
      <c r="DXW67" s="4" t="s">
        <v>6</v>
      </c>
      <c r="DXX67" s="4" t="s">
        <v>7</v>
      </c>
      <c r="DXY67" s="4" t="s">
        <v>8</v>
      </c>
      <c r="DXZ67" s="4" t="s">
        <v>9</v>
      </c>
      <c r="DYA67" s="4" t="s">
        <v>10</v>
      </c>
      <c r="DYB67" s="4" t="s">
        <v>11</v>
      </c>
      <c r="DYC67" s="4" t="s">
        <v>12</v>
      </c>
      <c r="DYD67" s="4" t="s">
        <v>13</v>
      </c>
      <c r="DYE67" s="4" t="s">
        <v>14</v>
      </c>
      <c r="DYF67" s="4" t="s">
        <v>63</v>
      </c>
      <c r="DYG67" s="3"/>
      <c r="DYH67" s="3" t="s">
        <v>1</v>
      </c>
      <c r="DYI67" s="3" t="s">
        <v>2</v>
      </c>
      <c r="DYJ67" s="4" t="s">
        <v>3</v>
      </c>
      <c r="DYK67" s="4" t="s">
        <v>4</v>
      </c>
      <c r="DYL67" s="4" t="s">
        <v>5</v>
      </c>
      <c r="DYM67" s="4" t="s">
        <v>6</v>
      </c>
      <c r="DYN67" s="4" t="s">
        <v>7</v>
      </c>
      <c r="DYO67" s="4" t="s">
        <v>8</v>
      </c>
      <c r="DYP67" s="4" t="s">
        <v>9</v>
      </c>
      <c r="DYQ67" s="4" t="s">
        <v>10</v>
      </c>
      <c r="DYR67" s="4" t="s">
        <v>11</v>
      </c>
      <c r="DYS67" s="4" t="s">
        <v>12</v>
      </c>
      <c r="DYT67" s="4" t="s">
        <v>13</v>
      </c>
      <c r="DYU67" s="4" t="s">
        <v>14</v>
      </c>
      <c r="DYV67" s="4" t="s">
        <v>63</v>
      </c>
      <c r="DYW67" s="3"/>
      <c r="DYX67" s="3" t="s">
        <v>1</v>
      </c>
      <c r="DYY67" s="3" t="s">
        <v>2</v>
      </c>
      <c r="DYZ67" s="4" t="s">
        <v>3</v>
      </c>
      <c r="DZA67" s="4" t="s">
        <v>4</v>
      </c>
      <c r="DZB67" s="4" t="s">
        <v>5</v>
      </c>
      <c r="DZC67" s="4" t="s">
        <v>6</v>
      </c>
      <c r="DZD67" s="4" t="s">
        <v>7</v>
      </c>
      <c r="DZE67" s="4" t="s">
        <v>8</v>
      </c>
      <c r="DZF67" s="4" t="s">
        <v>9</v>
      </c>
      <c r="DZG67" s="4" t="s">
        <v>10</v>
      </c>
      <c r="DZH67" s="4" t="s">
        <v>11</v>
      </c>
      <c r="DZI67" s="4" t="s">
        <v>12</v>
      </c>
      <c r="DZJ67" s="4" t="s">
        <v>13</v>
      </c>
      <c r="DZK67" s="4" t="s">
        <v>14</v>
      </c>
      <c r="DZL67" s="4" t="s">
        <v>63</v>
      </c>
      <c r="DZM67" s="3"/>
      <c r="DZN67" s="3" t="s">
        <v>1</v>
      </c>
      <c r="DZO67" s="3" t="s">
        <v>2</v>
      </c>
      <c r="DZP67" s="4" t="s">
        <v>3</v>
      </c>
      <c r="DZQ67" s="4" t="s">
        <v>4</v>
      </c>
      <c r="DZR67" s="4" t="s">
        <v>5</v>
      </c>
      <c r="DZS67" s="4" t="s">
        <v>6</v>
      </c>
      <c r="DZT67" s="4" t="s">
        <v>7</v>
      </c>
      <c r="DZU67" s="4" t="s">
        <v>8</v>
      </c>
      <c r="DZV67" s="4" t="s">
        <v>9</v>
      </c>
      <c r="DZW67" s="4" t="s">
        <v>10</v>
      </c>
      <c r="DZX67" s="4" t="s">
        <v>11</v>
      </c>
      <c r="DZY67" s="4" t="s">
        <v>12</v>
      </c>
      <c r="DZZ67" s="4" t="s">
        <v>13</v>
      </c>
      <c r="EAA67" s="4" t="s">
        <v>14</v>
      </c>
      <c r="EAB67" s="4" t="s">
        <v>63</v>
      </c>
      <c r="EAC67" s="3"/>
      <c r="EAD67" s="3" t="s">
        <v>1</v>
      </c>
      <c r="EAE67" s="3" t="s">
        <v>2</v>
      </c>
      <c r="EAF67" s="4" t="s">
        <v>3</v>
      </c>
      <c r="EAG67" s="4" t="s">
        <v>4</v>
      </c>
      <c r="EAH67" s="4" t="s">
        <v>5</v>
      </c>
      <c r="EAI67" s="4" t="s">
        <v>6</v>
      </c>
      <c r="EAJ67" s="4" t="s">
        <v>7</v>
      </c>
      <c r="EAK67" s="4" t="s">
        <v>8</v>
      </c>
      <c r="EAL67" s="4" t="s">
        <v>9</v>
      </c>
      <c r="EAM67" s="4" t="s">
        <v>10</v>
      </c>
      <c r="EAN67" s="4" t="s">
        <v>11</v>
      </c>
      <c r="EAO67" s="4" t="s">
        <v>12</v>
      </c>
      <c r="EAP67" s="4" t="s">
        <v>13</v>
      </c>
      <c r="EAQ67" s="4" t="s">
        <v>14</v>
      </c>
      <c r="EAR67" s="4" t="s">
        <v>63</v>
      </c>
      <c r="EAS67" s="3"/>
      <c r="EAT67" s="3" t="s">
        <v>1</v>
      </c>
      <c r="EAU67" s="3" t="s">
        <v>2</v>
      </c>
      <c r="EAV67" s="4" t="s">
        <v>3</v>
      </c>
      <c r="EAW67" s="4" t="s">
        <v>4</v>
      </c>
      <c r="EAX67" s="4" t="s">
        <v>5</v>
      </c>
      <c r="EAY67" s="4" t="s">
        <v>6</v>
      </c>
      <c r="EAZ67" s="4" t="s">
        <v>7</v>
      </c>
      <c r="EBA67" s="4" t="s">
        <v>8</v>
      </c>
      <c r="EBB67" s="4" t="s">
        <v>9</v>
      </c>
      <c r="EBC67" s="4" t="s">
        <v>10</v>
      </c>
      <c r="EBD67" s="4" t="s">
        <v>11</v>
      </c>
      <c r="EBE67" s="4" t="s">
        <v>12</v>
      </c>
      <c r="EBF67" s="4" t="s">
        <v>13</v>
      </c>
      <c r="EBG67" s="4" t="s">
        <v>14</v>
      </c>
      <c r="EBH67" s="4" t="s">
        <v>63</v>
      </c>
      <c r="EBI67" s="3"/>
      <c r="EBJ67" s="3" t="s">
        <v>1</v>
      </c>
      <c r="EBK67" s="3" t="s">
        <v>2</v>
      </c>
      <c r="EBL67" s="4" t="s">
        <v>3</v>
      </c>
      <c r="EBM67" s="4" t="s">
        <v>4</v>
      </c>
      <c r="EBN67" s="4" t="s">
        <v>5</v>
      </c>
      <c r="EBO67" s="4" t="s">
        <v>6</v>
      </c>
      <c r="EBP67" s="4" t="s">
        <v>7</v>
      </c>
      <c r="EBQ67" s="4" t="s">
        <v>8</v>
      </c>
      <c r="EBR67" s="4" t="s">
        <v>9</v>
      </c>
      <c r="EBS67" s="4" t="s">
        <v>10</v>
      </c>
      <c r="EBT67" s="4" t="s">
        <v>11</v>
      </c>
      <c r="EBU67" s="4" t="s">
        <v>12</v>
      </c>
      <c r="EBV67" s="4" t="s">
        <v>13</v>
      </c>
      <c r="EBW67" s="4" t="s">
        <v>14</v>
      </c>
      <c r="EBX67" s="4" t="s">
        <v>63</v>
      </c>
      <c r="EBY67" s="3"/>
      <c r="EBZ67" s="3" t="s">
        <v>1</v>
      </c>
      <c r="ECA67" s="3" t="s">
        <v>2</v>
      </c>
      <c r="ECB67" s="4" t="s">
        <v>3</v>
      </c>
      <c r="ECC67" s="4" t="s">
        <v>4</v>
      </c>
      <c r="ECD67" s="4" t="s">
        <v>5</v>
      </c>
      <c r="ECE67" s="4" t="s">
        <v>6</v>
      </c>
      <c r="ECF67" s="4" t="s">
        <v>7</v>
      </c>
      <c r="ECG67" s="4" t="s">
        <v>8</v>
      </c>
      <c r="ECH67" s="4" t="s">
        <v>9</v>
      </c>
      <c r="ECI67" s="4" t="s">
        <v>10</v>
      </c>
      <c r="ECJ67" s="4" t="s">
        <v>11</v>
      </c>
      <c r="ECK67" s="4" t="s">
        <v>12</v>
      </c>
      <c r="ECL67" s="4" t="s">
        <v>13</v>
      </c>
      <c r="ECM67" s="4" t="s">
        <v>14</v>
      </c>
      <c r="ECN67" s="4" t="s">
        <v>63</v>
      </c>
      <c r="ECO67" s="3"/>
      <c r="ECP67" s="3" t="s">
        <v>1</v>
      </c>
      <c r="ECQ67" s="3" t="s">
        <v>2</v>
      </c>
      <c r="ECR67" s="4" t="s">
        <v>3</v>
      </c>
      <c r="ECS67" s="4" t="s">
        <v>4</v>
      </c>
      <c r="ECT67" s="4" t="s">
        <v>5</v>
      </c>
      <c r="ECU67" s="4" t="s">
        <v>6</v>
      </c>
      <c r="ECV67" s="4" t="s">
        <v>7</v>
      </c>
      <c r="ECW67" s="4" t="s">
        <v>8</v>
      </c>
      <c r="ECX67" s="4" t="s">
        <v>9</v>
      </c>
      <c r="ECY67" s="4" t="s">
        <v>10</v>
      </c>
      <c r="ECZ67" s="4" t="s">
        <v>11</v>
      </c>
      <c r="EDA67" s="4" t="s">
        <v>12</v>
      </c>
      <c r="EDB67" s="4" t="s">
        <v>13</v>
      </c>
      <c r="EDC67" s="4" t="s">
        <v>14</v>
      </c>
      <c r="EDD67" s="4" t="s">
        <v>63</v>
      </c>
      <c r="EDE67" s="3"/>
      <c r="EDF67" s="3" t="s">
        <v>1</v>
      </c>
      <c r="EDG67" s="3" t="s">
        <v>2</v>
      </c>
      <c r="EDH67" s="4" t="s">
        <v>3</v>
      </c>
      <c r="EDI67" s="4" t="s">
        <v>4</v>
      </c>
      <c r="EDJ67" s="4" t="s">
        <v>5</v>
      </c>
      <c r="EDK67" s="4" t="s">
        <v>6</v>
      </c>
      <c r="EDL67" s="4" t="s">
        <v>7</v>
      </c>
      <c r="EDM67" s="4" t="s">
        <v>8</v>
      </c>
      <c r="EDN67" s="4" t="s">
        <v>9</v>
      </c>
      <c r="EDO67" s="4" t="s">
        <v>10</v>
      </c>
      <c r="EDP67" s="4" t="s">
        <v>11</v>
      </c>
      <c r="EDQ67" s="4" t="s">
        <v>12</v>
      </c>
      <c r="EDR67" s="4" t="s">
        <v>13</v>
      </c>
      <c r="EDS67" s="4" t="s">
        <v>14</v>
      </c>
      <c r="EDT67" s="4" t="s">
        <v>63</v>
      </c>
      <c r="EDU67" s="3"/>
      <c r="EDV67" s="3" t="s">
        <v>1</v>
      </c>
      <c r="EDW67" s="3" t="s">
        <v>2</v>
      </c>
      <c r="EDX67" s="4" t="s">
        <v>3</v>
      </c>
      <c r="EDY67" s="4" t="s">
        <v>4</v>
      </c>
      <c r="EDZ67" s="4" t="s">
        <v>5</v>
      </c>
      <c r="EEA67" s="4" t="s">
        <v>6</v>
      </c>
      <c r="EEB67" s="4" t="s">
        <v>7</v>
      </c>
      <c r="EEC67" s="4" t="s">
        <v>8</v>
      </c>
      <c r="EED67" s="4" t="s">
        <v>9</v>
      </c>
      <c r="EEE67" s="4" t="s">
        <v>10</v>
      </c>
      <c r="EEF67" s="4" t="s">
        <v>11</v>
      </c>
      <c r="EEG67" s="4" t="s">
        <v>12</v>
      </c>
      <c r="EEH67" s="4" t="s">
        <v>13</v>
      </c>
      <c r="EEI67" s="4" t="s">
        <v>14</v>
      </c>
      <c r="EEJ67" s="4" t="s">
        <v>63</v>
      </c>
      <c r="EEK67" s="3"/>
      <c r="EEL67" s="3" t="s">
        <v>1</v>
      </c>
      <c r="EEM67" s="3" t="s">
        <v>2</v>
      </c>
      <c r="EEN67" s="4" t="s">
        <v>3</v>
      </c>
      <c r="EEO67" s="4" t="s">
        <v>4</v>
      </c>
      <c r="EEP67" s="4" t="s">
        <v>5</v>
      </c>
      <c r="EEQ67" s="4" t="s">
        <v>6</v>
      </c>
      <c r="EER67" s="4" t="s">
        <v>7</v>
      </c>
      <c r="EES67" s="4" t="s">
        <v>8</v>
      </c>
      <c r="EET67" s="4" t="s">
        <v>9</v>
      </c>
      <c r="EEU67" s="4" t="s">
        <v>10</v>
      </c>
      <c r="EEV67" s="4" t="s">
        <v>11</v>
      </c>
      <c r="EEW67" s="4" t="s">
        <v>12</v>
      </c>
      <c r="EEX67" s="4" t="s">
        <v>13</v>
      </c>
      <c r="EEY67" s="4" t="s">
        <v>14</v>
      </c>
      <c r="EEZ67" s="4" t="s">
        <v>63</v>
      </c>
      <c r="EFA67" s="3"/>
      <c r="EFB67" s="3" t="s">
        <v>1</v>
      </c>
      <c r="EFC67" s="3" t="s">
        <v>2</v>
      </c>
      <c r="EFD67" s="4" t="s">
        <v>3</v>
      </c>
      <c r="EFE67" s="4" t="s">
        <v>4</v>
      </c>
      <c r="EFF67" s="4" t="s">
        <v>5</v>
      </c>
      <c r="EFG67" s="4" t="s">
        <v>6</v>
      </c>
      <c r="EFH67" s="4" t="s">
        <v>7</v>
      </c>
      <c r="EFI67" s="4" t="s">
        <v>8</v>
      </c>
      <c r="EFJ67" s="4" t="s">
        <v>9</v>
      </c>
      <c r="EFK67" s="4" t="s">
        <v>10</v>
      </c>
      <c r="EFL67" s="4" t="s">
        <v>11</v>
      </c>
      <c r="EFM67" s="4" t="s">
        <v>12</v>
      </c>
      <c r="EFN67" s="4" t="s">
        <v>13</v>
      </c>
      <c r="EFO67" s="4" t="s">
        <v>14</v>
      </c>
      <c r="EFP67" s="4" t="s">
        <v>63</v>
      </c>
      <c r="EFQ67" s="3"/>
      <c r="EFR67" s="3" t="s">
        <v>1</v>
      </c>
      <c r="EFS67" s="3" t="s">
        <v>2</v>
      </c>
      <c r="EFT67" s="4" t="s">
        <v>3</v>
      </c>
      <c r="EFU67" s="4" t="s">
        <v>4</v>
      </c>
      <c r="EFV67" s="4" t="s">
        <v>5</v>
      </c>
      <c r="EFW67" s="4" t="s">
        <v>6</v>
      </c>
      <c r="EFX67" s="4" t="s">
        <v>7</v>
      </c>
      <c r="EFY67" s="4" t="s">
        <v>8</v>
      </c>
      <c r="EFZ67" s="4" t="s">
        <v>9</v>
      </c>
      <c r="EGA67" s="4" t="s">
        <v>10</v>
      </c>
      <c r="EGB67" s="4" t="s">
        <v>11</v>
      </c>
      <c r="EGC67" s="4" t="s">
        <v>12</v>
      </c>
      <c r="EGD67" s="4" t="s">
        <v>13</v>
      </c>
      <c r="EGE67" s="4" t="s">
        <v>14</v>
      </c>
      <c r="EGF67" s="4" t="s">
        <v>63</v>
      </c>
      <c r="EGG67" s="3"/>
      <c r="EGH67" s="3" t="s">
        <v>1</v>
      </c>
      <c r="EGI67" s="3" t="s">
        <v>2</v>
      </c>
      <c r="EGJ67" s="4" t="s">
        <v>3</v>
      </c>
      <c r="EGK67" s="4" t="s">
        <v>4</v>
      </c>
      <c r="EGL67" s="4" t="s">
        <v>5</v>
      </c>
      <c r="EGM67" s="4" t="s">
        <v>6</v>
      </c>
      <c r="EGN67" s="4" t="s">
        <v>7</v>
      </c>
      <c r="EGO67" s="4" t="s">
        <v>8</v>
      </c>
      <c r="EGP67" s="4" t="s">
        <v>9</v>
      </c>
      <c r="EGQ67" s="4" t="s">
        <v>10</v>
      </c>
      <c r="EGR67" s="4" t="s">
        <v>11</v>
      </c>
      <c r="EGS67" s="4" t="s">
        <v>12</v>
      </c>
      <c r="EGT67" s="4" t="s">
        <v>13</v>
      </c>
      <c r="EGU67" s="4" t="s">
        <v>14</v>
      </c>
      <c r="EGV67" s="4" t="s">
        <v>63</v>
      </c>
      <c r="EGW67" s="3"/>
      <c r="EGX67" s="3" t="s">
        <v>1</v>
      </c>
      <c r="EGY67" s="3" t="s">
        <v>2</v>
      </c>
      <c r="EGZ67" s="4" t="s">
        <v>3</v>
      </c>
      <c r="EHA67" s="4" t="s">
        <v>4</v>
      </c>
      <c r="EHB67" s="4" t="s">
        <v>5</v>
      </c>
      <c r="EHC67" s="4" t="s">
        <v>6</v>
      </c>
      <c r="EHD67" s="4" t="s">
        <v>7</v>
      </c>
      <c r="EHE67" s="4" t="s">
        <v>8</v>
      </c>
      <c r="EHF67" s="4" t="s">
        <v>9</v>
      </c>
      <c r="EHG67" s="4" t="s">
        <v>10</v>
      </c>
      <c r="EHH67" s="4" t="s">
        <v>11</v>
      </c>
      <c r="EHI67" s="4" t="s">
        <v>12</v>
      </c>
      <c r="EHJ67" s="4" t="s">
        <v>13</v>
      </c>
      <c r="EHK67" s="4" t="s">
        <v>14</v>
      </c>
      <c r="EHL67" s="4" t="s">
        <v>63</v>
      </c>
      <c r="EHM67" s="3"/>
      <c r="EHN67" s="3" t="s">
        <v>1</v>
      </c>
      <c r="EHO67" s="3" t="s">
        <v>2</v>
      </c>
      <c r="EHP67" s="4" t="s">
        <v>3</v>
      </c>
      <c r="EHQ67" s="4" t="s">
        <v>4</v>
      </c>
      <c r="EHR67" s="4" t="s">
        <v>5</v>
      </c>
      <c r="EHS67" s="4" t="s">
        <v>6</v>
      </c>
      <c r="EHT67" s="4" t="s">
        <v>7</v>
      </c>
      <c r="EHU67" s="4" t="s">
        <v>8</v>
      </c>
      <c r="EHV67" s="4" t="s">
        <v>9</v>
      </c>
      <c r="EHW67" s="4" t="s">
        <v>10</v>
      </c>
      <c r="EHX67" s="4" t="s">
        <v>11</v>
      </c>
      <c r="EHY67" s="4" t="s">
        <v>12</v>
      </c>
      <c r="EHZ67" s="4" t="s">
        <v>13</v>
      </c>
      <c r="EIA67" s="4" t="s">
        <v>14</v>
      </c>
      <c r="EIB67" s="4" t="s">
        <v>63</v>
      </c>
      <c r="EIC67" s="3"/>
      <c r="EID67" s="3" t="s">
        <v>1</v>
      </c>
      <c r="EIE67" s="3" t="s">
        <v>2</v>
      </c>
      <c r="EIF67" s="4" t="s">
        <v>3</v>
      </c>
      <c r="EIG67" s="4" t="s">
        <v>4</v>
      </c>
      <c r="EIH67" s="4" t="s">
        <v>5</v>
      </c>
      <c r="EII67" s="4" t="s">
        <v>6</v>
      </c>
      <c r="EIJ67" s="4" t="s">
        <v>7</v>
      </c>
      <c r="EIK67" s="4" t="s">
        <v>8</v>
      </c>
      <c r="EIL67" s="4" t="s">
        <v>9</v>
      </c>
      <c r="EIM67" s="4" t="s">
        <v>10</v>
      </c>
      <c r="EIN67" s="4" t="s">
        <v>11</v>
      </c>
      <c r="EIO67" s="4" t="s">
        <v>12</v>
      </c>
      <c r="EIP67" s="4" t="s">
        <v>13</v>
      </c>
      <c r="EIQ67" s="4" t="s">
        <v>14</v>
      </c>
      <c r="EIR67" s="4" t="s">
        <v>63</v>
      </c>
      <c r="EIS67" s="3"/>
      <c r="EIT67" s="3" t="s">
        <v>1</v>
      </c>
      <c r="EIU67" s="3" t="s">
        <v>2</v>
      </c>
      <c r="EIV67" s="4" t="s">
        <v>3</v>
      </c>
      <c r="EIW67" s="4" t="s">
        <v>4</v>
      </c>
      <c r="EIX67" s="4" t="s">
        <v>5</v>
      </c>
      <c r="EIY67" s="4" t="s">
        <v>6</v>
      </c>
      <c r="EIZ67" s="4" t="s">
        <v>7</v>
      </c>
      <c r="EJA67" s="4" t="s">
        <v>8</v>
      </c>
      <c r="EJB67" s="4" t="s">
        <v>9</v>
      </c>
      <c r="EJC67" s="4" t="s">
        <v>10</v>
      </c>
      <c r="EJD67" s="4" t="s">
        <v>11</v>
      </c>
      <c r="EJE67" s="4" t="s">
        <v>12</v>
      </c>
      <c r="EJF67" s="4" t="s">
        <v>13</v>
      </c>
      <c r="EJG67" s="4" t="s">
        <v>14</v>
      </c>
      <c r="EJH67" s="4" t="s">
        <v>63</v>
      </c>
      <c r="EJI67" s="3"/>
      <c r="EJJ67" s="3" t="s">
        <v>1</v>
      </c>
      <c r="EJK67" s="3" t="s">
        <v>2</v>
      </c>
      <c r="EJL67" s="4" t="s">
        <v>3</v>
      </c>
      <c r="EJM67" s="4" t="s">
        <v>4</v>
      </c>
      <c r="EJN67" s="4" t="s">
        <v>5</v>
      </c>
      <c r="EJO67" s="4" t="s">
        <v>6</v>
      </c>
      <c r="EJP67" s="4" t="s">
        <v>7</v>
      </c>
      <c r="EJQ67" s="4" t="s">
        <v>8</v>
      </c>
      <c r="EJR67" s="4" t="s">
        <v>9</v>
      </c>
      <c r="EJS67" s="4" t="s">
        <v>10</v>
      </c>
      <c r="EJT67" s="4" t="s">
        <v>11</v>
      </c>
      <c r="EJU67" s="4" t="s">
        <v>12</v>
      </c>
      <c r="EJV67" s="4" t="s">
        <v>13</v>
      </c>
      <c r="EJW67" s="4" t="s">
        <v>14</v>
      </c>
      <c r="EJX67" s="4" t="s">
        <v>63</v>
      </c>
      <c r="EJY67" s="3"/>
      <c r="EJZ67" s="3" t="s">
        <v>1</v>
      </c>
      <c r="EKA67" s="3" t="s">
        <v>2</v>
      </c>
      <c r="EKB67" s="4" t="s">
        <v>3</v>
      </c>
      <c r="EKC67" s="4" t="s">
        <v>4</v>
      </c>
      <c r="EKD67" s="4" t="s">
        <v>5</v>
      </c>
      <c r="EKE67" s="4" t="s">
        <v>6</v>
      </c>
      <c r="EKF67" s="4" t="s">
        <v>7</v>
      </c>
      <c r="EKG67" s="4" t="s">
        <v>8</v>
      </c>
      <c r="EKH67" s="4" t="s">
        <v>9</v>
      </c>
      <c r="EKI67" s="4" t="s">
        <v>10</v>
      </c>
      <c r="EKJ67" s="4" t="s">
        <v>11</v>
      </c>
      <c r="EKK67" s="4" t="s">
        <v>12</v>
      </c>
      <c r="EKL67" s="4" t="s">
        <v>13</v>
      </c>
      <c r="EKM67" s="4" t="s">
        <v>14</v>
      </c>
      <c r="EKN67" s="4" t="s">
        <v>63</v>
      </c>
      <c r="EKO67" s="3"/>
      <c r="EKP67" s="3" t="s">
        <v>1</v>
      </c>
      <c r="EKQ67" s="3" t="s">
        <v>2</v>
      </c>
      <c r="EKR67" s="4" t="s">
        <v>3</v>
      </c>
      <c r="EKS67" s="4" t="s">
        <v>4</v>
      </c>
      <c r="EKT67" s="4" t="s">
        <v>5</v>
      </c>
      <c r="EKU67" s="4" t="s">
        <v>6</v>
      </c>
      <c r="EKV67" s="4" t="s">
        <v>7</v>
      </c>
      <c r="EKW67" s="4" t="s">
        <v>8</v>
      </c>
      <c r="EKX67" s="4" t="s">
        <v>9</v>
      </c>
      <c r="EKY67" s="4" t="s">
        <v>10</v>
      </c>
      <c r="EKZ67" s="4" t="s">
        <v>11</v>
      </c>
      <c r="ELA67" s="4" t="s">
        <v>12</v>
      </c>
      <c r="ELB67" s="4" t="s">
        <v>13</v>
      </c>
      <c r="ELC67" s="4" t="s">
        <v>14</v>
      </c>
      <c r="ELD67" s="4" t="s">
        <v>63</v>
      </c>
      <c r="ELE67" s="3"/>
      <c r="ELF67" s="3" t="s">
        <v>1</v>
      </c>
      <c r="ELG67" s="3" t="s">
        <v>2</v>
      </c>
      <c r="ELH67" s="4" t="s">
        <v>3</v>
      </c>
      <c r="ELI67" s="4" t="s">
        <v>4</v>
      </c>
      <c r="ELJ67" s="4" t="s">
        <v>5</v>
      </c>
      <c r="ELK67" s="4" t="s">
        <v>6</v>
      </c>
      <c r="ELL67" s="4" t="s">
        <v>7</v>
      </c>
      <c r="ELM67" s="4" t="s">
        <v>8</v>
      </c>
      <c r="ELN67" s="4" t="s">
        <v>9</v>
      </c>
      <c r="ELO67" s="4" t="s">
        <v>10</v>
      </c>
      <c r="ELP67" s="4" t="s">
        <v>11</v>
      </c>
      <c r="ELQ67" s="4" t="s">
        <v>12</v>
      </c>
      <c r="ELR67" s="4" t="s">
        <v>13</v>
      </c>
      <c r="ELS67" s="4" t="s">
        <v>14</v>
      </c>
      <c r="ELT67" s="4" t="s">
        <v>63</v>
      </c>
      <c r="ELU67" s="3"/>
      <c r="ELV67" s="3" t="s">
        <v>1</v>
      </c>
      <c r="ELW67" s="3" t="s">
        <v>2</v>
      </c>
      <c r="ELX67" s="4" t="s">
        <v>3</v>
      </c>
      <c r="ELY67" s="4" t="s">
        <v>4</v>
      </c>
      <c r="ELZ67" s="4" t="s">
        <v>5</v>
      </c>
      <c r="EMA67" s="4" t="s">
        <v>6</v>
      </c>
      <c r="EMB67" s="4" t="s">
        <v>7</v>
      </c>
      <c r="EMC67" s="4" t="s">
        <v>8</v>
      </c>
      <c r="EMD67" s="4" t="s">
        <v>9</v>
      </c>
      <c r="EME67" s="4" t="s">
        <v>10</v>
      </c>
      <c r="EMF67" s="4" t="s">
        <v>11</v>
      </c>
      <c r="EMG67" s="4" t="s">
        <v>12</v>
      </c>
      <c r="EMH67" s="4" t="s">
        <v>13</v>
      </c>
      <c r="EMI67" s="4" t="s">
        <v>14</v>
      </c>
      <c r="EMJ67" s="4" t="s">
        <v>63</v>
      </c>
      <c r="EMK67" s="3"/>
      <c r="EML67" s="3" t="s">
        <v>1</v>
      </c>
      <c r="EMM67" s="3" t="s">
        <v>2</v>
      </c>
      <c r="EMN67" s="4" t="s">
        <v>3</v>
      </c>
      <c r="EMO67" s="4" t="s">
        <v>4</v>
      </c>
      <c r="EMP67" s="4" t="s">
        <v>5</v>
      </c>
      <c r="EMQ67" s="4" t="s">
        <v>6</v>
      </c>
      <c r="EMR67" s="4" t="s">
        <v>7</v>
      </c>
      <c r="EMS67" s="4" t="s">
        <v>8</v>
      </c>
      <c r="EMT67" s="4" t="s">
        <v>9</v>
      </c>
      <c r="EMU67" s="4" t="s">
        <v>10</v>
      </c>
      <c r="EMV67" s="4" t="s">
        <v>11</v>
      </c>
      <c r="EMW67" s="4" t="s">
        <v>12</v>
      </c>
      <c r="EMX67" s="4" t="s">
        <v>13</v>
      </c>
      <c r="EMY67" s="4" t="s">
        <v>14</v>
      </c>
      <c r="EMZ67" s="4" t="s">
        <v>63</v>
      </c>
      <c r="ENA67" s="3"/>
      <c r="ENB67" s="3" t="s">
        <v>1</v>
      </c>
      <c r="ENC67" s="3" t="s">
        <v>2</v>
      </c>
      <c r="END67" s="4" t="s">
        <v>3</v>
      </c>
      <c r="ENE67" s="4" t="s">
        <v>4</v>
      </c>
      <c r="ENF67" s="4" t="s">
        <v>5</v>
      </c>
      <c r="ENG67" s="4" t="s">
        <v>6</v>
      </c>
      <c r="ENH67" s="4" t="s">
        <v>7</v>
      </c>
      <c r="ENI67" s="4" t="s">
        <v>8</v>
      </c>
      <c r="ENJ67" s="4" t="s">
        <v>9</v>
      </c>
      <c r="ENK67" s="4" t="s">
        <v>10</v>
      </c>
      <c r="ENL67" s="4" t="s">
        <v>11</v>
      </c>
      <c r="ENM67" s="4" t="s">
        <v>12</v>
      </c>
      <c r="ENN67" s="4" t="s">
        <v>13</v>
      </c>
      <c r="ENO67" s="4" t="s">
        <v>14</v>
      </c>
      <c r="ENP67" s="4" t="s">
        <v>63</v>
      </c>
      <c r="ENQ67" s="3"/>
      <c r="ENR67" s="3" t="s">
        <v>1</v>
      </c>
      <c r="ENS67" s="3" t="s">
        <v>2</v>
      </c>
      <c r="ENT67" s="4" t="s">
        <v>3</v>
      </c>
      <c r="ENU67" s="4" t="s">
        <v>4</v>
      </c>
      <c r="ENV67" s="4" t="s">
        <v>5</v>
      </c>
      <c r="ENW67" s="4" t="s">
        <v>6</v>
      </c>
      <c r="ENX67" s="4" t="s">
        <v>7</v>
      </c>
      <c r="ENY67" s="4" t="s">
        <v>8</v>
      </c>
      <c r="ENZ67" s="4" t="s">
        <v>9</v>
      </c>
      <c r="EOA67" s="4" t="s">
        <v>10</v>
      </c>
      <c r="EOB67" s="4" t="s">
        <v>11</v>
      </c>
      <c r="EOC67" s="4" t="s">
        <v>12</v>
      </c>
      <c r="EOD67" s="4" t="s">
        <v>13</v>
      </c>
      <c r="EOE67" s="4" t="s">
        <v>14</v>
      </c>
      <c r="EOF67" s="4" t="s">
        <v>63</v>
      </c>
      <c r="EOG67" s="3"/>
      <c r="EOH67" s="3" t="s">
        <v>1</v>
      </c>
      <c r="EOI67" s="3" t="s">
        <v>2</v>
      </c>
      <c r="EOJ67" s="4" t="s">
        <v>3</v>
      </c>
      <c r="EOK67" s="4" t="s">
        <v>4</v>
      </c>
      <c r="EOL67" s="4" t="s">
        <v>5</v>
      </c>
      <c r="EOM67" s="4" t="s">
        <v>6</v>
      </c>
      <c r="EON67" s="4" t="s">
        <v>7</v>
      </c>
      <c r="EOO67" s="4" t="s">
        <v>8</v>
      </c>
      <c r="EOP67" s="4" t="s">
        <v>9</v>
      </c>
      <c r="EOQ67" s="4" t="s">
        <v>10</v>
      </c>
      <c r="EOR67" s="4" t="s">
        <v>11</v>
      </c>
      <c r="EOS67" s="4" t="s">
        <v>12</v>
      </c>
      <c r="EOT67" s="4" t="s">
        <v>13</v>
      </c>
      <c r="EOU67" s="4" t="s">
        <v>14</v>
      </c>
      <c r="EOV67" s="4" t="s">
        <v>63</v>
      </c>
      <c r="EOW67" s="3"/>
      <c r="EOX67" s="3" t="s">
        <v>1</v>
      </c>
      <c r="EOY67" s="3" t="s">
        <v>2</v>
      </c>
      <c r="EOZ67" s="4" t="s">
        <v>3</v>
      </c>
      <c r="EPA67" s="4" t="s">
        <v>4</v>
      </c>
      <c r="EPB67" s="4" t="s">
        <v>5</v>
      </c>
      <c r="EPC67" s="4" t="s">
        <v>6</v>
      </c>
      <c r="EPD67" s="4" t="s">
        <v>7</v>
      </c>
      <c r="EPE67" s="4" t="s">
        <v>8</v>
      </c>
      <c r="EPF67" s="4" t="s">
        <v>9</v>
      </c>
      <c r="EPG67" s="4" t="s">
        <v>10</v>
      </c>
      <c r="EPH67" s="4" t="s">
        <v>11</v>
      </c>
      <c r="EPI67" s="4" t="s">
        <v>12</v>
      </c>
      <c r="EPJ67" s="4" t="s">
        <v>13</v>
      </c>
      <c r="EPK67" s="4" t="s">
        <v>14</v>
      </c>
      <c r="EPL67" s="4" t="s">
        <v>63</v>
      </c>
      <c r="EPM67" s="3"/>
      <c r="EPN67" s="3" t="s">
        <v>1</v>
      </c>
      <c r="EPO67" s="3" t="s">
        <v>2</v>
      </c>
      <c r="EPP67" s="4" t="s">
        <v>3</v>
      </c>
      <c r="EPQ67" s="4" t="s">
        <v>4</v>
      </c>
      <c r="EPR67" s="4" t="s">
        <v>5</v>
      </c>
      <c r="EPS67" s="4" t="s">
        <v>6</v>
      </c>
      <c r="EPT67" s="4" t="s">
        <v>7</v>
      </c>
      <c r="EPU67" s="4" t="s">
        <v>8</v>
      </c>
      <c r="EPV67" s="4" t="s">
        <v>9</v>
      </c>
      <c r="EPW67" s="4" t="s">
        <v>10</v>
      </c>
      <c r="EPX67" s="4" t="s">
        <v>11</v>
      </c>
      <c r="EPY67" s="4" t="s">
        <v>12</v>
      </c>
      <c r="EPZ67" s="4" t="s">
        <v>13</v>
      </c>
      <c r="EQA67" s="4" t="s">
        <v>14</v>
      </c>
      <c r="EQB67" s="4" t="s">
        <v>63</v>
      </c>
      <c r="EQC67" s="3"/>
      <c r="EQD67" s="3" t="s">
        <v>1</v>
      </c>
      <c r="EQE67" s="3" t="s">
        <v>2</v>
      </c>
      <c r="EQF67" s="4" t="s">
        <v>3</v>
      </c>
      <c r="EQG67" s="4" t="s">
        <v>4</v>
      </c>
      <c r="EQH67" s="4" t="s">
        <v>5</v>
      </c>
      <c r="EQI67" s="4" t="s">
        <v>6</v>
      </c>
      <c r="EQJ67" s="4" t="s">
        <v>7</v>
      </c>
      <c r="EQK67" s="4" t="s">
        <v>8</v>
      </c>
      <c r="EQL67" s="4" t="s">
        <v>9</v>
      </c>
      <c r="EQM67" s="4" t="s">
        <v>10</v>
      </c>
      <c r="EQN67" s="4" t="s">
        <v>11</v>
      </c>
      <c r="EQO67" s="4" t="s">
        <v>12</v>
      </c>
      <c r="EQP67" s="4" t="s">
        <v>13</v>
      </c>
      <c r="EQQ67" s="4" t="s">
        <v>14</v>
      </c>
      <c r="EQR67" s="4" t="s">
        <v>63</v>
      </c>
      <c r="EQS67" s="3"/>
      <c r="EQT67" s="3" t="s">
        <v>1</v>
      </c>
      <c r="EQU67" s="3" t="s">
        <v>2</v>
      </c>
      <c r="EQV67" s="4" t="s">
        <v>3</v>
      </c>
      <c r="EQW67" s="4" t="s">
        <v>4</v>
      </c>
      <c r="EQX67" s="4" t="s">
        <v>5</v>
      </c>
      <c r="EQY67" s="4" t="s">
        <v>6</v>
      </c>
      <c r="EQZ67" s="4" t="s">
        <v>7</v>
      </c>
      <c r="ERA67" s="4" t="s">
        <v>8</v>
      </c>
      <c r="ERB67" s="4" t="s">
        <v>9</v>
      </c>
      <c r="ERC67" s="4" t="s">
        <v>10</v>
      </c>
      <c r="ERD67" s="4" t="s">
        <v>11</v>
      </c>
      <c r="ERE67" s="4" t="s">
        <v>12</v>
      </c>
      <c r="ERF67" s="4" t="s">
        <v>13</v>
      </c>
      <c r="ERG67" s="4" t="s">
        <v>14</v>
      </c>
      <c r="ERH67" s="4" t="s">
        <v>63</v>
      </c>
      <c r="ERI67" s="3"/>
      <c r="ERJ67" s="3" t="s">
        <v>1</v>
      </c>
      <c r="ERK67" s="3" t="s">
        <v>2</v>
      </c>
      <c r="ERL67" s="4" t="s">
        <v>3</v>
      </c>
      <c r="ERM67" s="4" t="s">
        <v>4</v>
      </c>
      <c r="ERN67" s="4" t="s">
        <v>5</v>
      </c>
      <c r="ERO67" s="4" t="s">
        <v>6</v>
      </c>
      <c r="ERP67" s="4" t="s">
        <v>7</v>
      </c>
      <c r="ERQ67" s="4" t="s">
        <v>8</v>
      </c>
      <c r="ERR67" s="4" t="s">
        <v>9</v>
      </c>
      <c r="ERS67" s="4" t="s">
        <v>10</v>
      </c>
      <c r="ERT67" s="4" t="s">
        <v>11</v>
      </c>
      <c r="ERU67" s="4" t="s">
        <v>12</v>
      </c>
      <c r="ERV67" s="4" t="s">
        <v>13</v>
      </c>
      <c r="ERW67" s="4" t="s">
        <v>14</v>
      </c>
      <c r="ERX67" s="4" t="s">
        <v>63</v>
      </c>
      <c r="ERY67" s="3"/>
      <c r="ERZ67" s="3" t="s">
        <v>1</v>
      </c>
      <c r="ESA67" s="3" t="s">
        <v>2</v>
      </c>
      <c r="ESB67" s="4" t="s">
        <v>3</v>
      </c>
      <c r="ESC67" s="4" t="s">
        <v>4</v>
      </c>
      <c r="ESD67" s="4" t="s">
        <v>5</v>
      </c>
      <c r="ESE67" s="4" t="s">
        <v>6</v>
      </c>
      <c r="ESF67" s="4" t="s">
        <v>7</v>
      </c>
      <c r="ESG67" s="4" t="s">
        <v>8</v>
      </c>
      <c r="ESH67" s="4" t="s">
        <v>9</v>
      </c>
      <c r="ESI67" s="4" t="s">
        <v>10</v>
      </c>
      <c r="ESJ67" s="4" t="s">
        <v>11</v>
      </c>
      <c r="ESK67" s="4" t="s">
        <v>12</v>
      </c>
      <c r="ESL67" s="4" t="s">
        <v>13</v>
      </c>
      <c r="ESM67" s="4" t="s">
        <v>14</v>
      </c>
      <c r="ESN67" s="4" t="s">
        <v>63</v>
      </c>
      <c r="ESO67" s="3"/>
      <c r="ESP67" s="3" t="s">
        <v>1</v>
      </c>
      <c r="ESQ67" s="3" t="s">
        <v>2</v>
      </c>
      <c r="ESR67" s="4" t="s">
        <v>3</v>
      </c>
      <c r="ESS67" s="4" t="s">
        <v>4</v>
      </c>
      <c r="EST67" s="4" t="s">
        <v>5</v>
      </c>
      <c r="ESU67" s="4" t="s">
        <v>6</v>
      </c>
      <c r="ESV67" s="4" t="s">
        <v>7</v>
      </c>
      <c r="ESW67" s="4" t="s">
        <v>8</v>
      </c>
      <c r="ESX67" s="4" t="s">
        <v>9</v>
      </c>
      <c r="ESY67" s="4" t="s">
        <v>10</v>
      </c>
      <c r="ESZ67" s="4" t="s">
        <v>11</v>
      </c>
      <c r="ETA67" s="4" t="s">
        <v>12</v>
      </c>
      <c r="ETB67" s="4" t="s">
        <v>13</v>
      </c>
      <c r="ETC67" s="4" t="s">
        <v>14</v>
      </c>
      <c r="ETD67" s="4" t="s">
        <v>63</v>
      </c>
      <c r="ETE67" s="3"/>
      <c r="ETF67" s="3" t="s">
        <v>1</v>
      </c>
      <c r="ETG67" s="3" t="s">
        <v>2</v>
      </c>
      <c r="ETH67" s="4" t="s">
        <v>3</v>
      </c>
      <c r="ETI67" s="4" t="s">
        <v>4</v>
      </c>
      <c r="ETJ67" s="4" t="s">
        <v>5</v>
      </c>
      <c r="ETK67" s="4" t="s">
        <v>6</v>
      </c>
      <c r="ETL67" s="4" t="s">
        <v>7</v>
      </c>
      <c r="ETM67" s="4" t="s">
        <v>8</v>
      </c>
      <c r="ETN67" s="4" t="s">
        <v>9</v>
      </c>
      <c r="ETO67" s="4" t="s">
        <v>10</v>
      </c>
      <c r="ETP67" s="4" t="s">
        <v>11</v>
      </c>
      <c r="ETQ67" s="4" t="s">
        <v>12</v>
      </c>
      <c r="ETR67" s="4" t="s">
        <v>13</v>
      </c>
      <c r="ETS67" s="4" t="s">
        <v>14</v>
      </c>
      <c r="ETT67" s="4" t="s">
        <v>63</v>
      </c>
      <c r="ETU67" s="3"/>
      <c r="ETV67" s="3" t="s">
        <v>1</v>
      </c>
      <c r="ETW67" s="3" t="s">
        <v>2</v>
      </c>
      <c r="ETX67" s="4" t="s">
        <v>3</v>
      </c>
      <c r="ETY67" s="4" t="s">
        <v>4</v>
      </c>
      <c r="ETZ67" s="4" t="s">
        <v>5</v>
      </c>
      <c r="EUA67" s="4" t="s">
        <v>6</v>
      </c>
      <c r="EUB67" s="4" t="s">
        <v>7</v>
      </c>
      <c r="EUC67" s="4" t="s">
        <v>8</v>
      </c>
      <c r="EUD67" s="4" t="s">
        <v>9</v>
      </c>
      <c r="EUE67" s="4" t="s">
        <v>10</v>
      </c>
      <c r="EUF67" s="4" t="s">
        <v>11</v>
      </c>
      <c r="EUG67" s="4" t="s">
        <v>12</v>
      </c>
      <c r="EUH67" s="4" t="s">
        <v>13</v>
      </c>
      <c r="EUI67" s="4" t="s">
        <v>14</v>
      </c>
      <c r="EUJ67" s="4" t="s">
        <v>63</v>
      </c>
      <c r="EUK67" s="3"/>
      <c r="EUL67" s="3" t="s">
        <v>1</v>
      </c>
      <c r="EUM67" s="3" t="s">
        <v>2</v>
      </c>
      <c r="EUN67" s="4" t="s">
        <v>3</v>
      </c>
      <c r="EUO67" s="4" t="s">
        <v>4</v>
      </c>
      <c r="EUP67" s="4" t="s">
        <v>5</v>
      </c>
      <c r="EUQ67" s="4" t="s">
        <v>6</v>
      </c>
      <c r="EUR67" s="4" t="s">
        <v>7</v>
      </c>
      <c r="EUS67" s="4" t="s">
        <v>8</v>
      </c>
      <c r="EUT67" s="4" t="s">
        <v>9</v>
      </c>
      <c r="EUU67" s="4" t="s">
        <v>10</v>
      </c>
      <c r="EUV67" s="4" t="s">
        <v>11</v>
      </c>
      <c r="EUW67" s="4" t="s">
        <v>12</v>
      </c>
      <c r="EUX67" s="4" t="s">
        <v>13</v>
      </c>
      <c r="EUY67" s="4" t="s">
        <v>14</v>
      </c>
      <c r="EUZ67" s="4" t="s">
        <v>63</v>
      </c>
      <c r="EVA67" s="3"/>
      <c r="EVB67" s="3" t="s">
        <v>1</v>
      </c>
      <c r="EVC67" s="3" t="s">
        <v>2</v>
      </c>
      <c r="EVD67" s="4" t="s">
        <v>3</v>
      </c>
      <c r="EVE67" s="4" t="s">
        <v>4</v>
      </c>
      <c r="EVF67" s="4" t="s">
        <v>5</v>
      </c>
      <c r="EVG67" s="4" t="s">
        <v>6</v>
      </c>
      <c r="EVH67" s="4" t="s">
        <v>7</v>
      </c>
      <c r="EVI67" s="4" t="s">
        <v>8</v>
      </c>
      <c r="EVJ67" s="4" t="s">
        <v>9</v>
      </c>
      <c r="EVK67" s="4" t="s">
        <v>10</v>
      </c>
      <c r="EVL67" s="4" t="s">
        <v>11</v>
      </c>
      <c r="EVM67" s="4" t="s">
        <v>12</v>
      </c>
      <c r="EVN67" s="4" t="s">
        <v>13</v>
      </c>
      <c r="EVO67" s="4" t="s">
        <v>14</v>
      </c>
      <c r="EVP67" s="4" t="s">
        <v>63</v>
      </c>
      <c r="EVQ67" s="3"/>
      <c r="EVR67" s="3" t="s">
        <v>1</v>
      </c>
      <c r="EVS67" s="3" t="s">
        <v>2</v>
      </c>
      <c r="EVT67" s="4" t="s">
        <v>3</v>
      </c>
      <c r="EVU67" s="4" t="s">
        <v>4</v>
      </c>
      <c r="EVV67" s="4" t="s">
        <v>5</v>
      </c>
      <c r="EVW67" s="4" t="s">
        <v>6</v>
      </c>
      <c r="EVX67" s="4" t="s">
        <v>7</v>
      </c>
      <c r="EVY67" s="4" t="s">
        <v>8</v>
      </c>
      <c r="EVZ67" s="4" t="s">
        <v>9</v>
      </c>
      <c r="EWA67" s="4" t="s">
        <v>10</v>
      </c>
      <c r="EWB67" s="4" t="s">
        <v>11</v>
      </c>
      <c r="EWC67" s="4" t="s">
        <v>12</v>
      </c>
      <c r="EWD67" s="4" t="s">
        <v>13</v>
      </c>
      <c r="EWE67" s="4" t="s">
        <v>14</v>
      </c>
      <c r="EWF67" s="4" t="s">
        <v>63</v>
      </c>
      <c r="EWG67" s="3"/>
      <c r="EWH67" s="3" t="s">
        <v>1</v>
      </c>
      <c r="EWI67" s="3" t="s">
        <v>2</v>
      </c>
      <c r="EWJ67" s="4" t="s">
        <v>3</v>
      </c>
      <c r="EWK67" s="4" t="s">
        <v>4</v>
      </c>
      <c r="EWL67" s="4" t="s">
        <v>5</v>
      </c>
      <c r="EWM67" s="4" t="s">
        <v>6</v>
      </c>
      <c r="EWN67" s="4" t="s">
        <v>7</v>
      </c>
      <c r="EWO67" s="4" t="s">
        <v>8</v>
      </c>
      <c r="EWP67" s="4" t="s">
        <v>9</v>
      </c>
      <c r="EWQ67" s="4" t="s">
        <v>10</v>
      </c>
      <c r="EWR67" s="4" t="s">
        <v>11</v>
      </c>
      <c r="EWS67" s="4" t="s">
        <v>12</v>
      </c>
      <c r="EWT67" s="4" t="s">
        <v>13</v>
      </c>
      <c r="EWU67" s="4" t="s">
        <v>14</v>
      </c>
      <c r="EWV67" s="4" t="s">
        <v>63</v>
      </c>
      <c r="EWW67" s="3"/>
      <c r="EWX67" s="3" t="s">
        <v>1</v>
      </c>
      <c r="EWY67" s="3" t="s">
        <v>2</v>
      </c>
      <c r="EWZ67" s="4" t="s">
        <v>3</v>
      </c>
      <c r="EXA67" s="4" t="s">
        <v>4</v>
      </c>
      <c r="EXB67" s="4" t="s">
        <v>5</v>
      </c>
      <c r="EXC67" s="4" t="s">
        <v>6</v>
      </c>
      <c r="EXD67" s="4" t="s">
        <v>7</v>
      </c>
      <c r="EXE67" s="4" t="s">
        <v>8</v>
      </c>
      <c r="EXF67" s="4" t="s">
        <v>9</v>
      </c>
      <c r="EXG67" s="4" t="s">
        <v>10</v>
      </c>
      <c r="EXH67" s="4" t="s">
        <v>11</v>
      </c>
      <c r="EXI67" s="4" t="s">
        <v>12</v>
      </c>
      <c r="EXJ67" s="4" t="s">
        <v>13</v>
      </c>
      <c r="EXK67" s="4" t="s">
        <v>14</v>
      </c>
      <c r="EXL67" s="4" t="s">
        <v>63</v>
      </c>
      <c r="EXM67" s="3"/>
      <c r="EXN67" s="3" t="s">
        <v>1</v>
      </c>
      <c r="EXO67" s="3" t="s">
        <v>2</v>
      </c>
      <c r="EXP67" s="4" t="s">
        <v>3</v>
      </c>
      <c r="EXQ67" s="4" t="s">
        <v>4</v>
      </c>
      <c r="EXR67" s="4" t="s">
        <v>5</v>
      </c>
      <c r="EXS67" s="4" t="s">
        <v>6</v>
      </c>
      <c r="EXT67" s="4" t="s">
        <v>7</v>
      </c>
      <c r="EXU67" s="4" t="s">
        <v>8</v>
      </c>
      <c r="EXV67" s="4" t="s">
        <v>9</v>
      </c>
      <c r="EXW67" s="4" t="s">
        <v>10</v>
      </c>
      <c r="EXX67" s="4" t="s">
        <v>11</v>
      </c>
      <c r="EXY67" s="4" t="s">
        <v>12</v>
      </c>
      <c r="EXZ67" s="4" t="s">
        <v>13</v>
      </c>
      <c r="EYA67" s="4" t="s">
        <v>14</v>
      </c>
      <c r="EYB67" s="4" t="s">
        <v>63</v>
      </c>
      <c r="EYC67" s="3"/>
      <c r="EYD67" s="3" t="s">
        <v>1</v>
      </c>
      <c r="EYE67" s="3" t="s">
        <v>2</v>
      </c>
      <c r="EYF67" s="4" t="s">
        <v>3</v>
      </c>
      <c r="EYG67" s="4" t="s">
        <v>4</v>
      </c>
      <c r="EYH67" s="4" t="s">
        <v>5</v>
      </c>
      <c r="EYI67" s="4" t="s">
        <v>6</v>
      </c>
      <c r="EYJ67" s="4" t="s">
        <v>7</v>
      </c>
      <c r="EYK67" s="4" t="s">
        <v>8</v>
      </c>
      <c r="EYL67" s="4" t="s">
        <v>9</v>
      </c>
      <c r="EYM67" s="4" t="s">
        <v>10</v>
      </c>
      <c r="EYN67" s="4" t="s">
        <v>11</v>
      </c>
      <c r="EYO67" s="4" t="s">
        <v>12</v>
      </c>
      <c r="EYP67" s="4" t="s">
        <v>13</v>
      </c>
      <c r="EYQ67" s="4" t="s">
        <v>14</v>
      </c>
      <c r="EYR67" s="4" t="s">
        <v>63</v>
      </c>
      <c r="EYS67" s="3"/>
      <c r="EYT67" s="3" t="s">
        <v>1</v>
      </c>
      <c r="EYU67" s="3" t="s">
        <v>2</v>
      </c>
      <c r="EYV67" s="4" t="s">
        <v>3</v>
      </c>
      <c r="EYW67" s="4" t="s">
        <v>4</v>
      </c>
      <c r="EYX67" s="4" t="s">
        <v>5</v>
      </c>
      <c r="EYY67" s="4" t="s">
        <v>6</v>
      </c>
      <c r="EYZ67" s="4" t="s">
        <v>7</v>
      </c>
      <c r="EZA67" s="4" t="s">
        <v>8</v>
      </c>
      <c r="EZB67" s="4" t="s">
        <v>9</v>
      </c>
      <c r="EZC67" s="4" t="s">
        <v>10</v>
      </c>
      <c r="EZD67" s="4" t="s">
        <v>11</v>
      </c>
      <c r="EZE67" s="4" t="s">
        <v>12</v>
      </c>
      <c r="EZF67" s="4" t="s">
        <v>13</v>
      </c>
      <c r="EZG67" s="4" t="s">
        <v>14</v>
      </c>
      <c r="EZH67" s="4" t="s">
        <v>63</v>
      </c>
      <c r="EZI67" s="3"/>
      <c r="EZJ67" s="3" t="s">
        <v>1</v>
      </c>
      <c r="EZK67" s="3" t="s">
        <v>2</v>
      </c>
      <c r="EZL67" s="4" t="s">
        <v>3</v>
      </c>
      <c r="EZM67" s="4" t="s">
        <v>4</v>
      </c>
      <c r="EZN67" s="4" t="s">
        <v>5</v>
      </c>
      <c r="EZO67" s="4" t="s">
        <v>6</v>
      </c>
      <c r="EZP67" s="4" t="s">
        <v>7</v>
      </c>
      <c r="EZQ67" s="4" t="s">
        <v>8</v>
      </c>
      <c r="EZR67" s="4" t="s">
        <v>9</v>
      </c>
      <c r="EZS67" s="4" t="s">
        <v>10</v>
      </c>
      <c r="EZT67" s="4" t="s">
        <v>11</v>
      </c>
      <c r="EZU67" s="4" t="s">
        <v>12</v>
      </c>
      <c r="EZV67" s="4" t="s">
        <v>13</v>
      </c>
      <c r="EZW67" s="4" t="s">
        <v>14</v>
      </c>
      <c r="EZX67" s="4" t="s">
        <v>63</v>
      </c>
      <c r="EZY67" s="3"/>
      <c r="EZZ67" s="3" t="s">
        <v>1</v>
      </c>
      <c r="FAA67" s="3" t="s">
        <v>2</v>
      </c>
      <c r="FAB67" s="4" t="s">
        <v>3</v>
      </c>
      <c r="FAC67" s="4" t="s">
        <v>4</v>
      </c>
      <c r="FAD67" s="4" t="s">
        <v>5</v>
      </c>
      <c r="FAE67" s="4" t="s">
        <v>6</v>
      </c>
      <c r="FAF67" s="4" t="s">
        <v>7</v>
      </c>
      <c r="FAG67" s="4" t="s">
        <v>8</v>
      </c>
      <c r="FAH67" s="4" t="s">
        <v>9</v>
      </c>
      <c r="FAI67" s="4" t="s">
        <v>10</v>
      </c>
      <c r="FAJ67" s="4" t="s">
        <v>11</v>
      </c>
      <c r="FAK67" s="4" t="s">
        <v>12</v>
      </c>
      <c r="FAL67" s="4" t="s">
        <v>13</v>
      </c>
      <c r="FAM67" s="4" t="s">
        <v>14</v>
      </c>
      <c r="FAN67" s="4" t="s">
        <v>63</v>
      </c>
      <c r="FAO67" s="3"/>
      <c r="FAP67" s="3" t="s">
        <v>1</v>
      </c>
      <c r="FAQ67" s="3" t="s">
        <v>2</v>
      </c>
      <c r="FAR67" s="4" t="s">
        <v>3</v>
      </c>
      <c r="FAS67" s="4" t="s">
        <v>4</v>
      </c>
      <c r="FAT67" s="4" t="s">
        <v>5</v>
      </c>
      <c r="FAU67" s="4" t="s">
        <v>6</v>
      </c>
      <c r="FAV67" s="4" t="s">
        <v>7</v>
      </c>
      <c r="FAW67" s="4" t="s">
        <v>8</v>
      </c>
      <c r="FAX67" s="4" t="s">
        <v>9</v>
      </c>
      <c r="FAY67" s="4" t="s">
        <v>10</v>
      </c>
      <c r="FAZ67" s="4" t="s">
        <v>11</v>
      </c>
      <c r="FBA67" s="4" t="s">
        <v>12</v>
      </c>
      <c r="FBB67" s="4" t="s">
        <v>13</v>
      </c>
      <c r="FBC67" s="4" t="s">
        <v>14</v>
      </c>
      <c r="FBD67" s="4" t="s">
        <v>63</v>
      </c>
      <c r="FBE67" s="3"/>
      <c r="FBF67" s="3" t="s">
        <v>1</v>
      </c>
      <c r="FBG67" s="3" t="s">
        <v>2</v>
      </c>
      <c r="FBH67" s="4" t="s">
        <v>3</v>
      </c>
      <c r="FBI67" s="4" t="s">
        <v>4</v>
      </c>
      <c r="FBJ67" s="4" t="s">
        <v>5</v>
      </c>
      <c r="FBK67" s="4" t="s">
        <v>6</v>
      </c>
      <c r="FBL67" s="4" t="s">
        <v>7</v>
      </c>
      <c r="FBM67" s="4" t="s">
        <v>8</v>
      </c>
      <c r="FBN67" s="4" t="s">
        <v>9</v>
      </c>
      <c r="FBO67" s="4" t="s">
        <v>10</v>
      </c>
      <c r="FBP67" s="4" t="s">
        <v>11</v>
      </c>
      <c r="FBQ67" s="4" t="s">
        <v>12</v>
      </c>
      <c r="FBR67" s="4" t="s">
        <v>13</v>
      </c>
      <c r="FBS67" s="4" t="s">
        <v>14</v>
      </c>
      <c r="FBT67" s="4" t="s">
        <v>63</v>
      </c>
      <c r="FBU67" s="3"/>
      <c r="FBV67" s="3" t="s">
        <v>1</v>
      </c>
      <c r="FBW67" s="3" t="s">
        <v>2</v>
      </c>
      <c r="FBX67" s="4" t="s">
        <v>3</v>
      </c>
      <c r="FBY67" s="4" t="s">
        <v>4</v>
      </c>
      <c r="FBZ67" s="4" t="s">
        <v>5</v>
      </c>
      <c r="FCA67" s="4" t="s">
        <v>6</v>
      </c>
      <c r="FCB67" s="4" t="s">
        <v>7</v>
      </c>
      <c r="FCC67" s="4" t="s">
        <v>8</v>
      </c>
      <c r="FCD67" s="4" t="s">
        <v>9</v>
      </c>
      <c r="FCE67" s="4" t="s">
        <v>10</v>
      </c>
      <c r="FCF67" s="4" t="s">
        <v>11</v>
      </c>
      <c r="FCG67" s="4" t="s">
        <v>12</v>
      </c>
      <c r="FCH67" s="4" t="s">
        <v>13</v>
      </c>
      <c r="FCI67" s="4" t="s">
        <v>14</v>
      </c>
      <c r="FCJ67" s="4" t="s">
        <v>63</v>
      </c>
      <c r="FCK67" s="3"/>
      <c r="FCL67" s="3" t="s">
        <v>1</v>
      </c>
      <c r="FCM67" s="3" t="s">
        <v>2</v>
      </c>
      <c r="FCN67" s="4" t="s">
        <v>3</v>
      </c>
      <c r="FCO67" s="4" t="s">
        <v>4</v>
      </c>
      <c r="FCP67" s="4" t="s">
        <v>5</v>
      </c>
      <c r="FCQ67" s="4" t="s">
        <v>6</v>
      </c>
      <c r="FCR67" s="4" t="s">
        <v>7</v>
      </c>
      <c r="FCS67" s="4" t="s">
        <v>8</v>
      </c>
      <c r="FCT67" s="4" t="s">
        <v>9</v>
      </c>
      <c r="FCU67" s="4" t="s">
        <v>10</v>
      </c>
      <c r="FCV67" s="4" t="s">
        <v>11</v>
      </c>
      <c r="FCW67" s="4" t="s">
        <v>12</v>
      </c>
      <c r="FCX67" s="4" t="s">
        <v>13</v>
      </c>
      <c r="FCY67" s="4" t="s">
        <v>14</v>
      </c>
      <c r="FCZ67" s="4" t="s">
        <v>63</v>
      </c>
      <c r="FDA67" s="3"/>
      <c r="FDB67" s="3" t="s">
        <v>1</v>
      </c>
      <c r="FDC67" s="3" t="s">
        <v>2</v>
      </c>
      <c r="FDD67" s="4" t="s">
        <v>3</v>
      </c>
      <c r="FDE67" s="4" t="s">
        <v>4</v>
      </c>
      <c r="FDF67" s="4" t="s">
        <v>5</v>
      </c>
      <c r="FDG67" s="4" t="s">
        <v>6</v>
      </c>
      <c r="FDH67" s="4" t="s">
        <v>7</v>
      </c>
      <c r="FDI67" s="4" t="s">
        <v>8</v>
      </c>
      <c r="FDJ67" s="4" t="s">
        <v>9</v>
      </c>
      <c r="FDK67" s="4" t="s">
        <v>10</v>
      </c>
      <c r="FDL67" s="4" t="s">
        <v>11</v>
      </c>
      <c r="FDM67" s="4" t="s">
        <v>12</v>
      </c>
      <c r="FDN67" s="4" t="s">
        <v>13</v>
      </c>
      <c r="FDO67" s="4" t="s">
        <v>14</v>
      </c>
      <c r="FDP67" s="4" t="s">
        <v>63</v>
      </c>
      <c r="FDQ67" s="3"/>
      <c r="FDR67" s="3" t="s">
        <v>1</v>
      </c>
      <c r="FDS67" s="3" t="s">
        <v>2</v>
      </c>
      <c r="FDT67" s="4" t="s">
        <v>3</v>
      </c>
      <c r="FDU67" s="4" t="s">
        <v>4</v>
      </c>
      <c r="FDV67" s="4" t="s">
        <v>5</v>
      </c>
      <c r="FDW67" s="4" t="s">
        <v>6</v>
      </c>
      <c r="FDX67" s="4" t="s">
        <v>7</v>
      </c>
      <c r="FDY67" s="4" t="s">
        <v>8</v>
      </c>
      <c r="FDZ67" s="4" t="s">
        <v>9</v>
      </c>
      <c r="FEA67" s="4" t="s">
        <v>10</v>
      </c>
      <c r="FEB67" s="4" t="s">
        <v>11</v>
      </c>
      <c r="FEC67" s="4" t="s">
        <v>12</v>
      </c>
      <c r="FED67" s="4" t="s">
        <v>13</v>
      </c>
      <c r="FEE67" s="4" t="s">
        <v>14</v>
      </c>
      <c r="FEF67" s="4" t="s">
        <v>63</v>
      </c>
      <c r="FEG67" s="3"/>
      <c r="FEH67" s="3" t="s">
        <v>1</v>
      </c>
      <c r="FEI67" s="3" t="s">
        <v>2</v>
      </c>
      <c r="FEJ67" s="4" t="s">
        <v>3</v>
      </c>
      <c r="FEK67" s="4" t="s">
        <v>4</v>
      </c>
      <c r="FEL67" s="4" t="s">
        <v>5</v>
      </c>
      <c r="FEM67" s="4" t="s">
        <v>6</v>
      </c>
      <c r="FEN67" s="4" t="s">
        <v>7</v>
      </c>
      <c r="FEO67" s="4" t="s">
        <v>8</v>
      </c>
      <c r="FEP67" s="4" t="s">
        <v>9</v>
      </c>
      <c r="FEQ67" s="4" t="s">
        <v>10</v>
      </c>
      <c r="FER67" s="4" t="s">
        <v>11</v>
      </c>
      <c r="FES67" s="4" t="s">
        <v>12</v>
      </c>
      <c r="FET67" s="4" t="s">
        <v>13</v>
      </c>
      <c r="FEU67" s="4" t="s">
        <v>14</v>
      </c>
      <c r="FEV67" s="4" t="s">
        <v>63</v>
      </c>
      <c r="FEW67" s="3"/>
      <c r="FEX67" s="3" t="s">
        <v>1</v>
      </c>
      <c r="FEY67" s="3" t="s">
        <v>2</v>
      </c>
      <c r="FEZ67" s="4" t="s">
        <v>3</v>
      </c>
      <c r="FFA67" s="4" t="s">
        <v>4</v>
      </c>
      <c r="FFB67" s="4" t="s">
        <v>5</v>
      </c>
      <c r="FFC67" s="4" t="s">
        <v>6</v>
      </c>
      <c r="FFD67" s="4" t="s">
        <v>7</v>
      </c>
      <c r="FFE67" s="4" t="s">
        <v>8</v>
      </c>
      <c r="FFF67" s="4" t="s">
        <v>9</v>
      </c>
      <c r="FFG67" s="4" t="s">
        <v>10</v>
      </c>
      <c r="FFH67" s="4" t="s">
        <v>11</v>
      </c>
      <c r="FFI67" s="4" t="s">
        <v>12</v>
      </c>
      <c r="FFJ67" s="4" t="s">
        <v>13</v>
      </c>
      <c r="FFK67" s="4" t="s">
        <v>14</v>
      </c>
      <c r="FFL67" s="4" t="s">
        <v>63</v>
      </c>
      <c r="FFM67" s="3"/>
      <c r="FFN67" s="3" t="s">
        <v>1</v>
      </c>
      <c r="FFO67" s="3" t="s">
        <v>2</v>
      </c>
      <c r="FFP67" s="4" t="s">
        <v>3</v>
      </c>
      <c r="FFQ67" s="4" t="s">
        <v>4</v>
      </c>
      <c r="FFR67" s="4" t="s">
        <v>5</v>
      </c>
      <c r="FFS67" s="4" t="s">
        <v>6</v>
      </c>
      <c r="FFT67" s="4" t="s">
        <v>7</v>
      </c>
      <c r="FFU67" s="4" t="s">
        <v>8</v>
      </c>
      <c r="FFV67" s="4" t="s">
        <v>9</v>
      </c>
      <c r="FFW67" s="4" t="s">
        <v>10</v>
      </c>
      <c r="FFX67" s="4" t="s">
        <v>11</v>
      </c>
      <c r="FFY67" s="4" t="s">
        <v>12</v>
      </c>
      <c r="FFZ67" s="4" t="s">
        <v>13</v>
      </c>
      <c r="FGA67" s="4" t="s">
        <v>14</v>
      </c>
      <c r="FGB67" s="4" t="s">
        <v>63</v>
      </c>
      <c r="FGC67" s="3"/>
      <c r="FGD67" s="3" t="s">
        <v>1</v>
      </c>
      <c r="FGE67" s="3" t="s">
        <v>2</v>
      </c>
      <c r="FGF67" s="4" t="s">
        <v>3</v>
      </c>
      <c r="FGG67" s="4" t="s">
        <v>4</v>
      </c>
      <c r="FGH67" s="4" t="s">
        <v>5</v>
      </c>
      <c r="FGI67" s="4" t="s">
        <v>6</v>
      </c>
      <c r="FGJ67" s="4" t="s">
        <v>7</v>
      </c>
      <c r="FGK67" s="4" t="s">
        <v>8</v>
      </c>
      <c r="FGL67" s="4" t="s">
        <v>9</v>
      </c>
      <c r="FGM67" s="4" t="s">
        <v>10</v>
      </c>
      <c r="FGN67" s="4" t="s">
        <v>11</v>
      </c>
      <c r="FGO67" s="4" t="s">
        <v>12</v>
      </c>
      <c r="FGP67" s="4" t="s">
        <v>13</v>
      </c>
      <c r="FGQ67" s="4" t="s">
        <v>14</v>
      </c>
      <c r="FGR67" s="4" t="s">
        <v>63</v>
      </c>
      <c r="FGS67" s="3"/>
      <c r="FGT67" s="3" t="s">
        <v>1</v>
      </c>
      <c r="FGU67" s="3" t="s">
        <v>2</v>
      </c>
      <c r="FGV67" s="4" t="s">
        <v>3</v>
      </c>
      <c r="FGW67" s="4" t="s">
        <v>4</v>
      </c>
      <c r="FGX67" s="4" t="s">
        <v>5</v>
      </c>
      <c r="FGY67" s="4" t="s">
        <v>6</v>
      </c>
      <c r="FGZ67" s="4" t="s">
        <v>7</v>
      </c>
      <c r="FHA67" s="4" t="s">
        <v>8</v>
      </c>
      <c r="FHB67" s="4" t="s">
        <v>9</v>
      </c>
      <c r="FHC67" s="4" t="s">
        <v>10</v>
      </c>
      <c r="FHD67" s="4" t="s">
        <v>11</v>
      </c>
      <c r="FHE67" s="4" t="s">
        <v>12</v>
      </c>
      <c r="FHF67" s="4" t="s">
        <v>13</v>
      </c>
      <c r="FHG67" s="4" t="s">
        <v>14</v>
      </c>
      <c r="FHH67" s="4" t="s">
        <v>63</v>
      </c>
      <c r="FHI67" s="3"/>
      <c r="FHJ67" s="3" t="s">
        <v>1</v>
      </c>
      <c r="FHK67" s="3" t="s">
        <v>2</v>
      </c>
      <c r="FHL67" s="4" t="s">
        <v>3</v>
      </c>
      <c r="FHM67" s="4" t="s">
        <v>4</v>
      </c>
      <c r="FHN67" s="4" t="s">
        <v>5</v>
      </c>
      <c r="FHO67" s="4" t="s">
        <v>6</v>
      </c>
      <c r="FHP67" s="4" t="s">
        <v>7</v>
      </c>
      <c r="FHQ67" s="4" t="s">
        <v>8</v>
      </c>
      <c r="FHR67" s="4" t="s">
        <v>9</v>
      </c>
      <c r="FHS67" s="4" t="s">
        <v>10</v>
      </c>
      <c r="FHT67" s="4" t="s">
        <v>11</v>
      </c>
      <c r="FHU67" s="4" t="s">
        <v>12</v>
      </c>
      <c r="FHV67" s="4" t="s">
        <v>13</v>
      </c>
      <c r="FHW67" s="4" t="s">
        <v>14</v>
      </c>
      <c r="FHX67" s="4" t="s">
        <v>63</v>
      </c>
      <c r="FHY67" s="3"/>
      <c r="FHZ67" s="3" t="s">
        <v>1</v>
      </c>
      <c r="FIA67" s="3" t="s">
        <v>2</v>
      </c>
      <c r="FIB67" s="4" t="s">
        <v>3</v>
      </c>
      <c r="FIC67" s="4" t="s">
        <v>4</v>
      </c>
      <c r="FID67" s="4" t="s">
        <v>5</v>
      </c>
      <c r="FIE67" s="4" t="s">
        <v>6</v>
      </c>
      <c r="FIF67" s="4" t="s">
        <v>7</v>
      </c>
      <c r="FIG67" s="4" t="s">
        <v>8</v>
      </c>
      <c r="FIH67" s="4" t="s">
        <v>9</v>
      </c>
      <c r="FII67" s="4" t="s">
        <v>10</v>
      </c>
      <c r="FIJ67" s="4" t="s">
        <v>11</v>
      </c>
      <c r="FIK67" s="4" t="s">
        <v>12</v>
      </c>
      <c r="FIL67" s="4" t="s">
        <v>13</v>
      </c>
      <c r="FIM67" s="4" t="s">
        <v>14</v>
      </c>
      <c r="FIN67" s="4" t="s">
        <v>63</v>
      </c>
      <c r="FIO67" s="3"/>
      <c r="FIP67" s="3" t="s">
        <v>1</v>
      </c>
      <c r="FIQ67" s="3" t="s">
        <v>2</v>
      </c>
      <c r="FIR67" s="4" t="s">
        <v>3</v>
      </c>
      <c r="FIS67" s="4" t="s">
        <v>4</v>
      </c>
      <c r="FIT67" s="4" t="s">
        <v>5</v>
      </c>
      <c r="FIU67" s="4" t="s">
        <v>6</v>
      </c>
      <c r="FIV67" s="4" t="s">
        <v>7</v>
      </c>
      <c r="FIW67" s="4" t="s">
        <v>8</v>
      </c>
      <c r="FIX67" s="4" t="s">
        <v>9</v>
      </c>
      <c r="FIY67" s="4" t="s">
        <v>10</v>
      </c>
      <c r="FIZ67" s="4" t="s">
        <v>11</v>
      </c>
      <c r="FJA67" s="4" t="s">
        <v>12</v>
      </c>
      <c r="FJB67" s="4" t="s">
        <v>13</v>
      </c>
      <c r="FJC67" s="4" t="s">
        <v>14</v>
      </c>
      <c r="FJD67" s="4" t="s">
        <v>63</v>
      </c>
      <c r="FJE67" s="3"/>
      <c r="FJF67" s="3" t="s">
        <v>1</v>
      </c>
      <c r="FJG67" s="3" t="s">
        <v>2</v>
      </c>
      <c r="FJH67" s="4" t="s">
        <v>3</v>
      </c>
      <c r="FJI67" s="4" t="s">
        <v>4</v>
      </c>
      <c r="FJJ67" s="4" t="s">
        <v>5</v>
      </c>
      <c r="FJK67" s="4" t="s">
        <v>6</v>
      </c>
      <c r="FJL67" s="4" t="s">
        <v>7</v>
      </c>
      <c r="FJM67" s="4" t="s">
        <v>8</v>
      </c>
      <c r="FJN67" s="4" t="s">
        <v>9</v>
      </c>
      <c r="FJO67" s="4" t="s">
        <v>10</v>
      </c>
      <c r="FJP67" s="4" t="s">
        <v>11</v>
      </c>
      <c r="FJQ67" s="4" t="s">
        <v>12</v>
      </c>
      <c r="FJR67" s="4" t="s">
        <v>13</v>
      </c>
      <c r="FJS67" s="4" t="s">
        <v>14</v>
      </c>
      <c r="FJT67" s="4" t="s">
        <v>63</v>
      </c>
      <c r="FJU67" s="3"/>
      <c r="FJV67" s="3" t="s">
        <v>1</v>
      </c>
      <c r="FJW67" s="3" t="s">
        <v>2</v>
      </c>
      <c r="FJX67" s="4" t="s">
        <v>3</v>
      </c>
      <c r="FJY67" s="4" t="s">
        <v>4</v>
      </c>
      <c r="FJZ67" s="4" t="s">
        <v>5</v>
      </c>
      <c r="FKA67" s="4" t="s">
        <v>6</v>
      </c>
      <c r="FKB67" s="4" t="s">
        <v>7</v>
      </c>
      <c r="FKC67" s="4" t="s">
        <v>8</v>
      </c>
      <c r="FKD67" s="4" t="s">
        <v>9</v>
      </c>
      <c r="FKE67" s="4" t="s">
        <v>10</v>
      </c>
      <c r="FKF67" s="4" t="s">
        <v>11</v>
      </c>
      <c r="FKG67" s="4" t="s">
        <v>12</v>
      </c>
      <c r="FKH67" s="4" t="s">
        <v>13</v>
      </c>
      <c r="FKI67" s="4" t="s">
        <v>14</v>
      </c>
      <c r="FKJ67" s="4" t="s">
        <v>63</v>
      </c>
      <c r="FKK67" s="3"/>
      <c r="FKL67" s="3" t="s">
        <v>1</v>
      </c>
      <c r="FKM67" s="3" t="s">
        <v>2</v>
      </c>
      <c r="FKN67" s="4" t="s">
        <v>3</v>
      </c>
      <c r="FKO67" s="4" t="s">
        <v>4</v>
      </c>
      <c r="FKP67" s="4" t="s">
        <v>5</v>
      </c>
      <c r="FKQ67" s="4" t="s">
        <v>6</v>
      </c>
      <c r="FKR67" s="4" t="s">
        <v>7</v>
      </c>
      <c r="FKS67" s="4" t="s">
        <v>8</v>
      </c>
      <c r="FKT67" s="4" t="s">
        <v>9</v>
      </c>
      <c r="FKU67" s="4" t="s">
        <v>10</v>
      </c>
      <c r="FKV67" s="4" t="s">
        <v>11</v>
      </c>
      <c r="FKW67" s="4" t="s">
        <v>12</v>
      </c>
      <c r="FKX67" s="4" t="s">
        <v>13</v>
      </c>
      <c r="FKY67" s="4" t="s">
        <v>14</v>
      </c>
      <c r="FKZ67" s="4" t="s">
        <v>63</v>
      </c>
      <c r="FLA67" s="3"/>
      <c r="FLB67" s="3" t="s">
        <v>1</v>
      </c>
      <c r="FLC67" s="3" t="s">
        <v>2</v>
      </c>
      <c r="FLD67" s="4" t="s">
        <v>3</v>
      </c>
      <c r="FLE67" s="4" t="s">
        <v>4</v>
      </c>
      <c r="FLF67" s="4" t="s">
        <v>5</v>
      </c>
      <c r="FLG67" s="4" t="s">
        <v>6</v>
      </c>
      <c r="FLH67" s="4" t="s">
        <v>7</v>
      </c>
      <c r="FLI67" s="4" t="s">
        <v>8</v>
      </c>
      <c r="FLJ67" s="4" t="s">
        <v>9</v>
      </c>
      <c r="FLK67" s="4" t="s">
        <v>10</v>
      </c>
      <c r="FLL67" s="4" t="s">
        <v>11</v>
      </c>
      <c r="FLM67" s="4" t="s">
        <v>12</v>
      </c>
      <c r="FLN67" s="4" t="s">
        <v>13</v>
      </c>
      <c r="FLO67" s="4" t="s">
        <v>14</v>
      </c>
      <c r="FLP67" s="4" t="s">
        <v>63</v>
      </c>
      <c r="FLQ67" s="3"/>
      <c r="FLR67" s="3" t="s">
        <v>1</v>
      </c>
      <c r="FLS67" s="3" t="s">
        <v>2</v>
      </c>
      <c r="FLT67" s="4" t="s">
        <v>3</v>
      </c>
      <c r="FLU67" s="4" t="s">
        <v>4</v>
      </c>
      <c r="FLV67" s="4" t="s">
        <v>5</v>
      </c>
      <c r="FLW67" s="4" t="s">
        <v>6</v>
      </c>
      <c r="FLX67" s="4" t="s">
        <v>7</v>
      </c>
      <c r="FLY67" s="4" t="s">
        <v>8</v>
      </c>
      <c r="FLZ67" s="4" t="s">
        <v>9</v>
      </c>
      <c r="FMA67" s="4" t="s">
        <v>10</v>
      </c>
      <c r="FMB67" s="4" t="s">
        <v>11</v>
      </c>
      <c r="FMC67" s="4" t="s">
        <v>12</v>
      </c>
      <c r="FMD67" s="4" t="s">
        <v>13</v>
      </c>
      <c r="FME67" s="4" t="s">
        <v>14</v>
      </c>
      <c r="FMF67" s="4" t="s">
        <v>63</v>
      </c>
      <c r="FMG67" s="3"/>
      <c r="FMH67" s="3" t="s">
        <v>1</v>
      </c>
      <c r="FMI67" s="3" t="s">
        <v>2</v>
      </c>
      <c r="FMJ67" s="4" t="s">
        <v>3</v>
      </c>
      <c r="FMK67" s="4" t="s">
        <v>4</v>
      </c>
      <c r="FML67" s="4" t="s">
        <v>5</v>
      </c>
      <c r="FMM67" s="4" t="s">
        <v>6</v>
      </c>
      <c r="FMN67" s="4" t="s">
        <v>7</v>
      </c>
      <c r="FMO67" s="4" t="s">
        <v>8</v>
      </c>
      <c r="FMP67" s="4" t="s">
        <v>9</v>
      </c>
      <c r="FMQ67" s="4" t="s">
        <v>10</v>
      </c>
      <c r="FMR67" s="4" t="s">
        <v>11</v>
      </c>
      <c r="FMS67" s="4" t="s">
        <v>12</v>
      </c>
      <c r="FMT67" s="4" t="s">
        <v>13</v>
      </c>
      <c r="FMU67" s="4" t="s">
        <v>14</v>
      </c>
      <c r="FMV67" s="4" t="s">
        <v>63</v>
      </c>
      <c r="FMW67" s="3"/>
      <c r="FMX67" s="3" t="s">
        <v>1</v>
      </c>
      <c r="FMY67" s="3" t="s">
        <v>2</v>
      </c>
      <c r="FMZ67" s="4" t="s">
        <v>3</v>
      </c>
      <c r="FNA67" s="4" t="s">
        <v>4</v>
      </c>
      <c r="FNB67" s="4" t="s">
        <v>5</v>
      </c>
      <c r="FNC67" s="4" t="s">
        <v>6</v>
      </c>
      <c r="FND67" s="4" t="s">
        <v>7</v>
      </c>
      <c r="FNE67" s="4" t="s">
        <v>8</v>
      </c>
      <c r="FNF67" s="4" t="s">
        <v>9</v>
      </c>
      <c r="FNG67" s="4" t="s">
        <v>10</v>
      </c>
      <c r="FNH67" s="4" t="s">
        <v>11</v>
      </c>
      <c r="FNI67" s="4" t="s">
        <v>12</v>
      </c>
      <c r="FNJ67" s="4" t="s">
        <v>13</v>
      </c>
      <c r="FNK67" s="4" t="s">
        <v>14</v>
      </c>
      <c r="FNL67" s="4" t="s">
        <v>63</v>
      </c>
      <c r="FNM67" s="3"/>
      <c r="FNN67" s="3" t="s">
        <v>1</v>
      </c>
      <c r="FNO67" s="3" t="s">
        <v>2</v>
      </c>
      <c r="FNP67" s="4" t="s">
        <v>3</v>
      </c>
      <c r="FNQ67" s="4" t="s">
        <v>4</v>
      </c>
      <c r="FNR67" s="4" t="s">
        <v>5</v>
      </c>
      <c r="FNS67" s="4" t="s">
        <v>6</v>
      </c>
      <c r="FNT67" s="4" t="s">
        <v>7</v>
      </c>
      <c r="FNU67" s="4" t="s">
        <v>8</v>
      </c>
      <c r="FNV67" s="4" t="s">
        <v>9</v>
      </c>
      <c r="FNW67" s="4" t="s">
        <v>10</v>
      </c>
      <c r="FNX67" s="4" t="s">
        <v>11</v>
      </c>
      <c r="FNY67" s="4" t="s">
        <v>12</v>
      </c>
      <c r="FNZ67" s="4" t="s">
        <v>13</v>
      </c>
      <c r="FOA67" s="4" t="s">
        <v>14</v>
      </c>
      <c r="FOB67" s="4" t="s">
        <v>63</v>
      </c>
      <c r="FOC67" s="3"/>
      <c r="FOD67" s="3" t="s">
        <v>1</v>
      </c>
      <c r="FOE67" s="3" t="s">
        <v>2</v>
      </c>
      <c r="FOF67" s="4" t="s">
        <v>3</v>
      </c>
      <c r="FOG67" s="4" t="s">
        <v>4</v>
      </c>
      <c r="FOH67" s="4" t="s">
        <v>5</v>
      </c>
      <c r="FOI67" s="4" t="s">
        <v>6</v>
      </c>
      <c r="FOJ67" s="4" t="s">
        <v>7</v>
      </c>
      <c r="FOK67" s="4" t="s">
        <v>8</v>
      </c>
      <c r="FOL67" s="4" t="s">
        <v>9</v>
      </c>
      <c r="FOM67" s="4" t="s">
        <v>10</v>
      </c>
      <c r="FON67" s="4" t="s">
        <v>11</v>
      </c>
      <c r="FOO67" s="4" t="s">
        <v>12</v>
      </c>
      <c r="FOP67" s="4" t="s">
        <v>13</v>
      </c>
      <c r="FOQ67" s="4" t="s">
        <v>14</v>
      </c>
      <c r="FOR67" s="4" t="s">
        <v>63</v>
      </c>
      <c r="FOS67" s="3"/>
      <c r="FOT67" s="3" t="s">
        <v>1</v>
      </c>
      <c r="FOU67" s="3" t="s">
        <v>2</v>
      </c>
      <c r="FOV67" s="4" t="s">
        <v>3</v>
      </c>
      <c r="FOW67" s="4" t="s">
        <v>4</v>
      </c>
      <c r="FOX67" s="4" t="s">
        <v>5</v>
      </c>
      <c r="FOY67" s="4" t="s">
        <v>6</v>
      </c>
      <c r="FOZ67" s="4" t="s">
        <v>7</v>
      </c>
      <c r="FPA67" s="4" t="s">
        <v>8</v>
      </c>
      <c r="FPB67" s="4" t="s">
        <v>9</v>
      </c>
      <c r="FPC67" s="4" t="s">
        <v>10</v>
      </c>
      <c r="FPD67" s="4" t="s">
        <v>11</v>
      </c>
      <c r="FPE67" s="4" t="s">
        <v>12</v>
      </c>
      <c r="FPF67" s="4" t="s">
        <v>13</v>
      </c>
      <c r="FPG67" s="4" t="s">
        <v>14</v>
      </c>
      <c r="FPH67" s="4" t="s">
        <v>63</v>
      </c>
      <c r="FPI67" s="3"/>
      <c r="FPJ67" s="3" t="s">
        <v>1</v>
      </c>
      <c r="FPK67" s="3" t="s">
        <v>2</v>
      </c>
      <c r="FPL67" s="4" t="s">
        <v>3</v>
      </c>
      <c r="FPM67" s="4" t="s">
        <v>4</v>
      </c>
      <c r="FPN67" s="4" t="s">
        <v>5</v>
      </c>
      <c r="FPO67" s="4" t="s">
        <v>6</v>
      </c>
      <c r="FPP67" s="4" t="s">
        <v>7</v>
      </c>
      <c r="FPQ67" s="4" t="s">
        <v>8</v>
      </c>
      <c r="FPR67" s="4" t="s">
        <v>9</v>
      </c>
      <c r="FPS67" s="4" t="s">
        <v>10</v>
      </c>
      <c r="FPT67" s="4" t="s">
        <v>11</v>
      </c>
      <c r="FPU67" s="4" t="s">
        <v>12</v>
      </c>
      <c r="FPV67" s="4" t="s">
        <v>13</v>
      </c>
      <c r="FPW67" s="4" t="s">
        <v>14</v>
      </c>
      <c r="FPX67" s="4" t="s">
        <v>63</v>
      </c>
      <c r="FPY67" s="3"/>
      <c r="FPZ67" s="3" t="s">
        <v>1</v>
      </c>
      <c r="FQA67" s="3" t="s">
        <v>2</v>
      </c>
      <c r="FQB67" s="4" t="s">
        <v>3</v>
      </c>
      <c r="FQC67" s="4" t="s">
        <v>4</v>
      </c>
      <c r="FQD67" s="4" t="s">
        <v>5</v>
      </c>
      <c r="FQE67" s="4" t="s">
        <v>6</v>
      </c>
      <c r="FQF67" s="4" t="s">
        <v>7</v>
      </c>
      <c r="FQG67" s="4" t="s">
        <v>8</v>
      </c>
      <c r="FQH67" s="4" t="s">
        <v>9</v>
      </c>
      <c r="FQI67" s="4" t="s">
        <v>10</v>
      </c>
      <c r="FQJ67" s="4" t="s">
        <v>11</v>
      </c>
      <c r="FQK67" s="4" t="s">
        <v>12</v>
      </c>
      <c r="FQL67" s="4" t="s">
        <v>13</v>
      </c>
      <c r="FQM67" s="4" t="s">
        <v>14</v>
      </c>
      <c r="FQN67" s="4" t="s">
        <v>63</v>
      </c>
      <c r="FQO67" s="3"/>
      <c r="FQP67" s="3" t="s">
        <v>1</v>
      </c>
      <c r="FQQ67" s="3" t="s">
        <v>2</v>
      </c>
      <c r="FQR67" s="4" t="s">
        <v>3</v>
      </c>
      <c r="FQS67" s="4" t="s">
        <v>4</v>
      </c>
      <c r="FQT67" s="4" t="s">
        <v>5</v>
      </c>
      <c r="FQU67" s="4" t="s">
        <v>6</v>
      </c>
      <c r="FQV67" s="4" t="s">
        <v>7</v>
      </c>
      <c r="FQW67" s="4" t="s">
        <v>8</v>
      </c>
      <c r="FQX67" s="4" t="s">
        <v>9</v>
      </c>
      <c r="FQY67" s="4" t="s">
        <v>10</v>
      </c>
      <c r="FQZ67" s="4" t="s">
        <v>11</v>
      </c>
      <c r="FRA67" s="4" t="s">
        <v>12</v>
      </c>
      <c r="FRB67" s="4" t="s">
        <v>13</v>
      </c>
      <c r="FRC67" s="4" t="s">
        <v>14</v>
      </c>
      <c r="FRD67" s="4" t="s">
        <v>63</v>
      </c>
      <c r="FRE67" s="3"/>
      <c r="FRF67" s="3" t="s">
        <v>1</v>
      </c>
      <c r="FRG67" s="3" t="s">
        <v>2</v>
      </c>
      <c r="FRH67" s="4" t="s">
        <v>3</v>
      </c>
      <c r="FRI67" s="4" t="s">
        <v>4</v>
      </c>
      <c r="FRJ67" s="4" t="s">
        <v>5</v>
      </c>
      <c r="FRK67" s="4" t="s">
        <v>6</v>
      </c>
      <c r="FRL67" s="4" t="s">
        <v>7</v>
      </c>
      <c r="FRM67" s="4" t="s">
        <v>8</v>
      </c>
      <c r="FRN67" s="4" t="s">
        <v>9</v>
      </c>
      <c r="FRO67" s="4" t="s">
        <v>10</v>
      </c>
      <c r="FRP67" s="4" t="s">
        <v>11</v>
      </c>
      <c r="FRQ67" s="4" t="s">
        <v>12</v>
      </c>
      <c r="FRR67" s="4" t="s">
        <v>13</v>
      </c>
      <c r="FRS67" s="4" t="s">
        <v>14</v>
      </c>
      <c r="FRT67" s="4" t="s">
        <v>63</v>
      </c>
      <c r="FRU67" s="3"/>
      <c r="FRV67" s="3" t="s">
        <v>1</v>
      </c>
      <c r="FRW67" s="3" t="s">
        <v>2</v>
      </c>
      <c r="FRX67" s="4" t="s">
        <v>3</v>
      </c>
      <c r="FRY67" s="4" t="s">
        <v>4</v>
      </c>
      <c r="FRZ67" s="4" t="s">
        <v>5</v>
      </c>
      <c r="FSA67" s="4" t="s">
        <v>6</v>
      </c>
      <c r="FSB67" s="4" t="s">
        <v>7</v>
      </c>
      <c r="FSC67" s="4" t="s">
        <v>8</v>
      </c>
      <c r="FSD67" s="4" t="s">
        <v>9</v>
      </c>
      <c r="FSE67" s="4" t="s">
        <v>10</v>
      </c>
      <c r="FSF67" s="4" t="s">
        <v>11</v>
      </c>
      <c r="FSG67" s="4" t="s">
        <v>12</v>
      </c>
      <c r="FSH67" s="4" t="s">
        <v>13</v>
      </c>
      <c r="FSI67" s="4" t="s">
        <v>14</v>
      </c>
      <c r="FSJ67" s="4" t="s">
        <v>63</v>
      </c>
      <c r="FSK67" s="3"/>
      <c r="FSL67" s="3" t="s">
        <v>1</v>
      </c>
      <c r="FSM67" s="3" t="s">
        <v>2</v>
      </c>
      <c r="FSN67" s="4" t="s">
        <v>3</v>
      </c>
      <c r="FSO67" s="4" t="s">
        <v>4</v>
      </c>
      <c r="FSP67" s="4" t="s">
        <v>5</v>
      </c>
      <c r="FSQ67" s="4" t="s">
        <v>6</v>
      </c>
      <c r="FSR67" s="4" t="s">
        <v>7</v>
      </c>
      <c r="FSS67" s="4" t="s">
        <v>8</v>
      </c>
      <c r="FST67" s="4" t="s">
        <v>9</v>
      </c>
      <c r="FSU67" s="4" t="s">
        <v>10</v>
      </c>
      <c r="FSV67" s="4" t="s">
        <v>11</v>
      </c>
      <c r="FSW67" s="4" t="s">
        <v>12</v>
      </c>
      <c r="FSX67" s="4" t="s">
        <v>13</v>
      </c>
      <c r="FSY67" s="4" t="s">
        <v>14</v>
      </c>
      <c r="FSZ67" s="4" t="s">
        <v>63</v>
      </c>
      <c r="FTA67" s="3"/>
      <c r="FTB67" s="3" t="s">
        <v>1</v>
      </c>
      <c r="FTC67" s="3" t="s">
        <v>2</v>
      </c>
      <c r="FTD67" s="4" t="s">
        <v>3</v>
      </c>
      <c r="FTE67" s="4" t="s">
        <v>4</v>
      </c>
      <c r="FTF67" s="4" t="s">
        <v>5</v>
      </c>
      <c r="FTG67" s="4" t="s">
        <v>6</v>
      </c>
      <c r="FTH67" s="4" t="s">
        <v>7</v>
      </c>
      <c r="FTI67" s="4" t="s">
        <v>8</v>
      </c>
      <c r="FTJ67" s="4" t="s">
        <v>9</v>
      </c>
      <c r="FTK67" s="4" t="s">
        <v>10</v>
      </c>
      <c r="FTL67" s="4" t="s">
        <v>11</v>
      </c>
      <c r="FTM67" s="4" t="s">
        <v>12</v>
      </c>
      <c r="FTN67" s="4" t="s">
        <v>13</v>
      </c>
      <c r="FTO67" s="4" t="s">
        <v>14</v>
      </c>
      <c r="FTP67" s="4" t="s">
        <v>63</v>
      </c>
      <c r="FTQ67" s="3"/>
      <c r="FTR67" s="3" t="s">
        <v>1</v>
      </c>
      <c r="FTS67" s="3" t="s">
        <v>2</v>
      </c>
      <c r="FTT67" s="4" t="s">
        <v>3</v>
      </c>
      <c r="FTU67" s="4" t="s">
        <v>4</v>
      </c>
      <c r="FTV67" s="4" t="s">
        <v>5</v>
      </c>
      <c r="FTW67" s="4" t="s">
        <v>6</v>
      </c>
      <c r="FTX67" s="4" t="s">
        <v>7</v>
      </c>
      <c r="FTY67" s="4" t="s">
        <v>8</v>
      </c>
      <c r="FTZ67" s="4" t="s">
        <v>9</v>
      </c>
      <c r="FUA67" s="4" t="s">
        <v>10</v>
      </c>
      <c r="FUB67" s="4" t="s">
        <v>11</v>
      </c>
      <c r="FUC67" s="4" t="s">
        <v>12</v>
      </c>
      <c r="FUD67" s="4" t="s">
        <v>13</v>
      </c>
      <c r="FUE67" s="4" t="s">
        <v>14</v>
      </c>
      <c r="FUF67" s="4" t="s">
        <v>63</v>
      </c>
      <c r="FUG67" s="3"/>
      <c r="FUH67" s="3" t="s">
        <v>1</v>
      </c>
      <c r="FUI67" s="3" t="s">
        <v>2</v>
      </c>
      <c r="FUJ67" s="4" t="s">
        <v>3</v>
      </c>
      <c r="FUK67" s="4" t="s">
        <v>4</v>
      </c>
      <c r="FUL67" s="4" t="s">
        <v>5</v>
      </c>
      <c r="FUM67" s="4" t="s">
        <v>6</v>
      </c>
      <c r="FUN67" s="4" t="s">
        <v>7</v>
      </c>
      <c r="FUO67" s="4" t="s">
        <v>8</v>
      </c>
      <c r="FUP67" s="4" t="s">
        <v>9</v>
      </c>
      <c r="FUQ67" s="4" t="s">
        <v>10</v>
      </c>
      <c r="FUR67" s="4" t="s">
        <v>11</v>
      </c>
      <c r="FUS67" s="4" t="s">
        <v>12</v>
      </c>
      <c r="FUT67" s="4" t="s">
        <v>13</v>
      </c>
      <c r="FUU67" s="4" t="s">
        <v>14</v>
      </c>
      <c r="FUV67" s="4" t="s">
        <v>63</v>
      </c>
      <c r="FUW67" s="3"/>
      <c r="FUX67" s="3" t="s">
        <v>1</v>
      </c>
      <c r="FUY67" s="3" t="s">
        <v>2</v>
      </c>
      <c r="FUZ67" s="4" t="s">
        <v>3</v>
      </c>
      <c r="FVA67" s="4" t="s">
        <v>4</v>
      </c>
      <c r="FVB67" s="4" t="s">
        <v>5</v>
      </c>
      <c r="FVC67" s="4" t="s">
        <v>6</v>
      </c>
      <c r="FVD67" s="4" t="s">
        <v>7</v>
      </c>
      <c r="FVE67" s="4" t="s">
        <v>8</v>
      </c>
      <c r="FVF67" s="4" t="s">
        <v>9</v>
      </c>
      <c r="FVG67" s="4" t="s">
        <v>10</v>
      </c>
      <c r="FVH67" s="4" t="s">
        <v>11</v>
      </c>
      <c r="FVI67" s="4" t="s">
        <v>12</v>
      </c>
      <c r="FVJ67" s="4" t="s">
        <v>13</v>
      </c>
      <c r="FVK67" s="4" t="s">
        <v>14</v>
      </c>
      <c r="FVL67" s="4" t="s">
        <v>63</v>
      </c>
      <c r="FVM67" s="3"/>
      <c r="FVN67" s="3" t="s">
        <v>1</v>
      </c>
      <c r="FVO67" s="3" t="s">
        <v>2</v>
      </c>
      <c r="FVP67" s="4" t="s">
        <v>3</v>
      </c>
      <c r="FVQ67" s="4" t="s">
        <v>4</v>
      </c>
      <c r="FVR67" s="4" t="s">
        <v>5</v>
      </c>
      <c r="FVS67" s="4" t="s">
        <v>6</v>
      </c>
      <c r="FVT67" s="4" t="s">
        <v>7</v>
      </c>
      <c r="FVU67" s="4" t="s">
        <v>8</v>
      </c>
      <c r="FVV67" s="4" t="s">
        <v>9</v>
      </c>
      <c r="FVW67" s="4" t="s">
        <v>10</v>
      </c>
      <c r="FVX67" s="4" t="s">
        <v>11</v>
      </c>
      <c r="FVY67" s="4" t="s">
        <v>12</v>
      </c>
      <c r="FVZ67" s="4" t="s">
        <v>13</v>
      </c>
      <c r="FWA67" s="4" t="s">
        <v>14</v>
      </c>
      <c r="FWB67" s="4" t="s">
        <v>63</v>
      </c>
      <c r="FWC67" s="3"/>
      <c r="FWD67" s="3" t="s">
        <v>1</v>
      </c>
      <c r="FWE67" s="3" t="s">
        <v>2</v>
      </c>
      <c r="FWF67" s="4" t="s">
        <v>3</v>
      </c>
      <c r="FWG67" s="4" t="s">
        <v>4</v>
      </c>
      <c r="FWH67" s="4" t="s">
        <v>5</v>
      </c>
      <c r="FWI67" s="4" t="s">
        <v>6</v>
      </c>
      <c r="FWJ67" s="4" t="s">
        <v>7</v>
      </c>
      <c r="FWK67" s="4" t="s">
        <v>8</v>
      </c>
      <c r="FWL67" s="4" t="s">
        <v>9</v>
      </c>
      <c r="FWM67" s="4" t="s">
        <v>10</v>
      </c>
      <c r="FWN67" s="4" t="s">
        <v>11</v>
      </c>
      <c r="FWO67" s="4" t="s">
        <v>12</v>
      </c>
      <c r="FWP67" s="4" t="s">
        <v>13</v>
      </c>
      <c r="FWQ67" s="4" t="s">
        <v>14</v>
      </c>
      <c r="FWR67" s="4" t="s">
        <v>63</v>
      </c>
      <c r="FWS67" s="3"/>
      <c r="FWT67" s="3" t="s">
        <v>1</v>
      </c>
      <c r="FWU67" s="3" t="s">
        <v>2</v>
      </c>
      <c r="FWV67" s="4" t="s">
        <v>3</v>
      </c>
      <c r="FWW67" s="4" t="s">
        <v>4</v>
      </c>
      <c r="FWX67" s="4" t="s">
        <v>5</v>
      </c>
      <c r="FWY67" s="4" t="s">
        <v>6</v>
      </c>
      <c r="FWZ67" s="4" t="s">
        <v>7</v>
      </c>
      <c r="FXA67" s="4" t="s">
        <v>8</v>
      </c>
      <c r="FXB67" s="4" t="s">
        <v>9</v>
      </c>
      <c r="FXC67" s="4" t="s">
        <v>10</v>
      </c>
      <c r="FXD67" s="4" t="s">
        <v>11</v>
      </c>
      <c r="FXE67" s="4" t="s">
        <v>12</v>
      </c>
      <c r="FXF67" s="4" t="s">
        <v>13</v>
      </c>
      <c r="FXG67" s="4" t="s">
        <v>14</v>
      </c>
      <c r="FXH67" s="4" t="s">
        <v>63</v>
      </c>
      <c r="FXI67" s="3"/>
      <c r="FXJ67" s="3" t="s">
        <v>1</v>
      </c>
      <c r="FXK67" s="3" t="s">
        <v>2</v>
      </c>
      <c r="FXL67" s="4" t="s">
        <v>3</v>
      </c>
      <c r="FXM67" s="4" t="s">
        <v>4</v>
      </c>
      <c r="FXN67" s="4" t="s">
        <v>5</v>
      </c>
      <c r="FXO67" s="4" t="s">
        <v>6</v>
      </c>
      <c r="FXP67" s="4" t="s">
        <v>7</v>
      </c>
      <c r="FXQ67" s="4" t="s">
        <v>8</v>
      </c>
      <c r="FXR67" s="4" t="s">
        <v>9</v>
      </c>
      <c r="FXS67" s="4" t="s">
        <v>10</v>
      </c>
      <c r="FXT67" s="4" t="s">
        <v>11</v>
      </c>
      <c r="FXU67" s="4" t="s">
        <v>12</v>
      </c>
      <c r="FXV67" s="4" t="s">
        <v>13</v>
      </c>
      <c r="FXW67" s="4" t="s">
        <v>14</v>
      </c>
      <c r="FXX67" s="4" t="s">
        <v>63</v>
      </c>
      <c r="FXY67" s="3"/>
      <c r="FXZ67" s="3" t="s">
        <v>1</v>
      </c>
      <c r="FYA67" s="3" t="s">
        <v>2</v>
      </c>
      <c r="FYB67" s="4" t="s">
        <v>3</v>
      </c>
      <c r="FYC67" s="4" t="s">
        <v>4</v>
      </c>
      <c r="FYD67" s="4" t="s">
        <v>5</v>
      </c>
      <c r="FYE67" s="4" t="s">
        <v>6</v>
      </c>
      <c r="FYF67" s="4" t="s">
        <v>7</v>
      </c>
      <c r="FYG67" s="4" t="s">
        <v>8</v>
      </c>
      <c r="FYH67" s="4" t="s">
        <v>9</v>
      </c>
      <c r="FYI67" s="4" t="s">
        <v>10</v>
      </c>
      <c r="FYJ67" s="4" t="s">
        <v>11</v>
      </c>
      <c r="FYK67" s="4" t="s">
        <v>12</v>
      </c>
      <c r="FYL67" s="4" t="s">
        <v>13</v>
      </c>
      <c r="FYM67" s="4" t="s">
        <v>14</v>
      </c>
      <c r="FYN67" s="4" t="s">
        <v>63</v>
      </c>
      <c r="FYO67" s="3"/>
      <c r="FYP67" s="3" t="s">
        <v>1</v>
      </c>
      <c r="FYQ67" s="3" t="s">
        <v>2</v>
      </c>
      <c r="FYR67" s="4" t="s">
        <v>3</v>
      </c>
      <c r="FYS67" s="4" t="s">
        <v>4</v>
      </c>
      <c r="FYT67" s="4" t="s">
        <v>5</v>
      </c>
      <c r="FYU67" s="4" t="s">
        <v>6</v>
      </c>
      <c r="FYV67" s="4" t="s">
        <v>7</v>
      </c>
      <c r="FYW67" s="4" t="s">
        <v>8</v>
      </c>
      <c r="FYX67" s="4" t="s">
        <v>9</v>
      </c>
      <c r="FYY67" s="4" t="s">
        <v>10</v>
      </c>
      <c r="FYZ67" s="4" t="s">
        <v>11</v>
      </c>
      <c r="FZA67" s="4" t="s">
        <v>12</v>
      </c>
      <c r="FZB67" s="4" t="s">
        <v>13</v>
      </c>
      <c r="FZC67" s="4" t="s">
        <v>14</v>
      </c>
      <c r="FZD67" s="4" t="s">
        <v>63</v>
      </c>
      <c r="FZE67" s="3"/>
      <c r="FZF67" s="3" t="s">
        <v>1</v>
      </c>
      <c r="FZG67" s="3" t="s">
        <v>2</v>
      </c>
      <c r="FZH67" s="4" t="s">
        <v>3</v>
      </c>
      <c r="FZI67" s="4" t="s">
        <v>4</v>
      </c>
      <c r="FZJ67" s="4" t="s">
        <v>5</v>
      </c>
      <c r="FZK67" s="4" t="s">
        <v>6</v>
      </c>
      <c r="FZL67" s="4" t="s">
        <v>7</v>
      </c>
      <c r="FZM67" s="4" t="s">
        <v>8</v>
      </c>
      <c r="FZN67" s="4" t="s">
        <v>9</v>
      </c>
      <c r="FZO67" s="4" t="s">
        <v>10</v>
      </c>
      <c r="FZP67" s="4" t="s">
        <v>11</v>
      </c>
      <c r="FZQ67" s="4" t="s">
        <v>12</v>
      </c>
      <c r="FZR67" s="4" t="s">
        <v>13</v>
      </c>
      <c r="FZS67" s="4" t="s">
        <v>14</v>
      </c>
      <c r="FZT67" s="4" t="s">
        <v>63</v>
      </c>
      <c r="FZU67" s="3"/>
      <c r="FZV67" s="3" t="s">
        <v>1</v>
      </c>
      <c r="FZW67" s="3" t="s">
        <v>2</v>
      </c>
      <c r="FZX67" s="4" t="s">
        <v>3</v>
      </c>
      <c r="FZY67" s="4" t="s">
        <v>4</v>
      </c>
      <c r="FZZ67" s="4" t="s">
        <v>5</v>
      </c>
      <c r="GAA67" s="4" t="s">
        <v>6</v>
      </c>
      <c r="GAB67" s="4" t="s">
        <v>7</v>
      </c>
      <c r="GAC67" s="4" t="s">
        <v>8</v>
      </c>
      <c r="GAD67" s="4" t="s">
        <v>9</v>
      </c>
      <c r="GAE67" s="4" t="s">
        <v>10</v>
      </c>
      <c r="GAF67" s="4" t="s">
        <v>11</v>
      </c>
      <c r="GAG67" s="4" t="s">
        <v>12</v>
      </c>
      <c r="GAH67" s="4" t="s">
        <v>13</v>
      </c>
      <c r="GAI67" s="4" t="s">
        <v>14</v>
      </c>
      <c r="GAJ67" s="4" t="s">
        <v>63</v>
      </c>
      <c r="GAK67" s="3"/>
      <c r="GAL67" s="3" t="s">
        <v>1</v>
      </c>
      <c r="GAM67" s="3" t="s">
        <v>2</v>
      </c>
      <c r="GAN67" s="4" t="s">
        <v>3</v>
      </c>
      <c r="GAO67" s="4" t="s">
        <v>4</v>
      </c>
      <c r="GAP67" s="4" t="s">
        <v>5</v>
      </c>
      <c r="GAQ67" s="4" t="s">
        <v>6</v>
      </c>
      <c r="GAR67" s="4" t="s">
        <v>7</v>
      </c>
      <c r="GAS67" s="4" t="s">
        <v>8</v>
      </c>
      <c r="GAT67" s="4" t="s">
        <v>9</v>
      </c>
      <c r="GAU67" s="4" t="s">
        <v>10</v>
      </c>
      <c r="GAV67" s="4" t="s">
        <v>11</v>
      </c>
      <c r="GAW67" s="4" t="s">
        <v>12</v>
      </c>
      <c r="GAX67" s="4" t="s">
        <v>13</v>
      </c>
      <c r="GAY67" s="4" t="s">
        <v>14</v>
      </c>
      <c r="GAZ67" s="4" t="s">
        <v>63</v>
      </c>
      <c r="GBA67" s="3"/>
      <c r="GBB67" s="3" t="s">
        <v>1</v>
      </c>
      <c r="GBC67" s="3" t="s">
        <v>2</v>
      </c>
      <c r="GBD67" s="4" t="s">
        <v>3</v>
      </c>
      <c r="GBE67" s="4" t="s">
        <v>4</v>
      </c>
      <c r="GBF67" s="4" t="s">
        <v>5</v>
      </c>
      <c r="GBG67" s="4" t="s">
        <v>6</v>
      </c>
      <c r="GBH67" s="4" t="s">
        <v>7</v>
      </c>
      <c r="GBI67" s="4" t="s">
        <v>8</v>
      </c>
      <c r="GBJ67" s="4" t="s">
        <v>9</v>
      </c>
      <c r="GBK67" s="4" t="s">
        <v>10</v>
      </c>
      <c r="GBL67" s="4" t="s">
        <v>11</v>
      </c>
      <c r="GBM67" s="4" t="s">
        <v>12</v>
      </c>
      <c r="GBN67" s="4" t="s">
        <v>13</v>
      </c>
      <c r="GBO67" s="4" t="s">
        <v>14</v>
      </c>
      <c r="GBP67" s="4" t="s">
        <v>63</v>
      </c>
      <c r="GBQ67" s="3"/>
      <c r="GBR67" s="3" t="s">
        <v>1</v>
      </c>
      <c r="GBS67" s="3" t="s">
        <v>2</v>
      </c>
      <c r="GBT67" s="4" t="s">
        <v>3</v>
      </c>
      <c r="GBU67" s="4" t="s">
        <v>4</v>
      </c>
      <c r="GBV67" s="4" t="s">
        <v>5</v>
      </c>
      <c r="GBW67" s="4" t="s">
        <v>6</v>
      </c>
      <c r="GBX67" s="4" t="s">
        <v>7</v>
      </c>
      <c r="GBY67" s="4" t="s">
        <v>8</v>
      </c>
      <c r="GBZ67" s="4" t="s">
        <v>9</v>
      </c>
      <c r="GCA67" s="4" t="s">
        <v>10</v>
      </c>
      <c r="GCB67" s="4" t="s">
        <v>11</v>
      </c>
      <c r="GCC67" s="4" t="s">
        <v>12</v>
      </c>
      <c r="GCD67" s="4" t="s">
        <v>13</v>
      </c>
      <c r="GCE67" s="4" t="s">
        <v>14</v>
      </c>
      <c r="GCF67" s="4" t="s">
        <v>63</v>
      </c>
      <c r="GCG67" s="3"/>
      <c r="GCH67" s="3" t="s">
        <v>1</v>
      </c>
      <c r="GCI67" s="3" t="s">
        <v>2</v>
      </c>
      <c r="GCJ67" s="4" t="s">
        <v>3</v>
      </c>
      <c r="GCK67" s="4" t="s">
        <v>4</v>
      </c>
      <c r="GCL67" s="4" t="s">
        <v>5</v>
      </c>
      <c r="GCM67" s="4" t="s">
        <v>6</v>
      </c>
      <c r="GCN67" s="4" t="s">
        <v>7</v>
      </c>
      <c r="GCO67" s="4" t="s">
        <v>8</v>
      </c>
      <c r="GCP67" s="4" t="s">
        <v>9</v>
      </c>
      <c r="GCQ67" s="4" t="s">
        <v>10</v>
      </c>
      <c r="GCR67" s="4" t="s">
        <v>11</v>
      </c>
      <c r="GCS67" s="4" t="s">
        <v>12</v>
      </c>
      <c r="GCT67" s="4" t="s">
        <v>13</v>
      </c>
      <c r="GCU67" s="4" t="s">
        <v>14</v>
      </c>
      <c r="GCV67" s="4" t="s">
        <v>63</v>
      </c>
      <c r="GCW67" s="3"/>
      <c r="GCX67" s="3" t="s">
        <v>1</v>
      </c>
      <c r="GCY67" s="3" t="s">
        <v>2</v>
      </c>
      <c r="GCZ67" s="4" t="s">
        <v>3</v>
      </c>
      <c r="GDA67" s="4" t="s">
        <v>4</v>
      </c>
      <c r="GDB67" s="4" t="s">
        <v>5</v>
      </c>
      <c r="GDC67" s="4" t="s">
        <v>6</v>
      </c>
      <c r="GDD67" s="4" t="s">
        <v>7</v>
      </c>
      <c r="GDE67" s="4" t="s">
        <v>8</v>
      </c>
      <c r="GDF67" s="4" t="s">
        <v>9</v>
      </c>
      <c r="GDG67" s="4" t="s">
        <v>10</v>
      </c>
      <c r="GDH67" s="4" t="s">
        <v>11</v>
      </c>
      <c r="GDI67" s="4" t="s">
        <v>12</v>
      </c>
      <c r="GDJ67" s="4" t="s">
        <v>13</v>
      </c>
      <c r="GDK67" s="4" t="s">
        <v>14</v>
      </c>
      <c r="GDL67" s="4" t="s">
        <v>63</v>
      </c>
      <c r="GDM67" s="3"/>
      <c r="GDN67" s="3" t="s">
        <v>1</v>
      </c>
      <c r="GDO67" s="3" t="s">
        <v>2</v>
      </c>
      <c r="GDP67" s="4" t="s">
        <v>3</v>
      </c>
      <c r="GDQ67" s="4" t="s">
        <v>4</v>
      </c>
      <c r="GDR67" s="4" t="s">
        <v>5</v>
      </c>
      <c r="GDS67" s="4" t="s">
        <v>6</v>
      </c>
      <c r="GDT67" s="4" t="s">
        <v>7</v>
      </c>
      <c r="GDU67" s="4" t="s">
        <v>8</v>
      </c>
      <c r="GDV67" s="4" t="s">
        <v>9</v>
      </c>
      <c r="GDW67" s="4" t="s">
        <v>10</v>
      </c>
      <c r="GDX67" s="4" t="s">
        <v>11</v>
      </c>
      <c r="GDY67" s="4" t="s">
        <v>12</v>
      </c>
      <c r="GDZ67" s="4" t="s">
        <v>13</v>
      </c>
      <c r="GEA67" s="4" t="s">
        <v>14</v>
      </c>
      <c r="GEB67" s="4" t="s">
        <v>63</v>
      </c>
      <c r="GEC67" s="3"/>
      <c r="GED67" s="3" t="s">
        <v>1</v>
      </c>
      <c r="GEE67" s="3" t="s">
        <v>2</v>
      </c>
      <c r="GEF67" s="4" t="s">
        <v>3</v>
      </c>
      <c r="GEG67" s="4" t="s">
        <v>4</v>
      </c>
      <c r="GEH67" s="4" t="s">
        <v>5</v>
      </c>
      <c r="GEI67" s="4" t="s">
        <v>6</v>
      </c>
      <c r="GEJ67" s="4" t="s">
        <v>7</v>
      </c>
      <c r="GEK67" s="4" t="s">
        <v>8</v>
      </c>
      <c r="GEL67" s="4" t="s">
        <v>9</v>
      </c>
      <c r="GEM67" s="4" t="s">
        <v>10</v>
      </c>
      <c r="GEN67" s="4" t="s">
        <v>11</v>
      </c>
      <c r="GEO67" s="4" t="s">
        <v>12</v>
      </c>
      <c r="GEP67" s="4" t="s">
        <v>13</v>
      </c>
      <c r="GEQ67" s="4" t="s">
        <v>14</v>
      </c>
      <c r="GER67" s="4" t="s">
        <v>63</v>
      </c>
      <c r="GES67" s="3"/>
      <c r="GET67" s="3" t="s">
        <v>1</v>
      </c>
      <c r="GEU67" s="3" t="s">
        <v>2</v>
      </c>
      <c r="GEV67" s="4" t="s">
        <v>3</v>
      </c>
      <c r="GEW67" s="4" t="s">
        <v>4</v>
      </c>
      <c r="GEX67" s="4" t="s">
        <v>5</v>
      </c>
      <c r="GEY67" s="4" t="s">
        <v>6</v>
      </c>
      <c r="GEZ67" s="4" t="s">
        <v>7</v>
      </c>
      <c r="GFA67" s="4" t="s">
        <v>8</v>
      </c>
      <c r="GFB67" s="4" t="s">
        <v>9</v>
      </c>
      <c r="GFC67" s="4" t="s">
        <v>10</v>
      </c>
      <c r="GFD67" s="4" t="s">
        <v>11</v>
      </c>
      <c r="GFE67" s="4" t="s">
        <v>12</v>
      </c>
      <c r="GFF67" s="4" t="s">
        <v>13</v>
      </c>
      <c r="GFG67" s="4" t="s">
        <v>14</v>
      </c>
      <c r="GFH67" s="4" t="s">
        <v>63</v>
      </c>
      <c r="GFI67" s="3"/>
      <c r="GFJ67" s="3" t="s">
        <v>1</v>
      </c>
      <c r="GFK67" s="3" t="s">
        <v>2</v>
      </c>
      <c r="GFL67" s="4" t="s">
        <v>3</v>
      </c>
      <c r="GFM67" s="4" t="s">
        <v>4</v>
      </c>
      <c r="GFN67" s="4" t="s">
        <v>5</v>
      </c>
      <c r="GFO67" s="4" t="s">
        <v>6</v>
      </c>
      <c r="GFP67" s="4" t="s">
        <v>7</v>
      </c>
      <c r="GFQ67" s="4" t="s">
        <v>8</v>
      </c>
      <c r="GFR67" s="4" t="s">
        <v>9</v>
      </c>
      <c r="GFS67" s="4" t="s">
        <v>10</v>
      </c>
      <c r="GFT67" s="4" t="s">
        <v>11</v>
      </c>
      <c r="GFU67" s="4" t="s">
        <v>12</v>
      </c>
      <c r="GFV67" s="4" t="s">
        <v>13</v>
      </c>
      <c r="GFW67" s="4" t="s">
        <v>14</v>
      </c>
      <c r="GFX67" s="4" t="s">
        <v>63</v>
      </c>
      <c r="GFY67" s="3"/>
      <c r="GFZ67" s="3" t="s">
        <v>1</v>
      </c>
      <c r="GGA67" s="3" t="s">
        <v>2</v>
      </c>
      <c r="GGB67" s="4" t="s">
        <v>3</v>
      </c>
      <c r="GGC67" s="4" t="s">
        <v>4</v>
      </c>
      <c r="GGD67" s="4" t="s">
        <v>5</v>
      </c>
      <c r="GGE67" s="4" t="s">
        <v>6</v>
      </c>
      <c r="GGF67" s="4" t="s">
        <v>7</v>
      </c>
      <c r="GGG67" s="4" t="s">
        <v>8</v>
      </c>
      <c r="GGH67" s="4" t="s">
        <v>9</v>
      </c>
      <c r="GGI67" s="4" t="s">
        <v>10</v>
      </c>
      <c r="GGJ67" s="4" t="s">
        <v>11</v>
      </c>
      <c r="GGK67" s="4" t="s">
        <v>12</v>
      </c>
      <c r="GGL67" s="4" t="s">
        <v>13</v>
      </c>
      <c r="GGM67" s="4" t="s">
        <v>14</v>
      </c>
      <c r="GGN67" s="4" t="s">
        <v>63</v>
      </c>
      <c r="GGO67" s="3"/>
      <c r="GGP67" s="3" t="s">
        <v>1</v>
      </c>
      <c r="GGQ67" s="3" t="s">
        <v>2</v>
      </c>
      <c r="GGR67" s="4" t="s">
        <v>3</v>
      </c>
      <c r="GGS67" s="4" t="s">
        <v>4</v>
      </c>
      <c r="GGT67" s="4" t="s">
        <v>5</v>
      </c>
      <c r="GGU67" s="4" t="s">
        <v>6</v>
      </c>
      <c r="GGV67" s="4" t="s">
        <v>7</v>
      </c>
      <c r="GGW67" s="4" t="s">
        <v>8</v>
      </c>
      <c r="GGX67" s="4" t="s">
        <v>9</v>
      </c>
      <c r="GGY67" s="4" t="s">
        <v>10</v>
      </c>
      <c r="GGZ67" s="4" t="s">
        <v>11</v>
      </c>
      <c r="GHA67" s="4" t="s">
        <v>12</v>
      </c>
      <c r="GHB67" s="4" t="s">
        <v>13</v>
      </c>
      <c r="GHC67" s="4" t="s">
        <v>14</v>
      </c>
      <c r="GHD67" s="4" t="s">
        <v>63</v>
      </c>
      <c r="GHE67" s="3"/>
      <c r="GHF67" s="3" t="s">
        <v>1</v>
      </c>
      <c r="GHG67" s="3" t="s">
        <v>2</v>
      </c>
      <c r="GHH67" s="4" t="s">
        <v>3</v>
      </c>
      <c r="GHI67" s="4" t="s">
        <v>4</v>
      </c>
      <c r="GHJ67" s="4" t="s">
        <v>5</v>
      </c>
      <c r="GHK67" s="4" t="s">
        <v>6</v>
      </c>
      <c r="GHL67" s="4" t="s">
        <v>7</v>
      </c>
      <c r="GHM67" s="4" t="s">
        <v>8</v>
      </c>
      <c r="GHN67" s="4" t="s">
        <v>9</v>
      </c>
      <c r="GHO67" s="4" t="s">
        <v>10</v>
      </c>
      <c r="GHP67" s="4" t="s">
        <v>11</v>
      </c>
      <c r="GHQ67" s="4" t="s">
        <v>12</v>
      </c>
      <c r="GHR67" s="4" t="s">
        <v>13</v>
      </c>
      <c r="GHS67" s="4" t="s">
        <v>14</v>
      </c>
      <c r="GHT67" s="4" t="s">
        <v>63</v>
      </c>
      <c r="GHU67" s="3"/>
      <c r="GHV67" s="3" t="s">
        <v>1</v>
      </c>
      <c r="GHW67" s="3" t="s">
        <v>2</v>
      </c>
      <c r="GHX67" s="4" t="s">
        <v>3</v>
      </c>
      <c r="GHY67" s="4" t="s">
        <v>4</v>
      </c>
      <c r="GHZ67" s="4" t="s">
        <v>5</v>
      </c>
      <c r="GIA67" s="4" t="s">
        <v>6</v>
      </c>
      <c r="GIB67" s="4" t="s">
        <v>7</v>
      </c>
      <c r="GIC67" s="4" t="s">
        <v>8</v>
      </c>
      <c r="GID67" s="4" t="s">
        <v>9</v>
      </c>
      <c r="GIE67" s="4" t="s">
        <v>10</v>
      </c>
      <c r="GIF67" s="4" t="s">
        <v>11</v>
      </c>
      <c r="GIG67" s="4" t="s">
        <v>12</v>
      </c>
      <c r="GIH67" s="4" t="s">
        <v>13</v>
      </c>
      <c r="GII67" s="4" t="s">
        <v>14</v>
      </c>
      <c r="GIJ67" s="4" t="s">
        <v>63</v>
      </c>
      <c r="GIK67" s="3"/>
      <c r="GIL67" s="3" t="s">
        <v>1</v>
      </c>
      <c r="GIM67" s="3" t="s">
        <v>2</v>
      </c>
      <c r="GIN67" s="4" t="s">
        <v>3</v>
      </c>
      <c r="GIO67" s="4" t="s">
        <v>4</v>
      </c>
      <c r="GIP67" s="4" t="s">
        <v>5</v>
      </c>
      <c r="GIQ67" s="4" t="s">
        <v>6</v>
      </c>
      <c r="GIR67" s="4" t="s">
        <v>7</v>
      </c>
      <c r="GIS67" s="4" t="s">
        <v>8</v>
      </c>
      <c r="GIT67" s="4" t="s">
        <v>9</v>
      </c>
      <c r="GIU67" s="4" t="s">
        <v>10</v>
      </c>
      <c r="GIV67" s="4" t="s">
        <v>11</v>
      </c>
      <c r="GIW67" s="4" t="s">
        <v>12</v>
      </c>
      <c r="GIX67" s="4" t="s">
        <v>13</v>
      </c>
      <c r="GIY67" s="4" t="s">
        <v>14</v>
      </c>
      <c r="GIZ67" s="4" t="s">
        <v>63</v>
      </c>
      <c r="GJA67" s="3"/>
      <c r="GJB67" s="3" t="s">
        <v>1</v>
      </c>
      <c r="GJC67" s="3" t="s">
        <v>2</v>
      </c>
      <c r="GJD67" s="4" t="s">
        <v>3</v>
      </c>
      <c r="GJE67" s="4" t="s">
        <v>4</v>
      </c>
      <c r="GJF67" s="4" t="s">
        <v>5</v>
      </c>
      <c r="GJG67" s="4" t="s">
        <v>6</v>
      </c>
      <c r="GJH67" s="4" t="s">
        <v>7</v>
      </c>
      <c r="GJI67" s="4" t="s">
        <v>8</v>
      </c>
      <c r="GJJ67" s="4" t="s">
        <v>9</v>
      </c>
      <c r="GJK67" s="4" t="s">
        <v>10</v>
      </c>
      <c r="GJL67" s="4" t="s">
        <v>11</v>
      </c>
      <c r="GJM67" s="4" t="s">
        <v>12</v>
      </c>
      <c r="GJN67" s="4" t="s">
        <v>13</v>
      </c>
      <c r="GJO67" s="4" t="s">
        <v>14</v>
      </c>
      <c r="GJP67" s="4" t="s">
        <v>63</v>
      </c>
      <c r="GJQ67" s="3"/>
      <c r="GJR67" s="3" t="s">
        <v>1</v>
      </c>
      <c r="GJS67" s="3" t="s">
        <v>2</v>
      </c>
      <c r="GJT67" s="4" t="s">
        <v>3</v>
      </c>
      <c r="GJU67" s="4" t="s">
        <v>4</v>
      </c>
      <c r="GJV67" s="4" t="s">
        <v>5</v>
      </c>
      <c r="GJW67" s="4" t="s">
        <v>6</v>
      </c>
      <c r="GJX67" s="4" t="s">
        <v>7</v>
      </c>
      <c r="GJY67" s="4" t="s">
        <v>8</v>
      </c>
      <c r="GJZ67" s="4" t="s">
        <v>9</v>
      </c>
      <c r="GKA67" s="4" t="s">
        <v>10</v>
      </c>
      <c r="GKB67" s="4" t="s">
        <v>11</v>
      </c>
      <c r="GKC67" s="4" t="s">
        <v>12</v>
      </c>
      <c r="GKD67" s="4" t="s">
        <v>13</v>
      </c>
      <c r="GKE67" s="4" t="s">
        <v>14</v>
      </c>
      <c r="GKF67" s="4" t="s">
        <v>63</v>
      </c>
      <c r="GKG67" s="3"/>
      <c r="GKH67" s="3" t="s">
        <v>1</v>
      </c>
      <c r="GKI67" s="3" t="s">
        <v>2</v>
      </c>
      <c r="GKJ67" s="4" t="s">
        <v>3</v>
      </c>
      <c r="GKK67" s="4" t="s">
        <v>4</v>
      </c>
      <c r="GKL67" s="4" t="s">
        <v>5</v>
      </c>
      <c r="GKM67" s="4" t="s">
        <v>6</v>
      </c>
      <c r="GKN67" s="4" t="s">
        <v>7</v>
      </c>
      <c r="GKO67" s="4" t="s">
        <v>8</v>
      </c>
      <c r="GKP67" s="4" t="s">
        <v>9</v>
      </c>
      <c r="GKQ67" s="4" t="s">
        <v>10</v>
      </c>
      <c r="GKR67" s="4" t="s">
        <v>11</v>
      </c>
      <c r="GKS67" s="4" t="s">
        <v>12</v>
      </c>
      <c r="GKT67" s="4" t="s">
        <v>13</v>
      </c>
      <c r="GKU67" s="4" t="s">
        <v>14</v>
      </c>
      <c r="GKV67" s="4" t="s">
        <v>63</v>
      </c>
      <c r="GKW67" s="3"/>
      <c r="GKX67" s="3" t="s">
        <v>1</v>
      </c>
      <c r="GKY67" s="3" t="s">
        <v>2</v>
      </c>
      <c r="GKZ67" s="4" t="s">
        <v>3</v>
      </c>
      <c r="GLA67" s="4" t="s">
        <v>4</v>
      </c>
      <c r="GLB67" s="4" t="s">
        <v>5</v>
      </c>
      <c r="GLC67" s="4" t="s">
        <v>6</v>
      </c>
      <c r="GLD67" s="4" t="s">
        <v>7</v>
      </c>
      <c r="GLE67" s="4" t="s">
        <v>8</v>
      </c>
      <c r="GLF67" s="4" t="s">
        <v>9</v>
      </c>
      <c r="GLG67" s="4" t="s">
        <v>10</v>
      </c>
      <c r="GLH67" s="4" t="s">
        <v>11</v>
      </c>
      <c r="GLI67" s="4" t="s">
        <v>12</v>
      </c>
      <c r="GLJ67" s="4" t="s">
        <v>13</v>
      </c>
      <c r="GLK67" s="4" t="s">
        <v>14</v>
      </c>
      <c r="GLL67" s="4" t="s">
        <v>63</v>
      </c>
      <c r="GLM67" s="3"/>
      <c r="GLN67" s="3" t="s">
        <v>1</v>
      </c>
      <c r="GLO67" s="3" t="s">
        <v>2</v>
      </c>
      <c r="GLP67" s="4" t="s">
        <v>3</v>
      </c>
      <c r="GLQ67" s="4" t="s">
        <v>4</v>
      </c>
      <c r="GLR67" s="4" t="s">
        <v>5</v>
      </c>
      <c r="GLS67" s="4" t="s">
        <v>6</v>
      </c>
      <c r="GLT67" s="4" t="s">
        <v>7</v>
      </c>
      <c r="GLU67" s="4" t="s">
        <v>8</v>
      </c>
      <c r="GLV67" s="4" t="s">
        <v>9</v>
      </c>
      <c r="GLW67" s="4" t="s">
        <v>10</v>
      </c>
      <c r="GLX67" s="4" t="s">
        <v>11</v>
      </c>
      <c r="GLY67" s="4" t="s">
        <v>12</v>
      </c>
      <c r="GLZ67" s="4" t="s">
        <v>13</v>
      </c>
      <c r="GMA67" s="4" t="s">
        <v>14</v>
      </c>
      <c r="GMB67" s="4" t="s">
        <v>63</v>
      </c>
      <c r="GMC67" s="3"/>
      <c r="GMD67" s="3" t="s">
        <v>1</v>
      </c>
      <c r="GME67" s="3" t="s">
        <v>2</v>
      </c>
      <c r="GMF67" s="4" t="s">
        <v>3</v>
      </c>
      <c r="GMG67" s="4" t="s">
        <v>4</v>
      </c>
      <c r="GMH67" s="4" t="s">
        <v>5</v>
      </c>
      <c r="GMI67" s="4" t="s">
        <v>6</v>
      </c>
      <c r="GMJ67" s="4" t="s">
        <v>7</v>
      </c>
      <c r="GMK67" s="4" t="s">
        <v>8</v>
      </c>
      <c r="GML67" s="4" t="s">
        <v>9</v>
      </c>
      <c r="GMM67" s="4" t="s">
        <v>10</v>
      </c>
      <c r="GMN67" s="4" t="s">
        <v>11</v>
      </c>
      <c r="GMO67" s="4" t="s">
        <v>12</v>
      </c>
      <c r="GMP67" s="4" t="s">
        <v>13</v>
      </c>
      <c r="GMQ67" s="4" t="s">
        <v>14</v>
      </c>
      <c r="GMR67" s="4" t="s">
        <v>63</v>
      </c>
      <c r="GMS67" s="3"/>
      <c r="GMT67" s="3" t="s">
        <v>1</v>
      </c>
      <c r="GMU67" s="3" t="s">
        <v>2</v>
      </c>
      <c r="GMV67" s="4" t="s">
        <v>3</v>
      </c>
      <c r="GMW67" s="4" t="s">
        <v>4</v>
      </c>
      <c r="GMX67" s="4" t="s">
        <v>5</v>
      </c>
      <c r="GMY67" s="4" t="s">
        <v>6</v>
      </c>
      <c r="GMZ67" s="4" t="s">
        <v>7</v>
      </c>
      <c r="GNA67" s="4" t="s">
        <v>8</v>
      </c>
      <c r="GNB67" s="4" t="s">
        <v>9</v>
      </c>
      <c r="GNC67" s="4" t="s">
        <v>10</v>
      </c>
      <c r="GND67" s="4" t="s">
        <v>11</v>
      </c>
      <c r="GNE67" s="4" t="s">
        <v>12</v>
      </c>
      <c r="GNF67" s="4" t="s">
        <v>13</v>
      </c>
      <c r="GNG67" s="4" t="s">
        <v>14</v>
      </c>
      <c r="GNH67" s="4" t="s">
        <v>63</v>
      </c>
      <c r="GNI67" s="3"/>
      <c r="GNJ67" s="3" t="s">
        <v>1</v>
      </c>
      <c r="GNK67" s="3" t="s">
        <v>2</v>
      </c>
      <c r="GNL67" s="4" t="s">
        <v>3</v>
      </c>
      <c r="GNM67" s="4" t="s">
        <v>4</v>
      </c>
      <c r="GNN67" s="4" t="s">
        <v>5</v>
      </c>
      <c r="GNO67" s="4" t="s">
        <v>6</v>
      </c>
      <c r="GNP67" s="4" t="s">
        <v>7</v>
      </c>
      <c r="GNQ67" s="4" t="s">
        <v>8</v>
      </c>
      <c r="GNR67" s="4" t="s">
        <v>9</v>
      </c>
      <c r="GNS67" s="4" t="s">
        <v>10</v>
      </c>
      <c r="GNT67" s="4" t="s">
        <v>11</v>
      </c>
      <c r="GNU67" s="4" t="s">
        <v>12</v>
      </c>
      <c r="GNV67" s="4" t="s">
        <v>13</v>
      </c>
      <c r="GNW67" s="4" t="s">
        <v>14</v>
      </c>
      <c r="GNX67" s="4" t="s">
        <v>63</v>
      </c>
      <c r="GNY67" s="3"/>
      <c r="GNZ67" s="3" t="s">
        <v>1</v>
      </c>
      <c r="GOA67" s="3" t="s">
        <v>2</v>
      </c>
      <c r="GOB67" s="4" t="s">
        <v>3</v>
      </c>
      <c r="GOC67" s="4" t="s">
        <v>4</v>
      </c>
      <c r="GOD67" s="4" t="s">
        <v>5</v>
      </c>
      <c r="GOE67" s="4" t="s">
        <v>6</v>
      </c>
      <c r="GOF67" s="4" t="s">
        <v>7</v>
      </c>
      <c r="GOG67" s="4" t="s">
        <v>8</v>
      </c>
      <c r="GOH67" s="4" t="s">
        <v>9</v>
      </c>
      <c r="GOI67" s="4" t="s">
        <v>10</v>
      </c>
      <c r="GOJ67" s="4" t="s">
        <v>11</v>
      </c>
      <c r="GOK67" s="4" t="s">
        <v>12</v>
      </c>
      <c r="GOL67" s="4" t="s">
        <v>13</v>
      </c>
      <c r="GOM67" s="4" t="s">
        <v>14</v>
      </c>
      <c r="GON67" s="4" t="s">
        <v>63</v>
      </c>
      <c r="GOO67" s="3"/>
      <c r="GOP67" s="3" t="s">
        <v>1</v>
      </c>
      <c r="GOQ67" s="3" t="s">
        <v>2</v>
      </c>
      <c r="GOR67" s="4" t="s">
        <v>3</v>
      </c>
      <c r="GOS67" s="4" t="s">
        <v>4</v>
      </c>
      <c r="GOT67" s="4" t="s">
        <v>5</v>
      </c>
      <c r="GOU67" s="4" t="s">
        <v>6</v>
      </c>
      <c r="GOV67" s="4" t="s">
        <v>7</v>
      </c>
      <c r="GOW67" s="4" t="s">
        <v>8</v>
      </c>
      <c r="GOX67" s="4" t="s">
        <v>9</v>
      </c>
      <c r="GOY67" s="4" t="s">
        <v>10</v>
      </c>
      <c r="GOZ67" s="4" t="s">
        <v>11</v>
      </c>
      <c r="GPA67" s="4" t="s">
        <v>12</v>
      </c>
      <c r="GPB67" s="4" t="s">
        <v>13</v>
      </c>
      <c r="GPC67" s="4" t="s">
        <v>14</v>
      </c>
      <c r="GPD67" s="4" t="s">
        <v>63</v>
      </c>
      <c r="GPE67" s="3"/>
      <c r="GPF67" s="3" t="s">
        <v>1</v>
      </c>
      <c r="GPG67" s="3" t="s">
        <v>2</v>
      </c>
      <c r="GPH67" s="4" t="s">
        <v>3</v>
      </c>
      <c r="GPI67" s="4" t="s">
        <v>4</v>
      </c>
      <c r="GPJ67" s="4" t="s">
        <v>5</v>
      </c>
      <c r="GPK67" s="4" t="s">
        <v>6</v>
      </c>
      <c r="GPL67" s="4" t="s">
        <v>7</v>
      </c>
      <c r="GPM67" s="4" t="s">
        <v>8</v>
      </c>
      <c r="GPN67" s="4" t="s">
        <v>9</v>
      </c>
      <c r="GPO67" s="4" t="s">
        <v>10</v>
      </c>
      <c r="GPP67" s="4" t="s">
        <v>11</v>
      </c>
      <c r="GPQ67" s="4" t="s">
        <v>12</v>
      </c>
      <c r="GPR67" s="4" t="s">
        <v>13</v>
      </c>
      <c r="GPS67" s="4" t="s">
        <v>14</v>
      </c>
      <c r="GPT67" s="4" t="s">
        <v>63</v>
      </c>
      <c r="GPU67" s="3"/>
      <c r="GPV67" s="3" t="s">
        <v>1</v>
      </c>
      <c r="GPW67" s="3" t="s">
        <v>2</v>
      </c>
      <c r="GPX67" s="4" t="s">
        <v>3</v>
      </c>
      <c r="GPY67" s="4" t="s">
        <v>4</v>
      </c>
      <c r="GPZ67" s="4" t="s">
        <v>5</v>
      </c>
      <c r="GQA67" s="4" t="s">
        <v>6</v>
      </c>
      <c r="GQB67" s="4" t="s">
        <v>7</v>
      </c>
      <c r="GQC67" s="4" t="s">
        <v>8</v>
      </c>
      <c r="GQD67" s="4" t="s">
        <v>9</v>
      </c>
      <c r="GQE67" s="4" t="s">
        <v>10</v>
      </c>
      <c r="GQF67" s="4" t="s">
        <v>11</v>
      </c>
      <c r="GQG67" s="4" t="s">
        <v>12</v>
      </c>
      <c r="GQH67" s="4" t="s">
        <v>13</v>
      </c>
      <c r="GQI67" s="4" t="s">
        <v>14</v>
      </c>
      <c r="GQJ67" s="4" t="s">
        <v>63</v>
      </c>
      <c r="GQK67" s="3"/>
      <c r="GQL67" s="3" t="s">
        <v>1</v>
      </c>
      <c r="GQM67" s="3" t="s">
        <v>2</v>
      </c>
      <c r="GQN67" s="4" t="s">
        <v>3</v>
      </c>
      <c r="GQO67" s="4" t="s">
        <v>4</v>
      </c>
      <c r="GQP67" s="4" t="s">
        <v>5</v>
      </c>
      <c r="GQQ67" s="4" t="s">
        <v>6</v>
      </c>
      <c r="GQR67" s="4" t="s">
        <v>7</v>
      </c>
      <c r="GQS67" s="4" t="s">
        <v>8</v>
      </c>
      <c r="GQT67" s="4" t="s">
        <v>9</v>
      </c>
      <c r="GQU67" s="4" t="s">
        <v>10</v>
      </c>
      <c r="GQV67" s="4" t="s">
        <v>11</v>
      </c>
      <c r="GQW67" s="4" t="s">
        <v>12</v>
      </c>
      <c r="GQX67" s="4" t="s">
        <v>13</v>
      </c>
      <c r="GQY67" s="4" t="s">
        <v>14</v>
      </c>
      <c r="GQZ67" s="4" t="s">
        <v>63</v>
      </c>
      <c r="GRA67" s="3"/>
      <c r="GRB67" s="3" t="s">
        <v>1</v>
      </c>
      <c r="GRC67" s="3" t="s">
        <v>2</v>
      </c>
      <c r="GRD67" s="4" t="s">
        <v>3</v>
      </c>
      <c r="GRE67" s="4" t="s">
        <v>4</v>
      </c>
      <c r="GRF67" s="4" t="s">
        <v>5</v>
      </c>
      <c r="GRG67" s="4" t="s">
        <v>6</v>
      </c>
      <c r="GRH67" s="4" t="s">
        <v>7</v>
      </c>
      <c r="GRI67" s="4" t="s">
        <v>8</v>
      </c>
      <c r="GRJ67" s="4" t="s">
        <v>9</v>
      </c>
      <c r="GRK67" s="4" t="s">
        <v>10</v>
      </c>
      <c r="GRL67" s="4" t="s">
        <v>11</v>
      </c>
      <c r="GRM67" s="4" t="s">
        <v>12</v>
      </c>
      <c r="GRN67" s="4" t="s">
        <v>13</v>
      </c>
      <c r="GRO67" s="4" t="s">
        <v>14</v>
      </c>
      <c r="GRP67" s="4" t="s">
        <v>63</v>
      </c>
      <c r="GRQ67" s="3"/>
      <c r="GRR67" s="3" t="s">
        <v>1</v>
      </c>
      <c r="GRS67" s="3" t="s">
        <v>2</v>
      </c>
      <c r="GRT67" s="4" t="s">
        <v>3</v>
      </c>
      <c r="GRU67" s="4" t="s">
        <v>4</v>
      </c>
      <c r="GRV67" s="4" t="s">
        <v>5</v>
      </c>
      <c r="GRW67" s="4" t="s">
        <v>6</v>
      </c>
      <c r="GRX67" s="4" t="s">
        <v>7</v>
      </c>
      <c r="GRY67" s="4" t="s">
        <v>8</v>
      </c>
      <c r="GRZ67" s="4" t="s">
        <v>9</v>
      </c>
      <c r="GSA67" s="4" t="s">
        <v>10</v>
      </c>
      <c r="GSB67" s="4" t="s">
        <v>11</v>
      </c>
      <c r="GSC67" s="4" t="s">
        <v>12</v>
      </c>
      <c r="GSD67" s="4" t="s">
        <v>13</v>
      </c>
      <c r="GSE67" s="4" t="s">
        <v>14</v>
      </c>
      <c r="GSF67" s="4" t="s">
        <v>63</v>
      </c>
      <c r="GSG67" s="3"/>
      <c r="GSH67" s="3" t="s">
        <v>1</v>
      </c>
      <c r="GSI67" s="3" t="s">
        <v>2</v>
      </c>
      <c r="GSJ67" s="4" t="s">
        <v>3</v>
      </c>
      <c r="GSK67" s="4" t="s">
        <v>4</v>
      </c>
      <c r="GSL67" s="4" t="s">
        <v>5</v>
      </c>
      <c r="GSM67" s="4" t="s">
        <v>6</v>
      </c>
      <c r="GSN67" s="4" t="s">
        <v>7</v>
      </c>
      <c r="GSO67" s="4" t="s">
        <v>8</v>
      </c>
      <c r="GSP67" s="4" t="s">
        <v>9</v>
      </c>
      <c r="GSQ67" s="4" t="s">
        <v>10</v>
      </c>
      <c r="GSR67" s="4" t="s">
        <v>11</v>
      </c>
      <c r="GSS67" s="4" t="s">
        <v>12</v>
      </c>
      <c r="GST67" s="4" t="s">
        <v>13</v>
      </c>
      <c r="GSU67" s="4" t="s">
        <v>14</v>
      </c>
      <c r="GSV67" s="4" t="s">
        <v>63</v>
      </c>
      <c r="GSW67" s="3"/>
      <c r="GSX67" s="3" t="s">
        <v>1</v>
      </c>
      <c r="GSY67" s="3" t="s">
        <v>2</v>
      </c>
      <c r="GSZ67" s="4" t="s">
        <v>3</v>
      </c>
      <c r="GTA67" s="4" t="s">
        <v>4</v>
      </c>
      <c r="GTB67" s="4" t="s">
        <v>5</v>
      </c>
      <c r="GTC67" s="4" t="s">
        <v>6</v>
      </c>
      <c r="GTD67" s="4" t="s">
        <v>7</v>
      </c>
      <c r="GTE67" s="4" t="s">
        <v>8</v>
      </c>
      <c r="GTF67" s="4" t="s">
        <v>9</v>
      </c>
      <c r="GTG67" s="4" t="s">
        <v>10</v>
      </c>
      <c r="GTH67" s="4" t="s">
        <v>11</v>
      </c>
      <c r="GTI67" s="4" t="s">
        <v>12</v>
      </c>
      <c r="GTJ67" s="4" t="s">
        <v>13</v>
      </c>
      <c r="GTK67" s="4" t="s">
        <v>14</v>
      </c>
      <c r="GTL67" s="4" t="s">
        <v>63</v>
      </c>
      <c r="GTM67" s="3"/>
      <c r="GTN67" s="3" t="s">
        <v>1</v>
      </c>
      <c r="GTO67" s="3" t="s">
        <v>2</v>
      </c>
      <c r="GTP67" s="4" t="s">
        <v>3</v>
      </c>
      <c r="GTQ67" s="4" t="s">
        <v>4</v>
      </c>
      <c r="GTR67" s="4" t="s">
        <v>5</v>
      </c>
      <c r="GTS67" s="4" t="s">
        <v>6</v>
      </c>
      <c r="GTT67" s="4" t="s">
        <v>7</v>
      </c>
      <c r="GTU67" s="4" t="s">
        <v>8</v>
      </c>
      <c r="GTV67" s="4" t="s">
        <v>9</v>
      </c>
      <c r="GTW67" s="4" t="s">
        <v>10</v>
      </c>
      <c r="GTX67" s="4" t="s">
        <v>11</v>
      </c>
      <c r="GTY67" s="4" t="s">
        <v>12</v>
      </c>
      <c r="GTZ67" s="4" t="s">
        <v>13</v>
      </c>
      <c r="GUA67" s="4" t="s">
        <v>14</v>
      </c>
      <c r="GUB67" s="4" t="s">
        <v>63</v>
      </c>
      <c r="GUC67" s="3"/>
      <c r="GUD67" s="3" t="s">
        <v>1</v>
      </c>
      <c r="GUE67" s="3" t="s">
        <v>2</v>
      </c>
      <c r="GUF67" s="4" t="s">
        <v>3</v>
      </c>
      <c r="GUG67" s="4" t="s">
        <v>4</v>
      </c>
      <c r="GUH67" s="4" t="s">
        <v>5</v>
      </c>
      <c r="GUI67" s="4" t="s">
        <v>6</v>
      </c>
      <c r="GUJ67" s="4" t="s">
        <v>7</v>
      </c>
      <c r="GUK67" s="4" t="s">
        <v>8</v>
      </c>
      <c r="GUL67" s="4" t="s">
        <v>9</v>
      </c>
      <c r="GUM67" s="4" t="s">
        <v>10</v>
      </c>
      <c r="GUN67" s="4" t="s">
        <v>11</v>
      </c>
      <c r="GUO67" s="4" t="s">
        <v>12</v>
      </c>
      <c r="GUP67" s="4" t="s">
        <v>13</v>
      </c>
      <c r="GUQ67" s="4" t="s">
        <v>14</v>
      </c>
      <c r="GUR67" s="4" t="s">
        <v>63</v>
      </c>
      <c r="GUS67" s="3"/>
      <c r="GUT67" s="3" t="s">
        <v>1</v>
      </c>
      <c r="GUU67" s="3" t="s">
        <v>2</v>
      </c>
      <c r="GUV67" s="4" t="s">
        <v>3</v>
      </c>
      <c r="GUW67" s="4" t="s">
        <v>4</v>
      </c>
      <c r="GUX67" s="4" t="s">
        <v>5</v>
      </c>
      <c r="GUY67" s="4" t="s">
        <v>6</v>
      </c>
      <c r="GUZ67" s="4" t="s">
        <v>7</v>
      </c>
      <c r="GVA67" s="4" t="s">
        <v>8</v>
      </c>
      <c r="GVB67" s="4" t="s">
        <v>9</v>
      </c>
      <c r="GVC67" s="4" t="s">
        <v>10</v>
      </c>
      <c r="GVD67" s="4" t="s">
        <v>11</v>
      </c>
      <c r="GVE67" s="4" t="s">
        <v>12</v>
      </c>
      <c r="GVF67" s="4" t="s">
        <v>13</v>
      </c>
      <c r="GVG67" s="4" t="s">
        <v>14</v>
      </c>
      <c r="GVH67" s="4" t="s">
        <v>63</v>
      </c>
      <c r="GVI67" s="3"/>
      <c r="GVJ67" s="3" t="s">
        <v>1</v>
      </c>
      <c r="GVK67" s="3" t="s">
        <v>2</v>
      </c>
      <c r="GVL67" s="4" t="s">
        <v>3</v>
      </c>
      <c r="GVM67" s="4" t="s">
        <v>4</v>
      </c>
      <c r="GVN67" s="4" t="s">
        <v>5</v>
      </c>
      <c r="GVO67" s="4" t="s">
        <v>6</v>
      </c>
      <c r="GVP67" s="4" t="s">
        <v>7</v>
      </c>
      <c r="GVQ67" s="4" t="s">
        <v>8</v>
      </c>
      <c r="GVR67" s="4" t="s">
        <v>9</v>
      </c>
      <c r="GVS67" s="4" t="s">
        <v>10</v>
      </c>
      <c r="GVT67" s="4" t="s">
        <v>11</v>
      </c>
      <c r="GVU67" s="4" t="s">
        <v>12</v>
      </c>
      <c r="GVV67" s="4" t="s">
        <v>13</v>
      </c>
      <c r="GVW67" s="4" t="s">
        <v>14</v>
      </c>
      <c r="GVX67" s="4" t="s">
        <v>63</v>
      </c>
      <c r="GVY67" s="3"/>
      <c r="GVZ67" s="3" t="s">
        <v>1</v>
      </c>
      <c r="GWA67" s="3" t="s">
        <v>2</v>
      </c>
      <c r="GWB67" s="4" t="s">
        <v>3</v>
      </c>
      <c r="GWC67" s="4" t="s">
        <v>4</v>
      </c>
      <c r="GWD67" s="4" t="s">
        <v>5</v>
      </c>
      <c r="GWE67" s="4" t="s">
        <v>6</v>
      </c>
      <c r="GWF67" s="4" t="s">
        <v>7</v>
      </c>
      <c r="GWG67" s="4" t="s">
        <v>8</v>
      </c>
      <c r="GWH67" s="4" t="s">
        <v>9</v>
      </c>
      <c r="GWI67" s="4" t="s">
        <v>10</v>
      </c>
      <c r="GWJ67" s="4" t="s">
        <v>11</v>
      </c>
      <c r="GWK67" s="4" t="s">
        <v>12</v>
      </c>
      <c r="GWL67" s="4" t="s">
        <v>13</v>
      </c>
      <c r="GWM67" s="4" t="s">
        <v>14</v>
      </c>
      <c r="GWN67" s="4" t="s">
        <v>63</v>
      </c>
      <c r="GWO67" s="3"/>
      <c r="GWP67" s="3" t="s">
        <v>1</v>
      </c>
      <c r="GWQ67" s="3" t="s">
        <v>2</v>
      </c>
      <c r="GWR67" s="4" t="s">
        <v>3</v>
      </c>
      <c r="GWS67" s="4" t="s">
        <v>4</v>
      </c>
      <c r="GWT67" s="4" t="s">
        <v>5</v>
      </c>
      <c r="GWU67" s="4" t="s">
        <v>6</v>
      </c>
      <c r="GWV67" s="4" t="s">
        <v>7</v>
      </c>
      <c r="GWW67" s="4" t="s">
        <v>8</v>
      </c>
      <c r="GWX67" s="4" t="s">
        <v>9</v>
      </c>
      <c r="GWY67" s="4" t="s">
        <v>10</v>
      </c>
      <c r="GWZ67" s="4" t="s">
        <v>11</v>
      </c>
      <c r="GXA67" s="4" t="s">
        <v>12</v>
      </c>
      <c r="GXB67" s="4" t="s">
        <v>13</v>
      </c>
      <c r="GXC67" s="4" t="s">
        <v>14</v>
      </c>
      <c r="GXD67" s="4" t="s">
        <v>63</v>
      </c>
      <c r="GXE67" s="3"/>
      <c r="GXF67" s="3" t="s">
        <v>1</v>
      </c>
      <c r="GXG67" s="3" t="s">
        <v>2</v>
      </c>
      <c r="GXH67" s="4" t="s">
        <v>3</v>
      </c>
      <c r="GXI67" s="4" t="s">
        <v>4</v>
      </c>
      <c r="GXJ67" s="4" t="s">
        <v>5</v>
      </c>
      <c r="GXK67" s="4" t="s">
        <v>6</v>
      </c>
      <c r="GXL67" s="4" t="s">
        <v>7</v>
      </c>
      <c r="GXM67" s="4" t="s">
        <v>8</v>
      </c>
      <c r="GXN67" s="4" t="s">
        <v>9</v>
      </c>
      <c r="GXO67" s="4" t="s">
        <v>10</v>
      </c>
      <c r="GXP67" s="4" t="s">
        <v>11</v>
      </c>
      <c r="GXQ67" s="4" t="s">
        <v>12</v>
      </c>
      <c r="GXR67" s="4" t="s">
        <v>13</v>
      </c>
      <c r="GXS67" s="4" t="s">
        <v>14</v>
      </c>
      <c r="GXT67" s="4" t="s">
        <v>63</v>
      </c>
      <c r="GXU67" s="3"/>
      <c r="GXV67" s="3" t="s">
        <v>1</v>
      </c>
      <c r="GXW67" s="3" t="s">
        <v>2</v>
      </c>
      <c r="GXX67" s="4" t="s">
        <v>3</v>
      </c>
      <c r="GXY67" s="4" t="s">
        <v>4</v>
      </c>
      <c r="GXZ67" s="4" t="s">
        <v>5</v>
      </c>
      <c r="GYA67" s="4" t="s">
        <v>6</v>
      </c>
      <c r="GYB67" s="4" t="s">
        <v>7</v>
      </c>
      <c r="GYC67" s="4" t="s">
        <v>8</v>
      </c>
      <c r="GYD67" s="4" t="s">
        <v>9</v>
      </c>
      <c r="GYE67" s="4" t="s">
        <v>10</v>
      </c>
      <c r="GYF67" s="4" t="s">
        <v>11</v>
      </c>
      <c r="GYG67" s="4" t="s">
        <v>12</v>
      </c>
      <c r="GYH67" s="4" t="s">
        <v>13</v>
      </c>
      <c r="GYI67" s="4" t="s">
        <v>14</v>
      </c>
      <c r="GYJ67" s="4" t="s">
        <v>63</v>
      </c>
      <c r="GYK67" s="3"/>
      <c r="GYL67" s="3" t="s">
        <v>1</v>
      </c>
      <c r="GYM67" s="3" t="s">
        <v>2</v>
      </c>
      <c r="GYN67" s="4" t="s">
        <v>3</v>
      </c>
      <c r="GYO67" s="4" t="s">
        <v>4</v>
      </c>
      <c r="GYP67" s="4" t="s">
        <v>5</v>
      </c>
      <c r="GYQ67" s="4" t="s">
        <v>6</v>
      </c>
      <c r="GYR67" s="4" t="s">
        <v>7</v>
      </c>
      <c r="GYS67" s="4" t="s">
        <v>8</v>
      </c>
      <c r="GYT67" s="4" t="s">
        <v>9</v>
      </c>
      <c r="GYU67" s="4" t="s">
        <v>10</v>
      </c>
      <c r="GYV67" s="4" t="s">
        <v>11</v>
      </c>
      <c r="GYW67" s="4" t="s">
        <v>12</v>
      </c>
      <c r="GYX67" s="4" t="s">
        <v>13</v>
      </c>
      <c r="GYY67" s="4" t="s">
        <v>14</v>
      </c>
      <c r="GYZ67" s="4" t="s">
        <v>63</v>
      </c>
      <c r="GZA67" s="3"/>
      <c r="GZB67" s="3" t="s">
        <v>1</v>
      </c>
      <c r="GZC67" s="3" t="s">
        <v>2</v>
      </c>
      <c r="GZD67" s="4" t="s">
        <v>3</v>
      </c>
      <c r="GZE67" s="4" t="s">
        <v>4</v>
      </c>
      <c r="GZF67" s="4" t="s">
        <v>5</v>
      </c>
      <c r="GZG67" s="4" t="s">
        <v>6</v>
      </c>
      <c r="GZH67" s="4" t="s">
        <v>7</v>
      </c>
      <c r="GZI67" s="4" t="s">
        <v>8</v>
      </c>
      <c r="GZJ67" s="4" t="s">
        <v>9</v>
      </c>
      <c r="GZK67" s="4" t="s">
        <v>10</v>
      </c>
      <c r="GZL67" s="4" t="s">
        <v>11</v>
      </c>
      <c r="GZM67" s="4" t="s">
        <v>12</v>
      </c>
      <c r="GZN67" s="4" t="s">
        <v>13</v>
      </c>
      <c r="GZO67" s="4" t="s">
        <v>14</v>
      </c>
      <c r="GZP67" s="4" t="s">
        <v>63</v>
      </c>
      <c r="GZQ67" s="3"/>
      <c r="GZR67" s="3" t="s">
        <v>1</v>
      </c>
      <c r="GZS67" s="3" t="s">
        <v>2</v>
      </c>
      <c r="GZT67" s="4" t="s">
        <v>3</v>
      </c>
      <c r="GZU67" s="4" t="s">
        <v>4</v>
      </c>
      <c r="GZV67" s="4" t="s">
        <v>5</v>
      </c>
      <c r="GZW67" s="4" t="s">
        <v>6</v>
      </c>
      <c r="GZX67" s="4" t="s">
        <v>7</v>
      </c>
      <c r="GZY67" s="4" t="s">
        <v>8</v>
      </c>
      <c r="GZZ67" s="4" t="s">
        <v>9</v>
      </c>
      <c r="HAA67" s="4" t="s">
        <v>10</v>
      </c>
      <c r="HAB67" s="4" t="s">
        <v>11</v>
      </c>
      <c r="HAC67" s="4" t="s">
        <v>12</v>
      </c>
      <c r="HAD67" s="4" t="s">
        <v>13</v>
      </c>
      <c r="HAE67" s="4" t="s">
        <v>14</v>
      </c>
      <c r="HAF67" s="4" t="s">
        <v>63</v>
      </c>
      <c r="HAG67" s="3"/>
      <c r="HAH67" s="3" t="s">
        <v>1</v>
      </c>
      <c r="HAI67" s="3" t="s">
        <v>2</v>
      </c>
      <c r="HAJ67" s="4" t="s">
        <v>3</v>
      </c>
      <c r="HAK67" s="4" t="s">
        <v>4</v>
      </c>
      <c r="HAL67" s="4" t="s">
        <v>5</v>
      </c>
      <c r="HAM67" s="4" t="s">
        <v>6</v>
      </c>
      <c r="HAN67" s="4" t="s">
        <v>7</v>
      </c>
      <c r="HAO67" s="4" t="s">
        <v>8</v>
      </c>
      <c r="HAP67" s="4" t="s">
        <v>9</v>
      </c>
      <c r="HAQ67" s="4" t="s">
        <v>10</v>
      </c>
      <c r="HAR67" s="4" t="s">
        <v>11</v>
      </c>
      <c r="HAS67" s="4" t="s">
        <v>12</v>
      </c>
      <c r="HAT67" s="4" t="s">
        <v>13</v>
      </c>
      <c r="HAU67" s="4" t="s">
        <v>14</v>
      </c>
      <c r="HAV67" s="4" t="s">
        <v>63</v>
      </c>
      <c r="HAW67" s="3"/>
      <c r="HAX67" s="3" t="s">
        <v>1</v>
      </c>
      <c r="HAY67" s="3" t="s">
        <v>2</v>
      </c>
      <c r="HAZ67" s="4" t="s">
        <v>3</v>
      </c>
      <c r="HBA67" s="4" t="s">
        <v>4</v>
      </c>
      <c r="HBB67" s="4" t="s">
        <v>5</v>
      </c>
      <c r="HBC67" s="4" t="s">
        <v>6</v>
      </c>
      <c r="HBD67" s="4" t="s">
        <v>7</v>
      </c>
      <c r="HBE67" s="4" t="s">
        <v>8</v>
      </c>
      <c r="HBF67" s="4" t="s">
        <v>9</v>
      </c>
      <c r="HBG67" s="4" t="s">
        <v>10</v>
      </c>
      <c r="HBH67" s="4" t="s">
        <v>11</v>
      </c>
      <c r="HBI67" s="4" t="s">
        <v>12</v>
      </c>
      <c r="HBJ67" s="4" t="s">
        <v>13</v>
      </c>
      <c r="HBK67" s="4" t="s">
        <v>14</v>
      </c>
      <c r="HBL67" s="4" t="s">
        <v>63</v>
      </c>
      <c r="HBM67" s="3"/>
      <c r="HBN67" s="3" t="s">
        <v>1</v>
      </c>
      <c r="HBO67" s="3" t="s">
        <v>2</v>
      </c>
      <c r="HBP67" s="4" t="s">
        <v>3</v>
      </c>
      <c r="HBQ67" s="4" t="s">
        <v>4</v>
      </c>
      <c r="HBR67" s="4" t="s">
        <v>5</v>
      </c>
      <c r="HBS67" s="4" t="s">
        <v>6</v>
      </c>
      <c r="HBT67" s="4" t="s">
        <v>7</v>
      </c>
      <c r="HBU67" s="4" t="s">
        <v>8</v>
      </c>
      <c r="HBV67" s="4" t="s">
        <v>9</v>
      </c>
      <c r="HBW67" s="4" t="s">
        <v>10</v>
      </c>
      <c r="HBX67" s="4" t="s">
        <v>11</v>
      </c>
      <c r="HBY67" s="4" t="s">
        <v>12</v>
      </c>
      <c r="HBZ67" s="4" t="s">
        <v>13</v>
      </c>
      <c r="HCA67" s="4" t="s">
        <v>14</v>
      </c>
      <c r="HCB67" s="4" t="s">
        <v>63</v>
      </c>
      <c r="HCC67" s="3"/>
      <c r="HCD67" s="3" t="s">
        <v>1</v>
      </c>
      <c r="HCE67" s="3" t="s">
        <v>2</v>
      </c>
      <c r="HCF67" s="4" t="s">
        <v>3</v>
      </c>
      <c r="HCG67" s="4" t="s">
        <v>4</v>
      </c>
      <c r="HCH67" s="4" t="s">
        <v>5</v>
      </c>
      <c r="HCI67" s="4" t="s">
        <v>6</v>
      </c>
      <c r="HCJ67" s="4" t="s">
        <v>7</v>
      </c>
      <c r="HCK67" s="4" t="s">
        <v>8</v>
      </c>
      <c r="HCL67" s="4" t="s">
        <v>9</v>
      </c>
      <c r="HCM67" s="4" t="s">
        <v>10</v>
      </c>
      <c r="HCN67" s="4" t="s">
        <v>11</v>
      </c>
      <c r="HCO67" s="4" t="s">
        <v>12</v>
      </c>
      <c r="HCP67" s="4" t="s">
        <v>13</v>
      </c>
      <c r="HCQ67" s="4" t="s">
        <v>14</v>
      </c>
      <c r="HCR67" s="4" t="s">
        <v>63</v>
      </c>
      <c r="HCS67" s="3"/>
      <c r="HCT67" s="3" t="s">
        <v>1</v>
      </c>
      <c r="HCU67" s="3" t="s">
        <v>2</v>
      </c>
      <c r="HCV67" s="4" t="s">
        <v>3</v>
      </c>
      <c r="HCW67" s="4" t="s">
        <v>4</v>
      </c>
      <c r="HCX67" s="4" t="s">
        <v>5</v>
      </c>
      <c r="HCY67" s="4" t="s">
        <v>6</v>
      </c>
      <c r="HCZ67" s="4" t="s">
        <v>7</v>
      </c>
      <c r="HDA67" s="4" t="s">
        <v>8</v>
      </c>
      <c r="HDB67" s="4" t="s">
        <v>9</v>
      </c>
      <c r="HDC67" s="4" t="s">
        <v>10</v>
      </c>
      <c r="HDD67" s="4" t="s">
        <v>11</v>
      </c>
      <c r="HDE67" s="4" t="s">
        <v>12</v>
      </c>
      <c r="HDF67" s="4" t="s">
        <v>13</v>
      </c>
      <c r="HDG67" s="4" t="s">
        <v>14</v>
      </c>
      <c r="HDH67" s="4" t="s">
        <v>63</v>
      </c>
      <c r="HDI67" s="3"/>
      <c r="HDJ67" s="3" t="s">
        <v>1</v>
      </c>
      <c r="HDK67" s="3" t="s">
        <v>2</v>
      </c>
      <c r="HDL67" s="4" t="s">
        <v>3</v>
      </c>
      <c r="HDM67" s="4" t="s">
        <v>4</v>
      </c>
      <c r="HDN67" s="4" t="s">
        <v>5</v>
      </c>
      <c r="HDO67" s="4" t="s">
        <v>6</v>
      </c>
      <c r="HDP67" s="4" t="s">
        <v>7</v>
      </c>
      <c r="HDQ67" s="4" t="s">
        <v>8</v>
      </c>
      <c r="HDR67" s="4" t="s">
        <v>9</v>
      </c>
      <c r="HDS67" s="4" t="s">
        <v>10</v>
      </c>
      <c r="HDT67" s="4" t="s">
        <v>11</v>
      </c>
      <c r="HDU67" s="4" t="s">
        <v>12</v>
      </c>
      <c r="HDV67" s="4" t="s">
        <v>13</v>
      </c>
      <c r="HDW67" s="4" t="s">
        <v>14</v>
      </c>
      <c r="HDX67" s="4" t="s">
        <v>63</v>
      </c>
      <c r="HDY67" s="3"/>
      <c r="HDZ67" s="3" t="s">
        <v>1</v>
      </c>
      <c r="HEA67" s="3" t="s">
        <v>2</v>
      </c>
      <c r="HEB67" s="4" t="s">
        <v>3</v>
      </c>
      <c r="HEC67" s="4" t="s">
        <v>4</v>
      </c>
      <c r="HED67" s="4" t="s">
        <v>5</v>
      </c>
      <c r="HEE67" s="4" t="s">
        <v>6</v>
      </c>
      <c r="HEF67" s="4" t="s">
        <v>7</v>
      </c>
      <c r="HEG67" s="4" t="s">
        <v>8</v>
      </c>
      <c r="HEH67" s="4" t="s">
        <v>9</v>
      </c>
      <c r="HEI67" s="4" t="s">
        <v>10</v>
      </c>
      <c r="HEJ67" s="4" t="s">
        <v>11</v>
      </c>
      <c r="HEK67" s="4" t="s">
        <v>12</v>
      </c>
      <c r="HEL67" s="4" t="s">
        <v>13</v>
      </c>
      <c r="HEM67" s="4" t="s">
        <v>14</v>
      </c>
      <c r="HEN67" s="4" t="s">
        <v>63</v>
      </c>
      <c r="HEO67" s="3"/>
      <c r="HEP67" s="3" t="s">
        <v>1</v>
      </c>
      <c r="HEQ67" s="3" t="s">
        <v>2</v>
      </c>
      <c r="HER67" s="4" t="s">
        <v>3</v>
      </c>
      <c r="HES67" s="4" t="s">
        <v>4</v>
      </c>
      <c r="HET67" s="4" t="s">
        <v>5</v>
      </c>
      <c r="HEU67" s="4" t="s">
        <v>6</v>
      </c>
      <c r="HEV67" s="4" t="s">
        <v>7</v>
      </c>
      <c r="HEW67" s="4" t="s">
        <v>8</v>
      </c>
      <c r="HEX67" s="4" t="s">
        <v>9</v>
      </c>
      <c r="HEY67" s="4" t="s">
        <v>10</v>
      </c>
      <c r="HEZ67" s="4" t="s">
        <v>11</v>
      </c>
      <c r="HFA67" s="4" t="s">
        <v>12</v>
      </c>
      <c r="HFB67" s="4" t="s">
        <v>13</v>
      </c>
      <c r="HFC67" s="4" t="s">
        <v>14</v>
      </c>
      <c r="HFD67" s="4" t="s">
        <v>63</v>
      </c>
      <c r="HFE67" s="3"/>
      <c r="HFF67" s="3" t="s">
        <v>1</v>
      </c>
      <c r="HFG67" s="3" t="s">
        <v>2</v>
      </c>
      <c r="HFH67" s="4" t="s">
        <v>3</v>
      </c>
      <c r="HFI67" s="4" t="s">
        <v>4</v>
      </c>
      <c r="HFJ67" s="4" t="s">
        <v>5</v>
      </c>
      <c r="HFK67" s="4" t="s">
        <v>6</v>
      </c>
      <c r="HFL67" s="4" t="s">
        <v>7</v>
      </c>
      <c r="HFM67" s="4" t="s">
        <v>8</v>
      </c>
      <c r="HFN67" s="4" t="s">
        <v>9</v>
      </c>
      <c r="HFO67" s="4" t="s">
        <v>10</v>
      </c>
      <c r="HFP67" s="4" t="s">
        <v>11</v>
      </c>
      <c r="HFQ67" s="4" t="s">
        <v>12</v>
      </c>
      <c r="HFR67" s="4" t="s">
        <v>13</v>
      </c>
      <c r="HFS67" s="4" t="s">
        <v>14</v>
      </c>
      <c r="HFT67" s="4" t="s">
        <v>63</v>
      </c>
      <c r="HFU67" s="3"/>
      <c r="HFV67" s="3" t="s">
        <v>1</v>
      </c>
      <c r="HFW67" s="3" t="s">
        <v>2</v>
      </c>
      <c r="HFX67" s="4" t="s">
        <v>3</v>
      </c>
      <c r="HFY67" s="4" t="s">
        <v>4</v>
      </c>
      <c r="HFZ67" s="4" t="s">
        <v>5</v>
      </c>
      <c r="HGA67" s="4" t="s">
        <v>6</v>
      </c>
      <c r="HGB67" s="4" t="s">
        <v>7</v>
      </c>
      <c r="HGC67" s="4" t="s">
        <v>8</v>
      </c>
      <c r="HGD67" s="4" t="s">
        <v>9</v>
      </c>
      <c r="HGE67" s="4" t="s">
        <v>10</v>
      </c>
      <c r="HGF67" s="4" t="s">
        <v>11</v>
      </c>
      <c r="HGG67" s="4" t="s">
        <v>12</v>
      </c>
      <c r="HGH67" s="4" t="s">
        <v>13</v>
      </c>
      <c r="HGI67" s="4" t="s">
        <v>14</v>
      </c>
      <c r="HGJ67" s="4" t="s">
        <v>63</v>
      </c>
      <c r="HGK67" s="3"/>
      <c r="HGL67" s="3" t="s">
        <v>1</v>
      </c>
      <c r="HGM67" s="3" t="s">
        <v>2</v>
      </c>
      <c r="HGN67" s="4" t="s">
        <v>3</v>
      </c>
      <c r="HGO67" s="4" t="s">
        <v>4</v>
      </c>
      <c r="HGP67" s="4" t="s">
        <v>5</v>
      </c>
      <c r="HGQ67" s="4" t="s">
        <v>6</v>
      </c>
      <c r="HGR67" s="4" t="s">
        <v>7</v>
      </c>
      <c r="HGS67" s="4" t="s">
        <v>8</v>
      </c>
      <c r="HGT67" s="4" t="s">
        <v>9</v>
      </c>
      <c r="HGU67" s="4" t="s">
        <v>10</v>
      </c>
      <c r="HGV67" s="4" t="s">
        <v>11</v>
      </c>
      <c r="HGW67" s="4" t="s">
        <v>12</v>
      </c>
      <c r="HGX67" s="4" t="s">
        <v>13</v>
      </c>
      <c r="HGY67" s="4" t="s">
        <v>14</v>
      </c>
      <c r="HGZ67" s="4" t="s">
        <v>63</v>
      </c>
      <c r="HHA67" s="3"/>
      <c r="HHB67" s="3" t="s">
        <v>1</v>
      </c>
      <c r="HHC67" s="3" t="s">
        <v>2</v>
      </c>
      <c r="HHD67" s="4" t="s">
        <v>3</v>
      </c>
      <c r="HHE67" s="4" t="s">
        <v>4</v>
      </c>
      <c r="HHF67" s="4" t="s">
        <v>5</v>
      </c>
      <c r="HHG67" s="4" t="s">
        <v>6</v>
      </c>
      <c r="HHH67" s="4" t="s">
        <v>7</v>
      </c>
      <c r="HHI67" s="4" t="s">
        <v>8</v>
      </c>
      <c r="HHJ67" s="4" t="s">
        <v>9</v>
      </c>
      <c r="HHK67" s="4" t="s">
        <v>10</v>
      </c>
      <c r="HHL67" s="4" t="s">
        <v>11</v>
      </c>
      <c r="HHM67" s="4" t="s">
        <v>12</v>
      </c>
      <c r="HHN67" s="4" t="s">
        <v>13</v>
      </c>
      <c r="HHO67" s="4" t="s">
        <v>14</v>
      </c>
      <c r="HHP67" s="4" t="s">
        <v>63</v>
      </c>
      <c r="HHQ67" s="3"/>
      <c r="HHR67" s="3" t="s">
        <v>1</v>
      </c>
      <c r="HHS67" s="3" t="s">
        <v>2</v>
      </c>
      <c r="HHT67" s="4" t="s">
        <v>3</v>
      </c>
      <c r="HHU67" s="4" t="s">
        <v>4</v>
      </c>
      <c r="HHV67" s="4" t="s">
        <v>5</v>
      </c>
      <c r="HHW67" s="4" t="s">
        <v>6</v>
      </c>
      <c r="HHX67" s="4" t="s">
        <v>7</v>
      </c>
      <c r="HHY67" s="4" t="s">
        <v>8</v>
      </c>
      <c r="HHZ67" s="4" t="s">
        <v>9</v>
      </c>
      <c r="HIA67" s="4" t="s">
        <v>10</v>
      </c>
      <c r="HIB67" s="4" t="s">
        <v>11</v>
      </c>
      <c r="HIC67" s="4" t="s">
        <v>12</v>
      </c>
      <c r="HID67" s="4" t="s">
        <v>13</v>
      </c>
      <c r="HIE67" s="4" t="s">
        <v>14</v>
      </c>
      <c r="HIF67" s="4" t="s">
        <v>63</v>
      </c>
      <c r="HIG67" s="3"/>
      <c r="HIH67" s="3" t="s">
        <v>1</v>
      </c>
      <c r="HII67" s="3" t="s">
        <v>2</v>
      </c>
      <c r="HIJ67" s="4" t="s">
        <v>3</v>
      </c>
      <c r="HIK67" s="4" t="s">
        <v>4</v>
      </c>
      <c r="HIL67" s="4" t="s">
        <v>5</v>
      </c>
      <c r="HIM67" s="4" t="s">
        <v>6</v>
      </c>
      <c r="HIN67" s="4" t="s">
        <v>7</v>
      </c>
      <c r="HIO67" s="4" t="s">
        <v>8</v>
      </c>
      <c r="HIP67" s="4" t="s">
        <v>9</v>
      </c>
      <c r="HIQ67" s="4" t="s">
        <v>10</v>
      </c>
      <c r="HIR67" s="4" t="s">
        <v>11</v>
      </c>
      <c r="HIS67" s="4" t="s">
        <v>12</v>
      </c>
      <c r="HIT67" s="4" t="s">
        <v>13</v>
      </c>
      <c r="HIU67" s="4" t="s">
        <v>14</v>
      </c>
      <c r="HIV67" s="4" t="s">
        <v>63</v>
      </c>
      <c r="HIW67" s="3"/>
      <c r="HIX67" s="3" t="s">
        <v>1</v>
      </c>
      <c r="HIY67" s="3" t="s">
        <v>2</v>
      </c>
      <c r="HIZ67" s="4" t="s">
        <v>3</v>
      </c>
      <c r="HJA67" s="4" t="s">
        <v>4</v>
      </c>
      <c r="HJB67" s="4" t="s">
        <v>5</v>
      </c>
      <c r="HJC67" s="4" t="s">
        <v>6</v>
      </c>
      <c r="HJD67" s="4" t="s">
        <v>7</v>
      </c>
      <c r="HJE67" s="4" t="s">
        <v>8</v>
      </c>
      <c r="HJF67" s="4" t="s">
        <v>9</v>
      </c>
      <c r="HJG67" s="4" t="s">
        <v>10</v>
      </c>
      <c r="HJH67" s="4" t="s">
        <v>11</v>
      </c>
      <c r="HJI67" s="4" t="s">
        <v>12</v>
      </c>
      <c r="HJJ67" s="4" t="s">
        <v>13</v>
      </c>
      <c r="HJK67" s="4" t="s">
        <v>14</v>
      </c>
      <c r="HJL67" s="4" t="s">
        <v>63</v>
      </c>
      <c r="HJM67" s="3"/>
      <c r="HJN67" s="3" t="s">
        <v>1</v>
      </c>
      <c r="HJO67" s="3" t="s">
        <v>2</v>
      </c>
      <c r="HJP67" s="4" t="s">
        <v>3</v>
      </c>
      <c r="HJQ67" s="4" t="s">
        <v>4</v>
      </c>
      <c r="HJR67" s="4" t="s">
        <v>5</v>
      </c>
      <c r="HJS67" s="4" t="s">
        <v>6</v>
      </c>
      <c r="HJT67" s="4" t="s">
        <v>7</v>
      </c>
      <c r="HJU67" s="4" t="s">
        <v>8</v>
      </c>
      <c r="HJV67" s="4" t="s">
        <v>9</v>
      </c>
      <c r="HJW67" s="4" t="s">
        <v>10</v>
      </c>
      <c r="HJX67" s="4" t="s">
        <v>11</v>
      </c>
      <c r="HJY67" s="4" t="s">
        <v>12</v>
      </c>
      <c r="HJZ67" s="4" t="s">
        <v>13</v>
      </c>
      <c r="HKA67" s="4" t="s">
        <v>14</v>
      </c>
      <c r="HKB67" s="4" t="s">
        <v>63</v>
      </c>
      <c r="HKC67" s="3"/>
      <c r="HKD67" s="3" t="s">
        <v>1</v>
      </c>
      <c r="HKE67" s="3" t="s">
        <v>2</v>
      </c>
      <c r="HKF67" s="4" t="s">
        <v>3</v>
      </c>
      <c r="HKG67" s="4" t="s">
        <v>4</v>
      </c>
      <c r="HKH67" s="4" t="s">
        <v>5</v>
      </c>
      <c r="HKI67" s="4" t="s">
        <v>6</v>
      </c>
      <c r="HKJ67" s="4" t="s">
        <v>7</v>
      </c>
      <c r="HKK67" s="4" t="s">
        <v>8</v>
      </c>
      <c r="HKL67" s="4" t="s">
        <v>9</v>
      </c>
      <c r="HKM67" s="4" t="s">
        <v>10</v>
      </c>
      <c r="HKN67" s="4" t="s">
        <v>11</v>
      </c>
      <c r="HKO67" s="4" t="s">
        <v>12</v>
      </c>
      <c r="HKP67" s="4" t="s">
        <v>13</v>
      </c>
      <c r="HKQ67" s="4" t="s">
        <v>14</v>
      </c>
      <c r="HKR67" s="4" t="s">
        <v>63</v>
      </c>
      <c r="HKS67" s="3"/>
      <c r="HKT67" s="3" t="s">
        <v>1</v>
      </c>
      <c r="HKU67" s="3" t="s">
        <v>2</v>
      </c>
      <c r="HKV67" s="4" t="s">
        <v>3</v>
      </c>
      <c r="HKW67" s="4" t="s">
        <v>4</v>
      </c>
      <c r="HKX67" s="4" t="s">
        <v>5</v>
      </c>
      <c r="HKY67" s="4" t="s">
        <v>6</v>
      </c>
      <c r="HKZ67" s="4" t="s">
        <v>7</v>
      </c>
      <c r="HLA67" s="4" t="s">
        <v>8</v>
      </c>
      <c r="HLB67" s="4" t="s">
        <v>9</v>
      </c>
      <c r="HLC67" s="4" t="s">
        <v>10</v>
      </c>
      <c r="HLD67" s="4" t="s">
        <v>11</v>
      </c>
      <c r="HLE67" s="4" t="s">
        <v>12</v>
      </c>
      <c r="HLF67" s="4" t="s">
        <v>13</v>
      </c>
      <c r="HLG67" s="4" t="s">
        <v>14</v>
      </c>
      <c r="HLH67" s="4" t="s">
        <v>63</v>
      </c>
      <c r="HLI67" s="3"/>
      <c r="HLJ67" s="3" t="s">
        <v>1</v>
      </c>
      <c r="HLK67" s="3" t="s">
        <v>2</v>
      </c>
      <c r="HLL67" s="4" t="s">
        <v>3</v>
      </c>
      <c r="HLM67" s="4" t="s">
        <v>4</v>
      </c>
      <c r="HLN67" s="4" t="s">
        <v>5</v>
      </c>
      <c r="HLO67" s="4" t="s">
        <v>6</v>
      </c>
      <c r="HLP67" s="4" t="s">
        <v>7</v>
      </c>
      <c r="HLQ67" s="4" t="s">
        <v>8</v>
      </c>
      <c r="HLR67" s="4" t="s">
        <v>9</v>
      </c>
      <c r="HLS67" s="4" t="s">
        <v>10</v>
      </c>
      <c r="HLT67" s="4" t="s">
        <v>11</v>
      </c>
      <c r="HLU67" s="4" t="s">
        <v>12</v>
      </c>
      <c r="HLV67" s="4" t="s">
        <v>13</v>
      </c>
      <c r="HLW67" s="4" t="s">
        <v>14</v>
      </c>
      <c r="HLX67" s="4" t="s">
        <v>63</v>
      </c>
      <c r="HLY67" s="3"/>
      <c r="HLZ67" s="3" t="s">
        <v>1</v>
      </c>
      <c r="HMA67" s="3" t="s">
        <v>2</v>
      </c>
      <c r="HMB67" s="4" t="s">
        <v>3</v>
      </c>
      <c r="HMC67" s="4" t="s">
        <v>4</v>
      </c>
      <c r="HMD67" s="4" t="s">
        <v>5</v>
      </c>
      <c r="HME67" s="4" t="s">
        <v>6</v>
      </c>
      <c r="HMF67" s="4" t="s">
        <v>7</v>
      </c>
      <c r="HMG67" s="4" t="s">
        <v>8</v>
      </c>
      <c r="HMH67" s="4" t="s">
        <v>9</v>
      </c>
      <c r="HMI67" s="4" t="s">
        <v>10</v>
      </c>
      <c r="HMJ67" s="4" t="s">
        <v>11</v>
      </c>
      <c r="HMK67" s="4" t="s">
        <v>12</v>
      </c>
      <c r="HML67" s="4" t="s">
        <v>13</v>
      </c>
      <c r="HMM67" s="4" t="s">
        <v>14</v>
      </c>
      <c r="HMN67" s="4" t="s">
        <v>63</v>
      </c>
      <c r="HMO67" s="3"/>
      <c r="HMP67" s="3" t="s">
        <v>1</v>
      </c>
      <c r="HMQ67" s="3" t="s">
        <v>2</v>
      </c>
      <c r="HMR67" s="4" t="s">
        <v>3</v>
      </c>
      <c r="HMS67" s="4" t="s">
        <v>4</v>
      </c>
      <c r="HMT67" s="4" t="s">
        <v>5</v>
      </c>
      <c r="HMU67" s="4" t="s">
        <v>6</v>
      </c>
      <c r="HMV67" s="4" t="s">
        <v>7</v>
      </c>
      <c r="HMW67" s="4" t="s">
        <v>8</v>
      </c>
      <c r="HMX67" s="4" t="s">
        <v>9</v>
      </c>
      <c r="HMY67" s="4" t="s">
        <v>10</v>
      </c>
      <c r="HMZ67" s="4" t="s">
        <v>11</v>
      </c>
      <c r="HNA67" s="4" t="s">
        <v>12</v>
      </c>
      <c r="HNB67" s="4" t="s">
        <v>13</v>
      </c>
      <c r="HNC67" s="4" t="s">
        <v>14</v>
      </c>
      <c r="HND67" s="4" t="s">
        <v>63</v>
      </c>
      <c r="HNE67" s="3"/>
      <c r="HNF67" s="3" t="s">
        <v>1</v>
      </c>
      <c r="HNG67" s="3" t="s">
        <v>2</v>
      </c>
      <c r="HNH67" s="4" t="s">
        <v>3</v>
      </c>
      <c r="HNI67" s="4" t="s">
        <v>4</v>
      </c>
      <c r="HNJ67" s="4" t="s">
        <v>5</v>
      </c>
      <c r="HNK67" s="4" t="s">
        <v>6</v>
      </c>
      <c r="HNL67" s="4" t="s">
        <v>7</v>
      </c>
      <c r="HNM67" s="4" t="s">
        <v>8</v>
      </c>
      <c r="HNN67" s="4" t="s">
        <v>9</v>
      </c>
      <c r="HNO67" s="4" t="s">
        <v>10</v>
      </c>
      <c r="HNP67" s="4" t="s">
        <v>11</v>
      </c>
      <c r="HNQ67" s="4" t="s">
        <v>12</v>
      </c>
      <c r="HNR67" s="4" t="s">
        <v>13</v>
      </c>
      <c r="HNS67" s="4" t="s">
        <v>14</v>
      </c>
      <c r="HNT67" s="4" t="s">
        <v>63</v>
      </c>
      <c r="HNU67" s="3"/>
      <c r="HNV67" s="3" t="s">
        <v>1</v>
      </c>
      <c r="HNW67" s="3" t="s">
        <v>2</v>
      </c>
      <c r="HNX67" s="4" t="s">
        <v>3</v>
      </c>
      <c r="HNY67" s="4" t="s">
        <v>4</v>
      </c>
      <c r="HNZ67" s="4" t="s">
        <v>5</v>
      </c>
      <c r="HOA67" s="4" t="s">
        <v>6</v>
      </c>
      <c r="HOB67" s="4" t="s">
        <v>7</v>
      </c>
      <c r="HOC67" s="4" t="s">
        <v>8</v>
      </c>
      <c r="HOD67" s="4" t="s">
        <v>9</v>
      </c>
      <c r="HOE67" s="4" t="s">
        <v>10</v>
      </c>
      <c r="HOF67" s="4" t="s">
        <v>11</v>
      </c>
      <c r="HOG67" s="4" t="s">
        <v>12</v>
      </c>
      <c r="HOH67" s="4" t="s">
        <v>13</v>
      </c>
      <c r="HOI67" s="4" t="s">
        <v>14</v>
      </c>
      <c r="HOJ67" s="4" t="s">
        <v>63</v>
      </c>
      <c r="HOK67" s="3"/>
      <c r="HOL67" s="3" t="s">
        <v>1</v>
      </c>
      <c r="HOM67" s="3" t="s">
        <v>2</v>
      </c>
      <c r="HON67" s="4" t="s">
        <v>3</v>
      </c>
      <c r="HOO67" s="4" t="s">
        <v>4</v>
      </c>
      <c r="HOP67" s="4" t="s">
        <v>5</v>
      </c>
      <c r="HOQ67" s="4" t="s">
        <v>6</v>
      </c>
      <c r="HOR67" s="4" t="s">
        <v>7</v>
      </c>
      <c r="HOS67" s="4" t="s">
        <v>8</v>
      </c>
      <c r="HOT67" s="4" t="s">
        <v>9</v>
      </c>
      <c r="HOU67" s="4" t="s">
        <v>10</v>
      </c>
      <c r="HOV67" s="4" t="s">
        <v>11</v>
      </c>
      <c r="HOW67" s="4" t="s">
        <v>12</v>
      </c>
      <c r="HOX67" s="4" t="s">
        <v>13</v>
      </c>
      <c r="HOY67" s="4" t="s">
        <v>14</v>
      </c>
      <c r="HOZ67" s="4" t="s">
        <v>63</v>
      </c>
      <c r="HPA67" s="3"/>
      <c r="HPB67" s="3" t="s">
        <v>1</v>
      </c>
      <c r="HPC67" s="3" t="s">
        <v>2</v>
      </c>
      <c r="HPD67" s="4" t="s">
        <v>3</v>
      </c>
      <c r="HPE67" s="4" t="s">
        <v>4</v>
      </c>
      <c r="HPF67" s="4" t="s">
        <v>5</v>
      </c>
      <c r="HPG67" s="4" t="s">
        <v>6</v>
      </c>
      <c r="HPH67" s="4" t="s">
        <v>7</v>
      </c>
      <c r="HPI67" s="4" t="s">
        <v>8</v>
      </c>
      <c r="HPJ67" s="4" t="s">
        <v>9</v>
      </c>
      <c r="HPK67" s="4" t="s">
        <v>10</v>
      </c>
      <c r="HPL67" s="4" t="s">
        <v>11</v>
      </c>
      <c r="HPM67" s="4" t="s">
        <v>12</v>
      </c>
      <c r="HPN67" s="4" t="s">
        <v>13</v>
      </c>
      <c r="HPO67" s="4" t="s">
        <v>14</v>
      </c>
      <c r="HPP67" s="4" t="s">
        <v>63</v>
      </c>
      <c r="HPQ67" s="3"/>
      <c r="HPR67" s="3" t="s">
        <v>1</v>
      </c>
      <c r="HPS67" s="3" t="s">
        <v>2</v>
      </c>
      <c r="HPT67" s="4" t="s">
        <v>3</v>
      </c>
      <c r="HPU67" s="4" t="s">
        <v>4</v>
      </c>
      <c r="HPV67" s="4" t="s">
        <v>5</v>
      </c>
      <c r="HPW67" s="4" t="s">
        <v>6</v>
      </c>
      <c r="HPX67" s="4" t="s">
        <v>7</v>
      </c>
      <c r="HPY67" s="4" t="s">
        <v>8</v>
      </c>
      <c r="HPZ67" s="4" t="s">
        <v>9</v>
      </c>
      <c r="HQA67" s="4" t="s">
        <v>10</v>
      </c>
      <c r="HQB67" s="4" t="s">
        <v>11</v>
      </c>
      <c r="HQC67" s="4" t="s">
        <v>12</v>
      </c>
      <c r="HQD67" s="4" t="s">
        <v>13</v>
      </c>
      <c r="HQE67" s="4" t="s">
        <v>14</v>
      </c>
      <c r="HQF67" s="4" t="s">
        <v>63</v>
      </c>
      <c r="HQG67" s="3"/>
      <c r="HQH67" s="3" t="s">
        <v>1</v>
      </c>
      <c r="HQI67" s="3" t="s">
        <v>2</v>
      </c>
      <c r="HQJ67" s="4" t="s">
        <v>3</v>
      </c>
      <c r="HQK67" s="4" t="s">
        <v>4</v>
      </c>
      <c r="HQL67" s="4" t="s">
        <v>5</v>
      </c>
      <c r="HQM67" s="4" t="s">
        <v>6</v>
      </c>
      <c r="HQN67" s="4" t="s">
        <v>7</v>
      </c>
      <c r="HQO67" s="4" t="s">
        <v>8</v>
      </c>
      <c r="HQP67" s="4" t="s">
        <v>9</v>
      </c>
      <c r="HQQ67" s="4" t="s">
        <v>10</v>
      </c>
      <c r="HQR67" s="4" t="s">
        <v>11</v>
      </c>
      <c r="HQS67" s="4" t="s">
        <v>12</v>
      </c>
      <c r="HQT67" s="4" t="s">
        <v>13</v>
      </c>
      <c r="HQU67" s="4" t="s">
        <v>14</v>
      </c>
      <c r="HQV67" s="4" t="s">
        <v>63</v>
      </c>
      <c r="HQW67" s="3"/>
      <c r="HQX67" s="3" t="s">
        <v>1</v>
      </c>
      <c r="HQY67" s="3" t="s">
        <v>2</v>
      </c>
      <c r="HQZ67" s="4" t="s">
        <v>3</v>
      </c>
      <c r="HRA67" s="4" t="s">
        <v>4</v>
      </c>
      <c r="HRB67" s="4" t="s">
        <v>5</v>
      </c>
      <c r="HRC67" s="4" t="s">
        <v>6</v>
      </c>
      <c r="HRD67" s="4" t="s">
        <v>7</v>
      </c>
      <c r="HRE67" s="4" t="s">
        <v>8</v>
      </c>
      <c r="HRF67" s="4" t="s">
        <v>9</v>
      </c>
      <c r="HRG67" s="4" t="s">
        <v>10</v>
      </c>
      <c r="HRH67" s="4" t="s">
        <v>11</v>
      </c>
      <c r="HRI67" s="4" t="s">
        <v>12</v>
      </c>
      <c r="HRJ67" s="4" t="s">
        <v>13</v>
      </c>
      <c r="HRK67" s="4" t="s">
        <v>14</v>
      </c>
      <c r="HRL67" s="4" t="s">
        <v>63</v>
      </c>
      <c r="HRM67" s="3"/>
      <c r="HRN67" s="3" t="s">
        <v>1</v>
      </c>
      <c r="HRO67" s="3" t="s">
        <v>2</v>
      </c>
      <c r="HRP67" s="4" t="s">
        <v>3</v>
      </c>
      <c r="HRQ67" s="4" t="s">
        <v>4</v>
      </c>
      <c r="HRR67" s="4" t="s">
        <v>5</v>
      </c>
      <c r="HRS67" s="4" t="s">
        <v>6</v>
      </c>
      <c r="HRT67" s="4" t="s">
        <v>7</v>
      </c>
      <c r="HRU67" s="4" t="s">
        <v>8</v>
      </c>
      <c r="HRV67" s="4" t="s">
        <v>9</v>
      </c>
      <c r="HRW67" s="4" t="s">
        <v>10</v>
      </c>
      <c r="HRX67" s="4" t="s">
        <v>11</v>
      </c>
      <c r="HRY67" s="4" t="s">
        <v>12</v>
      </c>
      <c r="HRZ67" s="4" t="s">
        <v>13</v>
      </c>
      <c r="HSA67" s="4" t="s">
        <v>14</v>
      </c>
      <c r="HSB67" s="4" t="s">
        <v>63</v>
      </c>
      <c r="HSC67" s="3"/>
      <c r="HSD67" s="3" t="s">
        <v>1</v>
      </c>
      <c r="HSE67" s="3" t="s">
        <v>2</v>
      </c>
      <c r="HSF67" s="4" t="s">
        <v>3</v>
      </c>
      <c r="HSG67" s="4" t="s">
        <v>4</v>
      </c>
      <c r="HSH67" s="4" t="s">
        <v>5</v>
      </c>
      <c r="HSI67" s="4" t="s">
        <v>6</v>
      </c>
      <c r="HSJ67" s="4" t="s">
        <v>7</v>
      </c>
      <c r="HSK67" s="4" t="s">
        <v>8</v>
      </c>
      <c r="HSL67" s="4" t="s">
        <v>9</v>
      </c>
      <c r="HSM67" s="4" t="s">
        <v>10</v>
      </c>
      <c r="HSN67" s="4" t="s">
        <v>11</v>
      </c>
      <c r="HSO67" s="4" t="s">
        <v>12</v>
      </c>
      <c r="HSP67" s="4" t="s">
        <v>13</v>
      </c>
      <c r="HSQ67" s="4" t="s">
        <v>14</v>
      </c>
      <c r="HSR67" s="4" t="s">
        <v>63</v>
      </c>
      <c r="HSS67" s="3"/>
      <c r="HST67" s="3" t="s">
        <v>1</v>
      </c>
      <c r="HSU67" s="3" t="s">
        <v>2</v>
      </c>
      <c r="HSV67" s="4" t="s">
        <v>3</v>
      </c>
      <c r="HSW67" s="4" t="s">
        <v>4</v>
      </c>
      <c r="HSX67" s="4" t="s">
        <v>5</v>
      </c>
      <c r="HSY67" s="4" t="s">
        <v>6</v>
      </c>
      <c r="HSZ67" s="4" t="s">
        <v>7</v>
      </c>
      <c r="HTA67" s="4" t="s">
        <v>8</v>
      </c>
      <c r="HTB67" s="4" t="s">
        <v>9</v>
      </c>
      <c r="HTC67" s="4" t="s">
        <v>10</v>
      </c>
      <c r="HTD67" s="4" t="s">
        <v>11</v>
      </c>
      <c r="HTE67" s="4" t="s">
        <v>12</v>
      </c>
      <c r="HTF67" s="4" t="s">
        <v>13</v>
      </c>
      <c r="HTG67" s="4" t="s">
        <v>14</v>
      </c>
      <c r="HTH67" s="4" t="s">
        <v>63</v>
      </c>
      <c r="HTI67" s="3"/>
      <c r="HTJ67" s="3" t="s">
        <v>1</v>
      </c>
      <c r="HTK67" s="3" t="s">
        <v>2</v>
      </c>
      <c r="HTL67" s="4" t="s">
        <v>3</v>
      </c>
      <c r="HTM67" s="4" t="s">
        <v>4</v>
      </c>
      <c r="HTN67" s="4" t="s">
        <v>5</v>
      </c>
      <c r="HTO67" s="4" t="s">
        <v>6</v>
      </c>
      <c r="HTP67" s="4" t="s">
        <v>7</v>
      </c>
      <c r="HTQ67" s="4" t="s">
        <v>8</v>
      </c>
      <c r="HTR67" s="4" t="s">
        <v>9</v>
      </c>
      <c r="HTS67" s="4" t="s">
        <v>10</v>
      </c>
      <c r="HTT67" s="4" t="s">
        <v>11</v>
      </c>
      <c r="HTU67" s="4" t="s">
        <v>12</v>
      </c>
      <c r="HTV67" s="4" t="s">
        <v>13</v>
      </c>
      <c r="HTW67" s="4" t="s">
        <v>14</v>
      </c>
      <c r="HTX67" s="4" t="s">
        <v>63</v>
      </c>
      <c r="HTY67" s="3"/>
      <c r="HTZ67" s="3" t="s">
        <v>1</v>
      </c>
      <c r="HUA67" s="3" t="s">
        <v>2</v>
      </c>
      <c r="HUB67" s="4" t="s">
        <v>3</v>
      </c>
      <c r="HUC67" s="4" t="s">
        <v>4</v>
      </c>
      <c r="HUD67" s="4" t="s">
        <v>5</v>
      </c>
      <c r="HUE67" s="4" t="s">
        <v>6</v>
      </c>
      <c r="HUF67" s="4" t="s">
        <v>7</v>
      </c>
      <c r="HUG67" s="4" t="s">
        <v>8</v>
      </c>
      <c r="HUH67" s="4" t="s">
        <v>9</v>
      </c>
      <c r="HUI67" s="4" t="s">
        <v>10</v>
      </c>
      <c r="HUJ67" s="4" t="s">
        <v>11</v>
      </c>
      <c r="HUK67" s="4" t="s">
        <v>12</v>
      </c>
      <c r="HUL67" s="4" t="s">
        <v>13</v>
      </c>
      <c r="HUM67" s="4" t="s">
        <v>14</v>
      </c>
      <c r="HUN67" s="4" t="s">
        <v>63</v>
      </c>
      <c r="HUO67" s="3"/>
      <c r="HUP67" s="3" t="s">
        <v>1</v>
      </c>
      <c r="HUQ67" s="3" t="s">
        <v>2</v>
      </c>
      <c r="HUR67" s="4" t="s">
        <v>3</v>
      </c>
      <c r="HUS67" s="4" t="s">
        <v>4</v>
      </c>
      <c r="HUT67" s="4" t="s">
        <v>5</v>
      </c>
      <c r="HUU67" s="4" t="s">
        <v>6</v>
      </c>
      <c r="HUV67" s="4" t="s">
        <v>7</v>
      </c>
      <c r="HUW67" s="4" t="s">
        <v>8</v>
      </c>
      <c r="HUX67" s="4" t="s">
        <v>9</v>
      </c>
      <c r="HUY67" s="4" t="s">
        <v>10</v>
      </c>
      <c r="HUZ67" s="4" t="s">
        <v>11</v>
      </c>
      <c r="HVA67" s="4" t="s">
        <v>12</v>
      </c>
      <c r="HVB67" s="4" t="s">
        <v>13</v>
      </c>
      <c r="HVC67" s="4" t="s">
        <v>14</v>
      </c>
      <c r="HVD67" s="4" t="s">
        <v>63</v>
      </c>
      <c r="HVE67" s="3"/>
      <c r="HVF67" s="3" t="s">
        <v>1</v>
      </c>
      <c r="HVG67" s="3" t="s">
        <v>2</v>
      </c>
      <c r="HVH67" s="4" t="s">
        <v>3</v>
      </c>
      <c r="HVI67" s="4" t="s">
        <v>4</v>
      </c>
      <c r="HVJ67" s="4" t="s">
        <v>5</v>
      </c>
      <c r="HVK67" s="4" t="s">
        <v>6</v>
      </c>
      <c r="HVL67" s="4" t="s">
        <v>7</v>
      </c>
      <c r="HVM67" s="4" t="s">
        <v>8</v>
      </c>
      <c r="HVN67" s="4" t="s">
        <v>9</v>
      </c>
      <c r="HVO67" s="4" t="s">
        <v>10</v>
      </c>
      <c r="HVP67" s="4" t="s">
        <v>11</v>
      </c>
      <c r="HVQ67" s="4" t="s">
        <v>12</v>
      </c>
      <c r="HVR67" s="4" t="s">
        <v>13</v>
      </c>
      <c r="HVS67" s="4" t="s">
        <v>14</v>
      </c>
      <c r="HVT67" s="4" t="s">
        <v>63</v>
      </c>
      <c r="HVU67" s="3"/>
      <c r="HVV67" s="3" t="s">
        <v>1</v>
      </c>
      <c r="HVW67" s="3" t="s">
        <v>2</v>
      </c>
      <c r="HVX67" s="4" t="s">
        <v>3</v>
      </c>
      <c r="HVY67" s="4" t="s">
        <v>4</v>
      </c>
      <c r="HVZ67" s="4" t="s">
        <v>5</v>
      </c>
      <c r="HWA67" s="4" t="s">
        <v>6</v>
      </c>
      <c r="HWB67" s="4" t="s">
        <v>7</v>
      </c>
      <c r="HWC67" s="4" t="s">
        <v>8</v>
      </c>
      <c r="HWD67" s="4" t="s">
        <v>9</v>
      </c>
      <c r="HWE67" s="4" t="s">
        <v>10</v>
      </c>
      <c r="HWF67" s="4" t="s">
        <v>11</v>
      </c>
      <c r="HWG67" s="4" t="s">
        <v>12</v>
      </c>
      <c r="HWH67" s="4" t="s">
        <v>13</v>
      </c>
      <c r="HWI67" s="4" t="s">
        <v>14</v>
      </c>
      <c r="HWJ67" s="4" t="s">
        <v>63</v>
      </c>
      <c r="HWK67" s="3"/>
      <c r="HWL67" s="3" t="s">
        <v>1</v>
      </c>
      <c r="HWM67" s="3" t="s">
        <v>2</v>
      </c>
      <c r="HWN67" s="4" t="s">
        <v>3</v>
      </c>
      <c r="HWO67" s="4" t="s">
        <v>4</v>
      </c>
      <c r="HWP67" s="4" t="s">
        <v>5</v>
      </c>
      <c r="HWQ67" s="4" t="s">
        <v>6</v>
      </c>
      <c r="HWR67" s="4" t="s">
        <v>7</v>
      </c>
      <c r="HWS67" s="4" t="s">
        <v>8</v>
      </c>
      <c r="HWT67" s="4" t="s">
        <v>9</v>
      </c>
      <c r="HWU67" s="4" t="s">
        <v>10</v>
      </c>
      <c r="HWV67" s="4" t="s">
        <v>11</v>
      </c>
      <c r="HWW67" s="4" t="s">
        <v>12</v>
      </c>
      <c r="HWX67" s="4" t="s">
        <v>13</v>
      </c>
      <c r="HWY67" s="4" t="s">
        <v>14</v>
      </c>
      <c r="HWZ67" s="4" t="s">
        <v>63</v>
      </c>
      <c r="HXA67" s="3"/>
      <c r="HXB67" s="3" t="s">
        <v>1</v>
      </c>
      <c r="HXC67" s="3" t="s">
        <v>2</v>
      </c>
      <c r="HXD67" s="4" t="s">
        <v>3</v>
      </c>
      <c r="HXE67" s="4" t="s">
        <v>4</v>
      </c>
      <c r="HXF67" s="4" t="s">
        <v>5</v>
      </c>
      <c r="HXG67" s="4" t="s">
        <v>6</v>
      </c>
      <c r="HXH67" s="4" t="s">
        <v>7</v>
      </c>
      <c r="HXI67" s="4" t="s">
        <v>8</v>
      </c>
      <c r="HXJ67" s="4" t="s">
        <v>9</v>
      </c>
      <c r="HXK67" s="4" t="s">
        <v>10</v>
      </c>
      <c r="HXL67" s="4" t="s">
        <v>11</v>
      </c>
      <c r="HXM67" s="4" t="s">
        <v>12</v>
      </c>
      <c r="HXN67" s="4" t="s">
        <v>13</v>
      </c>
      <c r="HXO67" s="4" t="s">
        <v>14</v>
      </c>
      <c r="HXP67" s="4" t="s">
        <v>63</v>
      </c>
      <c r="HXQ67" s="3"/>
      <c r="HXR67" s="3" t="s">
        <v>1</v>
      </c>
      <c r="HXS67" s="3" t="s">
        <v>2</v>
      </c>
      <c r="HXT67" s="4" t="s">
        <v>3</v>
      </c>
      <c r="HXU67" s="4" t="s">
        <v>4</v>
      </c>
      <c r="HXV67" s="4" t="s">
        <v>5</v>
      </c>
      <c r="HXW67" s="4" t="s">
        <v>6</v>
      </c>
      <c r="HXX67" s="4" t="s">
        <v>7</v>
      </c>
      <c r="HXY67" s="4" t="s">
        <v>8</v>
      </c>
      <c r="HXZ67" s="4" t="s">
        <v>9</v>
      </c>
      <c r="HYA67" s="4" t="s">
        <v>10</v>
      </c>
      <c r="HYB67" s="4" t="s">
        <v>11</v>
      </c>
      <c r="HYC67" s="4" t="s">
        <v>12</v>
      </c>
      <c r="HYD67" s="4" t="s">
        <v>13</v>
      </c>
      <c r="HYE67" s="4" t="s">
        <v>14</v>
      </c>
      <c r="HYF67" s="4" t="s">
        <v>63</v>
      </c>
      <c r="HYG67" s="3"/>
      <c r="HYH67" s="3" t="s">
        <v>1</v>
      </c>
      <c r="HYI67" s="3" t="s">
        <v>2</v>
      </c>
      <c r="HYJ67" s="4" t="s">
        <v>3</v>
      </c>
      <c r="HYK67" s="4" t="s">
        <v>4</v>
      </c>
      <c r="HYL67" s="4" t="s">
        <v>5</v>
      </c>
      <c r="HYM67" s="4" t="s">
        <v>6</v>
      </c>
      <c r="HYN67" s="4" t="s">
        <v>7</v>
      </c>
      <c r="HYO67" s="4" t="s">
        <v>8</v>
      </c>
      <c r="HYP67" s="4" t="s">
        <v>9</v>
      </c>
      <c r="HYQ67" s="4" t="s">
        <v>10</v>
      </c>
      <c r="HYR67" s="4" t="s">
        <v>11</v>
      </c>
      <c r="HYS67" s="4" t="s">
        <v>12</v>
      </c>
      <c r="HYT67" s="4" t="s">
        <v>13</v>
      </c>
      <c r="HYU67" s="4" t="s">
        <v>14</v>
      </c>
      <c r="HYV67" s="4" t="s">
        <v>63</v>
      </c>
      <c r="HYW67" s="3"/>
      <c r="HYX67" s="3" t="s">
        <v>1</v>
      </c>
      <c r="HYY67" s="3" t="s">
        <v>2</v>
      </c>
      <c r="HYZ67" s="4" t="s">
        <v>3</v>
      </c>
      <c r="HZA67" s="4" t="s">
        <v>4</v>
      </c>
      <c r="HZB67" s="4" t="s">
        <v>5</v>
      </c>
      <c r="HZC67" s="4" t="s">
        <v>6</v>
      </c>
      <c r="HZD67" s="4" t="s">
        <v>7</v>
      </c>
      <c r="HZE67" s="4" t="s">
        <v>8</v>
      </c>
      <c r="HZF67" s="4" t="s">
        <v>9</v>
      </c>
      <c r="HZG67" s="4" t="s">
        <v>10</v>
      </c>
      <c r="HZH67" s="4" t="s">
        <v>11</v>
      </c>
      <c r="HZI67" s="4" t="s">
        <v>12</v>
      </c>
      <c r="HZJ67" s="4" t="s">
        <v>13</v>
      </c>
      <c r="HZK67" s="4" t="s">
        <v>14</v>
      </c>
      <c r="HZL67" s="4" t="s">
        <v>63</v>
      </c>
      <c r="HZM67" s="3"/>
      <c r="HZN67" s="3" t="s">
        <v>1</v>
      </c>
      <c r="HZO67" s="3" t="s">
        <v>2</v>
      </c>
      <c r="HZP67" s="4" t="s">
        <v>3</v>
      </c>
      <c r="HZQ67" s="4" t="s">
        <v>4</v>
      </c>
      <c r="HZR67" s="4" t="s">
        <v>5</v>
      </c>
      <c r="HZS67" s="4" t="s">
        <v>6</v>
      </c>
      <c r="HZT67" s="4" t="s">
        <v>7</v>
      </c>
      <c r="HZU67" s="4" t="s">
        <v>8</v>
      </c>
      <c r="HZV67" s="4" t="s">
        <v>9</v>
      </c>
      <c r="HZW67" s="4" t="s">
        <v>10</v>
      </c>
      <c r="HZX67" s="4" t="s">
        <v>11</v>
      </c>
      <c r="HZY67" s="4" t="s">
        <v>12</v>
      </c>
      <c r="HZZ67" s="4" t="s">
        <v>13</v>
      </c>
      <c r="IAA67" s="4" t="s">
        <v>14</v>
      </c>
      <c r="IAB67" s="4" t="s">
        <v>63</v>
      </c>
      <c r="IAC67" s="3"/>
      <c r="IAD67" s="3" t="s">
        <v>1</v>
      </c>
      <c r="IAE67" s="3" t="s">
        <v>2</v>
      </c>
      <c r="IAF67" s="4" t="s">
        <v>3</v>
      </c>
      <c r="IAG67" s="4" t="s">
        <v>4</v>
      </c>
      <c r="IAH67" s="4" t="s">
        <v>5</v>
      </c>
      <c r="IAI67" s="4" t="s">
        <v>6</v>
      </c>
      <c r="IAJ67" s="4" t="s">
        <v>7</v>
      </c>
      <c r="IAK67" s="4" t="s">
        <v>8</v>
      </c>
      <c r="IAL67" s="4" t="s">
        <v>9</v>
      </c>
      <c r="IAM67" s="4" t="s">
        <v>10</v>
      </c>
      <c r="IAN67" s="4" t="s">
        <v>11</v>
      </c>
      <c r="IAO67" s="4" t="s">
        <v>12</v>
      </c>
      <c r="IAP67" s="4" t="s">
        <v>13</v>
      </c>
      <c r="IAQ67" s="4" t="s">
        <v>14</v>
      </c>
      <c r="IAR67" s="4" t="s">
        <v>63</v>
      </c>
      <c r="IAS67" s="3"/>
      <c r="IAT67" s="3" t="s">
        <v>1</v>
      </c>
      <c r="IAU67" s="3" t="s">
        <v>2</v>
      </c>
      <c r="IAV67" s="4" t="s">
        <v>3</v>
      </c>
      <c r="IAW67" s="4" t="s">
        <v>4</v>
      </c>
      <c r="IAX67" s="4" t="s">
        <v>5</v>
      </c>
      <c r="IAY67" s="4" t="s">
        <v>6</v>
      </c>
      <c r="IAZ67" s="4" t="s">
        <v>7</v>
      </c>
      <c r="IBA67" s="4" t="s">
        <v>8</v>
      </c>
      <c r="IBB67" s="4" t="s">
        <v>9</v>
      </c>
      <c r="IBC67" s="4" t="s">
        <v>10</v>
      </c>
      <c r="IBD67" s="4" t="s">
        <v>11</v>
      </c>
      <c r="IBE67" s="4" t="s">
        <v>12</v>
      </c>
      <c r="IBF67" s="4" t="s">
        <v>13</v>
      </c>
      <c r="IBG67" s="4" t="s">
        <v>14</v>
      </c>
      <c r="IBH67" s="4" t="s">
        <v>63</v>
      </c>
      <c r="IBI67" s="3"/>
      <c r="IBJ67" s="3" t="s">
        <v>1</v>
      </c>
      <c r="IBK67" s="3" t="s">
        <v>2</v>
      </c>
      <c r="IBL67" s="4" t="s">
        <v>3</v>
      </c>
      <c r="IBM67" s="4" t="s">
        <v>4</v>
      </c>
      <c r="IBN67" s="4" t="s">
        <v>5</v>
      </c>
      <c r="IBO67" s="4" t="s">
        <v>6</v>
      </c>
      <c r="IBP67" s="4" t="s">
        <v>7</v>
      </c>
      <c r="IBQ67" s="4" t="s">
        <v>8</v>
      </c>
      <c r="IBR67" s="4" t="s">
        <v>9</v>
      </c>
      <c r="IBS67" s="4" t="s">
        <v>10</v>
      </c>
      <c r="IBT67" s="4" t="s">
        <v>11</v>
      </c>
      <c r="IBU67" s="4" t="s">
        <v>12</v>
      </c>
      <c r="IBV67" s="4" t="s">
        <v>13</v>
      </c>
      <c r="IBW67" s="4" t="s">
        <v>14</v>
      </c>
      <c r="IBX67" s="4" t="s">
        <v>63</v>
      </c>
      <c r="IBY67" s="3"/>
      <c r="IBZ67" s="3" t="s">
        <v>1</v>
      </c>
      <c r="ICA67" s="3" t="s">
        <v>2</v>
      </c>
      <c r="ICB67" s="4" t="s">
        <v>3</v>
      </c>
      <c r="ICC67" s="4" t="s">
        <v>4</v>
      </c>
      <c r="ICD67" s="4" t="s">
        <v>5</v>
      </c>
      <c r="ICE67" s="4" t="s">
        <v>6</v>
      </c>
      <c r="ICF67" s="4" t="s">
        <v>7</v>
      </c>
      <c r="ICG67" s="4" t="s">
        <v>8</v>
      </c>
      <c r="ICH67" s="4" t="s">
        <v>9</v>
      </c>
      <c r="ICI67" s="4" t="s">
        <v>10</v>
      </c>
      <c r="ICJ67" s="4" t="s">
        <v>11</v>
      </c>
      <c r="ICK67" s="4" t="s">
        <v>12</v>
      </c>
      <c r="ICL67" s="4" t="s">
        <v>13</v>
      </c>
      <c r="ICM67" s="4" t="s">
        <v>14</v>
      </c>
      <c r="ICN67" s="4" t="s">
        <v>63</v>
      </c>
      <c r="ICO67" s="3"/>
      <c r="ICP67" s="3" t="s">
        <v>1</v>
      </c>
      <c r="ICQ67" s="3" t="s">
        <v>2</v>
      </c>
      <c r="ICR67" s="4" t="s">
        <v>3</v>
      </c>
      <c r="ICS67" s="4" t="s">
        <v>4</v>
      </c>
      <c r="ICT67" s="4" t="s">
        <v>5</v>
      </c>
      <c r="ICU67" s="4" t="s">
        <v>6</v>
      </c>
      <c r="ICV67" s="4" t="s">
        <v>7</v>
      </c>
      <c r="ICW67" s="4" t="s">
        <v>8</v>
      </c>
      <c r="ICX67" s="4" t="s">
        <v>9</v>
      </c>
      <c r="ICY67" s="4" t="s">
        <v>10</v>
      </c>
      <c r="ICZ67" s="4" t="s">
        <v>11</v>
      </c>
      <c r="IDA67" s="4" t="s">
        <v>12</v>
      </c>
      <c r="IDB67" s="4" t="s">
        <v>13</v>
      </c>
      <c r="IDC67" s="4" t="s">
        <v>14</v>
      </c>
      <c r="IDD67" s="4" t="s">
        <v>63</v>
      </c>
      <c r="IDE67" s="3"/>
      <c r="IDF67" s="3" t="s">
        <v>1</v>
      </c>
      <c r="IDG67" s="3" t="s">
        <v>2</v>
      </c>
      <c r="IDH67" s="4" t="s">
        <v>3</v>
      </c>
      <c r="IDI67" s="4" t="s">
        <v>4</v>
      </c>
      <c r="IDJ67" s="4" t="s">
        <v>5</v>
      </c>
      <c r="IDK67" s="4" t="s">
        <v>6</v>
      </c>
      <c r="IDL67" s="4" t="s">
        <v>7</v>
      </c>
      <c r="IDM67" s="4" t="s">
        <v>8</v>
      </c>
      <c r="IDN67" s="4" t="s">
        <v>9</v>
      </c>
      <c r="IDO67" s="4" t="s">
        <v>10</v>
      </c>
      <c r="IDP67" s="4" t="s">
        <v>11</v>
      </c>
      <c r="IDQ67" s="4" t="s">
        <v>12</v>
      </c>
      <c r="IDR67" s="4" t="s">
        <v>13</v>
      </c>
      <c r="IDS67" s="4" t="s">
        <v>14</v>
      </c>
      <c r="IDT67" s="4" t="s">
        <v>63</v>
      </c>
      <c r="IDU67" s="3"/>
      <c r="IDV67" s="3" t="s">
        <v>1</v>
      </c>
      <c r="IDW67" s="3" t="s">
        <v>2</v>
      </c>
      <c r="IDX67" s="4" t="s">
        <v>3</v>
      </c>
      <c r="IDY67" s="4" t="s">
        <v>4</v>
      </c>
      <c r="IDZ67" s="4" t="s">
        <v>5</v>
      </c>
      <c r="IEA67" s="4" t="s">
        <v>6</v>
      </c>
      <c r="IEB67" s="4" t="s">
        <v>7</v>
      </c>
      <c r="IEC67" s="4" t="s">
        <v>8</v>
      </c>
      <c r="IED67" s="4" t="s">
        <v>9</v>
      </c>
      <c r="IEE67" s="4" t="s">
        <v>10</v>
      </c>
      <c r="IEF67" s="4" t="s">
        <v>11</v>
      </c>
      <c r="IEG67" s="4" t="s">
        <v>12</v>
      </c>
      <c r="IEH67" s="4" t="s">
        <v>13</v>
      </c>
      <c r="IEI67" s="4" t="s">
        <v>14</v>
      </c>
      <c r="IEJ67" s="4" t="s">
        <v>63</v>
      </c>
      <c r="IEK67" s="3"/>
      <c r="IEL67" s="3" t="s">
        <v>1</v>
      </c>
      <c r="IEM67" s="3" t="s">
        <v>2</v>
      </c>
      <c r="IEN67" s="4" t="s">
        <v>3</v>
      </c>
      <c r="IEO67" s="4" t="s">
        <v>4</v>
      </c>
      <c r="IEP67" s="4" t="s">
        <v>5</v>
      </c>
      <c r="IEQ67" s="4" t="s">
        <v>6</v>
      </c>
      <c r="IER67" s="4" t="s">
        <v>7</v>
      </c>
      <c r="IES67" s="4" t="s">
        <v>8</v>
      </c>
      <c r="IET67" s="4" t="s">
        <v>9</v>
      </c>
      <c r="IEU67" s="4" t="s">
        <v>10</v>
      </c>
      <c r="IEV67" s="4" t="s">
        <v>11</v>
      </c>
      <c r="IEW67" s="4" t="s">
        <v>12</v>
      </c>
      <c r="IEX67" s="4" t="s">
        <v>13</v>
      </c>
      <c r="IEY67" s="4" t="s">
        <v>14</v>
      </c>
      <c r="IEZ67" s="4" t="s">
        <v>63</v>
      </c>
      <c r="IFA67" s="3"/>
      <c r="IFB67" s="3" t="s">
        <v>1</v>
      </c>
      <c r="IFC67" s="3" t="s">
        <v>2</v>
      </c>
      <c r="IFD67" s="4" t="s">
        <v>3</v>
      </c>
      <c r="IFE67" s="4" t="s">
        <v>4</v>
      </c>
      <c r="IFF67" s="4" t="s">
        <v>5</v>
      </c>
      <c r="IFG67" s="4" t="s">
        <v>6</v>
      </c>
      <c r="IFH67" s="4" t="s">
        <v>7</v>
      </c>
      <c r="IFI67" s="4" t="s">
        <v>8</v>
      </c>
      <c r="IFJ67" s="4" t="s">
        <v>9</v>
      </c>
      <c r="IFK67" s="4" t="s">
        <v>10</v>
      </c>
      <c r="IFL67" s="4" t="s">
        <v>11</v>
      </c>
      <c r="IFM67" s="4" t="s">
        <v>12</v>
      </c>
      <c r="IFN67" s="4" t="s">
        <v>13</v>
      </c>
      <c r="IFO67" s="4" t="s">
        <v>14</v>
      </c>
      <c r="IFP67" s="4" t="s">
        <v>63</v>
      </c>
      <c r="IFQ67" s="3"/>
      <c r="IFR67" s="3" t="s">
        <v>1</v>
      </c>
      <c r="IFS67" s="3" t="s">
        <v>2</v>
      </c>
      <c r="IFT67" s="4" t="s">
        <v>3</v>
      </c>
      <c r="IFU67" s="4" t="s">
        <v>4</v>
      </c>
      <c r="IFV67" s="4" t="s">
        <v>5</v>
      </c>
      <c r="IFW67" s="4" t="s">
        <v>6</v>
      </c>
      <c r="IFX67" s="4" t="s">
        <v>7</v>
      </c>
      <c r="IFY67" s="4" t="s">
        <v>8</v>
      </c>
      <c r="IFZ67" s="4" t="s">
        <v>9</v>
      </c>
      <c r="IGA67" s="4" t="s">
        <v>10</v>
      </c>
      <c r="IGB67" s="4" t="s">
        <v>11</v>
      </c>
      <c r="IGC67" s="4" t="s">
        <v>12</v>
      </c>
      <c r="IGD67" s="4" t="s">
        <v>13</v>
      </c>
      <c r="IGE67" s="4" t="s">
        <v>14</v>
      </c>
      <c r="IGF67" s="4" t="s">
        <v>63</v>
      </c>
      <c r="IGG67" s="3"/>
      <c r="IGH67" s="3" t="s">
        <v>1</v>
      </c>
      <c r="IGI67" s="3" t="s">
        <v>2</v>
      </c>
      <c r="IGJ67" s="4" t="s">
        <v>3</v>
      </c>
      <c r="IGK67" s="4" t="s">
        <v>4</v>
      </c>
      <c r="IGL67" s="4" t="s">
        <v>5</v>
      </c>
      <c r="IGM67" s="4" t="s">
        <v>6</v>
      </c>
      <c r="IGN67" s="4" t="s">
        <v>7</v>
      </c>
      <c r="IGO67" s="4" t="s">
        <v>8</v>
      </c>
      <c r="IGP67" s="4" t="s">
        <v>9</v>
      </c>
      <c r="IGQ67" s="4" t="s">
        <v>10</v>
      </c>
      <c r="IGR67" s="4" t="s">
        <v>11</v>
      </c>
      <c r="IGS67" s="4" t="s">
        <v>12</v>
      </c>
      <c r="IGT67" s="4" t="s">
        <v>13</v>
      </c>
      <c r="IGU67" s="4" t="s">
        <v>14</v>
      </c>
      <c r="IGV67" s="4" t="s">
        <v>63</v>
      </c>
      <c r="IGW67" s="3"/>
      <c r="IGX67" s="3" t="s">
        <v>1</v>
      </c>
      <c r="IGY67" s="3" t="s">
        <v>2</v>
      </c>
      <c r="IGZ67" s="4" t="s">
        <v>3</v>
      </c>
      <c r="IHA67" s="4" t="s">
        <v>4</v>
      </c>
      <c r="IHB67" s="4" t="s">
        <v>5</v>
      </c>
      <c r="IHC67" s="4" t="s">
        <v>6</v>
      </c>
      <c r="IHD67" s="4" t="s">
        <v>7</v>
      </c>
      <c r="IHE67" s="4" t="s">
        <v>8</v>
      </c>
      <c r="IHF67" s="4" t="s">
        <v>9</v>
      </c>
      <c r="IHG67" s="4" t="s">
        <v>10</v>
      </c>
      <c r="IHH67" s="4" t="s">
        <v>11</v>
      </c>
      <c r="IHI67" s="4" t="s">
        <v>12</v>
      </c>
      <c r="IHJ67" s="4" t="s">
        <v>13</v>
      </c>
      <c r="IHK67" s="4" t="s">
        <v>14</v>
      </c>
      <c r="IHL67" s="4" t="s">
        <v>63</v>
      </c>
      <c r="IHM67" s="3"/>
      <c r="IHN67" s="3" t="s">
        <v>1</v>
      </c>
      <c r="IHO67" s="3" t="s">
        <v>2</v>
      </c>
      <c r="IHP67" s="4" t="s">
        <v>3</v>
      </c>
      <c r="IHQ67" s="4" t="s">
        <v>4</v>
      </c>
      <c r="IHR67" s="4" t="s">
        <v>5</v>
      </c>
      <c r="IHS67" s="4" t="s">
        <v>6</v>
      </c>
      <c r="IHT67" s="4" t="s">
        <v>7</v>
      </c>
      <c r="IHU67" s="4" t="s">
        <v>8</v>
      </c>
      <c r="IHV67" s="4" t="s">
        <v>9</v>
      </c>
      <c r="IHW67" s="4" t="s">
        <v>10</v>
      </c>
      <c r="IHX67" s="4" t="s">
        <v>11</v>
      </c>
      <c r="IHY67" s="4" t="s">
        <v>12</v>
      </c>
      <c r="IHZ67" s="4" t="s">
        <v>13</v>
      </c>
      <c r="IIA67" s="4" t="s">
        <v>14</v>
      </c>
      <c r="IIB67" s="4" t="s">
        <v>63</v>
      </c>
      <c r="IIC67" s="3"/>
      <c r="IID67" s="3" t="s">
        <v>1</v>
      </c>
      <c r="IIE67" s="3" t="s">
        <v>2</v>
      </c>
      <c r="IIF67" s="4" t="s">
        <v>3</v>
      </c>
      <c r="IIG67" s="4" t="s">
        <v>4</v>
      </c>
      <c r="IIH67" s="4" t="s">
        <v>5</v>
      </c>
      <c r="III67" s="4" t="s">
        <v>6</v>
      </c>
      <c r="IIJ67" s="4" t="s">
        <v>7</v>
      </c>
      <c r="IIK67" s="4" t="s">
        <v>8</v>
      </c>
      <c r="IIL67" s="4" t="s">
        <v>9</v>
      </c>
      <c r="IIM67" s="4" t="s">
        <v>10</v>
      </c>
      <c r="IIN67" s="4" t="s">
        <v>11</v>
      </c>
      <c r="IIO67" s="4" t="s">
        <v>12</v>
      </c>
      <c r="IIP67" s="4" t="s">
        <v>13</v>
      </c>
      <c r="IIQ67" s="4" t="s">
        <v>14</v>
      </c>
      <c r="IIR67" s="4" t="s">
        <v>63</v>
      </c>
      <c r="IIS67" s="3"/>
      <c r="IIT67" s="3" t="s">
        <v>1</v>
      </c>
      <c r="IIU67" s="3" t="s">
        <v>2</v>
      </c>
      <c r="IIV67" s="4" t="s">
        <v>3</v>
      </c>
      <c r="IIW67" s="4" t="s">
        <v>4</v>
      </c>
      <c r="IIX67" s="4" t="s">
        <v>5</v>
      </c>
      <c r="IIY67" s="4" t="s">
        <v>6</v>
      </c>
      <c r="IIZ67" s="4" t="s">
        <v>7</v>
      </c>
      <c r="IJA67" s="4" t="s">
        <v>8</v>
      </c>
      <c r="IJB67" s="4" t="s">
        <v>9</v>
      </c>
      <c r="IJC67" s="4" t="s">
        <v>10</v>
      </c>
      <c r="IJD67" s="4" t="s">
        <v>11</v>
      </c>
      <c r="IJE67" s="4" t="s">
        <v>12</v>
      </c>
      <c r="IJF67" s="4" t="s">
        <v>13</v>
      </c>
      <c r="IJG67" s="4" t="s">
        <v>14</v>
      </c>
      <c r="IJH67" s="4" t="s">
        <v>63</v>
      </c>
      <c r="IJI67" s="3"/>
      <c r="IJJ67" s="3" t="s">
        <v>1</v>
      </c>
      <c r="IJK67" s="3" t="s">
        <v>2</v>
      </c>
      <c r="IJL67" s="4" t="s">
        <v>3</v>
      </c>
      <c r="IJM67" s="4" t="s">
        <v>4</v>
      </c>
      <c r="IJN67" s="4" t="s">
        <v>5</v>
      </c>
      <c r="IJO67" s="4" t="s">
        <v>6</v>
      </c>
      <c r="IJP67" s="4" t="s">
        <v>7</v>
      </c>
      <c r="IJQ67" s="4" t="s">
        <v>8</v>
      </c>
      <c r="IJR67" s="4" t="s">
        <v>9</v>
      </c>
      <c r="IJS67" s="4" t="s">
        <v>10</v>
      </c>
      <c r="IJT67" s="4" t="s">
        <v>11</v>
      </c>
      <c r="IJU67" s="4" t="s">
        <v>12</v>
      </c>
      <c r="IJV67" s="4" t="s">
        <v>13</v>
      </c>
      <c r="IJW67" s="4" t="s">
        <v>14</v>
      </c>
      <c r="IJX67" s="4" t="s">
        <v>63</v>
      </c>
      <c r="IJY67" s="3"/>
      <c r="IJZ67" s="3" t="s">
        <v>1</v>
      </c>
      <c r="IKA67" s="3" t="s">
        <v>2</v>
      </c>
      <c r="IKB67" s="4" t="s">
        <v>3</v>
      </c>
      <c r="IKC67" s="4" t="s">
        <v>4</v>
      </c>
      <c r="IKD67" s="4" t="s">
        <v>5</v>
      </c>
      <c r="IKE67" s="4" t="s">
        <v>6</v>
      </c>
      <c r="IKF67" s="4" t="s">
        <v>7</v>
      </c>
      <c r="IKG67" s="4" t="s">
        <v>8</v>
      </c>
      <c r="IKH67" s="4" t="s">
        <v>9</v>
      </c>
      <c r="IKI67" s="4" t="s">
        <v>10</v>
      </c>
      <c r="IKJ67" s="4" t="s">
        <v>11</v>
      </c>
      <c r="IKK67" s="4" t="s">
        <v>12</v>
      </c>
      <c r="IKL67" s="4" t="s">
        <v>13</v>
      </c>
      <c r="IKM67" s="4" t="s">
        <v>14</v>
      </c>
      <c r="IKN67" s="4" t="s">
        <v>63</v>
      </c>
      <c r="IKO67" s="3"/>
      <c r="IKP67" s="3" t="s">
        <v>1</v>
      </c>
      <c r="IKQ67" s="3" t="s">
        <v>2</v>
      </c>
      <c r="IKR67" s="4" t="s">
        <v>3</v>
      </c>
      <c r="IKS67" s="4" t="s">
        <v>4</v>
      </c>
      <c r="IKT67" s="4" t="s">
        <v>5</v>
      </c>
      <c r="IKU67" s="4" t="s">
        <v>6</v>
      </c>
      <c r="IKV67" s="4" t="s">
        <v>7</v>
      </c>
      <c r="IKW67" s="4" t="s">
        <v>8</v>
      </c>
      <c r="IKX67" s="4" t="s">
        <v>9</v>
      </c>
      <c r="IKY67" s="4" t="s">
        <v>10</v>
      </c>
      <c r="IKZ67" s="4" t="s">
        <v>11</v>
      </c>
      <c r="ILA67" s="4" t="s">
        <v>12</v>
      </c>
      <c r="ILB67" s="4" t="s">
        <v>13</v>
      </c>
      <c r="ILC67" s="4" t="s">
        <v>14</v>
      </c>
      <c r="ILD67" s="4" t="s">
        <v>63</v>
      </c>
      <c r="ILE67" s="3"/>
      <c r="ILF67" s="3" t="s">
        <v>1</v>
      </c>
      <c r="ILG67" s="3" t="s">
        <v>2</v>
      </c>
      <c r="ILH67" s="4" t="s">
        <v>3</v>
      </c>
      <c r="ILI67" s="4" t="s">
        <v>4</v>
      </c>
      <c r="ILJ67" s="4" t="s">
        <v>5</v>
      </c>
      <c r="ILK67" s="4" t="s">
        <v>6</v>
      </c>
      <c r="ILL67" s="4" t="s">
        <v>7</v>
      </c>
      <c r="ILM67" s="4" t="s">
        <v>8</v>
      </c>
      <c r="ILN67" s="4" t="s">
        <v>9</v>
      </c>
      <c r="ILO67" s="4" t="s">
        <v>10</v>
      </c>
      <c r="ILP67" s="4" t="s">
        <v>11</v>
      </c>
      <c r="ILQ67" s="4" t="s">
        <v>12</v>
      </c>
      <c r="ILR67" s="4" t="s">
        <v>13</v>
      </c>
      <c r="ILS67" s="4" t="s">
        <v>14</v>
      </c>
      <c r="ILT67" s="4" t="s">
        <v>63</v>
      </c>
      <c r="ILU67" s="3"/>
      <c r="ILV67" s="3" t="s">
        <v>1</v>
      </c>
      <c r="ILW67" s="3" t="s">
        <v>2</v>
      </c>
      <c r="ILX67" s="4" t="s">
        <v>3</v>
      </c>
      <c r="ILY67" s="4" t="s">
        <v>4</v>
      </c>
      <c r="ILZ67" s="4" t="s">
        <v>5</v>
      </c>
      <c r="IMA67" s="4" t="s">
        <v>6</v>
      </c>
      <c r="IMB67" s="4" t="s">
        <v>7</v>
      </c>
      <c r="IMC67" s="4" t="s">
        <v>8</v>
      </c>
      <c r="IMD67" s="4" t="s">
        <v>9</v>
      </c>
      <c r="IME67" s="4" t="s">
        <v>10</v>
      </c>
      <c r="IMF67" s="4" t="s">
        <v>11</v>
      </c>
      <c r="IMG67" s="4" t="s">
        <v>12</v>
      </c>
      <c r="IMH67" s="4" t="s">
        <v>13</v>
      </c>
      <c r="IMI67" s="4" t="s">
        <v>14</v>
      </c>
      <c r="IMJ67" s="4" t="s">
        <v>63</v>
      </c>
      <c r="IMK67" s="3"/>
      <c r="IML67" s="3" t="s">
        <v>1</v>
      </c>
      <c r="IMM67" s="3" t="s">
        <v>2</v>
      </c>
      <c r="IMN67" s="4" t="s">
        <v>3</v>
      </c>
      <c r="IMO67" s="4" t="s">
        <v>4</v>
      </c>
      <c r="IMP67" s="4" t="s">
        <v>5</v>
      </c>
      <c r="IMQ67" s="4" t="s">
        <v>6</v>
      </c>
      <c r="IMR67" s="4" t="s">
        <v>7</v>
      </c>
      <c r="IMS67" s="4" t="s">
        <v>8</v>
      </c>
      <c r="IMT67" s="4" t="s">
        <v>9</v>
      </c>
      <c r="IMU67" s="4" t="s">
        <v>10</v>
      </c>
      <c r="IMV67" s="4" t="s">
        <v>11</v>
      </c>
      <c r="IMW67" s="4" t="s">
        <v>12</v>
      </c>
      <c r="IMX67" s="4" t="s">
        <v>13</v>
      </c>
      <c r="IMY67" s="4" t="s">
        <v>14</v>
      </c>
      <c r="IMZ67" s="4" t="s">
        <v>63</v>
      </c>
      <c r="INA67" s="3"/>
      <c r="INB67" s="3" t="s">
        <v>1</v>
      </c>
      <c r="INC67" s="3" t="s">
        <v>2</v>
      </c>
      <c r="IND67" s="4" t="s">
        <v>3</v>
      </c>
      <c r="INE67" s="4" t="s">
        <v>4</v>
      </c>
      <c r="INF67" s="4" t="s">
        <v>5</v>
      </c>
      <c r="ING67" s="4" t="s">
        <v>6</v>
      </c>
      <c r="INH67" s="4" t="s">
        <v>7</v>
      </c>
      <c r="INI67" s="4" t="s">
        <v>8</v>
      </c>
      <c r="INJ67" s="4" t="s">
        <v>9</v>
      </c>
      <c r="INK67" s="4" t="s">
        <v>10</v>
      </c>
      <c r="INL67" s="4" t="s">
        <v>11</v>
      </c>
      <c r="INM67" s="4" t="s">
        <v>12</v>
      </c>
      <c r="INN67" s="4" t="s">
        <v>13</v>
      </c>
      <c r="INO67" s="4" t="s">
        <v>14</v>
      </c>
      <c r="INP67" s="4" t="s">
        <v>63</v>
      </c>
      <c r="INQ67" s="3"/>
      <c r="INR67" s="3" t="s">
        <v>1</v>
      </c>
      <c r="INS67" s="3" t="s">
        <v>2</v>
      </c>
      <c r="INT67" s="4" t="s">
        <v>3</v>
      </c>
      <c r="INU67" s="4" t="s">
        <v>4</v>
      </c>
      <c r="INV67" s="4" t="s">
        <v>5</v>
      </c>
      <c r="INW67" s="4" t="s">
        <v>6</v>
      </c>
      <c r="INX67" s="4" t="s">
        <v>7</v>
      </c>
      <c r="INY67" s="4" t="s">
        <v>8</v>
      </c>
      <c r="INZ67" s="4" t="s">
        <v>9</v>
      </c>
      <c r="IOA67" s="4" t="s">
        <v>10</v>
      </c>
      <c r="IOB67" s="4" t="s">
        <v>11</v>
      </c>
      <c r="IOC67" s="4" t="s">
        <v>12</v>
      </c>
      <c r="IOD67" s="4" t="s">
        <v>13</v>
      </c>
      <c r="IOE67" s="4" t="s">
        <v>14</v>
      </c>
      <c r="IOF67" s="4" t="s">
        <v>63</v>
      </c>
      <c r="IOG67" s="3"/>
      <c r="IOH67" s="3" t="s">
        <v>1</v>
      </c>
      <c r="IOI67" s="3" t="s">
        <v>2</v>
      </c>
      <c r="IOJ67" s="4" t="s">
        <v>3</v>
      </c>
      <c r="IOK67" s="4" t="s">
        <v>4</v>
      </c>
      <c r="IOL67" s="4" t="s">
        <v>5</v>
      </c>
      <c r="IOM67" s="4" t="s">
        <v>6</v>
      </c>
      <c r="ION67" s="4" t="s">
        <v>7</v>
      </c>
      <c r="IOO67" s="4" t="s">
        <v>8</v>
      </c>
      <c r="IOP67" s="4" t="s">
        <v>9</v>
      </c>
      <c r="IOQ67" s="4" t="s">
        <v>10</v>
      </c>
      <c r="IOR67" s="4" t="s">
        <v>11</v>
      </c>
      <c r="IOS67" s="4" t="s">
        <v>12</v>
      </c>
      <c r="IOT67" s="4" t="s">
        <v>13</v>
      </c>
      <c r="IOU67" s="4" t="s">
        <v>14</v>
      </c>
      <c r="IOV67" s="4" t="s">
        <v>63</v>
      </c>
      <c r="IOW67" s="3"/>
      <c r="IOX67" s="3" t="s">
        <v>1</v>
      </c>
      <c r="IOY67" s="3" t="s">
        <v>2</v>
      </c>
      <c r="IOZ67" s="4" t="s">
        <v>3</v>
      </c>
      <c r="IPA67" s="4" t="s">
        <v>4</v>
      </c>
      <c r="IPB67" s="4" t="s">
        <v>5</v>
      </c>
      <c r="IPC67" s="4" t="s">
        <v>6</v>
      </c>
      <c r="IPD67" s="4" t="s">
        <v>7</v>
      </c>
      <c r="IPE67" s="4" t="s">
        <v>8</v>
      </c>
      <c r="IPF67" s="4" t="s">
        <v>9</v>
      </c>
      <c r="IPG67" s="4" t="s">
        <v>10</v>
      </c>
      <c r="IPH67" s="4" t="s">
        <v>11</v>
      </c>
      <c r="IPI67" s="4" t="s">
        <v>12</v>
      </c>
      <c r="IPJ67" s="4" t="s">
        <v>13</v>
      </c>
      <c r="IPK67" s="4" t="s">
        <v>14</v>
      </c>
      <c r="IPL67" s="4" t="s">
        <v>63</v>
      </c>
      <c r="IPM67" s="3"/>
      <c r="IPN67" s="3" t="s">
        <v>1</v>
      </c>
      <c r="IPO67" s="3" t="s">
        <v>2</v>
      </c>
      <c r="IPP67" s="4" t="s">
        <v>3</v>
      </c>
      <c r="IPQ67" s="4" t="s">
        <v>4</v>
      </c>
      <c r="IPR67" s="4" t="s">
        <v>5</v>
      </c>
      <c r="IPS67" s="4" t="s">
        <v>6</v>
      </c>
      <c r="IPT67" s="4" t="s">
        <v>7</v>
      </c>
      <c r="IPU67" s="4" t="s">
        <v>8</v>
      </c>
      <c r="IPV67" s="4" t="s">
        <v>9</v>
      </c>
      <c r="IPW67" s="4" t="s">
        <v>10</v>
      </c>
      <c r="IPX67" s="4" t="s">
        <v>11</v>
      </c>
      <c r="IPY67" s="4" t="s">
        <v>12</v>
      </c>
      <c r="IPZ67" s="4" t="s">
        <v>13</v>
      </c>
      <c r="IQA67" s="4" t="s">
        <v>14</v>
      </c>
      <c r="IQB67" s="4" t="s">
        <v>63</v>
      </c>
      <c r="IQC67" s="3"/>
      <c r="IQD67" s="3" t="s">
        <v>1</v>
      </c>
      <c r="IQE67" s="3" t="s">
        <v>2</v>
      </c>
      <c r="IQF67" s="4" t="s">
        <v>3</v>
      </c>
      <c r="IQG67" s="4" t="s">
        <v>4</v>
      </c>
      <c r="IQH67" s="4" t="s">
        <v>5</v>
      </c>
      <c r="IQI67" s="4" t="s">
        <v>6</v>
      </c>
      <c r="IQJ67" s="4" t="s">
        <v>7</v>
      </c>
      <c r="IQK67" s="4" t="s">
        <v>8</v>
      </c>
      <c r="IQL67" s="4" t="s">
        <v>9</v>
      </c>
      <c r="IQM67" s="4" t="s">
        <v>10</v>
      </c>
      <c r="IQN67" s="4" t="s">
        <v>11</v>
      </c>
      <c r="IQO67" s="4" t="s">
        <v>12</v>
      </c>
      <c r="IQP67" s="4" t="s">
        <v>13</v>
      </c>
      <c r="IQQ67" s="4" t="s">
        <v>14</v>
      </c>
      <c r="IQR67" s="4" t="s">
        <v>63</v>
      </c>
      <c r="IQS67" s="3"/>
      <c r="IQT67" s="3" t="s">
        <v>1</v>
      </c>
      <c r="IQU67" s="3" t="s">
        <v>2</v>
      </c>
      <c r="IQV67" s="4" t="s">
        <v>3</v>
      </c>
      <c r="IQW67" s="4" t="s">
        <v>4</v>
      </c>
      <c r="IQX67" s="4" t="s">
        <v>5</v>
      </c>
      <c r="IQY67" s="4" t="s">
        <v>6</v>
      </c>
      <c r="IQZ67" s="4" t="s">
        <v>7</v>
      </c>
      <c r="IRA67" s="4" t="s">
        <v>8</v>
      </c>
      <c r="IRB67" s="4" t="s">
        <v>9</v>
      </c>
      <c r="IRC67" s="4" t="s">
        <v>10</v>
      </c>
      <c r="IRD67" s="4" t="s">
        <v>11</v>
      </c>
      <c r="IRE67" s="4" t="s">
        <v>12</v>
      </c>
      <c r="IRF67" s="4" t="s">
        <v>13</v>
      </c>
      <c r="IRG67" s="4" t="s">
        <v>14</v>
      </c>
      <c r="IRH67" s="4" t="s">
        <v>63</v>
      </c>
      <c r="IRI67" s="3"/>
      <c r="IRJ67" s="3" t="s">
        <v>1</v>
      </c>
      <c r="IRK67" s="3" t="s">
        <v>2</v>
      </c>
      <c r="IRL67" s="4" t="s">
        <v>3</v>
      </c>
      <c r="IRM67" s="4" t="s">
        <v>4</v>
      </c>
      <c r="IRN67" s="4" t="s">
        <v>5</v>
      </c>
      <c r="IRO67" s="4" t="s">
        <v>6</v>
      </c>
      <c r="IRP67" s="4" t="s">
        <v>7</v>
      </c>
      <c r="IRQ67" s="4" t="s">
        <v>8</v>
      </c>
      <c r="IRR67" s="4" t="s">
        <v>9</v>
      </c>
      <c r="IRS67" s="4" t="s">
        <v>10</v>
      </c>
      <c r="IRT67" s="4" t="s">
        <v>11</v>
      </c>
      <c r="IRU67" s="4" t="s">
        <v>12</v>
      </c>
      <c r="IRV67" s="4" t="s">
        <v>13</v>
      </c>
      <c r="IRW67" s="4" t="s">
        <v>14</v>
      </c>
      <c r="IRX67" s="4" t="s">
        <v>63</v>
      </c>
      <c r="IRY67" s="3"/>
      <c r="IRZ67" s="3" t="s">
        <v>1</v>
      </c>
      <c r="ISA67" s="3" t="s">
        <v>2</v>
      </c>
      <c r="ISB67" s="4" t="s">
        <v>3</v>
      </c>
      <c r="ISC67" s="4" t="s">
        <v>4</v>
      </c>
      <c r="ISD67" s="4" t="s">
        <v>5</v>
      </c>
      <c r="ISE67" s="4" t="s">
        <v>6</v>
      </c>
      <c r="ISF67" s="4" t="s">
        <v>7</v>
      </c>
      <c r="ISG67" s="4" t="s">
        <v>8</v>
      </c>
      <c r="ISH67" s="4" t="s">
        <v>9</v>
      </c>
      <c r="ISI67" s="4" t="s">
        <v>10</v>
      </c>
      <c r="ISJ67" s="4" t="s">
        <v>11</v>
      </c>
      <c r="ISK67" s="4" t="s">
        <v>12</v>
      </c>
      <c r="ISL67" s="4" t="s">
        <v>13</v>
      </c>
      <c r="ISM67" s="4" t="s">
        <v>14</v>
      </c>
      <c r="ISN67" s="4" t="s">
        <v>63</v>
      </c>
      <c r="ISO67" s="3"/>
      <c r="ISP67" s="3" t="s">
        <v>1</v>
      </c>
      <c r="ISQ67" s="3" t="s">
        <v>2</v>
      </c>
      <c r="ISR67" s="4" t="s">
        <v>3</v>
      </c>
      <c r="ISS67" s="4" t="s">
        <v>4</v>
      </c>
      <c r="IST67" s="4" t="s">
        <v>5</v>
      </c>
      <c r="ISU67" s="4" t="s">
        <v>6</v>
      </c>
      <c r="ISV67" s="4" t="s">
        <v>7</v>
      </c>
      <c r="ISW67" s="4" t="s">
        <v>8</v>
      </c>
      <c r="ISX67" s="4" t="s">
        <v>9</v>
      </c>
      <c r="ISY67" s="4" t="s">
        <v>10</v>
      </c>
      <c r="ISZ67" s="4" t="s">
        <v>11</v>
      </c>
      <c r="ITA67" s="4" t="s">
        <v>12</v>
      </c>
      <c r="ITB67" s="4" t="s">
        <v>13</v>
      </c>
      <c r="ITC67" s="4" t="s">
        <v>14</v>
      </c>
      <c r="ITD67" s="4" t="s">
        <v>63</v>
      </c>
      <c r="ITE67" s="3"/>
      <c r="ITF67" s="3" t="s">
        <v>1</v>
      </c>
      <c r="ITG67" s="3" t="s">
        <v>2</v>
      </c>
      <c r="ITH67" s="4" t="s">
        <v>3</v>
      </c>
      <c r="ITI67" s="4" t="s">
        <v>4</v>
      </c>
      <c r="ITJ67" s="4" t="s">
        <v>5</v>
      </c>
      <c r="ITK67" s="4" t="s">
        <v>6</v>
      </c>
      <c r="ITL67" s="4" t="s">
        <v>7</v>
      </c>
      <c r="ITM67" s="4" t="s">
        <v>8</v>
      </c>
      <c r="ITN67" s="4" t="s">
        <v>9</v>
      </c>
      <c r="ITO67" s="4" t="s">
        <v>10</v>
      </c>
      <c r="ITP67" s="4" t="s">
        <v>11</v>
      </c>
      <c r="ITQ67" s="4" t="s">
        <v>12</v>
      </c>
      <c r="ITR67" s="4" t="s">
        <v>13</v>
      </c>
      <c r="ITS67" s="4" t="s">
        <v>14</v>
      </c>
      <c r="ITT67" s="4" t="s">
        <v>63</v>
      </c>
      <c r="ITU67" s="3"/>
      <c r="ITV67" s="3" t="s">
        <v>1</v>
      </c>
      <c r="ITW67" s="3" t="s">
        <v>2</v>
      </c>
      <c r="ITX67" s="4" t="s">
        <v>3</v>
      </c>
      <c r="ITY67" s="4" t="s">
        <v>4</v>
      </c>
      <c r="ITZ67" s="4" t="s">
        <v>5</v>
      </c>
      <c r="IUA67" s="4" t="s">
        <v>6</v>
      </c>
      <c r="IUB67" s="4" t="s">
        <v>7</v>
      </c>
      <c r="IUC67" s="4" t="s">
        <v>8</v>
      </c>
      <c r="IUD67" s="4" t="s">
        <v>9</v>
      </c>
      <c r="IUE67" s="4" t="s">
        <v>10</v>
      </c>
      <c r="IUF67" s="4" t="s">
        <v>11</v>
      </c>
      <c r="IUG67" s="4" t="s">
        <v>12</v>
      </c>
      <c r="IUH67" s="4" t="s">
        <v>13</v>
      </c>
      <c r="IUI67" s="4" t="s">
        <v>14</v>
      </c>
      <c r="IUJ67" s="4" t="s">
        <v>63</v>
      </c>
      <c r="IUK67" s="3"/>
      <c r="IUL67" s="3" t="s">
        <v>1</v>
      </c>
      <c r="IUM67" s="3" t="s">
        <v>2</v>
      </c>
      <c r="IUN67" s="4" t="s">
        <v>3</v>
      </c>
      <c r="IUO67" s="4" t="s">
        <v>4</v>
      </c>
      <c r="IUP67" s="4" t="s">
        <v>5</v>
      </c>
      <c r="IUQ67" s="4" t="s">
        <v>6</v>
      </c>
      <c r="IUR67" s="4" t="s">
        <v>7</v>
      </c>
      <c r="IUS67" s="4" t="s">
        <v>8</v>
      </c>
      <c r="IUT67" s="4" t="s">
        <v>9</v>
      </c>
      <c r="IUU67" s="4" t="s">
        <v>10</v>
      </c>
      <c r="IUV67" s="4" t="s">
        <v>11</v>
      </c>
      <c r="IUW67" s="4" t="s">
        <v>12</v>
      </c>
      <c r="IUX67" s="4" t="s">
        <v>13</v>
      </c>
      <c r="IUY67" s="4" t="s">
        <v>14</v>
      </c>
      <c r="IUZ67" s="4" t="s">
        <v>63</v>
      </c>
      <c r="IVA67" s="3"/>
      <c r="IVB67" s="3" t="s">
        <v>1</v>
      </c>
      <c r="IVC67" s="3" t="s">
        <v>2</v>
      </c>
      <c r="IVD67" s="4" t="s">
        <v>3</v>
      </c>
      <c r="IVE67" s="4" t="s">
        <v>4</v>
      </c>
      <c r="IVF67" s="4" t="s">
        <v>5</v>
      </c>
      <c r="IVG67" s="4" t="s">
        <v>6</v>
      </c>
      <c r="IVH67" s="4" t="s">
        <v>7</v>
      </c>
      <c r="IVI67" s="4" t="s">
        <v>8</v>
      </c>
      <c r="IVJ67" s="4" t="s">
        <v>9</v>
      </c>
      <c r="IVK67" s="4" t="s">
        <v>10</v>
      </c>
      <c r="IVL67" s="4" t="s">
        <v>11</v>
      </c>
      <c r="IVM67" s="4" t="s">
        <v>12</v>
      </c>
      <c r="IVN67" s="4" t="s">
        <v>13</v>
      </c>
      <c r="IVO67" s="4" t="s">
        <v>14</v>
      </c>
      <c r="IVP67" s="4" t="s">
        <v>63</v>
      </c>
      <c r="IVQ67" s="3"/>
      <c r="IVR67" s="3" t="s">
        <v>1</v>
      </c>
      <c r="IVS67" s="3" t="s">
        <v>2</v>
      </c>
      <c r="IVT67" s="4" t="s">
        <v>3</v>
      </c>
      <c r="IVU67" s="4" t="s">
        <v>4</v>
      </c>
      <c r="IVV67" s="4" t="s">
        <v>5</v>
      </c>
      <c r="IVW67" s="4" t="s">
        <v>6</v>
      </c>
      <c r="IVX67" s="4" t="s">
        <v>7</v>
      </c>
      <c r="IVY67" s="4" t="s">
        <v>8</v>
      </c>
      <c r="IVZ67" s="4" t="s">
        <v>9</v>
      </c>
      <c r="IWA67" s="4" t="s">
        <v>10</v>
      </c>
      <c r="IWB67" s="4" t="s">
        <v>11</v>
      </c>
      <c r="IWC67" s="4" t="s">
        <v>12</v>
      </c>
      <c r="IWD67" s="4" t="s">
        <v>13</v>
      </c>
      <c r="IWE67" s="4" t="s">
        <v>14</v>
      </c>
      <c r="IWF67" s="4" t="s">
        <v>63</v>
      </c>
      <c r="IWG67" s="3"/>
      <c r="IWH67" s="3" t="s">
        <v>1</v>
      </c>
      <c r="IWI67" s="3" t="s">
        <v>2</v>
      </c>
      <c r="IWJ67" s="4" t="s">
        <v>3</v>
      </c>
      <c r="IWK67" s="4" t="s">
        <v>4</v>
      </c>
      <c r="IWL67" s="4" t="s">
        <v>5</v>
      </c>
      <c r="IWM67" s="4" t="s">
        <v>6</v>
      </c>
      <c r="IWN67" s="4" t="s">
        <v>7</v>
      </c>
      <c r="IWO67" s="4" t="s">
        <v>8</v>
      </c>
      <c r="IWP67" s="4" t="s">
        <v>9</v>
      </c>
      <c r="IWQ67" s="4" t="s">
        <v>10</v>
      </c>
      <c r="IWR67" s="4" t="s">
        <v>11</v>
      </c>
      <c r="IWS67" s="4" t="s">
        <v>12</v>
      </c>
      <c r="IWT67" s="4" t="s">
        <v>13</v>
      </c>
      <c r="IWU67" s="4" t="s">
        <v>14</v>
      </c>
      <c r="IWV67" s="4" t="s">
        <v>63</v>
      </c>
      <c r="IWW67" s="3"/>
      <c r="IWX67" s="3" t="s">
        <v>1</v>
      </c>
      <c r="IWY67" s="3" t="s">
        <v>2</v>
      </c>
      <c r="IWZ67" s="4" t="s">
        <v>3</v>
      </c>
      <c r="IXA67" s="4" t="s">
        <v>4</v>
      </c>
      <c r="IXB67" s="4" t="s">
        <v>5</v>
      </c>
      <c r="IXC67" s="4" t="s">
        <v>6</v>
      </c>
      <c r="IXD67" s="4" t="s">
        <v>7</v>
      </c>
      <c r="IXE67" s="4" t="s">
        <v>8</v>
      </c>
      <c r="IXF67" s="4" t="s">
        <v>9</v>
      </c>
      <c r="IXG67" s="4" t="s">
        <v>10</v>
      </c>
      <c r="IXH67" s="4" t="s">
        <v>11</v>
      </c>
      <c r="IXI67" s="4" t="s">
        <v>12</v>
      </c>
      <c r="IXJ67" s="4" t="s">
        <v>13</v>
      </c>
      <c r="IXK67" s="4" t="s">
        <v>14</v>
      </c>
      <c r="IXL67" s="4" t="s">
        <v>63</v>
      </c>
      <c r="IXM67" s="3"/>
      <c r="IXN67" s="3" t="s">
        <v>1</v>
      </c>
      <c r="IXO67" s="3" t="s">
        <v>2</v>
      </c>
      <c r="IXP67" s="4" t="s">
        <v>3</v>
      </c>
      <c r="IXQ67" s="4" t="s">
        <v>4</v>
      </c>
      <c r="IXR67" s="4" t="s">
        <v>5</v>
      </c>
      <c r="IXS67" s="4" t="s">
        <v>6</v>
      </c>
      <c r="IXT67" s="4" t="s">
        <v>7</v>
      </c>
      <c r="IXU67" s="4" t="s">
        <v>8</v>
      </c>
      <c r="IXV67" s="4" t="s">
        <v>9</v>
      </c>
      <c r="IXW67" s="4" t="s">
        <v>10</v>
      </c>
      <c r="IXX67" s="4" t="s">
        <v>11</v>
      </c>
      <c r="IXY67" s="4" t="s">
        <v>12</v>
      </c>
      <c r="IXZ67" s="4" t="s">
        <v>13</v>
      </c>
      <c r="IYA67" s="4" t="s">
        <v>14</v>
      </c>
      <c r="IYB67" s="4" t="s">
        <v>63</v>
      </c>
      <c r="IYC67" s="3"/>
      <c r="IYD67" s="3" t="s">
        <v>1</v>
      </c>
      <c r="IYE67" s="3" t="s">
        <v>2</v>
      </c>
      <c r="IYF67" s="4" t="s">
        <v>3</v>
      </c>
      <c r="IYG67" s="4" t="s">
        <v>4</v>
      </c>
      <c r="IYH67" s="4" t="s">
        <v>5</v>
      </c>
      <c r="IYI67" s="4" t="s">
        <v>6</v>
      </c>
      <c r="IYJ67" s="4" t="s">
        <v>7</v>
      </c>
      <c r="IYK67" s="4" t="s">
        <v>8</v>
      </c>
      <c r="IYL67" s="4" t="s">
        <v>9</v>
      </c>
      <c r="IYM67" s="4" t="s">
        <v>10</v>
      </c>
      <c r="IYN67" s="4" t="s">
        <v>11</v>
      </c>
      <c r="IYO67" s="4" t="s">
        <v>12</v>
      </c>
      <c r="IYP67" s="4" t="s">
        <v>13</v>
      </c>
      <c r="IYQ67" s="4" t="s">
        <v>14</v>
      </c>
      <c r="IYR67" s="4" t="s">
        <v>63</v>
      </c>
      <c r="IYS67" s="3"/>
      <c r="IYT67" s="3" t="s">
        <v>1</v>
      </c>
      <c r="IYU67" s="3" t="s">
        <v>2</v>
      </c>
      <c r="IYV67" s="4" t="s">
        <v>3</v>
      </c>
      <c r="IYW67" s="4" t="s">
        <v>4</v>
      </c>
      <c r="IYX67" s="4" t="s">
        <v>5</v>
      </c>
      <c r="IYY67" s="4" t="s">
        <v>6</v>
      </c>
      <c r="IYZ67" s="4" t="s">
        <v>7</v>
      </c>
      <c r="IZA67" s="4" t="s">
        <v>8</v>
      </c>
      <c r="IZB67" s="4" t="s">
        <v>9</v>
      </c>
      <c r="IZC67" s="4" t="s">
        <v>10</v>
      </c>
      <c r="IZD67" s="4" t="s">
        <v>11</v>
      </c>
      <c r="IZE67" s="4" t="s">
        <v>12</v>
      </c>
      <c r="IZF67" s="4" t="s">
        <v>13</v>
      </c>
      <c r="IZG67" s="4" t="s">
        <v>14</v>
      </c>
      <c r="IZH67" s="4" t="s">
        <v>63</v>
      </c>
      <c r="IZI67" s="3"/>
      <c r="IZJ67" s="3" t="s">
        <v>1</v>
      </c>
      <c r="IZK67" s="3" t="s">
        <v>2</v>
      </c>
      <c r="IZL67" s="4" t="s">
        <v>3</v>
      </c>
      <c r="IZM67" s="4" t="s">
        <v>4</v>
      </c>
      <c r="IZN67" s="4" t="s">
        <v>5</v>
      </c>
      <c r="IZO67" s="4" t="s">
        <v>6</v>
      </c>
      <c r="IZP67" s="4" t="s">
        <v>7</v>
      </c>
      <c r="IZQ67" s="4" t="s">
        <v>8</v>
      </c>
      <c r="IZR67" s="4" t="s">
        <v>9</v>
      </c>
      <c r="IZS67" s="4" t="s">
        <v>10</v>
      </c>
      <c r="IZT67" s="4" t="s">
        <v>11</v>
      </c>
      <c r="IZU67" s="4" t="s">
        <v>12</v>
      </c>
      <c r="IZV67" s="4" t="s">
        <v>13</v>
      </c>
      <c r="IZW67" s="4" t="s">
        <v>14</v>
      </c>
      <c r="IZX67" s="4" t="s">
        <v>63</v>
      </c>
      <c r="IZY67" s="3"/>
      <c r="IZZ67" s="3" t="s">
        <v>1</v>
      </c>
      <c r="JAA67" s="3" t="s">
        <v>2</v>
      </c>
      <c r="JAB67" s="4" t="s">
        <v>3</v>
      </c>
      <c r="JAC67" s="4" t="s">
        <v>4</v>
      </c>
      <c r="JAD67" s="4" t="s">
        <v>5</v>
      </c>
      <c r="JAE67" s="4" t="s">
        <v>6</v>
      </c>
      <c r="JAF67" s="4" t="s">
        <v>7</v>
      </c>
      <c r="JAG67" s="4" t="s">
        <v>8</v>
      </c>
      <c r="JAH67" s="4" t="s">
        <v>9</v>
      </c>
      <c r="JAI67" s="4" t="s">
        <v>10</v>
      </c>
      <c r="JAJ67" s="4" t="s">
        <v>11</v>
      </c>
      <c r="JAK67" s="4" t="s">
        <v>12</v>
      </c>
      <c r="JAL67" s="4" t="s">
        <v>13</v>
      </c>
      <c r="JAM67" s="4" t="s">
        <v>14</v>
      </c>
      <c r="JAN67" s="4" t="s">
        <v>63</v>
      </c>
      <c r="JAO67" s="3"/>
      <c r="JAP67" s="3" t="s">
        <v>1</v>
      </c>
      <c r="JAQ67" s="3" t="s">
        <v>2</v>
      </c>
      <c r="JAR67" s="4" t="s">
        <v>3</v>
      </c>
      <c r="JAS67" s="4" t="s">
        <v>4</v>
      </c>
      <c r="JAT67" s="4" t="s">
        <v>5</v>
      </c>
      <c r="JAU67" s="4" t="s">
        <v>6</v>
      </c>
      <c r="JAV67" s="4" t="s">
        <v>7</v>
      </c>
      <c r="JAW67" s="4" t="s">
        <v>8</v>
      </c>
      <c r="JAX67" s="4" t="s">
        <v>9</v>
      </c>
      <c r="JAY67" s="4" t="s">
        <v>10</v>
      </c>
      <c r="JAZ67" s="4" t="s">
        <v>11</v>
      </c>
      <c r="JBA67" s="4" t="s">
        <v>12</v>
      </c>
      <c r="JBB67" s="4" t="s">
        <v>13</v>
      </c>
      <c r="JBC67" s="4" t="s">
        <v>14</v>
      </c>
      <c r="JBD67" s="4" t="s">
        <v>63</v>
      </c>
      <c r="JBE67" s="3"/>
      <c r="JBF67" s="3" t="s">
        <v>1</v>
      </c>
      <c r="JBG67" s="3" t="s">
        <v>2</v>
      </c>
      <c r="JBH67" s="4" t="s">
        <v>3</v>
      </c>
      <c r="JBI67" s="4" t="s">
        <v>4</v>
      </c>
      <c r="JBJ67" s="4" t="s">
        <v>5</v>
      </c>
      <c r="JBK67" s="4" t="s">
        <v>6</v>
      </c>
      <c r="JBL67" s="4" t="s">
        <v>7</v>
      </c>
      <c r="JBM67" s="4" t="s">
        <v>8</v>
      </c>
      <c r="JBN67" s="4" t="s">
        <v>9</v>
      </c>
      <c r="JBO67" s="4" t="s">
        <v>10</v>
      </c>
      <c r="JBP67" s="4" t="s">
        <v>11</v>
      </c>
      <c r="JBQ67" s="4" t="s">
        <v>12</v>
      </c>
      <c r="JBR67" s="4" t="s">
        <v>13</v>
      </c>
      <c r="JBS67" s="4" t="s">
        <v>14</v>
      </c>
      <c r="JBT67" s="4" t="s">
        <v>63</v>
      </c>
      <c r="JBU67" s="3"/>
      <c r="JBV67" s="3" t="s">
        <v>1</v>
      </c>
      <c r="JBW67" s="3" t="s">
        <v>2</v>
      </c>
      <c r="JBX67" s="4" t="s">
        <v>3</v>
      </c>
      <c r="JBY67" s="4" t="s">
        <v>4</v>
      </c>
      <c r="JBZ67" s="4" t="s">
        <v>5</v>
      </c>
      <c r="JCA67" s="4" t="s">
        <v>6</v>
      </c>
      <c r="JCB67" s="4" t="s">
        <v>7</v>
      </c>
      <c r="JCC67" s="4" t="s">
        <v>8</v>
      </c>
      <c r="JCD67" s="4" t="s">
        <v>9</v>
      </c>
      <c r="JCE67" s="4" t="s">
        <v>10</v>
      </c>
      <c r="JCF67" s="4" t="s">
        <v>11</v>
      </c>
      <c r="JCG67" s="4" t="s">
        <v>12</v>
      </c>
      <c r="JCH67" s="4" t="s">
        <v>13</v>
      </c>
      <c r="JCI67" s="4" t="s">
        <v>14</v>
      </c>
      <c r="JCJ67" s="4" t="s">
        <v>63</v>
      </c>
      <c r="JCK67" s="3"/>
      <c r="JCL67" s="3" t="s">
        <v>1</v>
      </c>
      <c r="JCM67" s="3" t="s">
        <v>2</v>
      </c>
      <c r="JCN67" s="4" t="s">
        <v>3</v>
      </c>
      <c r="JCO67" s="4" t="s">
        <v>4</v>
      </c>
      <c r="JCP67" s="4" t="s">
        <v>5</v>
      </c>
      <c r="JCQ67" s="4" t="s">
        <v>6</v>
      </c>
      <c r="JCR67" s="4" t="s">
        <v>7</v>
      </c>
      <c r="JCS67" s="4" t="s">
        <v>8</v>
      </c>
      <c r="JCT67" s="4" t="s">
        <v>9</v>
      </c>
      <c r="JCU67" s="4" t="s">
        <v>10</v>
      </c>
      <c r="JCV67" s="4" t="s">
        <v>11</v>
      </c>
      <c r="JCW67" s="4" t="s">
        <v>12</v>
      </c>
      <c r="JCX67" s="4" t="s">
        <v>13</v>
      </c>
      <c r="JCY67" s="4" t="s">
        <v>14</v>
      </c>
      <c r="JCZ67" s="4" t="s">
        <v>63</v>
      </c>
      <c r="JDA67" s="3"/>
      <c r="JDB67" s="3" t="s">
        <v>1</v>
      </c>
      <c r="JDC67" s="3" t="s">
        <v>2</v>
      </c>
      <c r="JDD67" s="4" t="s">
        <v>3</v>
      </c>
      <c r="JDE67" s="4" t="s">
        <v>4</v>
      </c>
      <c r="JDF67" s="4" t="s">
        <v>5</v>
      </c>
      <c r="JDG67" s="4" t="s">
        <v>6</v>
      </c>
      <c r="JDH67" s="4" t="s">
        <v>7</v>
      </c>
      <c r="JDI67" s="4" t="s">
        <v>8</v>
      </c>
      <c r="JDJ67" s="4" t="s">
        <v>9</v>
      </c>
      <c r="JDK67" s="4" t="s">
        <v>10</v>
      </c>
      <c r="JDL67" s="4" t="s">
        <v>11</v>
      </c>
      <c r="JDM67" s="4" t="s">
        <v>12</v>
      </c>
      <c r="JDN67" s="4" t="s">
        <v>13</v>
      </c>
      <c r="JDO67" s="4" t="s">
        <v>14</v>
      </c>
      <c r="JDP67" s="4" t="s">
        <v>63</v>
      </c>
      <c r="JDQ67" s="3"/>
      <c r="JDR67" s="3" t="s">
        <v>1</v>
      </c>
      <c r="JDS67" s="3" t="s">
        <v>2</v>
      </c>
      <c r="JDT67" s="4" t="s">
        <v>3</v>
      </c>
      <c r="JDU67" s="4" t="s">
        <v>4</v>
      </c>
      <c r="JDV67" s="4" t="s">
        <v>5</v>
      </c>
      <c r="JDW67" s="4" t="s">
        <v>6</v>
      </c>
      <c r="JDX67" s="4" t="s">
        <v>7</v>
      </c>
      <c r="JDY67" s="4" t="s">
        <v>8</v>
      </c>
      <c r="JDZ67" s="4" t="s">
        <v>9</v>
      </c>
      <c r="JEA67" s="4" t="s">
        <v>10</v>
      </c>
      <c r="JEB67" s="4" t="s">
        <v>11</v>
      </c>
      <c r="JEC67" s="4" t="s">
        <v>12</v>
      </c>
      <c r="JED67" s="4" t="s">
        <v>13</v>
      </c>
      <c r="JEE67" s="4" t="s">
        <v>14</v>
      </c>
      <c r="JEF67" s="4" t="s">
        <v>63</v>
      </c>
      <c r="JEG67" s="3"/>
      <c r="JEH67" s="3" t="s">
        <v>1</v>
      </c>
      <c r="JEI67" s="3" t="s">
        <v>2</v>
      </c>
      <c r="JEJ67" s="4" t="s">
        <v>3</v>
      </c>
      <c r="JEK67" s="4" t="s">
        <v>4</v>
      </c>
      <c r="JEL67" s="4" t="s">
        <v>5</v>
      </c>
      <c r="JEM67" s="4" t="s">
        <v>6</v>
      </c>
      <c r="JEN67" s="4" t="s">
        <v>7</v>
      </c>
      <c r="JEO67" s="4" t="s">
        <v>8</v>
      </c>
      <c r="JEP67" s="4" t="s">
        <v>9</v>
      </c>
      <c r="JEQ67" s="4" t="s">
        <v>10</v>
      </c>
      <c r="JER67" s="4" t="s">
        <v>11</v>
      </c>
      <c r="JES67" s="4" t="s">
        <v>12</v>
      </c>
      <c r="JET67" s="4" t="s">
        <v>13</v>
      </c>
      <c r="JEU67" s="4" t="s">
        <v>14</v>
      </c>
      <c r="JEV67" s="4" t="s">
        <v>63</v>
      </c>
      <c r="JEW67" s="3"/>
      <c r="JEX67" s="3" t="s">
        <v>1</v>
      </c>
      <c r="JEY67" s="3" t="s">
        <v>2</v>
      </c>
      <c r="JEZ67" s="4" t="s">
        <v>3</v>
      </c>
      <c r="JFA67" s="4" t="s">
        <v>4</v>
      </c>
      <c r="JFB67" s="4" t="s">
        <v>5</v>
      </c>
      <c r="JFC67" s="4" t="s">
        <v>6</v>
      </c>
      <c r="JFD67" s="4" t="s">
        <v>7</v>
      </c>
      <c r="JFE67" s="4" t="s">
        <v>8</v>
      </c>
      <c r="JFF67" s="4" t="s">
        <v>9</v>
      </c>
      <c r="JFG67" s="4" t="s">
        <v>10</v>
      </c>
      <c r="JFH67" s="4" t="s">
        <v>11</v>
      </c>
      <c r="JFI67" s="4" t="s">
        <v>12</v>
      </c>
      <c r="JFJ67" s="4" t="s">
        <v>13</v>
      </c>
      <c r="JFK67" s="4" t="s">
        <v>14</v>
      </c>
      <c r="JFL67" s="4" t="s">
        <v>63</v>
      </c>
      <c r="JFM67" s="3"/>
      <c r="JFN67" s="3" t="s">
        <v>1</v>
      </c>
      <c r="JFO67" s="3" t="s">
        <v>2</v>
      </c>
      <c r="JFP67" s="4" t="s">
        <v>3</v>
      </c>
      <c r="JFQ67" s="4" t="s">
        <v>4</v>
      </c>
      <c r="JFR67" s="4" t="s">
        <v>5</v>
      </c>
      <c r="JFS67" s="4" t="s">
        <v>6</v>
      </c>
      <c r="JFT67" s="4" t="s">
        <v>7</v>
      </c>
      <c r="JFU67" s="4" t="s">
        <v>8</v>
      </c>
      <c r="JFV67" s="4" t="s">
        <v>9</v>
      </c>
      <c r="JFW67" s="4" t="s">
        <v>10</v>
      </c>
      <c r="JFX67" s="4" t="s">
        <v>11</v>
      </c>
      <c r="JFY67" s="4" t="s">
        <v>12</v>
      </c>
      <c r="JFZ67" s="4" t="s">
        <v>13</v>
      </c>
      <c r="JGA67" s="4" t="s">
        <v>14</v>
      </c>
      <c r="JGB67" s="4" t="s">
        <v>63</v>
      </c>
      <c r="JGC67" s="3"/>
      <c r="JGD67" s="3" t="s">
        <v>1</v>
      </c>
      <c r="JGE67" s="3" t="s">
        <v>2</v>
      </c>
      <c r="JGF67" s="4" t="s">
        <v>3</v>
      </c>
      <c r="JGG67" s="4" t="s">
        <v>4</v>
      </c>
      <c r="JGH67" s="4" t="s">
        <v>5</v>
      </c>
      <c r="JGI67" s="4" t="s">
        <v>6</v>
      </c>
      <c r="JGJ67" s="4" t="s">
        <v>7</v>
      </c>
      <c r="JGK67" s="4" t="s">
        <v>8</v>
      </c>
      <c r="JGL67" s="4" t="s">
        <v>9</v>
      </c>
      <c r="JGM67" s="4" t="s">
        <v>10</v>
      </c>
      <c r="JGN67" s="4" t="s">
        <v>11</v>
      </c>
      <c r="JGO67" s="4" t="s">
        <v>12</v>
      </c>
      <c r="JGP67" s="4" t="s">
        <v>13</v>
      </c>
      <c r="JGQ67" s="4" t="s">
        <v>14</v>
      </c>
      <c r="JGR67" s="4" t="s">
        <v>63</v>
      </c>
      <c r="JGS67" s="3"/>
      <c r="JGT67" s="3" t="s">
        <v>1</v>
      </c>
      <c r="JGU67" s="3" t="s">
        <v>2</v>
      </c>
      <c r="JGV67" s="4" t="s">
        <v>3</v>
      </c>
      <c r="JGW67" s="4" t="s">
        <v>4</v>
      </c>
      <c r="JGX67" s="4" t="s">
        <v>5</v>
      </c>
      <c r="JGY67" s="4" t="s">
        <v>6</v>
      </c>
      <c r="JGZ67" s="4" t="s">
        <v>7</v>
      </c>
      <c r="JHA67" s="4" t="s">
        <v>8</v>
      </c>
      <c r="JHB67" s="4" t="s">
        <v>9</v>
      </c>
      <c r="JHC67" s="4" t="s">
        <v>10</v>
      </c>
      <c r="JHD67" s="4" t="s">
        <v>11</v>
      </c>
      <c r="JHE67" s="4" t="s">
        <v>12</v>
      </c>
      <c r="JHF67" s="4" t="s">
        <v>13</v>
      </c>
      <c r="JHG67" s="4" t="s">
        <v>14</v>
      </c>
      <c r="JHH67" s="4" t="s">
        <v>63</v>
      </c>
      <c r="JHI67" s="3"/>
      <c r="JHJ67" s="3" t="s">
        <v>1</v>
      </c>
      <c r="JHK67" s="3" t="s">
        <v>2</v>
      </c>
      <c r="JHL67" s="4" t="s">
        <v>3</v>
      </c>
      <c r="JHM67" s="4" t="s">
        <v>4</v>
      </c>
      <c r="JHN67" s="4" t="s">
        <v>5</v>
      </c>
      <c r="JHO67" s="4" t="s">
        <v>6</v>
      </c>
      <c r="JHP67" s="4" t="s">
        <v>7</v>
      </c>
      <c r="JHQ67" s="4" t="s">
        <v>8</v>
      </c>
      <c r="JHR67" s="4" t="s">
        <v>9</v>
      </c>
      <c r="JHS67" s="4" t="s">
        <v>10</v>
      </c>
      <c r="JHT67" s="4" t="s">
        <v>11</v>
      </c>
      <c r="JHU67" s="4" t="s">
        <v>12</v>
      </c>
      <c r="JHV67" s="4" t="s">
        <v>13</v>
      </c>
      <c r="JHW67" s="4" t="s">
        <v>14</v>
      </c>
      <c r="JHX67" s="4" t="s">
        <v>63</v>
      </c>
      <c r="JHY67" s="3"/>
      <c r="JHZ67" s="3" t="s">
        <v>1</v>
      </c>
      <c r="JIA67" s="3" t="s">
        <v>2</v>
      </c>
      <c r="JIB67" s="4" t="s">
        <v>3</v>
      </c>
      <c r="JIC67" s="4" t="s">
        <v>4</v>
      </c>
      <c r="JID67" s="4" t="s">
        <v>5</v>
      </c>
      <c r="JIE67" s="4" t="s">
        <v>6</v>
      </c>
      <c r="JIF67" s="4" t="s">
        <v>7</v>
      </c>
      <c r="JIG67" s="4" t="s">
        <v>8</v>
      </c>
      <c r="JIH67" s="4" t="s">
        <v>9</v>
      </c>
      <c r="JII67" s="4" t="s">
        <v>10</v>
      </c>
      <c r="JIJ67" s="4" t="s">
        <v>11</v>
      </c>
      <c r="JIK67" s="4" t="s">
        <v>12</v>
      </c>
      <c r="JIL67" s="4" t="s">
        <v>13</v>
      </c>
      <c r="JIM67" s="4" t="s">
        <v>14</v>
      </c>
      <c r="JIN67" s="4" t="s">
        <v>63</v>
      </c>
      <c r="JIO67" s="3"/>
      <c r="JIP67" s="3" t="s">
        <v>1</v>
      </c>
      <c r="JIQ67" s="3" t="s">
        <v>2</v>
      </c>
      <c r="JIR67" s="4" t="s">
        <v>3</v>
      </c>
      <c r="JIS67" s="4" t="s">
        <v>4</v>
      </c>
      <c r="JIT67" s="4" t="s">
        <v>5</v>
      </c>
      <c r="JIU67" s="4" t="s">
        <v>6</v>
      </c>
      <c r="JIV67" s="4" t="s">
        <v>7</v>
      </c>
      <c r="JIW67" s="4" t="s">
        <v>8</v>
      </c>
      <c r="JIX67" s="4" t="s">
        <v>9</v>
      </c>
      <c r="JIY67" s="4" t="s">
        <v>10</v>
      </c>
      <c r="JIZ67" s="4" t="s">
        <v>11</v>
      </c>
      <c r="JJA67" s="4" t="s">
        <v>12</v>
      </c>
      <c r="JJB67" s="4" t="s">
        <v>13</v>
      </c>
      <c r="JJC67" s="4" t="s">
        <v>14</v>
      </c>
      <c r="JJD67" s="4" t="s">
        <v>63</v>
      </c>
      <c r="JJE67" s="3"/>
      <c r="JJF67" s="3" t="s">
        <v>1</v>
      </c>
      <c r="JJG67" s="3" t="s">
        <v>2</v>
      </c>
      <c r="JJH67" s="4" t="s">
        <v>3</v>
      </c>
      <c r="JJI67" s="4" t="s">
        <v>4</v>
      </c>
      <c r="JJJ67" s="4" t="s">
        <v>5</v>
      </c>
      <c r="JJK67" s="4" t="s">
        <v>6</v>
      </c>
      <c r="JJL67" s="4" t="s">
        <v>7</v>
      </c>
      <c r="JJM67" s="4" t="s">
        <v>8</v>
      </c>
      <c r="JJN67" s="4" t="s">
        <v>9</v>
      </c>
      <c r="JJO67" s="4" t="s">
        <v>10</v>
      </c>
      <c r="JJP67" s="4" t="s">
        <v>11</v>
      </c>
      <c r="JJQ67" s="4" t="s">
        <v>12</v>
      </c>
      <c r="JJR67" s="4" t="s">
        <v>13</v>
      </c>
      <c r="JJS67" s="4" t="s">
        <v>14</v>
      </c>
      <c r="JJT67" s="4" t="s">
        <v>63</v>
      </c>
      <c r="JJU67" s="3"/>
      <c r="JJV67" s="3" t="s">
        <v>1</v>
      </c>
      <c r="JJW67" s="3" t="s">
        <v>2</v>
      </c>
      <c r="JJX67" s="4" t="s">
        <v>3</v>
      </c>
      <c r="JJY67" s="4" t="s">
        <v>4</v>
      </c>
      <c r="JJZ67" s="4" t="s">
        <v>5</v>
      </c>
      <c r="JKA67" s="4" t="s">
        <v>6</v>
      </c>
      <c r="JKB67" s="4" t="s">
        <v>7</v>
      </c>
      <c r="JKC67" s="4" t="s">
        <v>8</v>
      </c>
      <c r="JKD67" s="4" t="s">
        <v>9</v>
      </c>
      <c r="JKE67" s="4" t="s">
        <v>10</v>
      </c>
      <c r="JKF67" s="4" t="s">
        <v>11</v>
      </c>
      <c r="JKG67" s="4" t="s">
        <v>12</v>
      </c>
      <c r="JKH67" s="4" t="s">
        <v>13</v>
      </c>
      <c r="JKI67" s="4" t="s">
        <v>14</v>
      </c>
      <c r="JKJ67" s="4" t="s">
        <v>63</v>
      </c>
      <c r="JKK67" s="3"/>
      <c r="JKL67" s="3" t="s">
        <v>1</v>
      </c>
      <c r="JKM67" s="3" t="s">
        <v>2</v>
      </c>
      <c r="JKN67" s="4" t="s">
        <v>3</v>
      </c>
      <c r="JKO67" s="4" t="s">
        <v>4</v>
      </c>
      <c r="JKP67" s="4" t="s">
        <v>5</v>
      </c>
      <c r="JKQ67" s="4" t="s">
        <v>6</v>
      </c>
      <c r="JKR67" s="4" t="s">
        <v>7</v>
      </c>
      <c r="JKS67" s="4" t="s">
        <v>8</v>
      </c>
      <c r="JKT67" s="4" t="s">
        <v>9</v>
      </c>
      <c r="JKU67" s="4" t="s">
        <v>10</v>
      </c>
      <c r="JKV67" s="4" t="s">
        <v>11</v>
      </c>
      <c r="JKW67" s="4" t="s">
        <v>12</v>
      </c>
      <c r="JKX67" s="4" t="s">
        <v>13</v>
      </c>
      <c r="JKY67" s="4" t="s">
        <v>14</v>
      </c>
      <c r="JKZ67" s="4" t="s">
        <v>63</v>
      </c>
      <c r="JLA67" s="3"/>
      <c r="JLB67" s="3" t="s">
        <v>1</v>
      </c>
      <c r="JLC67" s="3" t="s">
        <v>2</v>
      </c>
      <c r="JLD67" s="4" t="s">
        <v>3</v>
      </c>
      <c r="JLE67" s="4" t="s">
        <v>4</v>
      </c>
      <c r="JLF67" s="4" t="s">
        <v>5</v>
      </c>
      <c r="JLG67" s="4" t="s">
        <v>6</v>
      </c>
      <c r="JLH67" s="4" t="s">
        <v>7</v>
      </c>
      <c r="JLI67" s="4" t="s">
        <v>8</v>
      </c>
      <c r="JLJ67" s="4" t="s">
        <v>9</v>
      </c>
      <c r="JLK67" s="4" t="s">
        <v>10</v>
      </c>
      <c r="JLL67" s="4" t="s">
        <v>11</v>
      </c>
      <c r="JLM67" s="4" t="s">
        <v>12</v>
      </c>
      <c r="JLN67" s="4" t="s">
        <v>13</v>
      </c>
      <c r="JLO67" s="4" t="s">
        <v>14</v>
      </c>
      <c r="JLP67" s="4" t="s">
        <v>63</v>
      </c>
      <c r="JLQ67" s="3"/>
      <c r="JLR67" s="3" t="s">
        <v>1</v>
      </c>
      <c r="JLS67" s="3" t="s">
        <v>2</v>
      </c>
      <c r="JLT67" s="4" t="s">
        <v>3</v>
      </c>
      <c r="JLU67" s="4" t="s">
        <v>4</v>
      </c>
      <c r="JLV67" s="4" t="s">
        <v>5</v>
      </c>
      <c r="JLW67" s="4" t="s">
        <v>6</v>
      </c>
      <c r="JLX67" s="4" t="s">
        <v>7</v>
      </c>
      <c r="JLY67" s="4" t="s">
        <v>8</v>
      </c>
      <c r="JLZ67" s="4" t="s">
        <v>9</v>
      </c>
      <c r="JMA67" s="4" t="s">
        <v>10</v>
      </c>
      <c r="JMB67" s="4" t="s">
        <v>11</v>
      </c>
      <c r="JMC67" s="4" t="s">
        <v>12</v>
      </c>
      <c r="JMD67" s="4" t="s">
        <v>13</v>
      </c>
      <c r="JME67" s="4" t="s">
        <v>14</v>
      </c>
      <c r="JMF67" s="4" t="s">
        <v>63</v>
      </c>
      <c r="JMG67" s="3"/>
      <c r="JMH67" s="3" t="s">
        <v>1</v>
      </c>
      <c r="JMI67" s="3" t="s">
        <v>2</v>
      </c>
      <c r="JMJ67" s="4" t="s">
        <v>3</v>
      </c>
      <c r="JMK67" s="4" t="s">
        <v>4</v>
      </c>
      <c r="JML67" s="4" t="s">
        <v>5</v>
      </c>
      <c r="JMM67" s="4" t="s">
        <v>6</v>
      </c>
      <c r="JMN67" s="4" t="s">
        <v>7</v>
      </c>
      <c r="JMO67" s="4" t="s">
        <v>8</v>
      </c>
      <c r="JMP67" s="4" t="s">
        <v>9</v>
      </c>
      <c r="JMQ67" s="4" t="s">
        <v>10</v>
      </c>
      <c r="JMR67" s="4" t="s">
        <v>11</v>
      </c>
      <c r="JMS67" s="4" t="s">
        <v>12</v>
      </c>
      <c r="JMT67" s="4" t="s">
        <v>13</v>
      </c>
      <c r="JMU67" s="4" t="s">
        <v>14</v>
      </c>
      <c r="JMV67" s="4" t="s">
        <v>63</v>
      </c>
      <c r="JMW67" s="3"/>
      <c r="JMX67" s="3" t="s">
        <v>1</v>
      </c>
      <c r="JMY67" s="3" t="s">
        <v>2</v>
      </c>
      <c r="JMZ67" s="4" t="s">
        <v>3</v>
      </c>
      <c r="JNA67" s="4" t="s">
        <v>4</v>
      </c>
      <c r="JNB67" s="4" t="s">
        <v>5</v>
      </c>
      <c r="JNC67" s="4" t="s">
        <v>6</v>
      </c>
      <c r="JND67" s="4" t="s">
        <v>7</v>
      </c>
      <c r="JNE67" s="4" t="s">
        <v>8</v>
      </c>
      <c r="JNF67" s="4" t="s">
        <v>9</v>
      </c>
      <c r="JNG67" s="4" t="s">
        <v>10</v>
      </c>
      <c r="JNH67" s="4" t="s">
        <v>11</v>
      </c>
      <c r="JNI67" s="4" t="s">
        <v>12</v>
      </c>
      <c r="JNJ67" s="4" t="s">
        <v>13</v>
      </c>
      <c r="JNK67" s="4" t="s">
        <v>14</v>
      </c>
      <c r="JNL67" s="4" t="s">
        <v>63</v>
      </c>
      <c r="JNM67" s="3"/>
      <c r="JNN67" s="3" t="s">
        <v>1</v>
      </c>
      <c r="JNO67" s="3" t="s">
        <v>2</v>
      </c>
      <c r="JNP67" s="4" t="s">
        <v>3</v>
      </c>
      <c r="JNQ67" s="4" t="s">
        <v>4</v>
      </c>
      <c r="JNR67" s="4" t="s">
        <v>5</v>
      </c>
      <c r="JNS67" s="4" t="s">
        <v>6</v>
      </c>
      <c r="JNT67" s="4" t="s">
        <v>7</v>
      </c>
      <c r="JNU67" s="4" t="s">
        <v>8</v>
      </c>
      <c r="JNV67" s="4" t="s">
        <v>9</v>
      </c>
      <c r="JNW67" s="4" t="s">
        <v>10</v>
      </c>
      <c r="JNX67" s="4" t="s">
        <v>11</v>
      </c>
      <c r="JNY67" s="4" t="s">
        <v>12</v>
      </c>
      <c r="JNZ67" s="4" t="s">
        <v>13</v>
      </c>
      <c r="JOA67" s="4" t="s">
        <v>14</v>
      </c>
      <c r="JOB67" s="4" t="s">
        <v>63</v>
      </c>
      <c r="JOC67" s="3"/>
      <c r="JOD67" s="3" t="s">
        <v>1</v>
      </c>
      <c r="JOE67" s="3" t="s">
        <v>2</v>
      </c>
      <c r="JOF67" s="4" t="s">
        <v>3</v>
      </c>
      <c r="JOG67" s="4" t="s">
        <v>4</v>
      </c>
      <c r="JOH67" s="4" t="s">
        <v>5</v>
      </c>
      <c r="JOI67" s="4" t="s">
        <v>6</v>
      </c>
      <c r="JOJ67" s="4" t="s">
        <v>7</v>
      </c>
      <c r="JOK67" s="4" t="s">
        <v>8</v>
      </c>
      <c r="JOL67" s="4" t="s">
        <v>9</v>
      </c>
      <c r="JOM67" s="4" t="s">
        <v>10</v>
      </c>
      <c r="JON67" s="4" t="s">
        <v>11</v>
      </c>
      <c r="JOO67" s="4" t="s">
        <v>12</v>
      </c>
      <c r="JOP67" s="4" t="s">
        <v>13</v>
      </c>
      <c r="JOQ67" s="4" t="s">
        <v>14</v>
      </c>
      <c r="JOR67" s="4" t="s">
        <v>63</v>
      </c>
      <c r="JOS67" s="3"/>
      <c r="JOT67" s="3" t="s">
        <v>1</v>
      </c>
      <c r="JOU67" s="3" t="s">
        <v>2</v>
      </c>
      <c r="JOV67" s="4" t="s">
        <v>3</v>
      </c>
      <c r="JOW67" s="4" t="s">
        <v>4</v>
      </c>
      <c r="JOX67" s="4" t="s">
        <v>5</v>
      </c>
      <c r="JOY67" s="4" t="s">
        <v>6</v>
      </c>
      <c r="JOZ67" s="4" t="s">
        <v>7</v>
      </c>
      <c r="JPA67" s="4" t="s">
        <v>8</v>
      </c>
      <c r="JPB67" s="4" t="s">
        <v>9</v>
      </c>
      <c r="JPC67" s="4" t="s">
        <v>10</v>
      </c>
      <c r="JPD67" s="4" t="s">
        <v>11</v>
      </c>
      <c r="JPE67" s="4" t="s">
        <v>12</v>
      </c>
      <c r="JPF67" s="4" t="s">
        <v>13</v>
      </c>
      <c r="JPG67" s="4" t="s">
        <v>14</v>
      </c>
      <c r="JPH67" s="4" t="s">
        <v>63</v>
      </c>
      <c r="JPI67" s="3"/>
      <c r="JPJ67" s="3" t="s">
        <v>1</v>
      </c>
      <c r="JPK67" s="3" t="s">
        <v>2</v>
      </c>
      <c r="JPL67" s="4" t="s">
        <v>3</v>
      </c>
      <c r="JPM67" s="4" t="s">
        <v>4</v>
      </c>
      <c r="JPN67" s="4" t="s">
        <v>5</v>
      </c>
      <c r="JPO67" s="4" t="s">
        <v>6</v>
      </c>
      <c r="JPP67" s="4" t="s">
        <v>7</v>
      </c>
      <c r="JPQ67" s="4" t="s">
        <v>8</v>
      </c>
      <c r="JPR67" s="4" t="s">
        <v>9</v>
      </c>
      <c r="JPS67" s="4" t="s">
        <v>10</v>
      </c>
      <c r="JPT67" s="4" t="s">
        <v>11</v>
      </c>
      <c r="JPU67" s="4" t="s">
        <v>12</v>
      </c>
      <c r="JPV67" s="4" t="s">
        <v>13</v>
      </c>
      <c r="JPW67" s="4" t="s">
        <v>14</v>
      </c>
      <c r="JPX67" s="4" t="s">
        <v>63</v>
      </c>
      <c r="JPY67" s="3"/>
      <c r="JPZ67" s="3" t="s">
        <v>1</v>
      </c>
      <c r="JQA67" s="3" t="s">
        <v>2</v>
      </c>
      <c r="JQB67" s="4" t="s">
        <v>3</v>
      </c>
      <c r="JQC67" s="4" t="s">
        <v>4</v>
      </c>
      <c r="JQD67" s="4" t="s">
        <v>5</v>
      </c>
      <c r="JQE67" s="4" t="s">
        <v>6</v>
      </c>
      <c r="JQF67" s="4" t="s">
        <v>7</v>
      </c>
      <c r="JQG67" s="4" t="s">
        <v>8</v>
      </c>
      <c r="JQH67" s="4" t="s">
        <v>9</v>
      </c>
      <c r="JQI67" s="4" t="s">
        <v>10</v>
      </c>
      <c r="JQJ67" s="4" t="s">
        <v>11</v>
      </c>
      <c r="JQK67" s="4" t="s">
        <v>12</v>
      </c>
      <c r="JQL67" s="4" t="s">
        <v>13</v>
      </c>
      <c r="JQM67" s="4" t="s">
        <v>14</v>
      </c>
      <c r="JQN67" s="4" t="s">
        <v>63</v>
      </c>
      <c r="JQO67" s="3"/>
      <c r="JQP67" s="3" t="s">
        <v>1</v>
      </c>
      <c r="JQQ67" s="3" t="s">
        <v>2</v>
      </c>
      <c r="JQR67" s="4" t="s">
        <v>3</v>
      </c>
      <c r="JQS67" s="4" t="s">
        <v>4</v>
      </c>
      <c r="JQT67" s="4" t="s">
        <v>5</v>
      </c>
      <c r="JQU67" s="4" t="s">
        <v>6</v>
      </c>
      <c r="JQV67" s="4" t="s">
        <v>7</v>
      </c>
      <c r="JQW67" s="4" t="s">
        <v>8</v>
      </c>
      <c r="JQX67" s="4" t="s">
        <v>9</v>
      </c>
      <c r="JQY67" s="4" t="s">
        <v>10</v>
      </c>
      <c r="JQZ67" s="4" t="s">
        <v>11</v>
      </c>
      <c r="JRA67" s="4" t="s">
        <v>12</v>
      </c>
      <c r="JRB67" s="4" t="s">
        <v>13</v>
      </c>
      <c r="JRC67" s="4" t="s">
        <v>14</v>
      </c>
      <c r="JRD67" s="4" t="s">
        <v>63</v>
      </c>
      <c r="JRE67" s="3"/>
      <c r="JRF67" s="3" t="s">
        <v>1</v>
      </c>
      <c r="JRG67" s="3" t="s">
        <v>2</v>
      </c>
      <c r="JRH67" s="4" t="s">
        <v>3</v>
      </c>
      <c r="JRI67" s="4" t="s">
        <v>4</v>
      </c>
      <c r="JRJ67" s="4" t="s">
        <v>5</v>
      </c>
      <c r="JRK67" s="4" t="s">
        <v>6</v>
      </c>
      <c r="JRL67" s="4" t="s">
        <v>7</v>
      </c>
      <c r="JRM67" s="4" t="s">
        <v>8</v>
      </c>
      <c r="JRN67" s="4" t="s">
        <v>9</v>
      </c>
      <c r="JRO67" s="4" t="s">
        <v>10</v>
      </c>
      <c r="JRP67" s="4" t="s">
        <v>11</v>
      </c>
      <c r="JRQ67" s="4" t="s">
        <v>12</v>
      </c>
      <c r="JRR67" s="4" t="s">
        <v>13</v>
      </c>
      <c r="JRS67" s="4" t="s">
        <v>14</v>
      </c>
      <c r="JRT67" s="4" t="s">
        <v>63</v>
      </c>
      <c r="JRU67" s="3"/>
      <c r="JRV67" s="3" t="s">
        <v>1</v>
      </c>
      <c r="JRW67" s="3" t="s">
        <v>2</v>
      </c>
      <c r="JRX67" s="4" t="s">
        <v>3</v>
      </c>
      <c r="JRY67" s="4" t="s">
        <v>4</v>
      </c>
      <c r="JRZ67" s="4" t="s">
        <v>5</v>
      </c>
      <c r="JSA67" s="4" t="s">
        <v>6</v>
      </c>
      <c r="JSB67" s="4" t="s">
        <v>7</v>
      </c>
      <c r="JSC67" s="4" t="s">
        <v>8</v>
      </c>
      <c r="JSD67" s="4" t="s">
        <v>9</v>
      </c>
      <c r="JSE67" s="4" t="s">
        <v>10</v>
      </c>
      <c r="JSF67" s="4" t="s">
        <v>11</v>
      </c>
      <c r="JSG67" s="4" t="s">
        <v>12</v>
      </c>
      <c r="JSH67" s="4" t="s">
        <v>13</v>
      </c>
      <c r="JSI67" s="4" t="s">
        <v>14</v>
      </c>
      <c r="JSJ67" s="4" t="s">
        <v>63</v>
      </c>
      <c r="JSK67" s="3"/>
      <c r="JSL67" s="3" t="s">
        <v>1</v>
      </c>
      <c r="JSM67" s="3" t="s">
        <v>2</v>
      </c>
      <c r="JSN67" s="4" t="s">
        <v>3</v>
      </c>
      <c r="JSO67" s="4" t="s">
        <v>4</v>
      </c>
      <c r="JSP67" s="4" t="s">
        <v>5</v>
      </c>
      <c r="JSQ67" s="4" t="s">
        <v>6</v>
      </c>
      <c r="JSR67" s="4" t="s">
        <v>7</v>
      </c>
      <c r="JSS67" s="4" t="s">
        <v>8</v>
      </c>
      <c r="JST67" s="4" t="s">
        <v>9</v>
      </c>
      <c r="JSU67" s="4" t="s">
        <v>10</v>
      </c>
      <c r="JSV67" s="4" t="s">
        <v>11</v>
      </c>
      <c r="JSW67" s="4" t="s">
        <v>12</v>
      </c>
      <c r="JSX67" s="4" t="s">
        <v>13</v>
      </c>
      <c r="JSY67" s="4" t="s">
        <v>14</v>
      </c>
      <c r="JSZ67" s="4" t="s">
        <v>63</v>
      </c>
      <c r="JTA67" s="3"/>
      <c r="JTB67" s="3" t="s">
        <v>1</v>
      </c>
      <c r="JTC67" s="3" t="s">
        <v>2</v>
      </c>
      <c r="JTD67" s="4" t="s">
        <v>3</v>
      </c>
      <c r="JTE67" s="4" t="s">
        <v>4</v>
      </c>
      <c r="JTF67" s="4" t="s">
        <v>5</v>
      </c>
      <c r="JTG67" s="4" t="s">
        <v>6</v>
      </c>
      <c r="JTH67" s="4" t="s">
        <v>7</v>
      </c>
      <c r="JTI67" s="4" t="s">
        <v>8</v>
      </c>
      <c r="JTJ67" s="4" t="s">
        <v>9</v>
      </c>
      <c r="JTK67" s="4" t="s">
        <v>10</v>
      </c>
      <c r="JTL67" s="4" t="s">
        <v>11</v>
      </c>
      <c r="JTM67" s="4" t="s">
        <v>12</v>
      </c>
      <c r="JTN67" s="4" t="s">
        <v>13</v>
      </c>
      <c r="JTO67" s="4" t="s">
        <v>14</v>
      </c>
      <c r="JTP67" s="4" t="s">
        <v>63</v>
      </c>
      <c r="JTQ67" s="3"/>
      <c r="JTR67" s="3" t="s">
        <v>1</v>
      </c>
      <c r="JTS67" s="3" t="s">
        <v>2</v>
      </c>
      <c r="JTT67" s="4" t="s">
        <v>3</v>
      </c>
      <c r="JTU67" s="4" t="s">
        <v>4</v>
      </c>
      <c r="JTV67" s="4" t="s">
        <v>5</v>
      </c>
      <c r="JTW67" s="4" t="s">
        <v>6</v>
      </c>
      <c r="JTX67" s="4" t="s">
        <v>7</v>
      </c>
      <c r="JTY67" s="4" t="s">
        <v>8</v>
      </c>
      <c r="JTZ67" s="4" t="s">
        <v>9</v>
      </c>
      <c r="JUA67" s="4" t="s">
        <v>10</v>
      </c>
      <c r="JUB67" s="4" t="s">
        <v>11</v>
      </c>
      <c r="JUC67" s="4" t="s">
        <v>12</v>
      </c>
      <c r="JUD67" s="4" t="s">
        <v>13</v>
      </c>
      <c r="JUE67" s="4" t="s">
        <v>14</v>
      </c>
      <c r="JUF67" s="4" t="s">
        <v>63</v>
      </c>
      <c r="JUG67" s="3"/>
      <c r="JUH67" s="3" t="s">
        <v>1</v>
      </c>
      <c r="JUI67" s="3" t="s">
        <v>2</v>
      </c>
      <c r="JUJ67" s="4" t="s">
        <v>3</v>
      </c>
      <c r="JUK67" s="4" t="s">
        <v>4</v>
      </c>
      <c r="JUL67" s="4" t="s">
        <v>5</v>
      </c>
      <c r="JUM67" s="4" t="s">
        <v>6</v>
      </c>
      <c r="JUN67" s="4" t="s">
        <v>7</v>
      </c>
      <c r="JUO67" s="4" t="s">
        <v>8</v>
      </c>
      <c r="JUP67" s="4" t="s">
        <v>9</v>
      </c>
      <c r="JUQ67" s="4" t="s">
        <v>10</v>
      </c>
      <c r="JUR67" s="4" t="s">
        <v>11</v>
      </c>
      <c r="JUS67" s="4" t="s">
        <v>12</v>
      </c>
      <c r="JUT67" s="4" t="s">
        <v>13</v>
      </c>
      <c r="JUU67" s="4" t="s">
        <v>14</v>
      </c>
      <c r="JUV67" s="4" t="s">
        <v>63</v>
      </c>
      <c r="JUW67" s="3"/>
      <c r="JUX67" s="3" t="s">
        <v>1</v>
      </c>
      <c r="JUY67" s="3" t="s">
        <v>2</v>
      </c>
      <c r="JUZ67" s="4" t="s">
        <v>3</v>
      </c>
      <c r="JVA67" s="4" t="s">
        <v>4</v>
      </c>
      <c r="JVB67" s="4" t="s">
        <v>5</v>
      </c>
      <c r="JVC67" s="4" t="s">
        <v>6</v>
      </c>
      <c r="JVD67" s="4" t="s">
        <v>7</v>
      </c>
      <c r="JVE67" s="4" t="s">
        <v>8</v>
      </c>
      <c r="JVF67" s="4" t="s">
        <v>9</v>
      </c>
      <c r="JVG67" s="4" t="s">
        <v>10</v>
      </c>
      <c r="JVH67" s="4" t="s">
        <v>11</v>
      </c>
      <c r="JVI67" s="4" t="s">
        <v>12</v>
      </c>
      <c r="JVJ67" s="4" t="s">
        <v>13</v>
      </c>
      <c r="JVK67" s="4" t="s">
        <v>14</v>
      </c>
      <c r="JVL67" s="4" t="s">
        <v>63</v>
      </c>
      <c r="JVM67" s="3"/>
      <c r="JVN67" s="3" t="s">
        <v>1</v>
      </c>
      <c r="JVO67" s="3" t="s">
        <v>2</v>
      </c>
      <c r="JVP67" s="4" t="s">
        <v>3</v>
      </c>
      <c r="JVQ67" s="4" t="s">
        <v>4</v>
      </c>
      <c r="JVR67" s="4" t="s">
        <v>5</v>
      </c>
      <c r="JVS67" s="4" t="s">
        <v>6</v>
      </c>
      <c r="JVT67" s="4" t="s">
        <v>7</v>
      </c>
      <c r="JVU67" s="4" t="s">
        <v>8</v>
      </c>
      <c r="JVV67" s="4" t="s">
        <v>9</v>
      </c>
      <c r="JVW67" s="4" t="s">
        <v>10</v>
      </c>
      <c r="JVX67" s="4" t="s">
        <v>11</v>
      </c>
      <c r="JVY67" s="4" t="s">
        <v>12</v>
      </c>
      <c r="JVZ67" s="4" t="s">
        <v>13</v>
      </c>
      <c r="JWA67" s="4" t="s">
        <v>14</v>
      </c>
      <c r="JWB67" s="4" t="s">
        <v>63</v>
      </c>
      <c r="JWC67" s="3"/>
      <c r="JWD67" s="3" t="s">
        <v>1</v>
      </c>
      <c r="JWE67" s="3" t="s">
        <v>2</v>
      </c>
      <c r="JWF67" s="4" t="s">
        <v>3</v>
      </c>
      <c r="JWG67" s="4" t="s">
        <v>4</v>
      </c>
      <c r="JWH67" s="4" t="s">
        <v>5</v>
      </c>
      <c r="JWI67" s="4" t="s">
        <v>6</v>
      </c>
      <c r="JWJ67" s="4" t="s">
        <v>7</v>
      </c>
      <c r="JWK67" s="4" t="s">
        <v>8</v>
      </c>
      <c r="JWL67" s="4" t="s">
        <v>9</v>
      </c>
      <c r="JWM67" s="4" t="s">
        <v>10</v>
      </c>
      <c r="JWN67" s="4" t="s">
        <v>11</v>
      </c>
      <c r="JWO67" s="4" t="s">
        <v>12</v>
      </c>
      <c r="JWP67" s="4" t="s">
        <v>13</v>
      </c>
      <c r="JWQ67" s="4" t="s">
        <v>14</v>
      </c>
      <c r="JWR67" s="4" t="s">
        <v>63</v>
      </c>
      <c r="JWS67" s="3"/>
      <c r="JWT67" s="3" t="s">
        <v>1</v>
      </c>
      <c r="JWU67" s="3" t="s">
        <v>2</v>
      </c>
      <c r="JWV67" s="4" t="s">
        <v>3</v>
      </c>
      <c r="JWW67" s="4" t="s">
        <v>4</v>
      </c>
      <c r="JWX67" s="4" t="s">
        <v>5</v>
      </c>
      <c r="JWY67" s="4" t="s">
        <v>6</v>
      </c>
      <c r="JWZ67" s="4" t="s">
        <v>7</v>
      </c>
      <c r="JXA67" s="4" t="s">
        <v>8</v>
      </c>
      <c r="JXB67" s="4" t="s">
        <v>9</v>
      </c>
      <c r="JXC67" s="4" t="s">
        <v>10</v>
      </c>
      <c r="JXD67" s="4" t="s">
        <v>11</v>
      </c>
      <c r="JXE67" s="4" t="s">
        <v>12</v>
      </c>
      <c r="JXF67" s="4" t="s">
        <v>13</v>
      </c>
      <c r="JXG67" s="4" t="s">
        <v>14</v>
      </c>
      <c r="JXH67" s="4" t="s">
        <v>63</v>
      </c>
      <c r="JXI67" s="3"/>
      <c r="JXJ67" s="3" t="s">
        <v>1</v>
      </c>
      <c r="JXK67" s="3" t="s">
        <v>2</v>
      </c>
      <c r="JXL67" s="4" t="s">
        <v>3</v>
      </c>
      <c r="JXM67" s="4" t="s">
        <v>4</v>
      </c>
      <c r="JXN67" s="4" t="s">
        <v>5</v>
      </c>
      <c r="JXO67" s="4" t="s">
        <v>6</v>
      </c>
      <c r="JXP67" s="4" t="s">
        <v>7</v>
      </c>
      <c r="JXQ67" s="4" t="s">
        <v>8</v>
      </c>
      <c r="JXR67" s="4" t="s">
        <v>9</v>
      </c>
      <c r="JXS67" s="4" t="s">
        <v>10</v>
      </c>
      <c r="JXT67" s="4" t="s">
        <v>11</v>
      </c>
      <c r="JXU67" s="4" t="s">
        <v>12</v>
      </c>
      <c r="JXV67" s="4" t="s">
        <v>13</v>
      </c>
      <c r="JXW67" s="4" t="s">
        <v>14</v>
      </c>
      <c r="JXX67" s="4" t="s">
        <v>63</v>
      </c>
      <c r="JXY67" s="3"/>
      <c r="JXZ67" s="3" t="s">
        <v>1</v>
      </c>
      <c r="JYA67" s="3" t="s">
        <v>2</v>
      </c>
      <c r="JYB67" s="4" t="s">
        <v>3</v>
      </c>
      <c r="JYC67" s="4" t="s">
        <v>4</v>
      </c>
      <c r="JYD67" s="4" t="s">
        <v>5</v>
      </c>
      <c r="JYE67" s="4" t="s">
        <v>6</v>
      </c>
      <c r="JYF67" s="4" t="s">
        <v>7</v>
      </c>
      <c r="JYG67" s="4" t="s">
        <v>8</v>
      </c>
      <c r="JYH67" s="4" t="s">
        <v>9</v>
      </c>
      <c r="JYI67" s="4" t="s">
        <v>10</v>
      </c>
      <c r="JYJ67" s="4" t="s">
        <v>11</v>
      </c>
      <c r="JYK67" s="4" t="s">
        <v>12</v>
      </c>
      <c r="JYL67" s="4" t="s">
        <v>13</v>
      </c>
      <c r="JYM67" s="4" t="s">
        <v>14</v>
      </c>
      <c r="JYN67" s="4" t="s">
        <v>63</v>
      </c>
      <c r="JYO67" s="3"/>
      <c r="JYP67" s="3" t="s">
        <v>1</v>
      </c>
      <c r="JYQ67" s="3" t="s">
        <v>2</v>
      </c>
      <c r="JYR67" s="4" t="s">
        <v>3</v>
      </c>
      <c r="JYS67" s="4" t="s">
        <v>4</v>
      </c>
      <c r="JYT67" s="4" t="s">
        <v>5</v>
      </c>
      <c r="JYU67" s="4" t="s">
        <v>6</v>
      </c>
      <c r="JYV67" s="4" t="s">
        <v>7</v>
      </c>
      <c r="JYW67" s="4" t="s">
        <v>8</v>
      </c>
      <c r="JYX67" s="4" t="s">
        <v>9</v>
      </c>
      <c r="JYY67" s="4" t="s">
        <v>10</v>
      </c>
      <c r="JYZ67" s="4" t="s">
        <v>11</v>
      </c>
      <c r="JZA67" s="4" t="s">
        <v>12</v>
      </c>
      <c r="JZB67" s="4" t="s">
        <v>13</v>
      </c>
      <c r="JZC67" s="4" t="s">
        <v>14</v>
      </c>
      <c r="JZD67" s="4" t="s">
        <v>63</v>
      </c>
      <c r="JZE67" s="3"/>
      <c r="JZF67" s="3" t="s">
        <v>1</v>
      </c>
      <c r="JZG67" s="3" t="s">
        <v>2</v>
      </c>
      <c r="JZH67" s="4" t="s">
        <v>3</v>
      </c>
      <c r="JZI67" s="4" t="s">
        <v>4</v>
      </c>
      <c r="JZJ67" s="4" t="s">
        <v>5</v>
      </c>
      <c r="JZK67" s="4" t="s">
        <v>6</v>
      </c>
      <c r="JZL67" s="4" t="s">
        <v>7</v>
      </c>
      <c r="JZM67" s="4" t="s">
        <v>8</v>
      </c>
      <c r="JZN67" s="4" t="s">
        <v>9</v>
      </c>
      <c r="JZO67" s="4" t="s">
        <v>10</v>
      </c>
      <c r="JZP67" s="4" t="s">
        <v>11</v>
      </c>
      <c r="JZQ67" s="4" t="s">
        <v>12</v>
      </c>
      <c r="JZR67" s="4" t="s">
        <v>13</v>
      </c>
      <c r="JZS67" s="4" t="s">
        <v>14</v>
      </c>
      <c r="JZT67" s="4" t="s">
        <v>63</v>
      </c>
      <c r="JZU67" s="3"/>
      <c r="JZV67" s="3" t="s">
        <v>1</v>
      </c>
      <c r="JZW67" s="3" t="s">
        <v>2</v>
      </c>
      <c r="JZX67" s="4" t="s">
        <v>3</v>
      </c>
      <c r="JZY67" s="4" t="s">
        <v>4</v>
      </c>
      <c r="JZZ67" s="4" t="s">
        <v>5</v>
      </c>
      <c r="KAA67" s="4" t="s">
        <v>6</v>
      </c>
      <c r="KAB67" s="4" t="s">
        <v>7</v>
      </c>
      <c r="KAC67" s="4" t="s">
        <v>8</v>
      </c>
      <c r="KAD67" s="4" t="s">
        <v>9</v>
      </c>
      <c r="KAE67" s="4" t="s">
        <v>10</v>
      </c>
      <c r="KAF67" s="4" t="s">
        <v>11</v>
      </c>
      <c r="KAG67" s="4" t="s">
        <v>12</v>
      </c>
      <c r="KAH67" s="4" t="s">
        <v>13</v>
      </c>
      <c r="KAI67" s="4" t="s">
        <v>14</v>
      </c>
      <c r="KAJ67" s="4" t="s">
        <v>63</v>
      </c>
      <c r="KAK67" s="3"/>
      <c r="KAL67" s="3" t="s">
        <v>1</v>
      </c>
      <c r="KAM67" s="3" t="s">
        <v>2</v>
      </c>
      <c r="KAN67" s="4" t="s">
        <v>3</v>
      </c>
      <c r="KAO67" s="4" t="s">
        <v>4</v>
      </c>
      <c r="KAP67" s="4" t="s">
        <v>5</v>
      </c>
      <c r="KAQ67" s="4" t="s">
        <v>6</v>
      </c>
      <c r="KAR67" s="4" t="s">
        <v>7</v>
      </c>
      <c r="KAS67" s="4" t="s">
        <v>8</v>
      </c>
      <c r="KAT67" s="4" t="s">
        <v>9</v>
      </c>
      <c r="KAU67" s="4" t="s">
        <v>10</v>
      </c>
      <c r="KAV67" s="4" t="s">
        <v>11</v>
      </c>
      <c r="KAW67" s="4" t="s">
        <v>12</v>
      </c>
      <c r="KAX67" s="4" t="s">
        <v>13</v>
      </c>
      <c r="KAY67" s="4" t="s">
        <v>14</v>
      </c>
      <c r="KAZ67" s="4" t="s">
        <v>63</v>
      </c>
      <c r="KBA67" s="3"/>
      <c r="KBB67" s="3" t="s">
        <v>1</v>
      </c>
      <c r="KBC67" s="3" t="s">
        <v>2</v>
      </c>
      <c r="KBD67" s="4" t="s">
        <v>3</v>
      </c>
      <c r="KBE67" s="4" t="s">
        <v>4</v>
      </c>
      <c r="KBF67" s="4" t="s">
        <v>5</v>
      </c>
      <c r="KBG67" s="4" t="s">
        <v>6</v>
      </c>
      <c r="KBH67" s="4" t="s">
        <v>7</v>
      </c>
      <c r="KBI67" s="4" t="s">
        <v>8</v>
      </c>
      <c r="KBJ67" s="4" t="s">
        <v>9</v>
      </c>
      <c r="KBK67" s="4" t="s">
        <v>10</v>
      </c>
      <c r="KBL67" s="4" t="s">
        <v>11</v>
      </c>
      <c r="KBM67" s="4" t="s">
        <v>12</v>
      </c>
      <c r="KBN67" s="4" t="s">
        <v>13</v>
      </c>
      <c r="KBO67" s="4" t="s">
        <v>14</v>
      </c>
      <c r="KBP67" s="4" t="s">
        <v>63</v>
      </c>
      <c r="KBQ67" s="3"/>
      <c r="KBR67" s="3" t="s">
        <v>1</v>
      </c>
      <c r="KBS67" s="3" t="s">
        <v>2</v>
      </c>
      <c r="KBT67" s="4" t="s">
        <v>3</v>
      </c>
      <c r="KBU67" s="4" t="s">
        <v>4</v>
      </c>
      <c r="KBV67" s="4" t="s">
        <v>5</v>
      </c>
      <c r="KBW67" s="4" t="s">
        <v>6</v>
      </c>
      <c r="KBX67" s="4" t="s">
        <v>7</v>
      </c>
      <c r="KBY67" s="4" t="s">
        <v>8</v>
      </c>
      <c r="KBZ67" s="4" t="s">
        <v>9</v>
      </c>
      <c r="KCA67" s="4" t="s">
        <v>10</v>
      </c>
      <c r="KCB67" s="4" t="s">
        <v>11</v>
      </c>
      <c r="KCC67" s="4" t="s">
        <v>12</v>
      </c>
      <c r="KCD67" s="4" t="s">
        <v>13</v>
      </c>
      <c r="KCE67" s="4" t="s">
        <v>14</v>
      </c>
      <c r="KCF67" s="4" t="s">
        <v>63</v>
      </c>
      <c r="KCG67" s="3"/>
      <c r="KCH67" s="3" t="s">
        <v>1</v>
      </c>
      <c r="KCI67" s="3" t="s">
        <v>2</v>
      </c>
      <c r="KCJ67" s="4" t="s">
        <v>3</v>
      </c>
      <c r="KCK67" s="4" t="s">
        <v>4</v>
      </c>
      <c r="KCL67" s="4" t="s">
        <v>5</v>
      </c>
      <c r="KCM67" s="4" t="s">
        <v>6</v>
      </c>
      <c r="KCN67" s="4" t="s">
        <v>7</v>
      </c>
      <c r="KCO67" s="4" t="s">
        <v>8</v>
      </c>
      <c r="KCP67" s="4" t="s">
        <v>9</v>
      </c>
      <c r="KCQ67" s="4" t="s">
        <v>10</v>
      </c>
      <c r="KCR67" s="4" t="s">
        <v>11</v>
      </c>
      <c r="KCS67" s="4" t="s">
        <v>12</v>
      </c>
      <c r="KCT67" s="4" t="s">
        <v>13</v>
      </c>
      <c r="KCU67" s="4" t="s">
        <v>14</v>
      </c>
      <c r="KCV67" s="4" t="s">
        <v>63</v>
      </c>
      <c r="KCW67" s="3"/>
      <c r="KCX67" s="3" t="s">
        <v>1</v>
      </c>
      <c r="KCY67" s="3" t="s">
        <v>2</v>
      </c>
      <c r="KCZ67" s="4" t="s">
        <v>3</v>
      </c>
      <c r="KDA67" s="4" t="s">
        <v>4</v>
      </c>
      <c r="KDB67" s="4" t="s">
        <v>5</v>
      </c>
      <c r="KDC67" s="4" t="s">
        <v>6</v>
      </c>
      <c r="KDD67" s="4" t="s">
        <v>7</v>
      </c>
      <c r="KDE67" s="4" t="s">
        <v>8</v>
      </c>
      <c r="KDF67" s="4" t="s">
        <v>9</v>
      </c>
      <c r="KDG67" s="4" t="s">
        <v>10</v>
      </c>
      <c r="KDH67" s="4" t="s">
        <v>11</v>
      </c>
      <c r="KDI67" s="4" t="s">
        <v>12</v>
      </c>
      <c r="KDJ67" s="4" t="s">
        <v>13</v>
      </c>
      <c r="KDK67" s="4" t="s">
        <v>14</v>
      </c>
      <c r="KDL67" s="4" t="s">
        <v>63</v>
      </c>
      <c r="KDM67" s="3"/>
      <c r="KDN67" s="3" t="s">
        <v>1</v>
      </c>
      <c r="KDO67" s="3" t="s">
        <v>2</v>
      </c>
      <c r="KDP67" s="4" t="s">
        <v>3</v>
      </c>
      <c r="KDQ67" s="4" t="s">
        <v>4</v>
      </c>
      <c r="KDR67" s="4" t="s">
        <v>5</v>
      </c>
      <c r="KDS67" s="4" t="s">
        <v>6</v>
      </c>
      <c r="KDT67" s="4" t="s">
        <v>7</v>
      </c>
      <c r="KDU67" s="4" t="s">
        <v>8</v>
      </c>
      <c r="KDV67" s="4" t="s">
        <v>9</v>
      </c>
      <c r="KDW67" s="4" t="s">
        <v>10</v>
      </c>
      <c r="KDX67" s="4" t="s">
        <v>11</v>
      </c>
      <c r="KDY67" s="4" t="s">
        <v>12</v>
      </c>
      <c r="KDZ67" s="4" t="s">
        <v>13</v>
      </c>
      <c r="KEA67" s="4" t="s">
        <v>14</v>
      </c>
      <c r="KEB67" s="4" t="s">
        <v>63</v>
      </c>
      <c r="KEC67" s="3"/>
      <c r="KED67" s="3" t="s">
        <v>1</v>
      </c>
      <c r="KEE67" s="3" t="s">
        <v>2</v>
      </c>
      <c r="KEF67" s="4" t="s">
        <v>3</v>
      </c>
      <c r="KEG67" s="4" t="s">
        <v>4</v>
      </c>
      <c r="KEH67" s="4" t="s">
        <v>5</v>
      </c>
      <c r="KEI67" s="4" t="s">
        <v>6</v>
      </c>
      <c r="KEJ67" s="4" t="s">
        <v>7</v>
      </c>
      <c r="KEK67" s="4" t="s">
        <v>8</v>
      </c>
      <c r="KEL67" s="4" t="s">
        <v>9</v>
      </c>
      <c r="KEM67" s="4" t="s">
        <v>10</v>
      </c>
      <c r="KEN67" s="4" t="s">
        <v>11</v>
      </c>
      <c r="KEO67" s="4" t="s">
        <v>12</v>
      </c>
      <c r="KEP67" s="4" t="s">
        <v>13</v>
      </c>
      <c r="KEQ67" s="4" t="s">
        <v>14</v>
      </c>
      <c r="KER67" s="4" t="s">
        <v>63</v>
      </c>
      <c r="KES67" s="3"/>
      <c r="KET67" s="3" t="s">
        <v>1</v>
      </c>
      <c r="KEU67" s="3" t="s">
        <v>2</v>
      </c>
      <c r="KEV67" s="4" t="s">
        <v>3</v>
      </c>
      <c r="KEW67" s="4" t="s">
        <v>4</v>
      </c>
      <c r="KEX67" s="4" t="s">
        <v>5</v>
      </c>
      <c r="KEY67" s="4" t="s">
        <v>6</v>
      </c>
      <c r="KEZ67" s="4" t="s">
        <v>7</v>
      </c>
      <c r="KFA67" s="4" t="s">
        <v>8</v>
      </c>
      <c r="KFB67" s="4" t="s">
        <v>9</v>
      </c>
      <c r="KFC67" s="4" t="s">
        <v>10</v>
      </c>
      <c r="KFD67" s="4" t="s">
        <v>11</v>
      </c>
      <c r="KFE67" s="4" t="s">
        <v>12</v>
      </c>
      <c r="KFF67" s="4" t="s">
        <v>13</v>
      </c>
      <c r="KFG67" s="4" t="s">
        <v>14</v>
      </c>
      <c r="KFH67" s="4" t="s">
        <v>63</v>
      </c>
      <c r="KFI67" s="3"/>
      <c r="KFJ67" s="3" t="s">
        <v>1</v>
      </c>
      <c r="KFK67" s="3" t="s">
        <v>2</v>
      </c>
      <c r="KFL67" s="4" t="s">
        <v>3</v>
      </c>
      <c r="KFM67" s="4" t="s">
        <v>4</v>
      </c>
      <c r="KFN67" s="4" t="s">
        <v>5</v>
      </c>
      <c r="KFO67" s="4" t="s">
        <v>6</v>
      </c>
      <c r="KFP67" s="4" t="s">
        <v>7</v>
      </c>
      <c r="KFQ67" s="4" t="s">
        <v>8</v>
      </c>
      <c r="KFR67" s="4" t="s">
        <v>9</v>
      </c>
      <c r="KFS67" s="4" t="s">
        <v>10</v>
      </c>
      <c r="KFT67" s="4" t="s">
        <v>11</v>
      </c>
      <c r="KFU67" s="4" t="s">
        <v>12</v>
      </c>
      <c r="KFV67" s="4" t="s">
        <v>13</v>
      </c>
      <c r="KFW67" s="4" t="s">
        <v>14</v>
      </c>
      <c r="KFX67" s="4" t="s">
        <v>63</v>
      </c>
      <c r="KFY67" s="3"/>
      <c r="KFZ67" s="3" t="s">
        <v>1</v>
      </c>
      <c r="KGA67" s="3" t="s">
        <v>2</v>
      </c>
      <c r="KGB67" s="4" t="s">
        <v>3</v>
      </c>
      <c r="KGC67" s="4" t="s">
        <v>4</v>
      </c>
      <c r="KGD67" s="4" t="s">
        <v>5</v>
      </c>
      <c r="KGE67" s="4" t="s">
        <v>6</v>
      </c>
      <c r="KGF67" s="4" t="s">
        <v>7</v>
      </c>
      <c r="KGG67" s="4" t="s">
        <v>8</v>
      </c>
      <c r="KGH67" s="4" t="s">
        <v>9</v>
      </c>
      <c r="KGI67" s="4" t="s">
        <v>10</v>
      </c>
      <c r="KGJ67" s="4" t="s">
        <v>11</v>
      </c>
      <c r="KGK67" s="4" t="s">
        <v>12</v>
      </c>
      <c r="KGL67" s="4" t="s">
        <v>13</v>
      </c>
      <c r="KGM67" s="4" t="s">
        <v>14</v>
      </c>
      <c r="KGN67" s="4" t="s">
        <v>63</v>
      </c>
      <c r="KGO67" s="3"/>
      <c r="KGP67" s="3" t="s">
        <v>1</v>
      </c>
      <c r="KGQ67" s="3" t="s">
        <v>2</v>
      </c>
      <c r="KGR67" s="4" t="s">
        <v>3</v>
      </c>
      <c r="KGS67" s="4" t="s">
        <v>4</v>
      </c>
      <c r="KGT67" s="4" t="s">
        <v>5</v>
      </c>
      <c r="KGU67" s="4" t="s">
        <v>6</v>
      </c>
      <c r="KGV67" s="4" t="s">
        <v>7</v>
      </c>
      <c r="KGW67" s="4" t="s">
        <v>8</v>
      </c>
      <c r="KGX67" s="4" t="s">
        <v>9</v>
      </c>
      <c r="KGY67" s="4" t="s">
        <v>10</v>
      </c>
      <c r="KGZ67" s="4" t="s">
        <v>11</v>
      </c>
      <c r="KHA67" s="4" t="s">
        <v>12</v>
      </c>
      <c r="KHB67" s="4" t="s">
        <v>13</v>
      </c>
      <c r="KHC67" s="4" t="s">
        <v>14</v>
      </c>
      <c r="KHD67" s="4" t="s">
        <v>63</v>
      </c>
      <c r="KHE67" s="3"/>
      <c r="KHF67" s="3" t="s">
        <v>1</v>
      </c>
      <c r="KHG67" s="3" t="s">
        <v>2</v>
      </c>
      <c r="KHH67" s="4" t="s">
        <v>3</v>
      </c>
      <c r="KHI67" s="4" t="s">
        <v>4</v>
      </c>
      <c r="KHJ67" s="4" t="s">
        <v>5</v>
      </c>
      <c r="KHK67" s="4" t="s">
        <v>6</v>
      </c>
      <c r="KHL67" s="4" t="s">
        <v>7</v>
      </c>
      <c r="KHM67" s="4" t="s">
        <v>8</v>
      </c>
      <c r="KHN67" s="4" t="s">
        <v>9</v>
      </c>
      <c r="KHO67" s="4" t="s">
        <v>10</v>
      </c>
      <c r="KHP67" s="4" t="s">
        <v>11</v>
      </c>
      <c r="KHQ67" s="4" t="s">
        <v>12</v>
      </c>
      <c r="KHR67" s="4" t="s">
        <v>13</v>
      </c>
      <c r="KHS67" s="4" t="s">
        <v>14</v>
      </c>
      <c r="KHT67" s="4" t="s">
        <v>63</v>
      </c>
      <c r="KHU67" s="3"/>
      <c r="KHV67" s="3" t="s">
        <v>1</v>
      </c>
      <c r="KHW67" s="3" t="s">
        <v>2</v>
      </c>
      <c r="KHX67" s="4" t="s">
        <v>3</v>
      </c>
      <c r="KHY67" s="4" t="s">
        <v>4</v>
      </c>
      <c r="KHZ67" s="4" t="s">
        <v>5</v>
      </c>
      <c r="KIA67" s="4" t="s">
        <v>6</v>
      </c>
      <c r="KIB67" s="4" t="s">
        <v>7</v>
      </c>
      <c r="KIC67" s="4" t="s">
        <v>8</v>
      </c>
      <c r="KID67" s="4" t="s">
        <v>9</v>
      </c>
      <c r="KIE67" s="4" t="s">
        <v>10</v>
      </c>
      <c r="KIF67" s="4" t="s">
        <v>11</v>
      </c>
      <c r="KIG67" s="4" t="s">
        <v>12</v>
      </c>
      <c r="KIH67" s="4" t="s">
        <v>13</v>
      </c>
      <c r="KII67" s="4" t="s">
        <v>14</v>
      </c>
      <c r="KIJ67" s="4" t="s">
        <v>63</v>
      </c>
      <c r="KIK67" s="3"/>
      <c r="KIL67" s="3" t="s">
        <v>1</v>
      </c>
      <c r="KIM67" s="3" t="s">
        <v>2</v>
      </c>
      <c r="KIN67" s="4" t="s">
        <v>3</v>
      </c>
      <c r="KIO67" s="4" t="s">
        <v>4</v>
      </c>
      <c r="KIP67" s="4" t="s">
        <v>5</v>
      </c>
      <c r="KIQ67" s="4" t="s">
        <v>6</v>
      </c>
      <c r="KIR67" s="4" t="s">
        <v>7</v>
      </c>
      <c r="KIS67" s="4" t="s">
        <v>8</v>
      </c>
      <c r="KIT67" s="4" t="s">
        <v>9</v>
      </c>
      <c r="KIU67" s="4" t="s">
        <v>10</v>
      </c>
      <c r="KIV67" s="4" t="s">
        <v>11</v>
      </c>
      <c r="KIW67" s="4" t="s">
        <v>12</v>
      </c>
      <c r="KIX67" s="4" t="s">
        <v>13</v>
      </c>
      <c r="KIY67" s="4" t="s">
        <v>14</v>
      </c>
      <c r="KIZ67" s="4" t="s">
        <v>63</v>
      </c>
      <c r="KJA67" s="3"/>
      <c r="KJB67" s="3" t="s">
        <v>1</v>
      </c>
      <c r="KJC67" s="3" t="s">
        <v>2</v>
      </c>
      <c r="KJD67" s="4" t="s">
        <v>3</v>
      </c>
      <c r="KJE67" s="4" t="s">
        <v>4</v>
      </c>
      <c r="KJF67" s="4" t="s">
        <v>5</v>
      </c>
      <c r="KJG67" s="4" t="s">
        <v>6</v>
      </c>
      <c r="KJH67" s="4" t="s">
        <v>7</v>
      </c>
      <c r="KJI67" s="4" t="s">
        <v>8</v>
      </c>
      <c r="KJJ67" s="4" t="s">
        <v>9</v>
      </c>
      <c r="KJK67" s="4" t="s">
        <v>10</v>
      </c>
      <c r="KJL67" s="4" t="s">
        <v>11</v>
      </c>
      <c r="KJM67" s="4" t="s">
        <v>12</v>
      </c>
      <c r="KJN67" s="4" t="s">
        <v>13</v>
      </c>
      <c r="KJO67" s="4" t="s">
        <v>14</v>
      </c>
      <c r="KJP67" s="4" t="s">
        <v>63</v>
      </c>
      <c r="KJQ67" s="3"/>
      <c r="KJR67" s="3" t="s">
        <v>1</v>
      </c>
      <c r="KJS67" s="3" t="s">
        <v>2</v>
      </c>
      <c r="KJT67" s="4" t="s">
        <v>3</v>
      </c>
      <c r="KJU67" s="4" t="s">
        <v>4</v>
      </c>
      <c r="KJV67" s="4" t="s">
        <v>5</v>
      </c>
      <c r="KJW67" s="4" t="s">
        <v>6</v>
      </c>
      <c r="KJX67" s="4" t="s">
        <v>7</v>
      </c>
      <c r="KJY67" s="4" t="s">
        <v>8</v>
      </c>
      <c r="KJZ67" s="4" t="s">
        <v>9</v>
      </c>
      <c r="KKA67" s="4" t="s">
        <v>10</v>
      </c>
      <c r="KKB67" s="4" t="s">
        <v>11</v>
      </c>
      <c r="KKC67" s="4" t="s">
        <v>12</v>
      </c>
      <c r="KKD67" s="4" t="s">
        <v>13</v>
      </c>
      <c r="KKE67" s="4" t="s">
        <v>14</v>
      </c>
      <c r="KKF67" s="4" t="s">
        <v>63</v>
      </c>
      <c r="KKG67" s="3"/>
      <c r="KKH67" s="3" t="s">
        <v>1</v>
      </c>
      <c r="KKI67" s="3" t="s">
        <v>2</v>
      </c>
      <c r="KKJ67" s="4" t="s">
        <v>3</v>
      </c>
      <c r="KKK67" s="4" t="s">
        <v>4</v>
      </c>
      <c r="KKL67" s="4" t="s">
        <v>5</v>
      </c>
      <c r="KKM67" s="4" t="s">
        <v>6</v>
      </c>
      <c r="KKN67" s="4" t="s">
        <v>7</v>
      </c>
      <c r="KKO67" s="4" t="s">
        <v>8</v>
      </c>
      <c r="KKP67" s="4" t="s">
        <v>9</v>
      </c>
      <c r="KKQ67" s="4" t="s">
        <v>10</v>
      </c>
      <c r="KKR67" s="4" t="s">
        <v>11</v>
      </c>
      <c r="KKS67" s="4" t="s">
        <v>12</v>
      </c>
      <c r="KKT67" s="4" t="s">
        <v>13</v>
      </c>
      <c r="KKU67" s="4" t="s">
        <v>14</v>
      </c>
      <c r="KKV67" s="4" t="s">
        <v>63</v>
      </c>
      <c r="KKW67" s="3"/>
      <c r="KKX67" s="3" t="s">
        <v>1</v>
      </c>
      <c r="KKY67" s="3" t="s">
        <v>2</v>
      </c>
      <c r="KKZ67" s="4" t="s">
        <v>3</v>
      </c>
      <c r="KLA67" s="4" t="s">
        <v>4</v>
      </c>
      <c r="KLB67" s="4" t="s">
        <v>5</v>
      </c>
      <c r="KLC67" s="4" t="s">
        <v>6</v>
      </c>
      <c r="KLD67" s="4" t="s">
        <v>7</v>
      </c>
      <c r="KLE67" s="4" t="s">
        <v>8</v>
      </c>
      <c r="KLF67" s="4" t="s">
        <v>9</v>
      </c>
      <c r="KLG67" s="4" t="s">
        <v>10</v>
      </c>
      <c r="KLH67" s="4" t="s">
        <v>11</v>
      </c>
      <c r="KLI67" s="4" t="s">
        <v>12</v>
      </c>
      <c r="KLJ67" s="4" t="s">
        <v>13</v>
      </c>
      <c r="KLK67" s="4" t="s">
        <v>14</v>
      </c>
      <c r="KLL67" s="4" t="s">
        <v>63</v>
      </c>
      <c r="KLM67" s="3"/>
      <c r="KLN67" s="3" t="s">
        <v>1</v>
      </c>
      <c r="KLO67" s="3" t="s">
        <v>2</v>
      </c>
      <c r="KLP67" s="4" t="s">
        <v>3</v>
      </c>
      <c r="KLQ67" s="4" t="s">
        <v>4</v>
      </c>
      <c r="KLR67" s="4" t="s">
        <v>5</v>
      </c>
      <c r="KLS67" s="4" t="s">
        <v>6</v>
      </c>
      <c r="KLT67" s="4" t="s">
        <v>7</v>
      </c>
      <c r="KLU67" s="4" t="s">
        <v>8</v>
      </c>
      <c r="KLV67" s="4" t="s">
        <v>9</v>
      </c>
      <c r="KLW67" s="4" t="s">
        <v>10</v>
      </c>
      <c r="KLX67" s="4" t="s">
        <v>11</v>
      </c>
      <c r="KLY67" s="4" t="s">
        <v>12</v>
      </c>
      <c r="KLZ67" s="4" t="s">
        <v>13</v>
      </c>
      <c r="KMA67" s="4" t="s">
        <v>14</v>
      </c>
      <c r="KMB67" s="4" t="s">
        <v>63</v>
      </c>
      <c r="KMC67" s="3"/>
      <c r="KMD67" s="3" t="s">
        <v>1</v>
      </c>
      <c r="KME67" s="3" t="s">
        <v>2</v>
      </c>
      <c r="KMF67" s="4" t="s">
        <v>3</v>
      </c>
      <c r="KMG67" s="4" t="s">
        <v>4</v>
      </c>
      <c r="KMH67" s="4" t="s">
        <v>5</v>
      </c>
      <c r="KMI67" s="4" t="s">
        <v>6</v>
      </c>
      <c r="KMJ67" s="4" t="s">
        <v>7</v>
      </c>
      <c r="KMK67" s="4" t="s">
        <v>8</v>
      </c>
      <c r="KML67" s="4" t="s">
        <v>9</v>
      </c>
      <c r="KMM67" s="4" t="s">
        <v>10</v>
      </c>
      <c r="KMN67" s="4" t="s">
        <v>11</v>
      </c>
      <c r="KMO67" s="4" t="s">
        <v>12</v>
      </c>
      <c r="KMP67" s="4" t="s">
        <v>13</v>
      </c>
      <c r="KMQ67" s="4" t="s">
        <v>14</v>
      </c>
      <c r="KMR67" s="4" t="s">
        <v>63</v>
      </c>
      <c r="KMS67" s="3"/>
      <c r="KMT67" s="3" t="s">
        <v>1</v>
      </c>
      <c r="KMU67" s="3" t="s">
        <v>2</v>
      </c>
      <c r="KMV67" s="4" t="s">
        <v>3</v>
      </c>
      <c r="KMW67" s="4" t="s">
        <v>4</v>
      </c>
      <c r="KMX67" s="4" t="s">
        <v>5</v>
      </c>
      <c r="KMY67" s="4" t="s">
        <v>6</v>
      </c>
      <c r="KMZ67" s="4" t="s">
        <v>7</v>
      </c>
      <c r="KNA67" s="4" t="s">
        <v>8</v>
      </c>
      <c r="KNB67" s="4" t="s">
        <v>9</v>
      </c>
      <c r="KNC67" s="4" t="s">
        <v>10</v>
      </c>
      <c r="KND67" s="4" t="s">
        <v>11</v>
      </c>
      <c r="KNE67" s="4" t="s">
        <v>12</v>
      </c>
      <c r="KNF67" s="4" t="s">
        <v>13</v>
      </c>
      <c r="KNG67" s="4" t="s">
        <v>14</v>
      </c>
      <c r="KNH67" s="4" t="s">
        <v>63</v>
      </c>
      <c r="KNI67" s="3"/>
      <c r="KNJ67" s="3" t="s">
        <v>1</v>
      </c>
      <c r="KNK67" s="3" t="s">
        <v>2</v>
      </c>
      <c r="KNL67" s="4" t="s">
        <v>3</v>
      </c>
      <c r="KNM67" s="4" t="s">
        <v>4</v>
      </c>
      <c r="KNN67" s="4" t="s">
        <v>5</v>
      </c>
      <c r="KNO67" s="4" t="s">
        <v>6</v>
      </c>
      <c r="KNP67" s="4" t="s">
        <v>7</v>
      </c>
      <c r="KNQ67" s="4" t="s">
        <v>8</v>
      </c>
      <c r="KNR67" s="4" t="s">
        <v>9</v>
      </c>
      <c r="KNS67" s="4" t="s">
        <v>10</v>
      </c>
      <c r="KNT67" s="4" t="s">
        <v>11</v>
      </c>
      <c r="KNU67" s="4" t="s">
        <v>12</v>
      </c>
      <c r="KNV67" s="4" t="s">
        <v>13</v>
      </c>
      <c r="KNW67" s="4" t="s">
        <v>14</v>
      </c>
      <c r="KNX67" s="4" t="s">
        <v>63</v>
      </c>
      <c r="KNY67" s="3"/>
      <c r="KNZ67" s="3" t="s">
        <v>1</v>
      </c>
      <c r="KOA67" s="3" t="s">
        <v>2</v>
      </c>
      <c r="KOB67" s="4" t="s">
        <v>3</v>
      </c>
      <c r="KOC67" s="4" t="s">
        <v>4</v>
      </c>
      <c r="KOD67" s="4" t="s">
        <v>5</v>
      </c>
      <c r="KOE67" s="4" t="s">
        <v>6</v>
      </c>
      <c r="KOF67" s="4" t="s">
        <v>7</v>
      </c>
      <c r="KOG67" s="4" t="s">
        <v>8</v>
      </c>
      <c r="KOH67" s="4" t="s">
        <v>9</v>
      </c>
      <c r="KOI67" s="4" t="s">
        <v>10</v>
      </c>
      <c r="KOJ67" s="4" t="s">
        <v>11</v>
      </c>
      <c r="KOK67" s="4" t="s">
        <v>12</v>
      </c>
      <c r="KOL67" s="4" t="s">
        <v>13</v>
      </c>
      <c r="KOM67" s="4" t="s">
        <v>14</v>
      </c>
      <c r="KON67" s="4" t="s">
        <v>63</v>
      </c>
      <c r="KOO67" s="3"/>
      <c r="KOP67" s="3" t="s">
        <v>1</v>
      </c>
      <c r="KOQ67" s="3" t="s">
        <v>2</v>
      </c>
      <c r="KOR67" s="4" t="s">
        <v>3</v>
      </c>
      <c r="KOS67" s="4" t="s">
        <v>4</v>
      </c>
      <c r="KOT67" s="4" t="s">
        <v>5</v>
      </c>
      <c r="KOU67" s="4" t="s">
        <v>6</v>
      </c>
      <c r="KOV67" s="4" t="s">
        <v>7</v>
      </c>
      <c r="KOW67" s="4" t="s">
        <v>8</v>
      </c>
      <c r="KOX67" s="4" t="s">
        <v>9</v>
      </c>
      <c r="KOY67" s="4" t="s">
        <v>10</v>
      </c>
      <c r="KOZ67" s="4" t="s">
        <v>11</v>
      </c>
      <c r="KPA67" s="4" t="s">
        <v>12</v>
      </c>
      <c r="KPB67" s="4" t="s">
        <v>13</v>
      </c>
      <c r="KPC67" s="4" t="s">
        <v>14</v>
      </c>
      <c r="KPD67" s="4" t="s">
        <v>63</v>
      </c>
      <c r="KPE67" s="3"/>
      <c r="KPF67" s="3" t="s">
        <v>1</v>
      </c>
      <c r="KPG67" s="3" t="s">
        <v>2</v>
      </c>
      <c r="KPH67" s="4" t="s">
        <v>3</v>
      </c>
      <c r="KPI67" s="4" t="s">
        <v>4</v>
      </c>
      <c r="KPJ67" s="4" t="s">
        <v>5</v>
      </c>
      <c r="KPK67" s="4" t="s">
        <v>6</v>
      </c>
      <c r="KPL67" s="4" t="s">
        <v>7</v>
      </c>
      <c r="KPM67" s="4" t="s">
        <v>8</v>
      </c>
      <c r="KPN67" s="4" t="s">
        <v>9</v>
      </c>
      <c r="KPO67" s="4" t="s">
        <v>10</v>
      </c>
      <c r="KPP67" s="4" t="s">
        <v>11</v>
      </c>
      <c r="KPQ67" s="4" t="s">
        <v>12</v>
      </c>
      <c r="KPR67" s="4" t="s">
        <v>13</v>
      </c>
      <c r="KPS67" s="4" t="s">
        <v>14</v>
      </c>
      <c r="KPT67" s="4" t="s">
        <v>63</v>
      </c>
      <c r="KPU67" s="3"/>
      <c r="KPV67" s="3" t="s">
        <v>1</v>
      </c>
      <c r="KPW67" s="3" t="s">
        <v>2</v>
      </c>
      <c r="KPX67" s="4" t="s">
        <v>3</v>
      </c>
      <c r="KPY67" s="4" t="s">
        <v>4</v>
      </c>
      <c r="KPZ67" s="4" t="s">
        <v>5</v>
      </c>
      <c r="KQA67" s="4" t="s">
        <v>6</v>
      </c>
      <c r="KQB67" s="4" t="s">
        <v>7</v>
      </c>
      <c r="KQC67" s="4" t="s">
        <v>8</v>
      </c>
      <c r="KQD67" s="4" t="s">
        <v>9</v>
      </c>
      <c r="KQE67" s="4" t="s">
        <v>10</v>
      </c>
      <c r="KQF67" s="4" t="s">
        <v>11</v>
      </c>
      <c r="KQG67" s="4" t="s">
        <v>12</v>
      </c>
      <c r="KQH67" s="4" t="s">
        <v>13</v>
      </c>
      <c r="KQI67" s="4" t="s">
        <v>14</v>
      </c>
      <c r="KQJ67" s="4" t="s">
        <v>63</v>
      </c>
      <c r="KQK67" s="3"/>
      <c r="KQL67" s="3" t="s">
        <v>1</v>
      </c>
      <c r="KQM67" s="3" t="s">
        <v>2</v>
      </c>
      <c r="KQN67" s="4" t="s">
        <v>3</v>
      </c>
      <c r="KQO67" s="4" t="s">
        <v>4</v>
      </c>
      <c r="KQP67" s="4" t="s">
        <v>5</v>
      </c>
      <c r="KQQ67" s="4" t="s">
        <v>6</v>
      </c>
      <c r="KQR67" s="4" t="s">
        <v>7</v>
      </c>
      <c r="KQS67" s="4" t="s">
        <v>8</v>
      </c>
      <c r="KQT67" s="4" t="s">
        <v>9</v>
      </c>
      <c r="KQU67" s="4" t="s">
        <v>10</v>
      </c>
      <c r="KQV67" s="4" t="s">
        <v>11</v>
      </c>
      <c r="KQW67" s="4" t="s">
        <v>12</v>
      </c>
      <c r="KQX67" s="4" t="s">
        <v>13</v>
      </c>
      <c r="KQY67" s="4" t="s">
        <v>14</v>
      </c>
      <c r="KQZ67" s="4" t="s">
        <v>63</v>
      </c>
      <c r="KRA67" s="3"/>
      <c r="KRB67" s="3" t="s">
        <v>1</v>
      </c>
      <c r="KRC67" s="3" t="s">
        <v>2</v>
      </c>
      <c r="KRD67" s="4" t="s">
        <v>3</v>
      </c>
      <c r="KRE67" s="4" t="s">
        <v>4</v>
      </c>
      <c r="KRF67" s="4" t="s">
        <v>5</v>
      </c>
      <c r="KRG67" s="4" t="s">
        <v>6</v>
      </c>
      <c r="KRH67" s="4" t="s">
        <v>7</v>
      </c>
      <c r="KRI67" s="4" t="s">
        <v>8</v>
      </c>
      <c r="KRJ67" s="4" t="s">
        <v>9</v>
      </c>
      <c r="KRK67" s="4" t="s">
        <v>10</v>
      </c>
      <c r="KRL67" s="4" t="s">
        <v>11</v>
      </c>
      <c r="KRM67" s="4" t="s">
        <v>12</v>
      </c>
      <c r="KRN67" s="4" t="s">
        <v>13</v>
      </c>
      <c r="KRO67" s="4" t="s">
        <v>14</v>
      </c>
      <c r="KRP67" s="4" t="s">
        <v>63</v>
      </c>
      <c r="KRQ67" s="3"/>
      <c r="KRR67" s="3" t="s">
        <v>1</v>
      </c>
      <c r="KRS67" s="3" t="s">
        <v>2</v>
      </c>
      <c r="KRT67" s="4" t="s">
        <v>3</v>
      </c>
      <c r="KRU67" s="4" t="s">
        <v>4</v>
      </c>
      <c r="KRV67" s="4" t="s">
        <v>5</v>
      </c>
      <c r="KRW67" s="4" t="s">
        <v>6</v>
      </c>
      <c r="KRX67" s="4" t="s">
        <v>7</v>
      </c>
      <c r="KRY67" s="4" t="s">
        <v>8</v>
      </c>
      <c r="KRZ67" s="4" t="s">
        <v>9</v>
      </c>
      <c r="KSA67" s="4" t="s">
        <v>10</v>
      </c>
      <c r="KSB67" s="4" t="s">
        <v>11</v>
      </c>
      <c r="KSC67" s="4" t="s">
        <v>12</v>
      </c>
      <c r="KSD67" s="4" t="s">
        <v>13</v>
      </c>
      <c r="KSE67" s="4" t="s">
        <v>14</v>
      </c>
      <c r="KSF67" s="4" t="s">
        <v>63</v>
      </c>
      <c r="KSG67" s="3"/>
      <c r="KSH67" s="3" t="s">
        <v>1</v>
      </c>
      <c r="KSI67" s="3" t="s">
        <v>2</v>
      </c>
      <c r="KSJ67" s="4" t="s">
        <v>3</v>
      </c>
      <c r="KSK67" s="4" t="s">
        <v>4</v>
      </c>
      <c r="KSL67" s="4" t="s">
        <v>5</v>
      </c>
      <c r="KSM67" s="4" t="s">
        <v>6</v>
      </c>
      <c r="KSN67" s="4" t="s">
        <v>7</v>
      </c>
      <c r="KSO67" s="4" t="s">
        <v>8</v>
      </c>
      <c r="KSP67" s="4" t="s">
        <v>9</v>
      </c>
      <c r="KSQ67" s="4" t="s">
        <v>10</v>
      </c>
      <c r="KSR67" s="4" t="s">
        <v>11</v>
      </c>
      <c r="KSS67" s="4" t="s">
        <v>12</v>
      </c>
      <c r="KST67" s="4" t="s">
        <v>13</v>
      </c>
      <c r="KSU67" s="4" t="s">
        <v>14</v>
      </c>
      <c r="KSV67" s="4" t="s">
        <v>63</v>
      </c>
      <c r="KSW67" s="3"/>
      <c r="KSX67" s="3" t="s">
        <v>1</v>
      </c>
      <c r="KSY67" s="3" t="s">
        <v>2</v>
      </c>
      <c r="KSZ67" s="4" t="s">
        <v>3</v>
      </c>
      <c r="KTA67" s="4" t="s">
        <v>4</v>
      </c>
      <c r="KTB67" s="4" t="s">
        <v>5</v>
      </c>
      <c r="KTC67" s="4" t="s">
        <v>6</v>
      </c>
      <c r="KTD67" s="4" t="s">
        <v>7</v>
      </c>
      <c r="KTE67" s="4" t="s">
        <v>8</v>
      </c>
      <c r="KTF67" s="4" t="s">
        <v>9</v>
      </c>
      <c r="KTG67" s="4" t="s">
        <v>10</v>
      </c>
      <c r="KTH67" s="4" t="s">
        <v>11</v>
      </c>
      <c r="KTI67" s="4" t="s">
        <v>12</v>
      </c>
      <c r="KTJ67" s="4" t="s">
        <v>13</v>
      </c>
      <c r="KTK67" s="4" t="s">
        <v>14</v>
      </c>
      <c r="KTL67" s="4" t="s">
        <v>63</v>
      </c>
      <c r="KTM67" s="3"/>
      <c r="KTN67" s="3" t="s">
        <v>1</v>
      </c>
      <c r="KTO67" s="3" t="s">
        <v>2</v>
      </c>
      <c r="KTP67" s="4" t="s">
        <v>3</v>
      </c>
      <c r="KTQ67" s="4" t="s">
        <v>4</v>
      </c>
      <c r="KTR67" s="4" t="s">
        <v>5</v>
      </c>
      <c r="KTS67" s="4" t="s">
        <v>6</v>
      </c>
      <c r="KTT67" s="4" t="s">
        <v>7</v>
      </c>
      <c r="KTU67" s="4" t="s">
        <v>8</v>
      </c>
      <c r="KTV67" s="4" t="s">
        <v>9</v>
      </c>
      <c r="KTW67" s="4" t="s">
        <v>10</v>
      </c>
      <c r="KTX67" s="4" t="s">
        <v>11</v>
      </c>
      <c r="KTY67" s="4" t="s">
        <v>12</v>
      </c>
      <c r="KTZ67" s="4" t="s">
        <v>13</v>
      </c>
      <c r="KUA67" s="4" t="s">
        <v>14</v>
      </c>
      <c r="KUB67" s="4" t="s">
        <v>63</v>
      </c>
      <c r="KUC67" s="3"/>
      <c r="KUD67" s="3" t="s">
        <v>1</v>
      </c>
      <c r="KUE67" s="3" t="s">
        <v>2</v>
      </c>
      <c r="KUF67" s="4" t="s">
        <v>3</v>
      </c>
      <c r="KUG67" s="4" t="s">
        <v>4</v>
      </c>
      <c r="KUH67" s="4" t="s">
        <v>5</v>
      </c>
      <c r="KUI67" s="4" t="s">
        <v>6</v>
      </c>
      <c r="KUJ67" s="4" t="s">
        <v>7</v>
      </c>
      <c r="KUK67" s="4" t="s">
        <v>8</v>
      </c>
      <c r="KUL67" s="4" t="s">
        <v>9</v>
      </c>
      <c r="KUM67" s="4" t="s">
        <v>10</v>
      </c>
      <c r="KUN67" s="4" t="s">
        <v>11</v>
      </c>
      <c r="KUO67" s="4" t="s">
        <v>12</v>
      </c>
      <c r="KUP67" s="4" t="s">
        <v>13</v>
      </c>
      <c r="KUQ67" s="4" t="s">
        <v>14</v>
      </c>
      <c r="KUR67" s="4" t="s">
        <v>63</v>
      </c>
      <c r="KUS67" s="3"/>
      <c r="KUT67" s="3" t="s">
        <v>1</v>
      </c>
      <c r="KUU67" s="3" t="s">
        <v>2</v>
      </c>
      <c r="KUV67" s="4" t="s">
        <v>3</v>
      </c>
      <c r="KUW67" s="4" t="s">
        <v>4</v>
      </c>
      <c r="KUX67" s="4" t="s">
        <v>5</v>
      </c>
      <c r="KUY67" s="4" t="s">
        <v>6</v>
      </c>
      <c r="KUZ67" s="4" t="s">
        <v>7</v>
      </c>
      <c r="KVA67" s="4" t="s">
        <v>8</v>
      </c>
      <c r="KVB67" s="4" t="s">
        <v>9</v>
      </c>
      <c r="KVC67" s="4" t="s">
        <v>10</v>
      </c>
      <c r="KVD67" s="4" t="s">
        <v>11</v>
      </c>
      <c r="KVE67" s="4" t="s">
        <v>12</v>
      </c>
      <c r="KVF67" s="4" t="s">
        <v>13</v>
      </c>
      <c r="KVG67" s="4" t="s">
        <v>14</v>
      </c>
      <c r="KVH67" s="4" t="s">
        <v>63</v>
      </c>
      <c r="KVI67" s="3"/>
      <c r="KVJ67" s="3" t="s">
        <v>1</v>
      </c>
      <c r="KVK67" s="3" t="s">
        <v>2</v>
      </c>
      <c r="KVL67" s="4" t="s">
        <v>3</v>
      </c>
      <c r="KVM67" s="4" t="s">
        <v>4</v>
      </c>
      <c r="KVN67" s="4" t="s">
        <v>5</v>
      </c>
      <c r="KVO67" s="4" t="s">
        <v>6</v>
      </c>
      <c r="KVP67" s="4" t="s">
        <v>7</v>
      </c>
      <c r="KVQ67" s="4" t="s">
        <v>8</v>
      </c>
      <c r="KVR67" s="4" t="s">
        <v>9</v>
      </c>
      <c r="KVS67" s="4" t="s">
        <v>10</v>
      </c>
      <c r="KVT67" s="4" t="s">
        <v>11</v>
      </c>
      <c r="KVU67" s="4" t="s">
        <v>12</v>
      </c>
      <c r="KVV67" s="4" t="s">
        <v>13</v>
      </c>
      <c r="KVW67" s="4" t="s">
        <v>14</v>
      </c>
      <c r="KVX67" s="4" t="s">
        <v>63</v>
      </c>
      <c r="KVY67" s="3"/>
      <c r="KVZ67" s="3" t="s">
        <v>1</v>
      </c>
      <c r="KWA67" s="3" t="s">
        <v>2</v>
      </c>
      <c r="KWB67" s="4" t="s">
        <v>3</v>
      </c>
      <c r="KWC67" s="4" t="s">
        <v>4</v>
      </c>
      <c r="KWD67" s="4" t="s">
        <v>5</v>
      </c>
      <c r="KWE67" s="4" t="s">
        <v>6</v>
      </c>
      <c r="KWF67" s="4" t="s">
        <v>7</v>
      </c>
      <c r="KWG67" s="4" t="s">
        <v>8</v>
      </c>
      <c r="KWH67" s="4" t="s">
        <v>9</v>
      </c>
      <c r="KWI67" s="4" t="s">
        <v>10</v>
      </c>
      <c r="KWJ67" s="4" t="s">
        <v>11</v>
      </c>
      <c r="KWK67" s="4" t="s">
        <v>12</v>
      </c>
      <c r="KWL67" s="4" t="s">
        <v>13</v>
      </c>
      <c r="KWM67" s="4" t="s">
        <v>14</v>
      </c>
      <c r="KWN67" s="4" t="s">
        <v>63</v>
      </c>
      <c r="KWO67" s="3"/>
      <c r="KWP67" s="3" t="s">
        <v>1</v>
      </c>
      <c r="KWQ67" s="3" t="s">
        <v>2</v>
      </c>
      <c r="KWR67" s="4" t="s">
        <v>3</v>
      </c>
      <c r="KWS67" s="4" t="s">
        <v>4</v>
      </c>
      <c r="KWT67" s="4" t="s">
        <v>5</v>
      </c>
      <c r="KWU67" s="4" t="s">
        <v>6</v>
      </c>
      <c r="KWV67" s="4" t="s">
        <v>7</v>
      </c>
      <c r="KWW67" s="4" t="s">
        <v>8</v>
      </c>
      <c r="KWX67" s="4" t="s">
        <v>9</v>
      </c>
      <c r="KWY67" s="4" t="s">
        <v>10</v>
      </c>
      <c r="KWZ67" s="4" t="s">
        <v>11</v>
      </c>
      <c r="KXA67" s="4" t="s">
        <v>12</v>
      </c>
      <c r="KXB67" s="4" t="s">
        <v>13</v>
      </c>
      <c r="KXC67" s="4" t="s">
        <v>14</v>
      </c>
      <c r="KXD67" s="4" t="s">
        <v>63</v>
      </c>
      <c r="KXE67" s="3"/>
      <c r="KXF67" s="3" t="s">
        <v>1</v>
      </c>
      <c r="KXG67" s="3" t="s">
        <v>2</v>
      </c>
      <c r="KXH67" s="4" t="s">
        <v>3</v>
      </c>
      <c r="KXI67" s="4" t="s">
        <v>4</v>
      </c>
      <c r="KXJ67" s="4" t="s">
        <v>5</v>
      </c>
      <c r="KXK67" s="4" t="s">
        <v>6</v>
      </c>
      <c r="KXL67" s="4" t="s">
        <v>7</v>
      </c>
      <c r="KXM67" s="4" t="s">
        <v>8</v>
      </c>
      <c r="KXN67" s="4" t="s">
        <v>9</v>
      </c>
      <c r="KXO67" s="4" t="s">
        <v>10</v>
      </c>
      <c r="KXP67" s="4" t="s">
        <v>11</v>
      </c>
      <c r="KXQ67" s="4" t="s">
        <v>12</v>
      </c>
      <c r="KXR67" s="4" t="s">
        <v>13</v>
      </c>
      <c r="KXS67" s="4" t="s">
        <v>14</v>
      </c>
      <c r="KXT67" s="4" t="s">
        <v>63</v>
      </c>
      <c r="KXU67" s="3"/>
      <c r="KXV67" s="3" t="s">
        <v>1</v>
      </c>
      <c r="KXW67" s="3" t="s">
        <v>2</v>
      </c>
      <c r="KXX67" s="4" t="s">
        <v>3</v>
      </c>
      <c r="KXY67" s="4" t="s">
        <v>4</v>
      </c>
      <c r="KXZ67" s="4" t="s">
        <v>5</v>
      </c>
      <c r="KYA67" s="4" t="s">
        <v>6</v>
      </c>
      <c r="KYB67" s="4" t="s">
        <v>7</v>
      </c>
      <c r="KYC67" s="4" t="s">
        <v>8</v>
      </c>
      <c r="KYD67" s="4" t="s">
        <v>9</v>
      </c>
      <c r="KYE67" s="4" t="s">
        <v>10</v>
      </c>
      <c r="KYF67" s="4" t="s">
        <v>11</v>
      </c>
      <c r="KYG67" s="4" t="s">
        <v>12</v>
      </c>
      <c r="KYH67" s="4" t="s">
        <v>13</v>
      </c>
      <c r="KYI67" s="4" t="s">
        <v>14</v>
      </c>
      <c r="KYJ67" s="4" t="s">
        <v>63</v>
      </c>
      <c r="KYK67" s="3"/>
      <c r="KYL67" s="3" t="s">
        <v>1</v>
      </c>
      <c r="KYM67" s="3" t="s">
        <v>2</v>
      </c>
      <c r="KYN67" s="4" t="s">
        <v>3</v>
      </c>
      <c r="KYO67" s="4" t="s">
        <v>4</v>
      </c>
      <c r="KYP67" s="4" t="s">
        <v>5</v>
      </c>
      <c r="KYQ67" s="4" t="s">
        <v>6</v>
      </c>
      <c r="KYR67" s="4" t="s">
        <v>7</v>
      </c>
      <c r="KYS67" s="4" t="s">
        <v>8</v>
      </c>
      <c r="KYT67" s="4" t="s">
        <v>9</v>
      </c>
      <c r="KYU67" s="4" t="s">
        <v>10</v>
      </c>
      <c r="KYV67" s="4" t="s">
        <v>11</v>
      </c>
      <c r="KYW67" s="4" t="s">
        <v>12</v>
      </c>
      <c r="KYX67" s="4" t="s">
        <v>13</v>
      </c>
      <c r="KYY67" s="4" t="s">
        <v>14</v>
      </c>
      <c r="KYZ67" s="4" t="s">
        <v>63</v>
      </c>
      <c r="KZA67" s="3"/>
      <c r="KZB67" s="3" t="s">
        <v>1</v>
      </c>
      <c r="KZC67" s="3" t="s">
        <v>2</v>
      </c>
      <c r="KZD67" s="4" t="s">
        <v>3</v>
      </c>
      <c r="KZE67" s="4" t="s">
        <v>4</v>
      </c>
      <c r="KZF67" s="4" t="s">
        <v>5</v>
      </c>
      <c r="KZG67" s="4" t="s">
        <v>6</v>
      </c>
      <c r="KZH67" s="4" t="s">
        <v>7</v>
      </c>
      <c r="KZI67" s="4" t="s">
        <v>8</v>
      </c>
      <c r="KZJ67" s="4" t="s">
        <v>9</v>
      </c>
      <c r="KZK67" s="4" t="s">
        <v>10</v>
      </c>
      <c r="KZL67" s="4" t="s">
        <v>11</v>
      </c>
      <c r="KZM67" s="4" t="s">
        <v>12</v>
      </c>
      <c r="KZN67" s="4" t="s">
        <v>13</v>
      </c>
      <c r="KZO67" s="4" t="s">
        <v>14</v>
      </c>
      <c r="KZP67" s="4" t="s">
        <v>63</v>
      </c>
      <c r="KZQ67" s="3"/>
      <c r="KZR67" s="3" t="s">
        <v>1</v>
      </c>
      <c r="KZS67" s="3" t="s">
        <v>2</v>
      </c>
      <c r="KZT67" s="4" t="s">
        <v>3</v>
      </c>
      <c r="KZU67" s="4" t="s">
        <v>4</v>
      </c>
      <c r="KZV67" s="4" t="s">
        <v>5</v>
      </c>
      <c r="KZW67" s="4" t="s">
        <v>6</v>
      </c>
      <c r="KZX67" s="4" t="s">
        <v>7</v>
      </c>
      <c r="KZY67" s="4" t="s">
        <v>8</v>
      </c>
      <c r="KZZ67" s="4" t="s">
        <v>9</v>
      </c>
      <c r="LAA67" s="4" t="s">
        <v>10</v>
      </c>
      <c r="LAB67" s="4" t="s">
        <v>11</v>
      </c>
      <c r="LAC67" s="4" t="s">
        <v>12</v>
      </c>
      <c r="LAD67" s="4" t="s">
        <v>13</v>
      </c>
      <c r="LAE67" s="4" t="s">
        <v>14</v>
      </c>
      <c r="LAF67" s="4" t="s">
        <v>63</v>
      </c>
      <c r="LAG67" s="3"/>
      <c r="LAH67" s="3" t="s">
        <v>1</v>
      </c>
      <c r="LAI67" s="3" t="s">
        <v>2</v>
      </c>
      <c r="LAJ67" s="4" t="s">
        <v>3</v>
      </c>
      <c r="LAK67" s="4" t="s">
        <v>4</v>
      </c>
      <c r="LAL67" s="4" t="s">
        <v>5</v>
      </c>
      <c r="LAM67" s="4" t="s">
        <v>6</v>
      </c>
      <c r="LAN67" s="4" t="s">
        <v>7</v>
      </c>
      <c r="LAO67" s="4" t="s">
        <v>8</v>
      </c>
      <c r="LAP67" s="4" t="s">
        <v>9</v>
      </c>
      <c r="LAQ67" s="4" t="s">
        <v>10</v>
      </c>
      <c r="LAR67" s="4" t="s">
        <v>11</v>
      </c>
      <c r="LAS67" s="4" t="s">
        <v>12</v>
      </c>
      <c r="LAT67" s="4" t="s">
        <v>13</v>
      </c>
      <c r="LAU67" s="4" t="s">
        <v>14</v>
      </c>
      <c r="LAV67" s="4" t="s">
        <v>63</v>
      </c>
      <c r="LAW67" s="3"/>
      <c r="LAX67" s="3" t="s">
        <v>1</v>
      </c>
      <c r="LAY67" s="3" t="s">
        <v>2</v>
      </c>
      <c r="LAZ67" s="4" t="s">
        <v>3</v>
      </c>
      <c r="LBA67" s="4" t="s">
        <v>4</v>
      </c>
      <c r="LBB67" s="4" t="s">
        <v>5</v>
      </c>
      <c r="LBC67" s="4" t="s">
        <v>6</v>
      </c>
      <c r="LBD67" s="4" t="s">
        <v>7</v>
      </c>
      <c r="LBE67" s="4" t="s">
        <v>8</v>
      </c>
      <c r="LBF67" s="4" t="s">
        <v>9</v>
      </c>
      <c r="LBG67" s="4" t="s">
        <v>10</v>
      </c>
      <c r="LBH67" s="4" t="s">
        <v>11</v>
      </c>
      <c r="LBI67" s="4" t="s">
        <v>12</v>
      </c>
      <c r="LBJ67" s="4" t="s">
        <v>13</v>
      </c>
      <c r="LBK67" s="4" t="s">
        <v>14</v>
      </c>
      <c r="LBL67" s="4" t="s">
        <v>63</v>
      </c>
      <c r="LBM67" s="3"/>
      <c r="LBN67" s="3" t="s">
        <v>1</v>
      </c>
      <c r="LBO67" s="3" t="s">
        <v>2</v>
      </c>
      <c r="LBP67" s="4" t="s">
        <v>3</v>
      </c>
      <c r="LBQ67" s="4" t="s">
        <v>4</v>
      </c>
      <c r="LBR67" s="4" t="s">
        <v>5</v>
      </c>
      <c r="LBS67" s="4" t="s">
        <v>6</v>
      </c>
      <c r="LBT67" s="4" t="s">
        <v>7</v>
      </c>
      <c r="LBU67" s="4" t="s">
        <v>8</v>
      </c>
      <c r="LBV67" s="4" t="s">
        <v>9</v>
      </c>
      <c r="LBW67" s="4" t="s">
        <v>10</v>
      </c>
      <c r="LBX67" s="4" t="s">
        <v>11</v>
      </c>
      <c r="LBY67" s="4" t="s">
        <v>12</v>
      </c>
      <c r="LBZ67" s="4" t="s">
        <v>13</v>
      </c>
      <c r="LCA67" s="4" t="s">
        <v>14</v>
      </c>
      <c r="LCB67" s="4" t="s">
        <v>63</v>
      </c>
      <c r="LCC67" s="3"/>
      <c r="LCD67" s="3" t="s">
        <v>1</v>
      </c>
      <c r="LCE67" s="3" t="s">
        <v>2</v>
      </c>
      <c r="LCF67" s="4" t="s">
        <v>3</v>
      </c>
      <c r="LCG67" s="4" t="s">
        <v>4</v>
      </c>
      <c r="LCH67" s="4" t="s">
        <v>5</v>
      </c>
      <c r="LCI67" s="4" t="s">
        <v>6</v>
      </c>
      <c r="LCJ67" s="4" t="s">
        <v>7</v>
      </c>
      <c r="LCK67" s="4" t="s">
        <v>8</v>
      </c>
      <c r="LCL67" s="4" t="s">
        <v>9</v>
      </c>
      <c r="LCM67" s="4" t="s">
        <v>10</v>
      </c>
      <c r="LCN67" s="4" t="s">
        <v>11</v>
      </c>
      <c r="LCO67" s="4" t="s">
        <v>12</v>
      </c>
      <c r="LCP67" s="4" t="s">
        <v>13</v>
      </c>
      <c r="LCQ67" s="4" t="s">
        <v>14</v>
      </c>
      <c r="LCR67" s="4" t="s">
        <v>63</v>
      </c>
      <c r="LCS67" s="3"/>
      <c r="LCT67" s="3" t="s">
        <v>1</v>
      </c>
      <c r="LCU67" s="3" t="s">
        <v>2</v>
      </c>
      <c r="LCV67" s="4" t="s">
        <v>3</v>
      </c>
      <c r="LCW67" s="4" t="s">
        <v>4</v>
      </c>
      <c r="LCX67" s="4" t="s">
        <v>5</v>
      </c>
      <c r="LCY67" s="4" t="s">
        <v>6</v>
      </c>
      <c r="LCZ67" s="4" t="s">
        <v>7</v>
      </c>
      <c r="LDA67" s="4" t="s">
        <v>8</v>
      </c>
      <c r="LDB67" s="4" t="s">
        <v>9</v>
      </c>
      <c r="LDC67" s="4" t="s">
        <v>10</v>
      </c>
      <c r="LDD67" s="4" t="s">
        <v>11</v>
      </c>
      <c r="LDE67" s="4" t="s">
        <v>12</v>
      </c>
      <c r="LDF67" s="4" t="s">
        <v>13</v>
      </c>
      <c r="LDG67" s="4" t="s">
        <v>14</v>
      </c>
      <c r="LDH67" s="4" t="s">
        <v>63</v>
      </c>
      <c r="LDI67" s="3"/>
      <c r="LDJ67" s="3" t="s">
        <v>1</v>
      </c>
      <c r="LDK67" s="3" t="s">
        <v>2</v>
      </c>
      <c r="LDL67" s="4" t="s">
        <v>3</v>
      </c>
      <c r="LDM67" s="4" t="s">
        <v>4</v>
      </c>
      <c r="LDN67" s="4" t="s">
        <v>5</v>
      </c>
      <c r="LDO67" s="4" t="s">
        <v>6</v>
      </c>
      <c r="LDP67" s="4" t="s">
        <v>7</v>
      </c>
      <c r="LDQ67" s="4" t="s">
        <v>8</v>
      </c>
      <c r="LDR67" s="4" t="s">
        <v>9</v>
      </c>
      <c r="LDS67" s="4" t="s">
        <v>10</v>
      </c>
      <c r="LDT67" s="4" t="s">
        <v>11</v>
      </c>
      <c r="LDU67" s="4" t="s">
        <v>12</v>
      </c>
      <c r="LDV67" s="4" t="s">
        <v>13</v>
      </c>
      <c r="LDW67" s="4" t="s">
        <v>14</v>
      </c>
      <c r="LDX67" s="4" t="s">
        <v>63</v>
      </c>
      <c r="LDY67" s="3"/>
      <c r="LDZ67" s="3" t="s">
        <v>1</v>
      </c>
      <c r="LEA67" s="3" t="s">
        <v>2</v>
      </c>
      <c r="LEB67" s="4" t="s">
        <v>3</v>
      </c>
      <c r="LEC67" s="4" t="s">
        <v>4</v>
      </c>
      <c r="LED67" s="4" t="s">
        <v>5</v>
      </c>
      <c r="LEE67" s="4" t="s">
        <v>6</v>
      </c>
      <c r="LEF67" s="4" t="s">
        <v>7</v>
      </c>
      <c r="LEG67" s="4" t="s">
        <v>8</v>
      </c>
      <c r="LEH67" s="4" t="s">
        <v>9</v>
      </c>
      <c r="LEI67" s="4" t="s">
        <v>10</v>
      </c>
      <c r="LEJ67" s="4" t="s">
        <v>11</v>
      </c>
      <c r="LEK67" s="4" t="s">
        <v>12</v>
      </c>
      <c r="LEL67" s="4" t="s">
        <v>13</v>
      </c>
      <c r="LEM67" s="4" t="s">
        <v>14</v>
      </c>
      <c r="LEN67" s="4" t="s">
        <v>63</v>
      </c>
      <c r="LEO67" s="3"/>
      <c r="LEP67" s="3" t="s">
        <v>1</v>
      </c>
      <c r="LEQ67" s="3" t="s">
        <v>2</v>
      </c>
      <c r="LER67" s="4" t="s">
        <v>3</v>
      </c>
      <c r="LES67" s="4" t="s">
        <v>4</v>
      </c>
      <c r="LET67" s="4" t="s">
        <v>5</v>
      </c>
      <c r="LEU67" s="4" t="s">
        <v>6</v>
      </c>
      <c r="LEV67" s="4" t="s">
        <v>7</v>
      </c>
      <c r="LEW67" s="4" t="s">
        <v>8</v>
      </c>
      <c r="LEX67" s="4" t="s">
        <v>9</v>
      </c>
      <c r="LEY67" s="4" t="s">
        <v>10</v>
      </c>
      <c r="LEZ67" s="4" t="s">
        <v>11</v>
      </c>
      <c r="LFA67" s="4" t="s">
        <v>12</v>
      </c>
      <c r="LFB67" s="4" t="s">
        <v>13</v>
      </c>
      <c r="LFC67" s="4" t="s">
        <v>14</v>
      </c>
      <c r="LFD67" s="4" t="s">
        <v>63</v>
      </c>
      <c r="LFE67" s="3"/>
      <c r="LFF67" s="3" t="s">
        <v>1</v>
      </c>
      <c r="LFG67" s="3" t="s">
        <v>2</v>
      </c>
      <c r="LFH67" s="4" t="s">
        <v>3</v>
      </c>
      <c r="LFI67" s="4" t="s">
        <v>4</v>
      </c>
      <c r="LFJ67" s="4" t="s">
        <v>5</v>
      </c>
      <c r="LFK67" s="4" t="s">
        <v>6</v>
      </c>
      <c r="LFL67" s="4" t="s">
        <v>7</v>
      </c>
      <c r="LFM67" s="4" t="s">
        <v>8</v>
      </c>
      <c r="LFN67" s="4" t="s">
        <v>9</v>
      </c>
      <c r="LFO67" s="4" t="s">
        <v>10</v>
      </c>
      <c r="LFP67" s="4" t="s">
        <v>11</v>
      </c>
      <c r="LFQ67" s="4" t="s">
        <v>12</v>
      </c>
      <c r="LFR67" s="4" t="s">
        <v>13</v>
      </c>
      <c r="LFS67" s="4" t="s">
        <v>14</v>
      </c>
      <c r="LFT67" s="4" t="s">
        <v>63</v>
      </c>
      <c r="LFU67" s="3"/>
      <c r="LFV67" s="3" t="s">
        <v>1</v>
      </c>
      <c r="LFW67" s="3" t="s">
        <v>2</v>
      </c>
      <c r="LFX67" s="4" t="s">
        <v>3</v>
      </c>
      <c r="LFY67" s="4" t="s">
        <v>4</v>
      </c>
      <c r="LFZ67" s="4" t="s">
        <v>5</v>
      </c>
      <c r="LGA67" s="4" t="s">
        <v>6</v>
      </c>
      <c r="LGB67" s="4" t="s">
        <v>7</v>
      </c>
      <c r="LGC67" s="4" t="s">
        <v>8</v>
      </c>
      <c r="LGD67" s="4" t="s">
        <v>9</v>
      </c>
      <c r="LGE67" s="4" t="s">
        <v>10</v>
      </c>
      <c r="LGF67" s="4" t="s">
        <v>11</v>
      </c>
      <c r="LGG67" s="4" t="s">
        <v>12</v>
      </c>
      <c r="LGH67" s="4" t="s">
        <v>13</v>
      </c>
      <c r="LGI67" s="4" t="s">
        <v>14</v>
      </c>
      <c r="LGJ67" s="4" t="s">
        <v>63</v>
      </c>
      <c r="LGK67" s="3"/>
      <c r="LGL67" s="3" t="s">
        <v>1</v>
      </c>
      <c r="LGM67" s="3" t="s">
        <v>2</v>
      </c>
      <c r="LGN67" s="4" t="s">
        <v>3</v>
      </c>
      <c r="LGO67" s="4" t="s">
        <v>4</v>
      </c>
      <c r="LGP67" s="4" t="s">
        <v>5</v>
      </c>
      <c r="LGQ67" s="4" t="s">
        <v>6</v>
      </c>
      <c r="LGR67" s="4" t="s">
        <v>7</v>
      </c>
      <c r="LGS67" s="4" t="s">
        <v>8</v>
      </c>
      <c r="LGT67" s="4" t="s">
        <v>9</v>
      </c>
      <c r="LGU67" s="4" t="s">
        <v>10</v>
      </c>
      <c r="LGV67" s="4" t="s">
        <v>11</v>
      </c>
      <c r="LGW67" s="4" t="s">
        <v>12</v>
      </c>
      <c r="LGX67" s="4" t="s">
        <v>13</v>
      </c>
      <c r="LGY67" s="4" t="s">
        <v>14</v>
      </c>
      <c r="LGZ67" s="4" t="s">
        <v>63</v>
      </c>
      <c r="LHA67" s="3"/>
      <c r="LHB67" s="3" t="s">
        <v>1</v>
      </c>
      <c r="LHC67" s="3" t="s">
        <v>2</v>
      </c>
      <c r="LHD67" s="4" t="s">
        <v>3</v>
      </c>
      <c r="LHE67" s="4" t="s">
        <v>4</v>
      </c>
      <c r="LHF67" s="4" t="s">
        <v>5</v>
      </c>
      <c r="LHG67" s="4" t="s">
        <v>6</v>
      </c>
      <c r="LHH67" s="4" t="s">
        <v>7</v>
      </c>
      <c r="LHI67" s="4" t="s">
        <v>8</v>
      </c>
      <c r="LHJ67" s="4" t="s">
        <v>9</v>
      </c>
      <c r="LHK67" s="4" t="s">
        <v>10</v>
      </c>
      <c r="LHL67" s="4" t="s">
        <v>11</v>
      </c>
      <c r="LHM67" s="4" t="s">
        <v>12</v>
      </c>
      <c r="LHN67" s="4" t="s">
        <v>13</v>
      </c>
      <c r="LHO67" s="4" t="s">
        <v>14</v>
      </c>
      <c r="LHP67" s="4" t="s">
        <v>63</v>
      </c>
      <c r="LHQ67" s="3"/>
      <c r="LHR67" s="3" t="s">
        <v>1</v>
      </c>
      <c r="LHS67" s="3" t="s">
        <v>2</v>
      </c>
      <c r="LHT67" s="4" t="s">
        <v>3</v>
      </c>
      <c r="LHU67" s="4" t="s">
        <v>4</v>
      </c>
      <c r="LHV67" s="4" t="s">
        <v>5</v>
      </c>
      <c r="LHW67" s="4" t="s">
        <v>6</v>
      </c>
      <c r="LHX67" s="4" t="s">
        <v>7</v>
      </c>
      <c r="LHY67" s="4" t="s">
        <v>8</v>
      </c>
      <c r="LHZ67" s="4" t="s">
        <v>9</v>
      </c>
      <c r="LIA67" s="4" t="s">
        <v>10</v>
      </c>
      <c r="LIB67" s="4" t="s">
        <v>11</v>
      </c>
      <c r="LIC67" s="4" t="s">
        <v>12</v>
      </c>
      <c r="LID67" s="4" t="s">
        <v>13</v>
      </c>
      <c r="LIE67" s="4" t="s">
        <v>14</v>
      </c>
      <c r="LIF67" s="4" t="s">
        <v>63</v>
      </c>
      <c r="LIG67" s="3"/>
      <c r="LIH67" s="3" t="s">
        <v>1</v>
      </c>
      <c r="LII67" s="3" t="s">
        <v>2</v>
      </c>
      <c r="LIJ67" s="4" t="s">
        <v>3</v>
      </c>
      <c r="LIK67" s="4" t="s">
        <v>4</v>
      </c>
      <c r="LIL67" s="4" t="s">
        <v>5</v>
      </c>
      <c r="LIM67" s="4" t="s">
        <v>6</v>
      </c>
      <c r="LIN67" s="4" t="s">
        <v>7</v>
      </c>
      <c r="LIO67" s="4" t="s">
        <v>8</v>
      </c>
      <c r="LIP67" s="4" t="s">
        <v>9</v>
      </c>
      <c r="LIQ67" s="4" t="s">
        <v>10</v>
      </c>
      <c r="LIR67" s="4" t="s">
        <v>11</v>
      </c>
      <c r="LIS67" s="4" t="s">
        <v>12</v>
      </c>
      <c r="LIT67" s="4" t="s">
        <v>13</v>
      </c>
      <c r="LIU67" s="4" t="s">
        <v>14</v>
      </c>
      <c r="LIV67" s="4" t="s">
        <v>63</v>
      </c>
      <c r="LIW67" s="3"/>
      <c r="LIX67" s="3" t="s">
        <v>1</v>
      </c>
      <c r="LIY67" s="3" t="s">
        <v>2</v>
      </c>
      <c r="LIZ67" s="4" t="s">
        <v>3</v>
      </c>
      <c r="LJA67" s="4" t="s">
        <v>4</v>
      </c>
      <c r="LJB67" s="4" t="s">
        <v>5</v>
      </c>
      <c r="LJC67" s="4" t="s">
        <v>6</v>
      </c>
      <c r="LJD67" s="4" t="s">
        <v>7</v>
      </c>
      <c r="LJE67" s="4" t="s">
        <v>8</v>
      </c>
      <c r="LJF67" s="4" t="s">
        <v>9</v>
      </c>
      <c r="LJG67" s="4" t="s">
        <v>10</v>
      </c>
      <c r="LJH67" s="4" t="s">
        <v>11</v>
      </c>
      <c r="LJI67" s="4" t="s">
        <v>12</v>
      </c>
      <c r="LJJ67" s="4" t="s">
        <v>13</v>
      </c>
      <c r="LJK67" s="4" t="s">
        <v>14</v>
      </c>
      <c r="LJL67" s="4" t="s">
        <v>63</v>
      </c>
      <c r="LJM67" s="3"/>
      <c r="LJN67" s="3" t="s">
        <v>1</v>
      </c>
      <c r="LJO67" s="3" t="s">
        <v>2</v>
      </c>
      <c r="LJP67" s="4" t="s">
        <v>3</v>
      </c>
      <c r="LJQ67" s="4" t="s">
        <v>4</v>
      </c>
      <c r="LJR67" s="4" t="s">
        <v>5</v>
      </c>
      <c r="LJS67" s="4" t="s">
        <v>6</v>
      </c>
      <c r="LJT67" s="4" t="s">
        <v>7</v>
      </c>
      <c r="LJU67" s="4" t="s">
        <v>8</v>
      </c>
      <c r="LJV67" s="4" t="s">
        <v>9</v>
      </c>
      <c r="LJW67" s="4" t="s">
        <v>10</v>
      </c>
      <c r="LJX67" s="4" t="s">
        <v>11</v>
      </c>
      <c r="LJY67" s="4" t="s">
        <v>12</v>
      </c>
      <c r="LJZ67" s="4" t="s">
        <v>13</v>
      </c>
      <c r="LKA67" s="4" t="s">
        <v>14</v>
      </c>
      <c r="LKB67" s="4" t="s">
        <v>63</v>
      </c>
      <c r="LKC67" s="3"/>
      <c r="LKD67" s="3" t="s">
        <v>1</v>
      </c>
      <c r="LKE67" s="3" t="s">
        <v>2</v>
      </c>
      <c r="LKF67" s="4" t="s">
        <v>3</v>
      </c>
      <c r="LKG67" s="4" t="s">
        <v>4</v>
      </c>
      <c r="LKH67" s="4" t="s">
        <v>5</v>
      </c>
      <c r="LKI67" s="4" t="s">
        <v>6</v>
      </c>
      <c r="LKJ67" s="4" t="s">
        <v>7</v>
      </c>
      <c r="LKK67" s="4" t="s">
        <v>8</v>
      </c>
      <c r="LKL67" s="4" t="s">
        <v>9</v>
      </c>
      <c r="LKM67" s="4" t="s">
        <v>10</v>
      </c>
      <c r="LKN67" s="4" t="s">
        <v>11</v>
      </c>
      <c r="LKO67" s="4" t="s">
        <v>12</v>
      </c>
      <c r="LKP67" s="4" t="s">
        <v>13</v>
      </c>
      <c r="LKQ67" s="4" t="s">
        <v>14</v>
      </c>
      <c r="LKR67" s="4" t="s">
        <v>63</v>
      </c>
      <c r="LKS67" s="3"/>
      <c r="LKT67" s="3" t="s">
        <v>1</v>
      </c>
      <c r="LKU67" s="3" t="s">
        <v>2</v>
      </c>
      <c r="LKV67" s="4" t="s">
        <v>3</v>
      </c>
      <c r="LKW67" s="4" t="s">
        <v>4</v>
      </c>
      <c r="LKX67" s="4" t="s">
        <v>5</v>
      </c>
      <c r="LKY67" s="4" t="s">
        <v>6</v>
      </c>
      <c r="LKZ67" s="4" t="s">
        <v>7</v>
      </c>
      <c r="LLA67" s="4" t="s">
        <v>8</v>
      </c>
      <c r="LLB67" s="4" t="s">
        <v>9</v>
      </c>
      <c r="LLC67" s="4" t="s">
        <v>10</v>
      </c>
      <c r="LLD67" s="4" t="s">
        <v>11</v>
      </c>
      <c r="LLE67" s="4" t="s">
        <v>12</v>
      </c>
      <c r="LLF67" s="4" t="s">
        <v>13</v>
      </c>
      <c r="LLG67" s="4" t="s">
        <v>14</v>
      </c>
      <c r="LLH67" s="4" t="s">
        <v>63</v>
      </c>
      <c r="LLI67" s="3"/>
      <c r="LLJ67" s="3" t="s">
        <v>1</v>
      </c>
      <c r="LLK67" s="3" t="s">
        <v>2</v>
      </c>
      <c r="LLL67" s="4" t="s">
        <v>3</v>
      </c>
      <c r="LLM67" s="4" t="s">
        <v>4</v>
      </c>
      <c r="LLN67" s="4" t="s">
        <v>5</v>
      </c>
      <c r="LLO67" s="4" t="s">
        <v>6</v>
      </c>
      <c r="LLP67" s="4" t="s">
        <v>7</v>
      </c>
      <c r="LLQ67" s="4" t="s">
        <v>8</v>
      </c>
      <c r="LLR67" s="4" t="s">
        <v>9</v>
      </c>
      <c r="LLS67" s="4" t="s">
        <v>10</v>
      </c>
      <c r="LLT67" s="4" t="s">
        <v>11</v>
      </c>
      <c r="LLU67" s="4" t="s">
        <v>12</v>
      </c>
      <c r="LLV67" s="4" t="s">
        <v>13</v>
      </c>
      <c r="LLW67" s="4" t="s">
        <v>14</v>
      </c>
      <c r="LLX67" s="4" t="s">
        <v>63</v>
      </c>
      <c r="LLY67" s="3"/>
      <c r="LLZ67" s="3" t="s">
        <v>1</v>
      </c>
      <c r="LMA67" s="3" t="s">
        <v>2</v>
      </c>
      <c r="LMB67" s="4" t="s">
        <v>3</v>
      </c>
      <c r="LMC67" s="4" t="s">
        <v>4</v>
      </c>
      <c r="LMD67" s="4" t="s">
        <v>5</v>
      </c>
      <c r="LME67" s="4" t="s">
        <v>6</v>
      </c>
      <c r="LMF67" s="4" t="s">
        <v>7</v>
      </c>
      <c r="LMG67" s="4" t="s">
        <v>8</v>
      </c>
      <c r="LMH67" s="4" t="s">
        <v>9</v>
      </c>
      <c r="LMI67" s="4" t="s">
        <v>10</v>
      </c>
      <c r="LMJ67" s="4" t="s">
        <v>11</v>
      </c>
      <c r="LMK67" s="4" t="s">
        <v>12</v>
      </c>
      <c r="LML67" s="4" t="s">
        <v>13</v>
      </c>
      <c r="LMM67" s="4" t="s">
        <v>14</v>
      </c>
      <c r="LMN67" s="4" t="s">
        <v>63</v>
      </c>
      <c r="LMO67" s="3"/>
      <c r="LMP67" s="3" t="s">
        <v>1</v>
      </c>
      <c r="LMQ67" s="3" t="s">
        <v>2</v>
      </c>
      <c r="LMR67" s="4" t="s">
        <v>3</v>
      </c>
      <c r="LMS67" s="4" t="s">
        <v>4</v>
      </c>
      <c r="LMT67" s="4" t="s">
        <v>5</v>
      </c>
      <c r="LMU67" s="4" t="s">
        <v>6</v>
      </c>
      <c r="LMV67" s="4" t="s">
        <v>7</v>
      </c>
      <c r="LMW67" s="4" t="s">
        <v>8</v>
      </c>
      <c r="LMX67" s="4" t="s">
        <v>9</v>
      </c>
      <c r="LMY67" s="4" t="s">
        <v>10</v>
      </c>
      <c r="LMZ67" s="4" t="s">
        <v>11</v>
      </c>
      <c r="LNA67" s="4" t="s">
        <v>12</v>
      </c>
      <c r="LNB67" s="4" t="s">
        <v>13</v>
      </c>
      <c r="LNC67" s="4" t="s">
        <v>14</v>
      </c>
      <c r="LND67" s="4" t="s">
        <v>63</v>
      </c>
      <c r="LNE67" s="3"/>
      <c r="LNF67" s="3" t="s">
        <v>1</v>
      </c>
      <c r="LNG67" s="3" t="s">
        <v>2</v>
      </c>
      <c r="LNH67" s="4" t="s">
        <v>3</v>
      </c>
      <c r="LNI67" s="4" t="s">
        <v>4</v>
      </c>
      <c r="LNJ67" s="4" t="s">
        <v>5</v>
      </c>
      <c r="LNK67" s="4" t="s">
        <v>6</v>
      </c>
      <c r="LNL67" s="4" t="s">
        <v>7</v>
      </c>
      <c r="LNM67" s="4" t="s">
        <v>8</v>
      </c>
      <c r="LNN67" s="4" t="s">
        <v>9</v>
      </c>
      <c r="LNO67" s="4" t="s">
        <v>10</v>
      </c>
      <c r="LNP67" s="4" t="s">
        <v>11</v>
      </c>
      <c r="LNQ67" s="4" t="s">
        <v>12</v>
      </c>
      <c r="LNR67" s="4" t="s">
        <v>13</v>
      </c>
      <c r="LNS67" s="4" t="s">
        <v>14</v>
      </c>
      <c r="LNT67" s="4" t="s">
        <v>63</v>
      </c>
      <c r="LNU67" s="3"/>
      <c r="LNV67" s="3" t="s">
        <v>1</v>
      </c>
      <c r="LNW67" s="3" t="s">
        <v>2</v>
      </c>
      <c r="LNX67" s="4" t="s">
        <v>3</v>
      </c>
      <c r="LNY67" s="4" t="s">
        <v>4</v>
      </c>
      <c r="LNZ67" s="4" t="s">
        <v>5</v>
      </c>
      <c r="LOA67" s="4" t="s">
        <v>6</v>
      </c>
      <c r="LOB67" s="4" t="s">
        <v>7</v>
      </c>
      <c r="LOC67" s="4" t="s">
        <v>8</v>
      </c>
      <c r="LOD67" s="4" t="s">
        <v>9</v>
      </c>
      <c r="LOE67" s="4" t="s">
        <v>10</v>
      </c>
      <c r="LOF67" s="4" t="s">
        <v>11</v>
      </c>
      <c r="LOG67" s="4" t="s">
        <v>12</v>
      </c>
      <c r="LOH67" s="4" t="s">
        <v>13</v>
      </c>
      <c r="LOI67" s="4" t="s">
        <v>14</v>
      </c>
      <c r="LOJ67" s="4" t="s">
        <v>63</v>
      </c>
      <c r="LOK67" s="3"/>
      <c r="LOL67" s="3" t="s">
        <v>1</v>
      </c>
      <c r="LOM67" s="3" t="s">
        <v>2</v>
      </c>
      <c r="LON67" s="4" t="s">
        <v>3</v>
      </c>
      <c r="LOO67" s="4" t="s">
        <v>4</v>
      </c>
      <c r="LOP67" s="4" t="s">
        <v>5</v>
      </c>
      <c r="LOQ67" s="4" t="s">
        <v>6</v>
      </c>
      <c r="LOR67" s="4" t="s">
        <v>7</v>
      </c>
      <c r="LOS67" s="4" t="s">
        <v>8</v>
      </c>
      <c r="LOT67" s="4" t="s">
        <v>9</v>
      </c>
      <c r="LOU67" s="4" t="s">
        <v>10</v>
      </c>
      <c r="LOV67" s="4" t="s">
        <v>11</v>
      </c>
      <c r="LOW67" s="4" t="s">
        <v>12</v>
      </c>
      <c r="LOX67" s="4" t="s">
        <v>13</v>
      </c>
      <c r="LOY67" s="4" t="s">
        <v>14</v>
      </c>
      <c r="LOZ67" s="4" t="s">
        <v>63</v>
      </c>
      <c r="LPA67" s="3"/>
      <c r="LPB67" s="3" t="s">
        <v>1</v>
      </c>
      <c r="LPC67" s="3" t="s">
        <v>2</v>
      </c>
      <c r="LPD67" s="4" t="s">
        <v>3</v>
      </c>
      <c r="LPE67" s="4" t="s">
        <v>4</v>
      </c>
      <c r="LPF67" s="4" t="s">
        <v>5</v>
      </c>
      <c r="LPG67" s="4" t="s">
        <v>6</v>
      </c>
      <c r="LPH67" s="4" t="s">
        <v>7</v>
      </c>
      <c r="LPI67" s="4" t="s">
        <v>8</v>
      </c>
      <c r="LPJ67" s="4" t="s">
        <v>9</v>
      </c>
      <c r="LPK67" s="4" t="s">
        <v>10</v>
      </c>
      <c r="LPL67" s="4" t="s">
        <v>11</v>
      </c>
      <c r="LPM67" s="4" t="s">
        <v>12</v>
      </c>
      <c r="LPN67" s="4" t="s">
        <v>13</v>
      </c>
      <c r="LPO67" s="4" t="s">
        <v>14</v>
      </c>
      <c r="LPP67" s="4" t="s">
        <v>63</v>
      </c>
      <c r="LPQ67" s="3"/>
      <c r="LPR67" s="3" t="s">
        <v>1</v>
      </c>
      <c r="LPS67" s="3" t="s">
        <v>2</v>
      </c>
      <c r="LPT67" s="4" t="s">
        <v>3</v>
      </c>
      <c r="LPU67" s="4" t="s">
        <v>4</v>
      </c>
      <c r="LPV67" s="4" t="s">
        <v>5</v>
      </c>
      <c r="LPW67" s="4" t="s">
        <v>6</v>
      </c>
      <c r="LPX67" s="4" t="s">
        <v>7</v>
      </c>
      <c r="LPY67" s="4" t="s">
        <v>8</v>
      </c>
      <c r="LPZ67" s="4" t="s">
        <v>9</v>
      </c>
      <c r="LQA67" s="4" t="s">
        <v>10</v>
      </c>
      <c r="LQB67" s="4" t="s">
        <v>11</v>
      </c>
      <c r="LQC67" s="4" t="s">
        <v>12</v>
      </c>
      <c r="LQD67" s="4" t="s">
        <v>13</v>
      </c>
      <c r="LQE67" s="4" t="s">
        <v>14</v>
      </c>
      <c r="LQF67" s="4" t="s">
        <v>63</v>
      </c>
      <c r="LQG67" s="3"/>
      <c r="LQH67" s="3" t="s">
        <v>1</v>
      </c>
      <c r="LQI67" s="3" t="s">
        <v>2</v>
      </c>
      <c r="LQJ67" s="4" t="s">
        <v>3</v>
      </c>
      <c r="LQK67" s="4" t="s">
        <v>4</v>
      </c>
      <c r="LQL67" s="4" t="s">
        <v>5</v>
      </c>
      <c r="LQM67" s="4" t="s">
        <v>6</v>
      </c>
      <c r="LQN67" s="4" t="s">
        <v>7</v>
      </c>
      <c r="LQO67" s="4" t="s">
        <v>8</v>
      </c>
      <c r="LQP67" s="4" t="s">
        <v>9</v>
      </c>
      <c r="LQQ67" s="4" t="s">
        <v>10</v>
      </c>
      <c r="LQR67" s="4" t="s">
        <v>11</v>
      </c>
      <c r="LQS67" s="4" t="s">
        <v>12</v>
      </c>
      <c r="LQT67" s="4" t="s">
        <v>13</v>
      </c>
      <c r="LQU67" s="4" t="s">
        <v>14</v>
      </c>
      <c r="LQV67" s="4" t="s">
        <v>63</v>
      </c>
      <c r="LQW67" s="3"/>
      <c r="LQX67" s="3" t="s">
        <v>1</v>
      </c>
      <c r="LQY67" s="3" t="s">
        <v>2</v>
      </c>
      <c r="LQZ67" s="4" t="s">
        <v>3</v>
      </c>
      <c r="LRA67" s="4" t="s">
        <v>4</v>
      </c>
      <c r="LRB67" s="4" t="s">
        <v>5</v>
      </c>
      <c r="LRC67" s="4" t="s">
        <v>6</v>
      </c>
      <c r="LRD67" s="4" t="s">
        <v>7</v>
      </c>
      <c r="LRE67" s="4" t="s">
        <v>8</v>
      </c>
      <c r="LRF67" s="4" t="s">
        <v>9</v>
      </c>
      <c r="LRG67" s="4" t="s">
        <v>10</v>
      </c>
      <c r="LRH67" s="4" t="s">
        <v>11</v>
      </c>
      <c r="LRI67" s="4" t="s">
        <v>12</v>
      </c>
      <c r="LRJ67" s="4" t="s">
        <v>13</v>
      </c>
      <c r="LRK67" s="4" t="s">
        <v>14</v>
      </c>
      <c r="LRL67" s="4" t="s">
        <v>63</v>
      </c>
      <c r="LRM67" s="3"/>
      <c r="LRN67" s="3" t="s">
        <v>1</v>
      </c>
      <c r="LRO67" s="3" t="s">
        <v>2</v>
      </c>
      <c r="LRP67" s="4" t="s">
        <v>3</v>
      </c>
      <c r="LRQ67" s="4" t="s">
        <v>4</v>
      </c>
      <c r="LRR67" s="4" t="s">
        <v>5</v>
      </c>
      <c r="LRS67" s="4" t="s">
        <v>6</v>
      </c>
      <c r="LRT67" s="4" t="s">
        <v>7</v>
      </c>
      <c r="LRU67" s="4" t="s">
        <v>8</v>
      </c>
      <c r="LRV67" s="4" t="s">
        <v>9</v>
      </c>
      <c r="LRW67" s="4" t="s">
        <v>10</v>
      </c>
      <c r="LRX67" s="4" t="s">
        <v>11</v>
      </c>
      <c r="LRY67" s="4" t="s">
        <v>12</v>
      </c>
      <c r="LRZ67" s="4" t="s">
        <v>13</v>
      </c>
      <c r="LSA67" s="4" t="s">
        <v>14</v>
      </c>
      <c r="LSB67" s="4" t="s">
        <v>63</v>
      </c>
      <c r="LSC67" s="3"/>
      <c r="LSD67" s="3" t="s">
        <v>1</v>
      </c>
      <c r="LSE67" s="3" t="s">
        <v>2</v>
      </c>
      <c r="LSF67" s="4" t="s">
        <v>3</v>
      </c>
      <c r="LSG67" s="4" t="s">
        <v>4</v>
      </c>
      <c r="LSH67" s="4" t="s">
        <v>5</v>
      </c>
      <c r="LSI67" s="4" t="s">
        <v>6</v>
      </c>
      <c r="LSJ67" s="4" t="s">
        <v>7</v>
      </c>
      <c r="LSK67" s="4" t="s">
        <v>8</v>
      </c>
      <c r="LSL67" s="4" t="s">
        <v>9</v>
      </c>
      <c r="LSM67" s="4" t="s">
        <v>10</v>
      </c>
      <c r="LSN67" s="4" t="s">
        <v>11</v>
      </c>
      <c r="LSO67" s="4" t="s">
        <v>12</v>
      </c>
      <c r="LSP67" s="4" t="s">
        <v>13</v>
      </c>
      <c r="LSQ67" s="4" t="s">
        <v>14</v>
      </c>
      <c r="LSR67" s="4" t="s">
        <v>63</v>
      </c>
      <c r="LSS67" s="3"/>
      <c r="LST67" s="3" t="s">
        <v>1</v>
      </c>
      <c r="LSU67" s="3" t="s">
        <v>2</v>
      </c>
      <c r="LSV67" s="4" t="s">
        <v>3</v>
      </c>
      <c r="LSW67" s="4" t="s">
        <v>4</v>
      </c>
      <c r="LSX67" s="4" t="s">
        <v>5</v>
      </c>
      <c r="LSY67" s="4" t="s">
        <v>6</v>
      </c>
      <c r="LSZ67" s="4" t="s">
        <v>7</v>
      </c>
      <c r="LTA67" s="4" t="s">
        <v>8</v>
      </c>
      <c r="LTB67" s="4" t="s">
        <v>9</v>
      </c>
      <c r="LTC67" s="4" t="s">
        <v>10</v>
      </c>
      <c r="LTD67" s="4" t="s">
        <v>11</v>
      </c>
      <c r="LTE67" s="4" t="s">
        <v>12</v>
      </c>
      <c r="LTF67" s="4" t="s">
        <v>13</v>
      </c>
      <c r="LTG67" s="4" t="s">
        <v>14</v>
      </c>
      <c r="LTH67" s="4" t="s">
        <v>63</v>
      </c>
      <c r="LTI67" s="3"/>
      <c r="LTJ67" s="3" t="s">
        <v>1</v>
      </c>
      <c r="LTK67" s="3" t="s">
        <v>2</v>
      </c>
      <c r="LTL67" s="4" t="s">
        <v>3</v>
      </c>
      <c r="LTM67" s="4" t="s">
        <v>4</v>
      </c>
      <c r="LTN67" s="4" t="s">
        <v>5</v>
      </c>
      <c r="LTO67" s="4" t="s">
        <v>6</v>
      </c>
      <c r="LTP67" s="4" t="s">
        <v>7</v>
      </c>
      <c r="LTQ67" s="4" t="s">
        <v>8</v>
      </c>
      <c r="LTR67" s="4" t="s">
        <v>9</v>
      </c>
      <c r="LTS67" s="4" t="s">
        <v>10</v>
      </c>
      <c r="LTT67" s="4" t="s">
        <v>11</v>
      </c>
      <c r="LTU67" s="4" t="s">
        <v>12</v>
      </c>
      <c r="LTV67" s="4" t="s">
        <v>13</v>
      </c>
      <c r="LTW67" s="4" t="s">
        <v>14</v>
      </c>
      <c r="LTX67" s="4" t="s">
        <v>63</v>
      </c>
      <c r="LTY67" s="3"/>
      <c r="LTZ67" s="3" t="s">
        <v>1</v>
      </c>
      <c r="LUA67" s="3" t="s">
        <v>2</v>
      </c>
      <c r="LUB67" s="4" t="s">
        <v>3</v>
      </c>
      <c r="LUC67" s="4" t="s">
        <v>4</v>
      </c>
      <c r="LUD67" s="4" t="s">
        <v>5</v>
      </c>
      <c r="LUE67" s="4" t="s">
        <v>6</v>
      </c>
      <c r="LUF67" s="4" t="s">
        <v>7</v>
      </c>
      <c r="LUG67" s="4" t="s">
        <v>8</v>
      </c>
      <c r="LUH67" s="4" t="s">
        <v>9</v>
      </c>
      <c r="LUI67" s="4" t="s">
        <v>10</v>
      </c>
      <c r="LUJ67" s="4" t="s">
        <v>11</v>
      </c>
      <c r="LUK67" s="4" t="s">
        <v>12</v>
      </c>
      <c r="LUL67" s="4" t="s">
        <v>13</v>
      </c>
      <c r="LUM67" s="4" t="s">
        <v>14</v>
      </c>
      <c r="LUN67" s="4" t="s">
        <v>63</v>
      </c>
      <c r="LUO67" s="3"/>
      <c r="LUP67" s="3" t="s">
        <v>1</v>
      </c>
      <c r="LUQ67" s="3" t="s">
        <v>2</v>
      </c>
      <c r="LUR67" s="4" t="s">
        <v>3</v>
      </c>
      <c r="LUS67" s="4" t="s">
        <v>4</v>
      </c>
      <c r="LUT67" s="4" t="s">
        <v>5</v>
      </c>
      <c r="LUU67" s="4" t="s">
        <v>6</v>
      </c>
      <c r="LUV67" s="4" t="s">
        <v>7</v>
      </c>
      <c r="LUW67" s="4" t="s">
        <v>8</v>
      </c>
      <c r="LUX67" s="4" t="s">
        <v>9</v>
      </c>
      <c r="LUY67" s="4" t="s">
        <v>10</v>
      </c>
      <c r="LUZ67" s="4" t="s">
        <v>11</v>
      </c>
      <c r="LVA67" s="4" t="s">
        <v>12</v>
      </c>
      <c r="LVB67" s="4" t="s">
        <v>13</v>
      </c>
      <c r="LVC67" s="4" t="s">
        <v>14</v>
      </c>
      <c r="LVD67" s="4" t="s">
        <v>63</v>
      </c>
      <c r="LVE67" s="3"/>
      <c r="LVF67" s="3" t="s">
        <v>1</v>
      </c>
      <c r="LVG67" s="3" t="s">
        <v>2</v>
      </c>
      <c r="LVH67" s="4" t="s">
        <v>3</v>
      </c>
      <c r="LVI67" s="4" t="s">
        <v>4</v>
      </c>
      <c r="LVJ67" s="4" t="s">
        <v>5</v>
      </c>
      <c r="LVK67" s="4" t="s">
        <v>6</v>
      </c>
      <c r="LVL67" s="4" t="s">
        <v>7</v>
      </c>
      <c r="LVM67" s="4" t="s">
        <v>8</v>
      </c>
      <c r="LVN67" s="4" t="s">
        <v>9</v>
      </c>
      <c r="LVO67" s="4" t="s">
        <v>10</v>
      </c>
      <c r="LVP67" s="4" t="s">
        <v>11</v>
      </c>
      <c r="LVQ67" s="4" t="s">
        <v>12</v>
      </c>
      <c r="LVR67" s="4" t="s">
        <v>13</v>
      </c>
      <c r="LVS67" s="4" t="s">
        <v>14</v>
      </c>
      <c r="LVT67" s="4" t="s">
        <v>63</v>
      </c>
      <c r="LVU67" s="3"/>
      <c r="LVV67" s="3" t="s">
        <v>1</v>
      </c>
      <c r="LVW67" s="3" t="s">
        <v>2</v>
      </c>
      <c r="LVX67" s="4" t="s">
        <v>3</v>
      </c>
      <c r="LVY67" s="4" t="s">
        <v>4</v>
      </c>
      <c r="LVZ67" s="4" t="s">
        <v>5</v>
      </c>
      <c r="LWA67" s="4" t="s">
        <v>6</v>
      </c>
      <c r="LWB67" s="4" t="s">
        <v>7</v>
      </c>
      <c r="LWC67" s="4" t="s">
        <v>8</v>
      </c>
      <c r="LWD67" s="4" t="s">
        <v>9</v>
      </c>
      <c r="LWE67" s="4" t="s">
        <v>10</v>
      </c>
      <c r="LWF67" s="4" t="s">
        <v>11</v>
      </c>
      <c r="LWG67" s="4" t="s">
        <v>12</v>
      </c>
      <c r="LWH67" s="4" t="s">
        <v>13</v>
      </c>
      <c r="LWI67" s="4" t="s">
        <v>14</v>
      </c>
      <c r="LWJ67" s="4" t="s">
        <v>63</v>
      </c>
      <c r="LWK67" s="3"/>
      <c r="LWL67" s="3" t="s">
        <v>1</v>
      </c>
      <c r="LWM67" s="3" t="s">
        <v>2</v>
      </c>
      <c r="LWN67" s="4" t="s">
        <v>3</v>
      </c>
      <c r="LWO67" s="4" t="s">
        <v>4</v>
      </c>
      <c r="LWP67" s="4" t="s">
        <v>5</v>
      </c>
      <c r="LWQ67" s="4" t="s">
        <v>6</v>
      </c>
      <c r="LWR67" s="4" t="s">
        <v>7</v>
      </c>
      <c r="LWS67" s="4" t="s">
        <v>8</v>
      </c>
      <c r="LWT67" s="4" t="s">
        <v>9</v>
      </c>
      <c r="LWU67" s="4" t="s">
        <v>10</v>
      </c>
      <c r="LWV67" s="4" t="s">
        <v>11</v>
      </c>
      <c r="LWW67" s="4" t="s">
        <v>12</v>
      </c>
      <c r="LWX67" s="4" t="s">
        <v>13</v>
      </c>
      <c r="LWY67" s="4" t="s">
        <v>14</v>
      </c>
      <c r="LWZ67" s="4" t="s">
        <v>63</v>
      </c>
      <c r="LXA67" s="3"/>
      <c r="LXB67" s="3" t="s">
        <v>1</v>
      </c>
      <c r="LXC67" s="3" t="s">
        <v>2</v>
      </c>
      <c r="LXD67" s="4" t="s">
        <v>3</v>
      </c>
      <c r="LXE67" s="4" t="s">
        <v>4</v>
      </c>
      <c r="LXF67" s="4" t="s">
        <v>5</v>
      </c>
      <c r="LXG67" s="4" t="s">
        <v>6</v>
      </c>
      <c r="LXH67" s="4" t="s">
        <v>7</v>
      </c>
      <c r="LXI67" s="4" t="s">
        <v>8</v>
      </c>
      <c r="LXJ67" s="4" t="s">
        <v>9</v>
      </c>
      <c r="LXK67" s="4" t="s">
        <v>10</v>
      </c>
      <c r="LXL67" s="4" t="s">
        <v>11</v>
      </c>
      <c r="LXM67" s="4" t="s">
        <v>12</v>
      </c>
      <c r="LXN67" s="4" t="s">
        <v>13</v>
      </c>
      <c r="LXO67" s="4" t="s">
        <v>14</v>
      </c>
      <c r="LXP67" s="4" t="s">
        <v>63</v>
      </c>
      <c r="LXQ67" s="3"/>
      <c r="LXR67" s="3" t="s">
        <v>1</v>
      </c>
      <c r="LXS67" s="3" t="s">
        <v>2</v>
      </c>
      <c r="LXT67" s="4" t="s">
        <v>3</v>
      </c>
      <c r="LXU67" s="4" t="s">
        <v>4</v>
      </c>
      <c r="LXV67" s="4" t="s">
        <v>5</v>
      </c>
      <c r="LXW67" s="4" t="s">
        <v>6</v>
      </c>
      <c r="LXX67" s="4" t="s">
        <v>7</v>
      </c>
      <c r="LXY67" s="4" t="s">
        <v>8</v>
      </c>
      <c r="LXZ67" s="4" t="s">
        <v>9</v>
      </c>
      <c r="LYA67" s="4" t="s">
        <v>10</v>
      </c>
      <c r="LYB67" s="4" t="s">
        <v>11</v>
      </c>
      <c r="LYC67" s="4" t="s">
        <v>12</v>
      </c>
      <c r="LYD67" s="4" t="s">
        <v>13</v>
      </c>
      <c r="LYE67" s="4" t="s">
        <v>14</v>
      </c>
      <c r="LYF67" s="4" t="s">
        <v>63</v>
      </c>
      <c r="LYG67" s="3"/>
      <c r="LYH67" s="3" t="s">
        <v>1</v>
      </c>
      <c r="LYI67" s="3" t="s">
        <v>2</v>
      </c>
      <c r="LYJ67" s="4" t="s">
        <v>3</v>
      </c>
      <c r="LYK67" s="4" t="s">
        <v>4</v>
      </c>
      <c r="LYL67" s="4" t="s">
        <v>5</v>
      </c>
      <c r="LYM67" s="4" t="s">
        <v>6</v>
      </c>
      <c r="LYN67" s="4" t="s">
        <v>7</v>
      </c>
      <c r="LYO67" s="4" t="s">
        <v>8</v>
      </c>
      <c r="LYP67" s="4" t="s">
        <v>9</v>
      </c>
      <c r="LYQ67" s="4" t="s">
        <v>10</v>
      </c>
      <c r="LYR67" s="4" t="s">
        <v>11</v>
      </c>
      <c r="LYS67" s="4" t="s">
        <v>12</v>
      </c>
      <c r="LYT67" s="4" t="s">
        <v>13</v>
      </c>
      <c r="LYU67" s="4" t="s">
        <v>14</v>
      </c>
      <c r="LYV67" s="4" t="s">
        <v>63</v>
      </c>
      <c r="LYW67" s="3"/>
      <c r="LYX67" s="3" t="s">
        <v>1</v>
      </c>
      <c r="LYY67" s="3" t="s">
        <v>2</v>
      </c>
      <c r="LYZ67" s="4" t="s">
        <v>3</v>
      </c>
      <c r="LZA67" s="4" t="s">
        <v>4</v>
      </c>
      <c r="LZB67" s="4" t="s">
        <v>5</v>
      </c>
      <c r="LZC67" s="4" t="s">
        <v>6</v>
      </c>
      <c r="LZD67" s="4" t="s">
        <v>7</v>
      </c>
      <c r="LZE67" s="4" t="s">
        <v>8</v>
      </c>
      <c r="LZF67" s="4" t="s">
        <v>9</v>
      </c>
      <c r="LZG67" s="4" t="s">
        <v>10</v>
      </c>
      <c r="LZH67" s="4" t="s">
        <v>11</v>
      </c>
      <c r="LZI67" s="4" t="s">
        <v>12</v>
      </c>
      <c r="LZJ67" s="4" t="s">
        <v>13</v>
      </c>
      <c r="LZK67" s="4" t="s">
        <v>14</v>
      </c>
      <c r="LZL67" s="4" t="s">
        <v>63</v>
      </c>
      <c r="LZM67" s="3"/>
      <c r="LZN67" s="3" t="s">
        <v>1</v>
      </c>
      <c r="LZO67" s="3" t="s">
        <v>2</v>
      </c>
      <c r="LZP67" s="4" t="s">
        <v>3</v>
      </c>
      <c r="LZQ67" s="4" t="s">
        <v>4</v>
      </c>
      <c r="LZR67" s="4" t="s">
        <v>5</v>
      </c>
      <c r="LZS67" s="4" t="s">
        <v>6</v>
      </c>
      <c r="LZT67" s="4" t="s">
        <v>7</v>
      </c>
      <c r="LZU67" s="4" t="s">
        <v>8</v>
      </c>
      <c r="LZV67" s="4" t="s">
        <v>9</v>
      </c>
      <c r="LZW67" s="4" t="s">
        <v>10</v>
      </c>
      <c r="LZX67" s="4" t="s">
        <v>11</v>
      </c>
      <c r="LZY67" s="4" t="s">
        <v>12</v>
      </c>
      <c r="LZZ67" s="4" t="s">
        <v>13</v>
      </c>
      <c r="MAA67" s="4" t="s">
        <v>14</v>
      </c>
      <c r="MAB67" s="4" t="s">
        <v>63</v>
      </c>
      <c r="MAC67" s="3"/>
      <c r="MAD67" s="3" t="s">
        <v>1</v>
      </c>
      <c r="MAE67" s="3" t="s">
        <v>2</v>
      </c>
      <c r="MAF67" s="4" t="s">
        <v>3</v>
      </c>
      <c r="MAG67" s="4" t="s">
        <v>4</v>
      </c>
      <c r="MAH67" s="4" t="s">
        <v>5</v>
      </c>
      <c r="MAI67" s="4" t="s">
        <v>6</v>
      </c>
      <c r="MAJ67" s="4" t="s">
        <v>7</v>
      </c>
      <c r="MAK67" s="4" t="s">
        <v>8</v>
      </c>
      <c r="MAL67" s="4" t="s">
        <v>9</v>
      </c>
      <c r="MAM67" s="4" t="s">
        <v>10</v>
      </c>
      <c r="MAN67" s="4" t="s">
        <v>11</v>
      </c>
      <c r="MAO67" s="4" t="s">
        <v>12</v>
      </c>
      <c r="MAP67" s="4" t="s">
        <v>13</v>
      </c>
      <c r="MAQ67" s="4" t="s">
        <v>14</v>
      </c>
      <c r="MAR67" s="4" t="s">
        <v>63</v>
      </c>
      <c r="MAS67" s="3"/>
      <c r="MAT67" s="3" t="s">
        <v>1</v>
      </c>
      <c r="MAU67" s="3" t="s">
        <v>2</v>
      </c>
      <c r="MAV67" s="4" t="s">
        <v>3</v>
      </c>
      <c r="MAW67" s="4" t="s">
        <v>4</v>
      </c>
      <c r="MAX67" s="4" t="s">
        <v>5</v>
      </c>
      <c r="MAY67" s="4" t="s">
        <v>6</v>
      </c>
      <c r="MAZ67" s="4" t="s">
        <v>7</v>
      </c>
      <c r="MBA67" s="4" t="s">
        <v>8</v>
      </c>
      <c r="MBB67" s="4" t="s">
        <v>9</v>
      </c>
      <c r="MBC67" s="4" t="s">
        <v>10</v>
      </c>
      <c r="MBD67" s="4" t="s">
        <v>11</v>
      </c>
      <c r="MBE67" s="4" t="s">
        <v>12</v>
      </c>
      <c r="MBF67" s="4" t="s">
        <v>13</v>
      </c>
      <c r="MBG67" s="4" t="s">
        <v>14</v>
      </c>
      <c r="MBH67" s="4" t="s">
        <v>63</v>
      </c>
      <c r="MBI67" s="3"/>
      <c r="MBJ67" s="3" t="s">
        <v>1</v>
      </c>
      <c r="MBK67" s="3" t="s">
        <v>2</v>
      </c>
      <c r="MBL67" s="4" t="s">
        <v>3</v>
      </c>
      <c r="MBM67" s="4" t="s">
        <v>4</v>
      </c>
      <c r="MBN67" s="4" t="s">
        <v>5</v>
      </c>
      <c r="MBO67" s="4" t="s">
        <v>6</v>
      </c>
      <c r="MBP67" s="4" t="s">
        <v>7</v>
      </c>
      <c r="MBQ67" s="4" t="s">
        <v>8</v>
      </c>
      <c r="MBR67" s="4" t="s">
        <v>9</v>
      </c>
      <c r="MBS67" s="4" t="s">
        <v>10</v>
      </c>
      <c r="MBT67" s="4" t="s">
        <v>11</v>
      </c>
      <c r="MBU67" s="4" t="s">
        <v>12</v>
      </c>
      <c r="MBV67" s="4" t="s">
        <v>13</v>
      </c>
      <c r="MBW67" s="4" t="s">
        <v>14</v>
      </c>
      <c r="MBX67" s="4" t="s">
        <v>63</v>
      </c>
      <c r="MBY67" s="3"/>
      <c r="MBZ67" s="3" t="s">
        <v>1</v>
      </c>
      <c r="MCA67" s="3" t="s">
        <v>2</v>
      </c>
      <c r="MCB67" s="4" t="s">
        <v>3</v>
      </c>
      <c r="MCC67" s="4" t="s">
        <v>4</v>
      </c>
      <c r="MCD67" s="4" t="s">
        <v>5</v>
      </c>
      <c r="MCE67" s="4" t="s">
        <v>6</v>
      </c>
      <c r="MCF67" s="4" t="s">
        <v>7</v>
      </c>
      <c r="MCG67" s="4" t="s">
        <v>8</v>
      </c>
      <c r="MCH67" s="4" t="s">
        <v>9</v>
      </c>
      <c r="MCI67" s="4" t="s">
        <v>10</v>
      </c>
      <c r="MCJ67" s="4" t="s">
        <v>11</v>
      </c>
      <c r="MCK67" s="4" t="s">
        <v>12</v>
      </c>
      <c r="MCL67" s="4" t="s">
        <v>13</v>
      </c>
      <c r="MCM67" s="4" t="s">
        <v>14</v>
      </c>
      <c r="MCN67" s="4" t="s">
        <v>63</v>
      </c>
      <c r="MCO67" s="3"/>
      <c r="MCP67" s="3" t="s">
        <v>1</v>
      </c>
      <c r="MCQ67" s="3" t="s">
        <v>2</v>
      </c>
      <c r="MCR67" s="4" t="s">
        <v>3</v>
      </c>
      <c r="MCS67" s="4" t="s">
        <v>4</v>
      </c>
      <c r="MCT67" s="4" t="s">
        <v>5</v>
      </c>
      <c r="MCU67" s="4" t="s">
        <v>6</v>
      </c>
      <c r="MCV67" s="4" t="s">
        <v>7</v>
      </c>
      <c r="MCW67" s="4" t="s">
        <v>8</v>
      </c>
      <c r="MCX67" s="4" t="s">
        <v>9</v>
      </c>
      <c r="MCY67" s="4" t="s">
        <v>10</v>
      </c>
      <c r="MCZ67" s="4" t="s">
        <v>11</v>
      </c>
      <c r="MDA67" s="4" t="s">
        <v>12</v>
      </c>
      <c r="MDB67" s="4" t="s">
        <v>13</v>
      </c>
      <c r="MDC67" s="4" t="s">
        <v>14</v>
      </c>
      <c r="MDD67" s="4" t="s">
        <v>63</v>
      </c>
      <c r="MDE67" s="3"/>
      <c r="MDF67" s="3" t="s">
        <v>1</v>
      </c>
      <c r="MDG67" s="3" t="s">
        <v>2</v>
      </c>
      <c r="MDH67" s="4" t="s">
        <v>3</v>
      </c>
      <c r="MDI67" s="4" t="s">
        <v>4</v>
      </c>
      <c r="MDJ67" s="4" t="s">
        <v>5</v>
      </c>
      <c r="MDK67" s="4" t="s">
        <v>6</v>
      </c>
      <c r="MDL67" s="4" t="s">
        <v>7</v>
      </c>
      <c r="MDM67" s="4" t="s">
        <v>8</v>
      </c>
      <c r="MDN67" s="4" t="s">
        <v>9</v>
      </c>
      <c r="MDO67" s="4" t="s">
        <v>10</v>
      </c>
      <c r="MDP67" s="4" t="s">
        <v>11</v>
      </c>
      <c r="MDQ67" s="4" t="s">
        <v>12</v>
      </c>
      <c r="MDR67" s="4" t="s">
        <v>13</v>
      </c>
      <c r="MDS67" s="4" t="s">
        <v>14</v>
      </c>
      <c r="MDT67" s="4" t="s">
        <v>63</v>
      </c>
      <c r="MDU67" s="3"/>
      <c r="MDV67" s="3" t="s">
        <v>1</v>
      </c>
      <c r="MDW67" s="3" t="s">
        <v>2</v>
      </c>
      <c r="MDX67" s="4" t="s">
        <v>3</v>
      </c>
      <c r="MDY67" s="4" t="s">
        <v>4</v>
      </c>
      <c r="MDZ67" s="4" t="s">
        <v>5</v>
      </c>
      <c r="MEA67" s="4" t="s">
        <v>6</v>
      </c>
      <c r="MEB67" s="4" t="s">
        <v>7</v>
      </c>
      <c r="MEC67" s="4" t="s">
        <v>8</v>
      </c>
      <c r="MED67" s="4" t="s">
        <v>9</v>
      </c>
      <c r="MEE67" s="4" t="s">
        <v>10</v>
      </c>
      <c r="MEF67" s="4" t="s">
        <v>11</v>
      </c>
      <c r="MEG67" s="4" t="s">
        <v>12</v>
      </c>
      <c r="MEH67" s="4" t="s">
        <v>13</v>
      </c>
      <c r="MEI67" s="4" t="s">
        <v>14</v>
      </c>
      <c r="MEJ67" s="4" t="s">
        <v>63</v>
      </c>
      <c r="MEK67" s="3"/>
      <c r="MEL67" s="3" t="s">
        <v>1</v>
      </c>
      <c r="MEM67" s="3" t="s">
        <v>2</v>
      </c>
      <c r="MEN67" s="4" t="s">
        <v>3</v>
      </c>
      <c r="MEO67" s="4" t="s">
        <v>4</v>
      </c>
      <c r="MEP67" s="4" t="s">
        <v>5</v>
      </c>
      <c r="MEQ67" s="4" t="s">
        <v>6</v>
      </c>
      <c r="MER67" s="4" t="s">
        <v>7</v>
      </c>
      <c r="MES67" s="4" t="s">
        <v>8</v>
      </c>
      <c r="MET67" s="4" t="s">
        <v>9</v>
      </c>
      <c r="MEU67" s="4" t="s">
        <v>10</v>
      </c>
      <c r="MEV67" s="4" t="s">
        <v>11</v>
      </c>
      <c r="MEW67" s="4" t="s">
        <v>12</v>
      </c>
      <c r="MEX67" s="4" t="s">
        <v>13</v>
      </c>
      <c r="MEY67" s="4" t="s">
        <v>14</v>
      </c>
      <c r="MEZ67" s="4" t="s">
        <v>63</v>
      </c>
      <c r="MFA67" s="3"/>
      <c r="MFB67" s="3" t="s">
        <v>1</v>
      </c>
      <c r="MFC67" s="3" t="s">
        <v>2</v>
      </c>
      <c r="MFD67" s="4" t="s">
        <v>3</v>
      </c>
      <c r="MFE67" s="4" t="s">
        <v>4</v>
      </c>
      <c r="MFF67" s="4" t="s">
        <v>5</v>
      </c>
      <c r="MFG67" s="4" t="s">
        <v>6</v>
      </c>
      <c r="MFH67" s="4" t="s">
        <v>7</v>
      </c>
      <c r="MFI67" s="4" t="s">
        <v>8</v>
      </c>
      <c r="MFJ67" s="4" t="s">
        <v>9</v>
      </c>
      <c r="MFK67" s="4" t="s">
        <v>10</v>
      </c>
      <c r="MFL67" s="4" t="s">
        <v>11</v>
      </c>
      <c r="MFM67" s="4" t="s">
        <v>12</v>
      </c>
      <c r="MFN67" s="4" t="s">
        <v>13</v>
      </c>
      <c r="MFO67" s="4" t="s">
        <v>14</v>
      </c>
      <c r="MFP67" s="4" t="s">
        <v>63</v>
      </c>
      <c r="MFQ67" s="3"/>
      <c r="MFR67" s="3" t="s">
        <v>1</v>
      </c>
      <c r="MFS67" s="3" t="s">
        <v>2</v>
      </c>
      <c r="MFT67" s="4" t="s">
        <v>3</v>
      </c>
      <c r="MFU67" s="4" t="s">
        <v>4</v>
      </c>
      <c r="MFV67" s="4" t="s">
        <v>5</v>
      </c>
      <c r="MFW67" s="4" t="s">
        <v>6</v>
      </c>
      <c r="MFX67" s="4" t="s">
        <v>7</v>
      </c>
      <c r="MFY67" s="4" t="s">
        <v>8</v>
      </c>
      <c r="MFZ67" s="4" t="s">
        <v>9</v>
      </c>
      <c r="MGA67" s="4" t="s">
        <v>10</v>
      </c>
      <c r="MGB67" s="4" t="s">
        <v>11</v>
      </c>
      <c r="MGC67" s="4" t="s">
        <v>12</v>
      </c>
      <c r="MGD67" s="4" t="s">
        <v>13</v>
      </c>
      <c r="MGE67" s="4" t="s">
        <v>14</v>
      </c>
      <c r="MGF67" s="4" t="s">
        <v>63</v>
      </c>
      <c r="MGG67" s="3"/>
      <c r="MGH67" s="3" t="s">
        <v>1</v>
      </c>
      <c r="MGI67" s="3" t="s">
        <v>2</v>
      </c>
      <c r="MGJ67" s="4" t="s">
        <v>3</v>
      </c>
      <c r="MGK67" s="4" t="s">
        <v>4</v>
      </c>
      <c r="MGL67" s="4" t="s">
        <v>5</v>
      </c>
      <c r="MGM67" s="4" t="s">
        <v>6</v>
      </c>
      <c r="MGN67" s="4" t="s">
        <v>7</v>
      </c>
      <c r="MGO67" s="4" t="s">
        <v>8</v>
      </c>
      <c r="MGP67" s="4" t="s">
        <v>9</v>
      </c>
      <c r="MGQ67" s="4" t="s">
        <v>10</v>
      </c>
      <c r="MGR67" s="4" t="s">
        <v>11</v>
      </c>
      <c r="MGS67" s="4" t="s">
        <v>12</v>
      </c>
      <c r="MGT67" s="4" t="s">
        <v>13</v>
      </c>
      <c r="MGU67" s="4" t="s">
        <v>14</v>
      </c>
      <c r="MGV67" s="4" t="s">
        <v>63</v>
      </c>
      <c r="MGW67" s="3"/>
      <c r="MGX67" s="3" t="s">
        <v>1</v>
      </c>
      <c r="MGY67" s="3" t="s">
        <v>2</v>
      </c>
      <c r="MGZ67" s="4" t="s">
        <v>3</v>
      </c>
      <c r="MHA67" s="4" t="s">
        <v>4</v>
      </c>
      <c r="MHB67" s="4" t="s">
        <v>5</v>
      </c>
      <c r="MHC67" s="4" t="s">
        <v>6</v>
      </c>
      <c r="MHD67" s="4" t="s">
        <v>7</v>
      </c>
      <c r="MHE67" s="4" t="s">
        <v>8</v>
      </c>
      <c r="MHF67" s="4" t="s">
        <v>9</v>
      </c>
      <c r="MHG67" s="4" t="s">
        <v>10</v>
      </c>
      <c r="MHH67" s="4" t="s">
        <v>11</v>
      </c>
      <c r="MHI67" s="4" t="s">
        <v>12</v>
      </c>
      <c r="MHJ67" s="4" t="s">
        <v>13</v>
      </c>
      <c r="MHK67" s="4" t="s">
        <v>14</v>
      </c>
      <c r="MHL67" s="4" t="s">
        <v>63</v>
      </c>
      <c r="MHM67" s="3"/>
      <c r="MHN67" s="3" t="s">
        <v>1</v>
      </c>
      <c r="MHO67" s="3" t="s">
        <v>2</v>
      </c>
      <c r="MHP67" s="4" t="s">
        <v>3</v>
      </c>
      <c r="MHQ67" s="4" t="s">
        <v>4</v>
      </c>
      <c r="MHR67" s="4" t="s">
        <v>5</v>
      </c>
      <c r="MHS67" s="4" t="s">
        <v>6</v>
      </c>
      <c r="MHT67" s="4" t="s">
        <v>7</v>
      </c>
      <c r="MHU67" s="4" t="s">
        <v>8</v>
      </c>
      <c r="MHV67" s="4" t="s">
        <v>9</v>
      </c>
      <c r="MHW67" s="4" t="s">
        <v>10</v>
      </c>
      <c r="MHX67" s="4" t="s">
        <v>11</v>
      </c>
      <c r="MHY67" s="4" t="s">
        <v>12</v>
      </c>
      <c r="MHZ67" s="4" t="s">
        <v>13</v>
      </c>
      <c r="MIA67" s="4" t="s">
        <v>14</v>
      </c>
      <c r="MIB67" s="4" t="s">
        <v>63</v>
      </c>
      <c r="MIC67" s="3"/>
      <c r="MID67" s="3" t="s">
        <v>1</v>
      </c>
      <c r="MIE67" s="3" t="s">
        <v>2</v>
      </c>
      <c r="MIF67" s="4" t="s">
        <v>3</v>
      </c>
      <c r="MIG67" s="4" t="s">
        <v>4</v>
      </c>
      <c r="MIH67" s="4" t="s">
        <v>5</v>
      </c>
      <c r="MII67" s="4" t="s">
        <v>6</v>
      </c>
      <c r="MIJ67" s="4" t="s">
        <v>7</v>
      </c>
      <c r="MIK67" s="4" t="s">
        <v>8</v>
      </c>
      <c r="MIL67" s="4" t="s">
        <v>9</v>
      </c>
      <c r="MIM67" s="4" t="s">
        <v>10</v>
      </c>
      <c r="MIN67" s="4" t="s">
        <v>11</v>
      </c>
      <c r="MIO67" s="4" t="s">
        <v>12</v>
      </c>
      <c r="MIP67" s="4" t="s">
        <v>13</v>
      </c>
      <c r="MIQ67" s="4" t="s">
        <v>14</v>
      </c>
      <c r="MIR67" s="4" t="s">
        <v>63</v>
      </c>
      <c r="MIS67" s="3"/>
      <c r="MIT67" s="3" t="s">
        <v>1</v>
      </c>
      <c r="MIU67" s="3" t="s">
        <v>2</v>
      </c>
      <c r="MIV67" s="4" t="s">
        <v>3</v>
      </c>
      <c r="MIW67" s="4" t="s">
        <v>4</v>
      </c>
      <c r="MIX67" s="4" t="s">
        <v>5</v>
      </c>
      <c r="MIY67" s="4" t="s">
        <v>6</v>
      </c>
      <c r="MIZ67" s="4" t="s">
        <v>7</v>
      </c>
      <c r="MJA67" s="4" t="s">
        <v>8</v>
      </c>
      <c r="MJB67" s="4" t="s">
        <v>9</v>
      </c>
      <c r="MJC67" s="4" t="s">
        <v>10</v>
      </c>
      <c r="MJD67" s="4" t="s">
        <v>11</v>
      </c>
      <c r="MJE67" s="4" t="s">
        <v>12</v>
      </c>
      <c r="MJF67" s="4" t="s">
        <v>13</v>
      </c>
      <c r="MJG67" s="4" t="s">
        <v>14</v>
      </c>
      <c r="MJH67" s="4" t="s">
        <v>63</v>
      </c>
      <c r="MJI67" s="3"/>
      <c r="MJJ67" s="3" t="s">
        <v>1</v>
      </c>
      <c r="MJK67" s="3" t="s">
        <v>2</v>
      </c>
      <c r="MJL67" s="4" t="s">
        <v>3</v>
      </c>
      <c r="MJM67" s="4" t="s">
        <v>4</v>
      </c>
      <c r="MJN67" s="4" t="s">
        <v>5</v>
      </c>
      <c r="MJO67" s="4" t="s">
        <v>6</v>
      </c>
      <c r="MJP67" s="4" t="s">
        <v>7</v>
      </c>
      <c r="MJQ67" s="4" t="s">
        <v>8</v>
      </c>
      <c r="MJR67" s="4" t="s">
        <v>9</v>
      </c>
      <c r="MJS67" s="4" t="s">
        <v>10</v>
      </c>
      <c r="MJT67" s="4" t="s">
        <v>11</v>
      </c>
      <c r="MJU67" s="4" t="s">
        <v>12</v>
      </c>
      <c r="MJV67" s="4" t="s">
        <v>13</v>
      </c>
      <c r="MJW67" s="4" t="s">
        <v>14</v>
      </c>
      <c r="MJX67" s="4" t="s">
        <v>63</v>
      </c>
      <c r="MJY67" s="3"/>
      <c r="MJZ67" s="3" t="s">
        <v>1</v>
      </c>
      <c r="MKA67" s="3" t="s">
        <v>2</v>
      </c>
      <c r="MKB67" s="4" t="s">
        <v>3</v>
      </c>
      <c r="MKC67" s="4" t="s">
        <v>4</v>
      </c>
      <c r="MKD67" s="4" t="s">
        <v>5</v>
      </c>
      <c r="MKE67" s="4" t="s">
        <v>6</v>
      </c>
      <c r="MKF67" s="4" t="s">
        <v>7</v>
      </c>
      <c r="MKG67" s="4" t="s">
        <v>8</v>
      </c>
      <c r="MKH67" s="4" t="s">
        <v>9</v>
      </c>
      <c r="MKI67" s="4" t="s">
        <v>10</v>
      </c>
      <c r="MKJ67" s="4" t="s">
        <v>11</v>
      </c>
      <c r="MKK67" s="4" t="s">
        <v>12</v>
      </c>
      <c r="MKL67" s="4" t="s">
        <v>13</v>
      </c>
      <c r="MKM67" s="4" t="s">
        <v>14</v>
      </c>
      <c r="MKN67" s="4" t="s">
        <v>63</v>
      </c>
      <c r="MKO67" s="3"/>
      <c r="MKP67" s="3" t="s">
        <v>1</v>
      </c>
      <c r="MKQ67" s="3" t="s">
        <v>2</v>
      </c>
      <c r="MKR67" s="4" t="s">
        <v>3</v>
      </c>
      <c r="MKS67" s="4" t="s">
        <v>4</v>
      </c>
      <c r="MKT67" s="4" t="s">
        <v>5</v>
      </c>
      <c r="MKU67" s="4" t="s">
        <v>6</v>
      </c>
      <c r="MKV67" s="4" t="s">
        <v>7</v>
      </c>
      <c r="MKW67" s="4" t="s">
        <v>8</v>
      </c>
      <c r="MKX67" s="4" t="s">
        <v>9</v>
      </c>
      <c r="MKY67" s="4" t="s">
        <v>10</v>
      </c>
      <c r="MKZ67" s="4" t="s">
        <v>11</v>
      </c>
      <c r="MLA67" s="4" t="s">
        <v>12</v>
      </c>
      <c r="MLB67" s="4" t="s">
        <v>13</v>
      </c>
      <c r="MLC67" s="4" t="s">
        <v>14</v>
      </c>
      <c r="MLD67" s="4" t="s">
        <v>63</v>
      </c>
      <c r="MLE67" s="3"/>
      <c r="MLF67" s="3" t="s">
        <v>1</v>
      </c>
      <c r="MLG67" s="3" t="s">
        <v>2</v>
      </c>
      <c r="MLH67" s="4" t="s">
        <v>3</v>
      </c>
      <c r="MLI67" s="4" t="s">
        <v>4</v>
      </c>
      <c r="MLJ67" s="4" t="s">
        <v>5</v>
      </c>
      <c r="MLK67" s="4" t="s">
        <v>6</v>
      </c>
      <c r="MLL67" s="4" t="s">
        <v>7</v>
      </c>
      <c r="MLM67" s="4" t="s">
        <v>8</v>
      </c>
      <c r="MLN67" s="4" t="s">
        <v>9</v>
      </c>
      <c r="MLO67" s="4" t="s">
        <v>10</v>
      </c>
      <c r="MLP67" s="4" t="s">
        <v>11</v>
      </c>
      <c r="MLQ67" s="4" t="s">
        <v>12</v>
      </c>
      <c r="MLR67" s="4" t="s">
        <v>13</v>
      </c>
      <c r="MLS67" s="4" t="s">
        <v>14</v>
      </c>
      <c r="MLT67" s="4" t="s">
        <v>63</v>
      </c>
      <c r="MLU67" s="3"/>
      <c r="MLV67" s="3" t="s">
        <v>1</v>
      </c>
      <c r="MLW67" s="3" t="s">
        <v>2</v>
      </c>
      <c r="MLX67" s="4" t="s">
        <v>3</v>
      </c>
      <c r="MLY67" s="4" t="s">
        <v>4</v>
      </c>
      <c r="MLZ67" s="4" t="s">
        <v>5</v>
      </c>
      <c r="MMA67" s="4" t="s">
        <v>6</v>
      </c>
      <c r="MMB67" s="4" t="s">
        <v>7</v>
      </c>
      <c r="MMC67" s="4" t="s">
        <v>8</v>
      </c>
      <c r="MMD67" s="4" t="s">
        <v>9</v>
      </c>
      <c r="MME67" s="4" t="s">
        <v>10</v>
      </c>
      <c r="MMF67" s="4" t="s">
        <v>11</v>
      </c>
      <c r="MMG67" s="4" t="s">
        <v>12</v>
      </c>
      <c r="MMH67" s="4" t="s">
        <v>13</v>
      </c>
      <c r="MMI67" s="4" t="s">
        <v>14</v>
      </c>
      <c r="MMJ67" s="4" t="s">
        <v>63</v>
      </c>
      <c r="MMK67" s="3"/>
      <c r="MML67" s="3" t="s">
        <v>1</v>
      </c>
      <c r="MMM67" s="3" t="s">
        <v>2</v>
      </c>
      <c r="MMN67" s="4" t="s">
        <v>3</v>
      </c>
      <c r="MMO67" s="4" t="s">
        <v>4</v>
      </c>
      <c r="MMP67" s="4" t="s">
        <v>5</v>
      </c>
      <c r="MMQ67" s="4" t="s">
        <v>6</v>
      </c>
      <c r="MMR67" s="4" t="s">
        <v>7</v>
      </c>
      <c r="MMS67" s="4" t="s">
        <v>8</v>
      </c>
      <c r="MMT67" s="4" t="s">
        <v>9</v>
      </c>
      <c r="MMU67" s="4" t="s">
        <v>10</v>
      </c>
      <c r="MMV67" s="4" t="s">
        <v>11</v>
      </c>
      <c r="MMW67" s="4" t="s">
        <v>12</v>
      </c>
      <c r="MMX67" s="4" t="s">
        <v>13</v>
      </c>
      <c r="MMY67" s="4" t="s">
        <v>14</v>
      </c>
      <c r="MMZ67" s="4" t="s">
        <v>63</v>
      </c>
      <c r="MNA67" s="3"/>
      <c r="MNB67" s="3" t="s">
        <v>1</v>
      </c>
      <c r="MNC67" s="3" t="s">
        <v>2</v>
      </c>
      <c r="MND67" s="4" t="s">
        <v>3</v>
      </c>
      <c r="MNE67" s="4" t="s">
        <v>4</v>
      </c>
      <c r="MNF67" s="4" t="s">
        <v>5</v>
      </c>
      <c r="MNG67" s="4" t="s">
        <v>6</v>
      </c>
      <c r="MNH67" s="4" t="s">
        <v>7</v>
      </c>
      <c r="MNI67" s="4" t="s">
        <v>8</v>
      </c>
      <c r="MNJ67" s="4" t="s">
        <v>9</v>
      </c>
      <c r="MNK67" s="4" t="s">
        <v>10</v>
      </c>
      <c r="MNL67" s="4" t="s">
        <v>11</v>
      </c>
      <c r="MNM67" s="4" t="s">
        <v>12</v>
      </c>
      <c r="MNN67" s="4" t="s">
        <v>13</v>
      </c>
      <c r="MNO67" s="4" t="s">
        <v>14</v>
      </c>
      <c r="MNP67" s="4" t="s">
        <v>63</v>
      </c>
      <c r="MNQ67" s="3"/>
      <c r="MNR67" s="3" t="s">
        <v>1</v>
      </c>
      <c r="MNS67" s="3" t="s">
        <v>2</v>
      </c>
      <c r="MNT67" s="4" t="s">
        <v>3</v>
      </c>
      <c r="MNU67" s="4" t="s">
        <v>4</v>
      </c>
      <c r="MNV67" s="4" t="s">
        <v>5</v>
      </c>
      <c r="MNW67" s="4" t="s">
        <v>6</v>
      </c>
      <c r="MNX67" s="4" t="s">
        <v>7</v>
      </c>
      <c r="MNY67" s="4" t="s">
        <v>8</v>
      </c>
      <c r="MNZ67" s="4" t="s">
        <v>9</v>
      </c>
      <c r="MOA67" s="4" t="s">
        <v>10</v>
      </c>
      <c r="MOB67" s="4" t="s">
        <v>11</v>
      </c>
      <c r="MOC67" s="4" t="s">
        <v>12</v>
      </c>
      <c r="MOD67" s="4" t="s">
        <v>13</v>
      </c>
      <c r="MOE67" s="4" t="s">
        <v>14</v>
      </c>
      <c r="MOF67" s="4" t="s">
        <v>63</v>
      </c>
      <c r="MOG67" s="3"/>
      <c r="MOH67" s="3" t="s">
        <v>1</v>
      </c>
      <c r="MOI67" s="3" t="s">
        <v>2</v>
      </c>
      <c r="MOJ67" s="4" t="s">
        <v>3</v>
      </c>
      <c r="MOK67" s="4" t="s">
        <v>4</v>
      </c>
      <c r="MOL67" s="4" t="s">
        <v>5</v>
      </c>
      <c r="MOM67" s="4" t="s">
        <v>6</v>
      </c>
      <c r="MON67" s="4" t="s">
        <v>7</v>
      </c>
      <c r="MOO67" s="4" t="s">
        <v>8</v>
      </c>
      <c r="MOP67" s="4" t="s">
        <v>9</v>
      </c>
      <c r="MOQ67" s="4" t="s">
        <v>10</v>
      </c>
      <c r="MOR67" s="4" t="s">
        <v>11</v>
      </c>
      <c r="MOS67" s="4" t="s">
        <v>12</v>
      </c>
      <c r="MOT67" s="4" t="s">
        <v>13</v>
      </c>
      <c r="MOU67" s="4" t="s">
        <v>14</v>
      </c>
      <c r="MOV67" s="4" t="s">
        <v>63</v>
      </c>
      <c r="MOW67" s="3"/>
      <c r="MOX67" s="3" t="s">
        <v>1</v>
      </c>
      <c r="MOY67" s="3" t="s">
        <v>2</v>
      </c>
      <c r="MOZ67" s="4" t="s">
        <v>3</v>
      </c>
      <c r="MPA67" s="4" t="s">
        <v>4</v>
      </c>
      <c r="MPB67" s="4" t="s">
        <v>5</v>
      </c>
      <c r="MPC67" s="4" t="s">
        <v>6</v>
      </c>
      <c r="MPD67" s="4" t="s">
        <v>7</v>
      </c>
      <c r="MPE67" s="4" t="s">
        <v>8</v>
      </c>
      <c r="MPF67" s="4" t="s">
        <v>9</v>
      </c>
      <c r="MPG67" s="4" t="s">
        <v>10</v>
      </c>
      <c r="MPH67" s="4" t="s">
        <v>11</v>
      </c>
      <c r="MPI67" s="4" t="s">
        <v>12</v>
      </c>
      <c r="MPJ67" s="4" t="s">
        <v>13</v>
      </c>
      <c r="MPK67" s="4" t="s">
        <v>14</v>
      </c>
      <c r="MPL67" s="4" t="s">
        <v>63</v>
      </c>
      <c r="MPM67" s="3"/>
      <c r="MPN67" s="3" t="s">
        <v>1</v>
      </c>
      <c r="MPO67" s="3" t="s">
        <v>2</v>
      </c>
      <c r="MPP67" s="4" t="s">
        <v>3</v>
      </c>
      <c r="MPQ67" s="4" t="s">
        <v>4</v>
      </c>
      <c r="MPR67" s="4" t="s">
        <v>5</v>
      </c>
      <c r="MPS67" s="4" t="s">
        <v>6</v>
      </c>
      <c r="MPT67" s="4" t="s">
        <v>7</v>
      </c>
      <c r="MPU67" s="4" t="s">
        <v>8</v>
      </c>
      <c r="MPV67" s="4" t="s">
        <v>9</v>
      </c>
      <c r="MPW67" s="4" t="s">
        <v>10</v>
      </c>
      <c r="MPX67" s="4" t="s">
        <v>11</v>
      </c>
      <c r="MPY67" s="4" t="s">
        <v>12</v>
      </c>
      <c r="MPZ67" s="4" t="s">
        <v>13</v>
      </c>
      <c r="MQA67" s="4" t="s">
        <v>14</v>
      </c>
      <c r="MQB67" s="4" t="s">
        <v>63</v>
      </c>
      <c r="MQC67" s="3"/>
      <c r="MQD67" s="3" t="s">
        <v>1</v>
      </c>
      <c r="MQE67" s="3" t="s">
        <v>2</v>
      </c>
      <c r="MQF67" s="4" t="s">
        <v>3</v>
      </c>
      <c r="MQG67" s="4" t="s">
        <v>4</v>
      </c>
      <c r="MQH67" s="4" t="s">
        <v>5</v>
      </c>
      <c r="MQI67" s="4" t="s">
        <v>6</v>
      </c>
      <c r="MQJ67" s="4" t="s">
        <v>7</v>
      </c>
      <c r="MQK67" s="4" t="s">
        <v>8</v>
      </c>
      <c r="MQL67" s="4" t="s">
        <v>9</v>
      </c>
      <c r="MQM67" s="4" t="s">
        <v>10</v>
      </c>
      <c r="MQN67" s="4" t="s">
        <v>11</v>
      </c>
      <c r="MQO67" s="4" t="s">
        <v>12</v>
      </c>
      <c r="MQP67" s="4" t="s">
        <v>13</v>
      </c>
      <c r="MQQ67" s="4" t="s">
        <v>14</v>
      </c>
      <c r="MQR67" s="4" t="s">
        <v>63</v>
      </c>
      <c r="MQS67" s="3"/>
      <c r="MQT67" s="3" t="s">
        <v>1</v>
      </c>
      <c r="MQU67" s="3" t="s">
        <v>2</v>
      </c>
      <c r="MQV67" s="4" t="s">
        <v>3</v>
      </c>
      <c r="MQW67" s="4" t="s">
        <v>4</v>
      </c>
      <c r="MQX67" s="4" t="s">
        <v>5</v>
      </c>
      <c r="MQY67" s="4" t="s">
        <v>6</v>
      </c>
      <c r="MQZ67" s="4" t="s">
        <v>7</v>
      </c>
      <c r="MRA67" s="4" t="s">
        <v>8</v>
      </c>
      <c r="MRB67" s="4" t="s">
        <v>9</v>
      </c>
      <c r="MRC67" s="4" t="s">
        <v>10</v>
      </c>
      <c r="MRD67" s="4" t="s">
        <v>11</v>
      </c>
      <c r="MRE67" s="4" t="s">
        <v>12</v>
      </c>
      <c r="MRF67" s="4" t="s">
        <v>13</v>
      </c>
      <c r="MRG67" s="4" t="s">
        <v>14</v>
      </c>
      <c r="MRH67" s="4" t="s">
        <v>63</v>
      </c>
      <c r="MRI67" s="3"/>
      <c r="MRJ67" s="3" t="s">
        <v>1</v>
      </c>
      <c r="MRK67" s="3" t="s">
        <v>2</v>
      </c>
      <c r="MRL67" s="4" t="s">
        <v>3</v>
      </c>
      <c r="MRM67" s="4" t="s">
        <v>4</v>
      </c>
      <c r="MRN67" s="4" t="s">
        <v>5</v>
      </c>
      <c r="MRO67" s="4" t="s">
        <v>6</v>
      </c>
      <c r="MRP67" s="4" t="s">
        <v>7</v>
      </c>
      <c r="MRQ67" s="4" t="s">
        <v>8</v>
      </c>
      <c r="MRR67" s="4" t="s">
        <v>9</v>
      </c>
      <c r="MRS67" s="4" t="s">
        <v>10</v>
      </c>
      <c r="MRT67" s="4" t="s">
        <v>11</v>
      </c>
      <c r="MRU67" s="4" t="s">
        <v>12</v>
      </c>
      <c r="MRV67" s="4" t="s">
        <v>13</v>
      </c>
      <c r="MRW67" s="4" t="s">
        <v>14</v>
      </c>
      <c r="MRX67" s="4" t="s">
        <v>63</v>
      </c>
      <c r="MRY67" s="3"/>
      <c r="MRZ67" s="3" t="s">
        <v>1</v>
      </c>
      <c r="MSA67" s="3" t="s">
        <v>2</v>
      </c>
      <c r="MSB67" s="4" t="s">
        <v>3</v>
      </c>
      <c r="MSC67" s="4" t="s">
        <v>4</v>
      </c>
      <c r="MSD67" s="4" t="s">
        <v>5</v>
      </c>
      <c r="MSE67" s="4" t="s">
        <v>6</v>
      </c>
      <c r="MSF67" s="4" t="s">
        <v>7</v>
      </c>
      <c r="MSG67" s="4" t="s">
        <v>8</v>
      </c>
      <c r="MSH67" s="4" t="s">
        <v>9</v>
      </c>
      <c r="MSI67" s="4" t="s">
        <v>10</v>
      </c>
      <c r="MSJ67" s="4" t="s">
        <v>11</v>
      </c>
      <c r="MSK67" s="4" t="s">
        <v>12</v>
      </c>
      <c r="MSL67" s="4" t="s">
        <v>13</v>
      </c>
      <c r="MSM67" s="4" t="s">
        <v>14</v>
      </c>
      <c r="MSN67" s="4" t="s">
        <v>63</v>
      </c>
      <c r="MSO67" s="3"/>
      <c r="MSP67" s="3" t="s">
        <v>1</v>
      </c>
      <c r="MSQ67" s="3" t="s">
        <v>2</v>
      </c>
      <c r="MSR67" s="4" t="s">
        <v>3</v>
      </c>
      <c r="MSS67" s="4" t="s">
        <v>4</v>
      </c>
      <c r="MST67" s="4" t="s">
        <v>5</v>
      </c>
      <c r="MSU67" s="4" t="s">
        <v>6</v>
      </c>
      <c r="MSV67" s="4" t="s">
        <v>7</v>
      </c>
      <c r="MSW67" s="4" t="s">
        <v>8</v>
      </c>
      <c r="MSX67" s="4" t="s">
        <v>9</v>
      </c>
      <c r="MSY67" s="4" t="s">
        <v>10</v>
      </c>
      <c r="MSZ67" s="4" t="s">
        <v>11</v>
      </c>
      <c r="MTA67" s="4" t="s">
        <v>12</v>
      </c>
      <c r="MTB67" s="4" t="s">
        <v>13</v>
      </c>
      <c r="MTC67" s="4" t="s">
        <v>14</v>
      </c>
      <c r="MTD67" s="4" t="s">
        <v>63</v>
      </c>
      <c r="MTE67" s="3"/>
      <c r="MTF67" s="3" t="s">
        <v>1</v>
      </c>
      <c r="MTG67" s="3" t="s">
        <v>2</v>
      </c>
      <c r="MTH67" s="4" t="s">
        <v>3</v>
      </c>
      <c r="MTI67" s="4" t="s">
        <v>4</v>
      </c>
      <c r="MTJ67" s="4" t="s">
        <v>5</v>
      </c>
      <c r="MTK67" s="4" t="s">
        <v>6</v>
      </c>
      <c r="MTL67" s="4" t="s">
        <v>7</v>
      </c>
      <c r="MTM67" s="4" t="s">
        <v>8</v>
      </c>
      <c r="MTN67" s="4" t="s">
        <v>9</v>
      </c>
      <c r="MTO67" s="4" t="s">
        <v>10</v>
      </c>
      <c r="MTP67" s="4" t="s">
        <v>11</v>
      </c>
      <c r="MTQ67" s="4" t="s">
        <v>12</v>
      </c>
      <c r="MTR67" s="4" t="s">
        <v>13</v>
      </c>
      <c r="MTS67" s="4" t="s">
        <v>14</v>
      </c>
      <c r="MTT67" s="4" t="s">
        <v>63</v>
      </c>
      <c r="MTU67" s="3"/>
      <c r="MTV67" s="3" t="s">
        <v>1</v>
      </c>
      <c r="MTW67" s="3" t="s">
        <v>2</v>
      </c>
      <c r="MTX67" s="4" t="s">
        <v>3</v>
      </c>
      <c r="MTY67" s="4" t="s">
        <v>4</v>
      </c>
      <c r="MTZ67" s="4" t="s">
        <v>5</v>
      </c>
      <c r="MUA67" s="4" t="s">
        <v>6</v>
      </c>
      <c r="MUB67" s="4" t="s">
        <v>7</v>
      </c>
      <c r="MUC67" s="4" t="s">
        <v>8</v>
      </c>
      <c r="MUD67" s="4" t="s">
        <v>9</v>
      </c>
      <c r="MUE67" s="4" t="s">
        <v>10</v>
      </c>
      <c r="MUF67" s="4" t="s">
        <v>11</v>
      </c>
      <c r="MUG67" s="4" t="s">
        <v>12</v>
      </c>
      <c r="MUH67" s="4" t="s">
        <v>13</v>
      </c>
      <c r="MUI67" s="4" t="s">
        <v>14</v>
      </c>
      <c r="MUJ67" s="4" t="s">
        <v>63</v>
      </c>
      <c r="MUK67" s="3"/>
      <c r="MUL67" s="3" t="s">
        <v>1</v>
      </c>
      <c r="MUM67" s="3" t="s">
        <v>2</v>
      </c>
      <c r="MUN67" s="4" t="s">
        <v>3</v>
      </c>
      <c r="MUO67" s="4" t="s">
        <v>4</v>
      </c>
      <c r="MUP67" s="4" t="s">
        <v>5</v>
      </c>
      <c r="MUQ67" s="4" t="s">
        <v>6</v>
      </c>
      <c r="MUR67" s="4" t="s">
        <v>7</v>
      </c>
      <c r="MUS67" s="4" t="s">
        <v>8</v>
      </c>
      <c r="MUT67" s="4" t="s">
        <v>9</v>
      </c>
      <c r="MUU67" s="4" t="s">
        <v>10</v>
      </c>
      <c r="MUV67" s="4" t="s">
        <v>11</v>
      </c>
      <c r="MUW67" s="4" t="s">
        <v>12</v>
      </c>
      <c r="MUX67" s="4" t="s">
        <v>13</v>
      </c>
      <c r="MUY67" s="4" t="s">
        <v>14</v>
      </c>
      <c r="MUZ67" s="4" t="s">
        <v>63</v>
      </c>
      <c r="MVA67" s="3"/>
      <c r="MVB67" s="3" t="s">
        <v>1</v>
      </c>
      <c r="MVC67" s="3" t="s">
        <v>2</v>
      </c>
      <c r="MVD67" s="4" t="s">
        <v>3</v>
      </c>
      <c r="MVE67" s="4" t="s">
        <v>4</v>
      </c>
      <c r="MVF67" s="4" t="s">
        <v>5</v>
      </c>
      <c r="MVG67" s="4" t="s">
        <v>6</v>
      </c>
      <c r="MVH67" s="4" t="s">
        <v>7</v>
      </c>
      <c r="MVI67" s="4" t="s">
        <v>8</v>
      </c>
      <c r="MVJ67" s="4" t="s">
        <v>9</v>
      </c>
      <c r="MVK67" s="4" t="s">
        <v>10</v>
      </c>
      <c r="MVL67" s="4" t="s">
        <v>11</v>
      </c>
      <c r="MVM67" s="4" t="s">
        <v>12</v>
      </c>
      <c r="MVN67" s="4" t="s">
        <v>13</v>
      </c>
      <c r="MVO67" s="4" t="s">
        <v>14</v>
      </c>
      <c r="MVP67" s="4" t="s">
        <v>63</v>
      </c>
      <c r="MVQ67" s="3"/>
      <c r="MVR67" s="3" t="s">
        <v>1</v>
      </c>
      <c r="MVS67" s="3" t="s">
        <v>2</v>
      </c>
      <c r="MVT67" s="4" t="s">
        <v>3</v>
      </c>
      <c r="MVU67" s="4" t="s">
        <v>4</v>
      </c>
      <c r="MVV67" s="4" t="s">
        <v>5</v>
      </c>
      <c r="MVW67" s="4" t="s">
        <v>6</v>
      </c>
      <c r="MVX67" s="4" t="s">
        <v>7</v>
      </c>
      <c r="MVY67" s="4" t="s">
        <v>8</v>
      </c>
      <c r="MVZ67" s="4" t="s">
        <v>9</v>
      </c>
      <c r="MWA67" s="4" t="s">
        <v>10</v>
      </c>
      <c r="MWB67" s="4" t="s">
        <v>11</v>
      </c>
      <c r="MWC67" s="4" t="s">
        <v>12</v>
      </c>
      <c r="MWD67" s="4" t="s">
        <v>13</v>
      </c>
      <c r="MWE67" s="4" t="s">
        <v>14</v>
      </c>
      <c r="MWF67" s="4" t="s">
        <v>63</v>
      </c>
      <c r="MWG67" s="3"/>
      <c r="MWH67" s="3" t="s">
        <v>1</v>
      </c>
      <c r="MWI67" s="3" t="s">
        <v>2</v>
      </c>
      <c r="MWJ67" s="4" t="s">
        <v>3</v>
      </c>
      <c r="MWK67" s="4" t="s">
        <v>4</v>
      </c>
      <c r="MWL67" s="4" t="s">
        <v>5</v>
      </c>
      <c r="MWM67" s="4" t="s">
        <v>6</v>
      </c>
      <c r="MWN67" s="4" t="s">
        <v>7</v>
      </c>
      <c r="MWO67" s="4" t="s">
        <v>8</v>
      </c>
      <c r="MWP67" s="4" t="s">
        <v>9</v>
      </c>
      <c r="MWQ67" s="4" t="s">
        <v>10</v>
      </c>
      <c r="MWR67" s="4" t="s">
        <v>11</v>
      </c>
      <c r="MWS67" s="4" t="s">
        <v>12</v>
      </c>
      <c r="MWT67" s="4" t="s">
        <v>13</v>
      </c>
      <c r="MWU67" s="4" t="s">
        <v>14</v>
      </c>
      <c r="MWV67" s="4" t="s">
        <v>63</v>
      </c>
      <c r="MWW67" s="3"/>
      <c r="MWX67" s="3" t="s">
        <v>1</v>
      </c>
      <c r="MWY67" s="3" t="s">
        <v>2</v>
      </c>
      <c r="MWZ67" s="4" t="s">
        <v>3</v>
      </c>
      <c r="MXA67" s="4" t="s">
        <v>4</v>
      </c>
      <c r="MXB67" s="4" t="s">
        <v>5</v>
      </c>
      <c r="MXC67" s="4" t="s">
        <v>6</v>
      </c>
      <c r="MXD67" s="4" t="s">
        <v>7</v>
      </c>
      <c r="MXE67" s="4" t="s">
        <v>8</v>
      </c>
      <c r="MXF67" s="4" t="s">
        <v>9</v>
      </c>
      <c r="MXG67" s="4" t="s">
        <v>10</v>
      </c>
      <c r="MXH67" s="4" t="s">
        <v>11</v>
      </c>
      <c r="MXI67" s="4" t="s">
        <v>12</v>
      </c>
      <c r="MXJ67" s="4" t="s">
        <v>13</v>
      </c>
      <c r="MXK67" s="4" t="s">
        <v>14</v>
      </c>
      <c r="MXL67" s="4" t="s">
        <v>63</v>
      </c>
      <c r="MXM67" s="3"/>
      <c r="MXN67" s="3" t="s">
        <v>1</v>
      </c>
      <c r="MXO67" s="3" t="s">
        <v>2</v>
      </c>
      <c r="MXP67" s="4" t="s">
        <v>3</v>
      </c>
      <c r="MXQ67" s="4" t="s">
        <v>4</v>
      </c>
      <c r="MXR67" s="4" t="s">
        <v>5</v>
      </c>
      <c r="MXS67" s="4" t="s">
        <v>6</v>
      </c>
      <c r="MXT67" s="4" t="s">
        <v>7</v>
      </c>
      <c r="MXU67" s="4" t="s">
        <v>8</v>
      </c>
      <c r="MXV67" s="4" t="s">
        <v>9</v>
      </c>
      <c r="MXW67" s="4" t="s">
        <v>10</v>
      </c>
      <c r="MXX67" s="4" t="s">
        <v>11</v>
      </c>
      <c r="MXY67" s="4" t="s">
        <v>12</v>
      </c>
      <c r="MXZ67" s="4" t="s">
        <v>13</v>
      </c>
      <c r="MYA67" s="4" t="s">
        <v>14</v>
      </c>
      <c r="MYB67" s="4" t="s">
        <v>63</v>
      </c>
      <c r="MYC67" s="3"/>
      <c r="MYD67" s="3" t="s">
        <v>1</v>
      </c>
      <c r="MYE67" s="3" t="s">
        <v>2</v>
      </c>
      <c r="MYF67" s="4" t="s">
        <v>3</v>
      </c>
      <c r="MYG67" s="4" t="s">
        <v>4</v>
      </c>
      <c r="MYH67" s="4" t="s">
        <v>5</v>
      </c>
      <c r="MYI67" s="4" t="s">
        <v>6</v>
      </c>
      <c r="MYJ67" s="4" t="s">
        <v>7</v>
      </c>
      <c r="MYK67" s="4" t="s">
        <v>8</v>
      </c>
      <c r="MYL67" s="4" t="s">
        <v>9</v>
      </c>
      <c r="MYM67" s="4" t="s">
        <v>10</v>
      </c>
      <c r="MYN67" s="4" t="s">
        <v>11</v>
      </c>
      <c r="MYO67" s="4" t="s">
        <v>12</v>
      </c>
      <c r="MYP67" s="4" t="s">
        <v>13</v>
      </c>
      <c r="MYQ67" s="4" t="s">
        <v>14</v>
      </c>
      <c r="MYR67" s="4" t="s">
        <v>63</v>
      </c>
      <c r="MYS67" s="3"/>
      <c r="MYT67" s="3" t="s">
        <v>1</v>
      </c>
      <c r="MYU67" s="3" t="s">
        <v>2</v>
      </c>
      <c r="MYV67" s="4" t="s">
        <v>3</v>
      </c>
      <c r="MYW67" s="4" t="s">
        <v>4</v>
      </c>
      <c r="MYX67" s="4" t="s">
        <v>5</v>
      </c>
      <c r="MYY67" s="4" t="s">
        <v>6</v>
      </c>
      <c r="MYZ67" s="4" t="s">
        <v>7</v>
      </c>
      <c r="MZA67" s="4" t="s">
        <v>8</v>
      </c>
      <c r="MZB67" s="4" t="s">
        <v>9</v>
      </c>
      <c r="MZC67" s="4" t="s">
        <v>10</v>
      </c>
      <c r="MZD67" s="4" t="s">
        <v>11</v>
      </c>
      <c r="MZE67" s="4" t="s">
        <v>12</v>
      </c>
      <c r="MZF67" s="4" t="s">
        <v>13</v>
      </c>
      <c r="MZG67" s="4" t="s">
        <v>14</v>
      </c>
      <c r="MZH67" s="4" t="s">
        <v>63</v>
      </c>
      <c r="MZI67" s="3"/>
      <c r="MZJ67" s="3" t="s">
        <v>1</v>
      </c>
      <c r="MZK67" s="3" t="s">
        <v>2</v>
      </c>
      <c r="MZL67" s="4" t="s">
        <v>3</v>
      </c>
      <c r="MZM67" s="4" t="s">
        <v>4</v>
      </c>
      <c r="MZN67" s="4" t="s">
        <v>5</v>
      </c>
      <c r="MZO67" s="4" t="s">
        <v>6</v>
      </c>
      <c r="MZP67" s="4" t="s">
        <v>7</v>
      </c>
      <c r="MZQ67" s="4" t="s">
        <v>8</v>
      </c>
      <c r="MZR67" s="4" t="s">
        <v>9</v>
      </c>
      <c r="MZS67" s="4" t="s">
        <v>10</v>
      </c>
      <c r="MZT67" s="4" t="s">
        <v>11</v>
      </c>
      <c r="MZU67" s="4" t="s">
        <v>12</v>
      </c>
      <c r="MZV67" s="4" t="s">
        <v>13</v>
      </c>
      <c r="MZW67" s="4" t="s">
        <v>14</v>
      </c>
      <c r="MZX67" s="4" t="s">
        <v>63</v>
      </c>
      <c r="MZY67" s="3"/>
      <c r="MZZ67" s="3" t="s">
        <v>1</v>
      </c>
      <c r="NAA67" s="3" t="s">
        <v>2</v>
      </c>
      <c r="NAB67" s="4" t="s">
        <v>3</v>
      </c>
      <c r="NAC67" s="4" t="s">
        <v>4</v>
      </c>
      <c r="NAD67" s="4" t="s">
        <v>5</v>
      </c>
      <c r="NAE67" s="4" t="s">
        <v>6</v>
      </c>
      <c r="NAF67" s="4" t="s">
        <v>7</v>
      </c>
      <c r="NAG67" s="4" t="s">
        <v>8</v>
      </c>
      <c r="NAH67" s="4" t="s">
        <v>9</v>
      </c>
      <c r="NAI67" s="4" t="s">
        <v>10</v>
      </c>
      <c r="NAJ67" s="4" t="s">
        <v>11</v>
      </c>
      <c r="NAK67" s="4" t="s">
        <v>12</v>
      </c>
      <c r="NAL67" s="4" t="s">
        <v>13</v>
      </c>
      <c r="NAM67" s="4" t="s">
        <v>14</v>
      </c>
      <c r="NAN67" s="4" t="s">
        <v>63</v>
      </c>
      <c r="NAO67" s="3"/>
      <c r="NAP67" s="3" t="s">
        <v>1</v>
      </c>
      <c r="NAQ67" s="3" t="s">
        <v>2</v>
      </c>
      <c r="NAR67" s="4" t="s">
        <v>3</v>
      </c>
      <c r="NAS67" s="4" t="s">
        <v>4</v>
      </c>
      <c r="NAT67" s="4" t="s">
        <v>5</v>
      </c>
      <c r="NAU67" s="4" t="s">
        <v>6</v>
      </c>
      <c r="NAV67" s="4" t="s">
        <v>7</v>
      </c>
      <c r="NAW67" s="4" t="s">
        <v>8</v>
      </c>
      <c r="NAX67" s="4" t="s">
        <v>9</v>
      </c>
      <c r="NAY67" s="4" t="s">
        <v>10</v>
      </c>
      <c r="NAZ67" s="4" t="s">
        <v>11</v>
      </c>
      <c r="NBA67" s="4" t="s">
        <v>12</v>
      </c>
      <c r="NBB67" s="4" t="s">
        <v>13</v>
      </c>
      <c r="NBC67" s="4" t="s">
        <v>14</v>
      </c>
      <c r="NBD67" s="4" t="s">
        <v>63</v>
      </c>
      <c r="NBE67" s="3"/>
      <c r="NBF67" s="3" t="s">
        <v>1</v>
      </c>
      <c r="NBG67" s="3" t="s">
        <v>2</v>
      </c>
      <c r="NBH67" s="4" t="s">
        <v>3</v>
      </c>
      <c r="NBI67" s="4" t="s">
        <v>4</v>
      </c>
      <c r="NBJ67" s="4" t="s">
        <v>5</v>
      </c>
      <c r="NBK67" s="4" t="s">
        <v>6</v>
      </c>
      <c r="NBL67" s="4" t="s">
        <v>7</v>
      </c>
      <c r="NBM67" s="4" t="s">
        <v>8</v>
      </c>
      <c r="NBN67" s="4" t="s">
        <v>9</v>
      </c>
      <c r="NBO67" s="4" t="s">
        <v>10</v>
      </c>
      <c r="NBP67" s="4" t="s">
        <v>11</v>
      </c>
      <c r="NBQ67" s="4" t="s">
        <v>12</v>
      </c>
      <c r="NBR67" s="4" t="s">
        <v>13</v>
      </c>
      <c r="NBS67" s="4" t="s">
        <v>14</v>
      </c>
      <c r="NBT67" s="4" t="s">
        <v>63</v>
      </c>
      <c r="NBU67" s="3"/>
      <c r="NBV67" s="3" t="s">
        <v>1</v>
      </c>
      <c r="NBW67" s="3" t="s">
        <v>2</v>
      </c>
      <c r="NBX67" s="4" t="s">
        <v>3</v>
      </c>
      <c r="NBY67" s="4" t="s">
        <v>4</v>
      </c>
      <c r="NBZ67" s="4" t="s">
        <v>5</v>
      </c>
      <c r="NCA67" s="4" t="s">
        <v>6</v>
      </c>
      <c r="NCB67" s="4" t="s">
        <v>7</v>
      </c>
      <c r="NCC67" s="4" t="s">
        <v>8</v>
      </c>
      <c r="NCD67" s="4" t="s">
        <v>9</v>
      </c>
      <c r="NCE67" s="4" t="s">
        <v>10</v>
      </c>
      <c r="NCF67" s="4" t="s">
        <v>11</v>
      </c>
      <c r="NCG67" s="4" t="s">
        <v>12</v>
      </c>
      <c r="NCH67" s="4" t="s">
        <v>13</v>
      </c>
      <c r="NCI67" s="4" t="s">
        <v>14</v>
      </c>
      <c r="NCJ67" s="4" t="s">
        <v>63</v>
      </c>
      <c r="NCK67" s="3"/>
      <c r="NCL67" s="3" t="s">
        <v>1</v>
      </c>
      <c r="NCM67" s="3" t="s">
        <v>2</v>
      </c>
      <c r="NCN67" s="4" t="s">
        <v>3</v>
      </c>
      <c r="NCO67" s="4" t="s">
        <v>4</v>
      </c>
      <c r="NCP67" s="4" t="s">
        <v>5</v>
      </c>
      <c r="NCQ67" s="4" t="s">
        <v>6</v>
      </c>
      <c r="NCR67" s="4" t="s">
        <v>7</v>
      </c>
      <c r="NCS67" s="4" t="s">
        <v>8</v>
      </c>
      <c r="NCT67" s="4" t="s">
        <v>9</v>
      </c>
      <c r="NCU67" s="4" t="s">
        <v>10</v>
      </c>
      <c r="NCV67" s="4" t="s">
        <v>11</v>
      </c>
      <c r="NCW67" s="4" t="s">
        <v>12</v>
      </c>
      <c r="NCX67" s="4" t="s">
        <v>13</v>
      </c>
      <c r="NCY67" s="4" t="s">
        <v>14</v>
      </c>
      <c r="NCZ67" s="4" t="s">
        <v>63</v>
      </c>
      <c r="NDA67" s="3"/>
      <c r="NDB67" s="3" t="s">
        <v>1</v>
      </c>
      <c r="NDC67" s="3" t="s">
        <v>2</v>
      </c>
      <c r="NDD67" s="4" t="s">
        <v>3</v>
      </c>
      <c r="NDE67" s="4" t="s">
        <v>4</v>
      </c>
      <c r="NDF67" s="4" t="s">
        <v>5</v>
      </c>
      <c r="NDG67" s="4" t="s">
        <v>6</v>
      </c>
      <c r="NDH67" s="4" t="s">
        <v>7</v>
      </c>
      <c r="NDI67" s="4" t="s">
        <v>8</v>
      </c>
      <c r="NDJ67" s="4" t="s">
        <v>9</v>
      </c>
      <c r="NDK67" s="4" t="s">
        <v>10</v>
      </c>
      <c r="NDL67" s="4" t="s">
        <v>11</v>
      </c>
      <c r="NDM67" s="4" t="s">
        <v>12</v>
      </c>
      <c r="NDN67" s="4" t="s">
        <v>13</v>
      </c>
      <c r="NDO67" s="4" t="s">
        <v>14</v>
      </c>
      <c r="NDP67" s="4" t="s">
        <v>63</v>
      </c>
      <c r="NDQ67" s="3"/>
      <c r="NDR67" s="3" t="s">
        <v>1</v>
      </c>
      <c r="NDS67" s="3" t="s">
        <v>2</v>
      </c>
      <c r="NDT67" s="4" t="s">
        <v>3</v>
      </c>
      <c r="NDU67" s="4" t="s">
        <v>4</v>
      </c>
      <c r="NDV67" s="4" t="s">
        <v>5</v>
      </c>
      <c r="NDW67" s="4" t="s">
        <v>6</v>
      </c>
      <c r="NDX67" s="4" t="s">
        <v>7</v>
      </c>
      <c r="NDY67" s="4" t="s">
        <v>8</v>
      </c>
      <c r="NDZ67" s="4" t="s">
        <v>9</v>
      </c>
      <c r="NEA67" s="4" t="s">
        <v>10</v>
      </c>
      <c r="NEB67" s="4" t="s">
        <v>11</v>
      </c>
      <c r="NEC67" s="4" t="s">
        <v>12</v>
      </c>
      <c r="NED67" s="4" t="s">
        <v>13</v>
      </c>
      <c r="NEE67" s="4" t="s">
        <v>14</v>
      </c>
      <c r="NEF67" s="4" t="s">
        <v>63</v>
      </c>
      <c r="NEG67" s="3"/>
      <c r="NEH67" s="3" t="s">
        <v>1</v>
      </c>
      <c r="NEI67" s="3" t="s">
        <v>2</v>
      </c>
      <c r="NEJ67" s="4" t="s">
        <v>3</v>
      </c>
      <c r="NEK67" s="4" t="s">
        <v>4</v>
      </c>
      <c r="NEL67" s="4" t="s">
        <v>5</v>
      </c>
      <c r="NEM67" s="4" t="s">
        <v>6</v>
      </c>
      <c r="NEN67" s="4" t="s">
        <v>7</v>
      </c>
      <c r="NEO67" s="4" t="s">
        <v>8</v>
      </c>
      <c r="NEP67" s="4" t="s">
        <v>9</v>
      </c>
      <c r="NEQ67" s="4" t="s">
        <v>10</v>
      </c>
      <c r="NER67" s="4" t="s">
        <v>11</v>
      </c>
      <c r="NES67" s="4" t="s">
        <v>12</v>
      </c>
      <c r="NET67" s="4" t="s">
        <v>13</v>
      </c>
      <c r="NEU67" s="4" t="s">
        <v>14</v>
      </c>
      <c r="NEV67" s="4" t="s">
        <v>63</v>
      </c>
      <c r="NEW67" s="3"/>
      <c r="NEX67" s="3" t="s">
        <v>1</v>
      </c>
      <c r="NEY67" s="3" t="s">
        <v>2</v>
      </c>
      <c r="NEZ67" s="4" t="s">
        <v>3</v>
      </c>
      <c r="NFA67" s="4" t="s">
        <v>4</v>
      </c>
      <c r="NFB67" s="4" t="s">
        <v>5</v>
      </c>
      <c r="NFC67" s="4" t="s">
        <v>6</v>
      </c>
      <c r="NFD67" s="4" t="s">
        <v>7</v>
      </c>
      <c r="NFE67" s="4" t="s">
        <v>8</v>
      </c>
      <c r="NFF67" s="4" t="s">
        <v>9</v>
      </c>
      <c r="NFG67" s="4" t="s">
        <v>10</v>
      </c>
      <c r="NFH67" s="4" t="s">
        <v>11</v>
      </c>
      <c r="NFI67" s="4" t="s">
        <v>12</v>
      </c>
      <c r="NFJ67" s="4" t="s">
        <v>13</v>
      </c>
      <c r="NFK67" s="4" t="s">
        <v>14</v>
      </c>
      <c r="NFL67" s="4" t="s">
        <v>63</v>
      </c>
      <c r="NFM67" s="3"/>
      <c r="NFN67" s="3" t="s">
        <v>1</v>
      </c>
      <c r="NFO67" s="3" t="s">
        <v>2</v>
      </c>
      <c r="NFP67" s="4" t="s">
        <v>3</v>
      </c>
      <c r="NFQ67" s="4" t="s">
        <v>4</v>
      </c>
      <c r="NFR67" s="4" t="s">
        <v>5</v>
      </c>
      <c r="NFS67" s="4" t="s">
        <v>6</v>
      </c>
      <c r="NFT67" s="4" t="s">
        <v>7</v>
      </c>
      <c r="NFU67" s="4" t="s">
        <v>8</v>
      </c>
      <c r="NFV67" s="4" t="s">
        <v>9</v>
      </c>
      <c r="NFW67" s="4" t="s">
        <v>10</v>
      </c>
      <c r="NFX67" s="4" t="s">
        <v>11</v>
      </c>
      <c r="NFY67" s="4" t="s">
        <v>12</v>
      </c>
      <c r="NFZ67" s="4" t="s">
        <v>13</v>
      </c>
      <c r="NGA67" s="4" t="s">
        <v>14</v>
      </c>
      <c r="NGB67" s="4" t="s">
        <v>63</v>
      </c>
      <c r="NGC67" s="3"/>
      <c r="NGD67" s="3" t="s">
        <v>1</v>
      </c>
      <c r="NGE67" s="3" t="s">
        <v>2</v>
      </c>
      <c r="NGF67" s="4" t="s">
        <v>3</v>
      </c>
      <c r="NGG67" s="4" t="s">
        <v>4</v>
      </c>
      <c r="NGH67" s="4" t="s">
        <v>5</v>
      </c>
      <c r="NGI67" s="4" t="s">
        <v>6</v>
      </c>
      <c r="NGJ67" s="4" t="s">
        <v>7</v>
      </c>
      <c r="NGK67" s="4" t="s">
        <v>8</v>
      </c>
      <c r="NGL67" s="4" t="s">
        <v>9</v>
      </c>
      <c r="NGM67" s="4" t="s">
        <v>10</v>
      </c>
      <c r="NGN67" s="4" t="s">
        <v>11</v>
      </c>
      <c r="NGO67" s="4" t="s">
        <v>12</v>
      </c>
      <c r="NGP67" s="4" t="s">
        <v>13</v>
      </c>
      <c r="NGQ67" s="4" t="s">
        <v>14</v>
      </c>
      <c r="NGR67" s="4" t="s">
        <v>63</v>
      </c>
      <c r="NGS67" s="3"/>
      <c r="NGT67" s="3" t="s">
        <v>1</v>
      </c>
      <c r="NGU67" s="3" t="s">
        <v>2</v>
      </c>
      <c r="NGV67" s="4" t="s">
        <v>3</v>
      </c>
      <c r="NGW67" s="4" t="s">
        <v>4</v>
      </c>
      <c r="NGX67" s="4" t="s">
        <v>5</v>
      </c>
      <c r="NGY67" s="4" t="s">
        <v>6</v>
      </c>
      <c r="NGZ67" s="4" t="s">
        <v>7</v>
      </c>
      <c r="NHA67" s="4" t="s">
        <v>8</v>
      </c>
      <c r="NHB67" s="4" t="s">
        <v>9</v>
      </c>
      <c r="NHC67" s="4" t="s">
        <v>10</v>
      </c>
      <c r="NHD67" s="4" t="s">
        <v>11</v>
      </c>
      <c r="NHE67" s="4" t="s">
        <v>12</v>
      </c>
      <c r="NHF67" s="4" t="s">
        <v>13</v>
      </c>
      <c r="NHG67" s="4" t="s">
        <v>14</v>
      </c>
      <c r="NHH67" s="4" t="s">
        <v>63</v>
      </c>
      <c r="NHI67" s="3"/>
      <c r="NHJ67" s="3" t="s">
        <v>1</v>
      </c>
      <c r="NHK67" s="3" t="s">
        <v>2</v>
      </c>
      <c r="NHL67" s="4" t="s">
        <v>3</v>
      </c>
      <c r="NHM67" s="4" t="s">
        <v>4</v>
      </c>
      <c r="NHN67" s="4" t="s">
        <v>5</v>
      </c>
      <c r="NHO67" s="4" t="s">
        <v>6</v>
      </c>
      <c r="NHP67" s="4" t="s">
        <v>7</v>
      </c>
      <c r="NHQ67" s="4" t="s">
        <v>8</v>
      </c>
      <c r="NHR67" s="4" t="s">
        <v>9</v>
      </c>
      <c r="NHS67" s="4" t="s">
        <v>10</v>
      </c>
      <c r="NHT67" s="4" t="s">
        <v>11</v>
      </c>
      <c r="NHU67" s="4" t="s">
        <v>12</v>
      </c>
      <c r="NHV67" s="4" t="s">
        <v>13</v>
      </c>
      <c r="NHW67" s="4" t="s">
        <v>14</v>
      </c>
      <c r="NHX67" s="4" t="s">
        <v>63</v>
      </c>
      <c r="NHY67" s="3"/>
      <c r="NHZ67" s="3" t="s">
        <v>1</v>
      </c>
      <c r="NIA67" s="3" t="s">
        <v>2</v>
      </c>
      <c r="NIB67" s="4" t="s">
        <v>3</v>
      </c>
      <c r="NIC67" s="4" t="s">
        <v>4</v>
      </c>
      <c r="NID67" s="4" t="s">
        <v>5</v>
      </c>
      <c r="NIE67" s="4" t="s">
        <v>6</v>
      </c>
      <c r="NIF67" s="4" t="s">
        <v>7</v>
      </c>
      <c r="NIG67" s="4" t="s">
        <v>8</v>
      </c>
      <c r="NIH67" s="4" t="s">
        <v>9</v>
      </c>
      <c r="NII67" s="4" t="s">
        <v>10</v>
      </c>
      <c r="NIJ67" s="4" t="s">
        <v>11</v>
      </c>
      <c r="NIK67" s="4" t="s">
        <v>12</v>
      </c>
      <c r="NIL67" s="4" t="s">
        <v>13</v>
      </c>
      <c r="NIM67" s="4" t="s">
        <v>14</v>
      </c>
      <c r="NIN67" s="4" t="s">
        <v>63</v>
      </c>
      <c r="NIO67" s="3"/>
      <c r="NIP67" s="3" t="s">
        <v>1</v>
      </c>
      <c r="NIQ67" s="3" t="s">
        <v>2</v>
      </c>
      <c r="NIR67" s="4" t="s">
        <v>3</v>
      </c>
      <c r="NIS67" s="4" t="s">
        <v>4</v>
      </c>
      <c r="NIT67" s="4" t="s">
        <v>5</v>
      </c>
      <c r="NIU67" s="4" t="s">
        <v>6</v>
      </c>
      <c r="NIV67" s="4" t="s">
        <v>7</v>
      </c>
      <c r="NIW67" s="4" t="s">
        <v>8</v>
      </c>
      <c r="NIX67" s="4" t="s">
        <v>9</v>
      </c>
      <c r="NIY67" s="4" t="s">
        <v>10</v>
      </c>
      <c r="NIZ67" s="4" t="s">
        <v>11</v>
      </c>
      <c r="NJA67" s="4" t="s">
        <v>12</v>
      </c>
      <c r="NJB67" s="4" t="s">
        <v>13</v>
      </c>
      <c r="NJC67" s="4" t="s">
        <v>14</v>
      </c>
      <c r="NJD67" s="4" t="s">
        <v>63</v>
      </c>
      <c r="NJE67" s="3"/>
      <c r="NJF67" s="3" t="s">
        <v>1</v>
      </c>
      <c r="NJG67" s="3" t="s">
        <v>2</v>
      </c>
      <c r="NJH67" s="4" t="s">
        <v>3</v>
      </c>
      <c r="NJI67" s="4" t="s">
        <v>4</v>
      </c>
      <c r="NJJ67" s="4" t="s">
        <v>5</v>
      </c>
      <c r="NJK67" s="4" t="s">
        <v>6</v>
      </c>
      <c r="NJL67" s="4" t="s">
        <v>7</v>
      </c>
      <c r="NJM67" s="4" t="s">
        <v>8</v>
      </c>
      <c r="NJN67" s="4" t="s">
        <v>9</v>
      </c>
      <c r="NJO67" s="4" t="s">
        <v>10</v>
      </c>
      <c r="NJP67" s="4" t="s">
        <v>11</v>
      </c>
      <c r="NJQ67" s="4" t="s">
        <v>12</v>
      </c>
      <c r="NJR67" s="4" t="s">
        <v>13</v>
      </c>
      <c r="NJS67" s="4" t="s">
        <v>14</v>
      </c>
      <c r="NJT67" s="4" t="s">
        <v>63</v>
      </c>
      <c r="NJU67" s="3"/>
      <c r="NJV67" s="3" t="s">
        <v>1</v>
      </c>
      <c r="NJW67" s="3" t="s">
        <v>2</v>
      </c>
      <c r="NJX67" s="4" t="s">
        <v>3</v>
      </c>
      <c r="NJY67" s="4" t="s">
        <v>4</v>
      </c>
      <c r="NJZ67" s="4" t="s">
        <v>5</v>
      </c>
      <c r="NKA67" s="4" t="s">
        <v>6</v>
      </c>
      <c r="NKB67" s="4" t="s">
        <v>7</v>
      </c>
      <c r="NKC67" s="4" t="s">
        <v>8</v>
      </c>
      <c r="NKD67" s="4" t="s">
        <v>9</v>
      </c>
      <c r="NKE67" s="4" t="s">
        <v>10</v>
      </c>
      <c r="NKF67" s="4" t="s">
        <v>11</v>
      </c>
      <c r="NKG67" s="4" t="s">
        <v>12</v>
      </c>
      <c r="NKH67" s="4" t="s">
        <v>13</v>
      </c>
      <c r="NKI67" s="4" t="s">
        <v>14</v>
      </c>
      <c r="NKJ67" s="4" t="s">
        <v>63</v>
      </c>
      <c r="NKK67" s="3"/>
      <c r="NKL67" s="3" t="s">
        <v>1</v>
      </c>
      <c r="NKM67" s="3" t="s">
        <v>2</v>
      </c>
      <c r="NKN67" s="4" t="s">
        <v>3</v>
      </c>
      <c r="NKO67" s="4" t="s">
        <v>4</v>
      </c>
      <c r="NKP67" s="4" t="s">
        <v>5</v>
      </c>
      <c r="NKQ67" s="4" t="s">
        <v>6</v>
      </c>
      <c r="NKR67" s="4" t="s">
        <v>7</v>
      </c>
      <c r="NKS67" s="4" t="s">
        <v>8</v>
      </c>
      <c r="NKT67" s="4" t="s">
        <v>9</v>
      </c>
      <c r="NKU67" s="4" t="s">
        <v>10</v>
      </c>
      <c r="NKV67" s="4" t="s">
        <v>11</v>
      </c>
      <c r="NKW67" s="4" t="s">
        <v>12</v>
      </c>
      <c r="NKX67" s="4" t="s">
        <v>13</v>
      </c>
      <c r="NKY67" s="4" t="s">
        <v>14</v>
      </c>
      <c r="NKZ67" s="4" t="s">
        <v>63</v>
      </c>
      <c r="NLA67" s="3"/>
      <c r="NLB67" s="3" t="s">
        <v>1</v>
      </c>
      <c r="NLC67" s="3" t="s">
        <v>2</v>
      </c>
      <c r="NLD67" s="4" t="s">
        <v>3</v>
      </c>
      <c r="NLE67" s="4" t="s">
        <v>4</v>
      </c>
      <c r="NLF67" s="4" t="s">
        <v>5</v>
      </c>
      <c r="NLG67" s="4" t="s">
        <v>6</v>
      </c>
      <c r="NLH67" s="4" t="s">
        <v>7</v>
      </c>
      <c r="NLI67" s="4" t="s">
        <v>8</v>
      </c>
      <c r="NLJ67" s="4" t="s">
        <v>9</v>
      </c>
      <c r="NLK67" s="4" t="s">
        <v>10</v>
      </c>
      <c r="NLL67" s="4" t="s">
        <v>11</v>
      </c>
      <c r="NLM67" s="4" t="s">
        <v>12</v>
      </c>
      <c r="NLN67" s="4" t="s">
        <v>13</v>
      </c>
      <c r="NLO67" s="4" t="s">
        <v>14</v>
      </c>
      <c r="NLP67" s="4" t="s">
        <v>63</v>
      </c>
      <c r="NLQ67" s="3"/>
      <c r="NLR67" s="3" t="s">
        <v>1</v>
      </c>
      <c r="NLS67" s="3" t="s">
        <v>2</v>
      </c>
      <c r="NLT67" s="4" t="s">
        <v>3</v>
      </c>
      <c r="NLU67" s="4" t="s">
        <v>4</v>
      </c>
      <c r="NLV67" s="4" t="s">
        <v>5</v>
      </c>
      <c r="NLW67" s="4" t="s">
        <v>6</v>
      </c>
      <c r="NLX67" s="4" t="s">
        <v>7</v>
      </c>
      <c r="NLY67" s="4" t="s">
        <v>8</v>
      </c>
      <c r="NLZ67" s="4" t="s">
        <v>9</v>
      </c>
      <c r="NMA67" s="4" t="s">
        <v>10</v>
      </c>
      <c r="NMB67" s="4" t="s">
        <v>11</v>
      </c>
      <c r="NMC67" s="4" t="s">
        <v>12</v>
      </c>
      <c r="NMD67" s="4" t="s">
        <v>13</v>
      </c>
      <c r="NME67" s="4" t="s">
        <v>14</v>
      </c>
      <c r="NMF67" s="4" t="s">
        <v>63</v>
      </c>
      <c r="NMG67" s="3"/>
      <c r="NMH67" s="3" t="s">
        <v>1</v>
      </c>
      <c r="NMI67" s="3" t="s">
        <v>2</v>
      </c>
      <c r="NMJ67" s="4" t="s">
        <v>3</v>
      </c>
      <c r="NMK67" s="4" t="s">
        <v>4</v>
      </c>
      <c r="NML67" s="4" t="s">
        <v>5</v>
      </c>
      <c r="NMM67" s="4" t="s">
        <v>6</v>
      </c>
      <c r="NMN67" s="4" t="s">
        <v>7</v>
      </c>
      <c r="NMO67" s="4" t="s">
        <v>8</v>
      </c>
      <c r="NMP67" s="4" t="s">
        <v>9</v>
      </c>
      <c r="NMQ67" s="4" t="s">
        <v>10</v>
      </c>
      <c r="NMR67" s="4" t="s">
        <v>11</v>
      </c>
      <c r="NMS67" s="4" t="s">
        <v>12</v>
      </c>
      <c r="NMT67" s="4" t="s">
        <v>13</v>
      </c>
      <c r="NMU67" s="4" t="s">
        <v>14</v>
      </c>
      <c r="NMV67" s="4" t="s">
        <v>63</v>
      </c>
      <c r="NMW67" s="3"/>
      <c r="NMX67" s="3" t="s">
        <v>1</v>
      </c>
      <c r="NMY67" s="3" t="s">
        <v>2</v>
      </c>
      <c r="NMZ67" s="4" t="s">
        <v>3</v>
      </c>
      <c r="NNA67" s="4" t="s">
        <v>4</v>
      </c>
      <c r="NNB67" s="4" t="s">
        <v>5</v>
      </c>
      <c r="NNC67" s="4" t="s">
        <v>6</v>
      </c>
      <c r="NND67" s="4" t="s">
        <v>7</v>
      </c>
      <c r="NNE67" s="4" t="s">
        <v>8</v>
      </c>
      <c r="NNF67" s="4" t="s">
        <v>9</v>
      </c>
      <c r="NNG67" s="4" t="s">
        <v>10</v>
      </c>
      <c r="NNH67" s="4" t="s">
        <v>11</v>
      </c>
      <c r="NNI67" s="4" t="s">
        <v>12</v>
      </c>
      <c r="NNJ67" s="4" t="s">
        <v>13</v>
      </c>
      <c r="NNK67" s="4" t="s">
        <v>14</v>
      </c>
      <c r="NNL67" s="4" t="s">
        <v>63</v>
      </c>
      <c r="NNM67" s="3"/>
      <c r="NNN67" s="3" t="s">
        <v>1</v>
      </c>
      <c r="NNO67" s="3" t="s">
        <v>2</v>
      </c>
      <c r="NNP67" s="4" t="s">
        <v>3</v>
      </c>
      <c r="NNQ67" s="4" t="s">
        <v>4</v>
      </c>
      <c r="NNR67" s="4" t="s">
        <v>5</v>
      </c>
      <c r="NNS67" s="4" t="s">
        <v>6</v>
      </c>
      <c r="NNT67" s="4" t="s">
        <v>7</v>
      </c>
      <c r="NNU67" s="4" t="s">
        <v>8</v>
      </c>
      <c r="NNV67" s="4" t="s">
        <v>9</v>
      </c>
      <c r="NNW67" s="4" t="s">
        <v>10</v>
      </c>
      <c r="NNX67" s="4" t="s">
        <v>11</v>
      </c>
      <c r="NNY67" s="4" t="s">
        <v>12</v>
      </c>
      <c r="NNZ67" s="4" t="s">
        <v>13</v>
      </c>
      <c r="NOA67" s="4" t="s">
        <v>14</v>
      </c>
      <c r="NOB67" s="4" t="s">
        <v>63</v>
      </c>
      <c r="NOC67" s="3"/>
      <c r="NOD67" s="3" t="s">
        <v>1</v>
      </c>
      <c r="NOE67" s="3" t="s">
        <v>2</v>
      </c>
      <c r="NOF67" s="4" t="s">
        <v>3</v>
      </c>
      <c r="NOG67" s="4" t="s">
        <v>4</v>
      </c>
      <c r="NOH67" s="4" t="s">
        <v>5</v>
      </c>
      <c r="NOI67" s="4" t="s">
        <v>6</v>
      </c>
      <c r="NOJ67" s="4" t="s">
        <v>7</v>
      </c>
      <c r="NOK67" s="4" t="s">
        <v>8</v>
      </c>
      <c r="NOL67" s="4" t="s">
        <v>9</v>
      </c>
      <c r="NOM67" s="4" t="s">
        <v>10</v>
      </c>
      <c r="NON67" s="4" t="s">
        <v>11</v>
      </c>
      <c r="NOO67" s="4" t="s">
        <v>12</v>
      </c>
      <c r="NOP67" s="4" t="s">
        <v>13</v>
      </c>
      <c r="NOQ67" s="4" t="s">
        <v>14</v>
      </c>
      <c r="NOR67" s="4" t="s">
        <v>63</v>
      </c>
      <c r="NOS67" s="3"/>
      <c r="NOT67" s="3" t="s">
        <v>1</v>
      </c>
      <c r="NOU67" s="3" t="s">
        <v>2</v>
      </c>
      <c r="NOV67" s="4" t="s">
        <v>3</v>
      </c>
      <c r="NOW67" s="4" t="s">
        <v>4</v>
      </c>
      <c r="NOX67" s="4" t="s">
        <v>5</v>
      </c>
      <c r="NOY67" s="4" t="s">
        <v>6</v>
      </c>
      <c r="NOZ67" s="4" t="s">
        <v>7</v>
      </c>
      <c r="NPA67" s="4" t="s">
        <v>8</v>
      </c>
      <c r="NPB67" s="4" t="s">
        <v>9</v>
      </c>
      <c r="NPC67" s="4" t="s">
        <v>10</v>
      </c>
      <c r="NPD67" s="4" t="s">
        <v>11</v>
      </c>
      <c r="NPE67" s="4" t="s">
        <v>12</v>
      </c>
      <c r="NPF67" s="4" t="s">
        <v>13</v>
      </c>
      <c r="NPG67" s="4" t="s">
        <v>14</v>
      </c>
      <c r="NPH67" s="4" t="s">
        <v>63</v>
      </c>
      <c r="NPI67" s="3"/>
      <c r="NPJ67" s="3" t="s">
        <v>1</v>
      </c>
      <c r="NPK67" s="3" t="s">
        <v>2</v>
      </c>
      <c r="NPL67" s="4" t="s">
        <v>3</v>
      </c>
      <c r="NPM67" s="4" t="s">
        <v>4</v>
      </c>
      <c r="NPN67" s="4" t="s">
        <v>5</v>
      </c>
      <c r="NPO67" s="4" t="s">
        <v>6</v>
      </c>
      <c r="NPP67" s="4" t="s">
        <v>7</v>
      </c>
      <c r="NPQ67" s="4" t="s">
        <v>8</v>
      </c>
      <c r="NPR67" s="4" t="s">
        <v>9</v>
      </c>
      <c r="NPS67" s="4" t="s">
        <v>10</v>
      </c>
      <c r="NPT67" s="4" t="s">
        <v>11</v>
      </c>
      <c r="NPU67" s="4" t="s">
        <v>12</v>
      </c>
      <c r="NPV67" s="4" t="s">
        <v>13</v>
      </c>
      <c r="NPW67" s="4" t="s">
        <v>14</v>
      </c>
      <c r="NPX67" s="4" t="s">
        <v>63</v>
      </c>
      <c r="NPY67" s="3"/>
      <c r="NPZ67" s="3" t="s">
        <v>1</v>
      </c>
      <c r="NQA67" s="3" t="s">
        <v>2</v>
      </c>
      <c r="NQB67" s="4" t="s">
        <v>3</v>
      </c>
      <c r="NQC67" s="4" t="s">
        <v>4</v>
      </c>
      <c r="NQD67" s="4" t="s">
        <v>5</v>
      </c>
      <c r="NQE67" s="4" t="s">
        <v>6</v>
      </c>
      <c r="NQF67" s="4" t="s">
        <v>7</v>
      </c>
      <c r="NQG67" s="4" t="s">
        <v>8</v>
      </c>
      <c r="NQH67" s="4" t="s">
        <v>9</v>
      </c>
      <c r="NQI67" s="4" t="s">
        <v>10</v>
      </c>
      <c r="NQJ67" s="4" t="s">
        <v>11</v>
      </c>
      <c r="NQK67" s="4" t="s">
        <v>12</v>
      </c>
      <c r="NQL67" s="4" t="s">
        <v>13</v>
      </c>
      <c r="NQM67" s="4" t="s">
        <v>14</v>
      </c>
      <c r="NQN67" s="4" t="s">
        <v>63</v>
      </c>
      <c r="NQO67" s="3"/>
      <c r="NQP67" s="3" t="s">
        <v>1</v>
      </c>
      <c r="NQQ67" s="3" t="s">
        <v>2</v>
      </c>
      <c r="NQR67" s="4" t="s">
        <v>3</v>
      </c>
      <c r="NQS67" s="4" t="s">
        <v>4</v>
      </c>
      <c r="NQT67" s="4" t="s">
        <v>5</v>
      </c>
      <c r="NQU67" s="4" t="s">
        <v>6</v>
      </c>
      <c r="NQV67" s="4" t="s">
        <v>7</v>
      </c>
      <c r="NQW67" s="4" t="s">
        <v>8</v>
      </c>
      <c r="NQX67" s="4" t="s">
        <v>9</v>
      </c>
      <c r="NQY67" s="4" t="s">
        <v>10</v>
      </c>
      <c r="NQZ67" s="4" t="s">
        <v>11</v>
      </c>
      <c r="NRA67" s="4" t="s">
        <v>12</v>
      </c>
      <c r="NRB67" s="4" t="s">
        <v>13</v>
      </c>
      <c r="NRC67" s="4" t="s">
        <v>14</v>
      </c>
      <c r="NRD67" s="4" t="s">
        <v>63</v>
      </c>
      <c r="NRE67" s="3"/>
      <c r="NRF67" s="3" t="s">
        <v>1</v>
      </c>
      <c r="NRG67" s="3" t="s">
        <v>2</v>
      </c>
      <c r="NRH67" s="4" t="s">
        <v>3</v>
      </c>
      <c r="NRI67" s="4" t="s">
        <v>4</v>
      </c>
      <c r="NRJ67" s="4" t="s">
        <v>5</v>
      </c>
      <c r="NRK67" s="4" t="s">
        <v>6</v>
      </c>
      <c r="NRL67" s="4" t="s">
        <v>7</v>
      </c>
      <c r="NRM67" s="4" t="s">
        <v>8</v>
      </c>
      <c r="NRN67" s="4" t="s">
        <v>9</v>
      </c>
      <c r="NRO67" s="4" t="s">
        <v>10</v>
      </c>
      <c r="NRP67" s="4" t="s">
        <v>11</v>
      </c>
      <c r="NRQ67" s="4" t="s">
        <v>12</v>
      </c>
      <c r="NRR67" s="4" t="s">
        <v>13</v>
      </c>
      <c r="NRS67" s="4" t="s">
        <v>14</v>
      </c>
      <c r="NRT67" s="4" t="s">
        <v>63</v>
      </c>
      <c r="NRU67" s="3"/>
      <c r="NRV67" s="3" t="s">
        <v>1</v>
      </c>
      <c r="NRW67" s="3" t="s">
        <v>2</v>
      </c>
      <c r="NRX67" s="4" t="s">
        <v>3</v>
      </c>
      <c r="NRY67" s="4" t="s">
        <v>4</v>
      </c>
      <c r="NRZ67" s="4" t="s">
        <v>5</v>
      </c>
      <c r="NSA67" s="4" t="s">
        <v>6</v>
      </c>
      <c r="NSB67" s="4" t="s">
        <v>7</v>
      </c>
      <c r="NSC67" s="4" t="s">
        <v>8</v>
      </c>
      <c r="NSD67" s="4" t="s">
        <v>9</v>
      </c>
      <c r="NSE67" s="4" t="s">
        <v>10</v>
      </c>
      <c r="NSF67" s="4" t="s">
        <v>11</v>
      </c>
      <c r="NSG67" s="4" t="s">
        <v>12</v>
      </c>
      <c r="NSH67" s="4" t="s">
        <v>13</v>
      </c>
      <c r="NSI67" s="4" t="s">
        <v>14</v>
      </c>
      <c r="NSJ67" s="4" t="s">
        <v>63</v>
      </c>
      <c r="NSK67" s="3"/>
      <c r="NSL67" s="3" t="s">
        <v>1</v>
      </c>
      <c r="NSM67" s="3" t="s">
        <v>2</v>
      </c>
      <c r="NSN67" s="4" t="s">
        <v>3</v>
      </c>
      <c r="NSO67" s="4" t="s">
        <v>4</v>
      </c>
      <c r="NSP67" s="4" t="s">
        <v>5</v>
      </c>
      <c r="NSQ67" s="4" t="s">
        <v>6</v>
      </c>
      <c r="NSR67" s="4" t="s">
        <v>7</v>
      </c>
      <c r="NSS67" s="4" t="s">
        <v>8</v>
      </c>
      <c r="NST67" s="4" t="s">
        <v>9</v>
      </c>
      <c r="NSU67" s="4" t="s">
        <v>10</v>
      </c>
      <c r="NSV67" s="4" t="s">
        <v>11</v>
      </c>
      <c r="NSW67" s="4" t="s">
        <v>12</v>
      </c>
      <c r="NSX67" s="4" t="s">
        <v>13</v>
      </c>
      <c r="NSY67" s="4" t="s">
        <v>14</v>
      </c>
      <c r="NSZ67" s="4" t="s">
        <v>63</v>
      </c>
      <c r="NTA67" s="3"/>
      <c r="NTB67" s="3" t="s">
        <v>1</v>
      </c>
      <c r="NTC67" s="3" t="s">
        <v>2</v>
      </c>
      <c r="NTD67" s="4" t="s">
        <v>3</v>
      </c>
      <c r="NTE67" s="4" t="s">
        <v>4</v>
      </c>
      <c r="NTF67" s="4" t="s">
        <v>5</v>
      </c>
      <c r="NTG67" s="4" t="s">
        <v>6</v>
      </c>
      <c r="NTH67" s="4" t="s">
        <v>7</v>
      </c>
      <c r="NTI67" s="4" t="s">
        <v>8</v>
      </c>
      <c r="NTJ67" s="4" t="s">
        <v>9</v>
      </c>
      <c r="NTK67" s="4" t="s">
        <v>10</v>
      </c>
      <c r="NTL67" s="4" t="s">
        <v>11</v>
      </c>
      <c r="NTM67" s="4" t="s">
        <v>12</v>
      </c>
      <c r="NTN67" s="4" t="s">
        <v>13</v>
      </c>
      <c r="NTO67" s="4" t="s">
        <v>14</v>
      </c>
      <c r="NTP67" s="4" t="s">
        <v>63</v>
      </c>
      <c r="NTQ67" s="3"/>
      <c r="NTR67" s="3" t="s">
        <v>1</v>
      </c>
      <c r="NTS67" s="3" t="s">
        <v>2</v>
      </c>
      <c r="NTT67" s="4" t="s">
        <v>3</v>
      </c>
      <c r="NTU67" s="4" t="s">
        <v>4</v>
      </c>
      <c r="NTV67" s="4" t="s">
        <v>5</v>
      </c>
      <c r="NTW67" s="4" t="s">
        <v>6</v>
      </c>
      <c r="NTX67" s="4" t="s">
        <v>7</v>
      </c>
      <c r="NTY67" s="4" t="s">
        <v>8</v>
      </c>
      <c r="NTZ67" s="4" t="s">
        <v>9</v>
      </c>
      <c r="NUA67" s="4" t="s">
        <v>10</v>
      </c>
      <c r="NUB67" s="4" t="s">
        <v>11</v>
      </c>
      <c r="NUC67" s="4" t="s">
        <v>12</v>
      </c>
      <c r="NUD67" s="4" t="s">
        <v>13</v>
      </c>
      <c r="NUE67" s="4" t="s">
        <v>14</v>
      </c>
      <c r="NUF67" s="4" t="s">
        <v>63</v>
      </c>
      <c r="NUG67" s="3"/>
      <c r="NUH67" s="3" t="s">
        <v>1</v>
      </c>
      <c r="NUI67" s="3" t="s">
        <v>2</v>
      </c>
      <c r="NUJ67" s="4" t="s">
        <v>3</v>
      </c>
      <c r="NUK67" s="4" t="s">
        <v>4</v>
      </c>
      <c r="NUL67" s="4" t="s">
        <v>5</v>
      </c>
      <c r="NUM67" s="4" t="s">
        <v>6</v>
      </c>
      <c r="NUN67" s="4" t="s">
        <v>7</v>
      </c>
      <c r="NUO67" s="4" t="s">
        <v>8</v>
      </c>
      <c r="NUP67" s="4" t="s">
        <v>9</v>
      </c>
      <c r="NUQ67" s="4" t="s">
        <v>10</v>
      </c>
      <c r="NUR67" s="4" t="s">
        <v>11</v>
      </c>
      <c r="NUS67" s="4" t="s">
        <v>12</v>
      </c>
      <c r="NUT67" s="4" t="s">
        <v>13</v>
      </c>
      <c r="NUU67" s="4" t="s">
        <v>14</v>
      </c>
      <c r="NUV67" s="4" t="s">
        <v>63</v>
      </c>
      <c r="NUW67" s="3"/>
      <c r="NUX67" s="3" t="s">
        <v>1</v>
      </c>
      <c r="NUY67" s="3" t="s">
        <v>2</v>
      </c>
      <c r="NUZ67" s="4" t="s">
        <v>3</v>
      </c>
      <c r="NVA67" s="4" t="s">
        <v>4</v>
      </c>
      <c r="NVB67" s="4" t="s">
        <v>5</v>
      </c>
      <c r="NVC67" s="4" t="s">
        <v>6</v>
      </c>
      <c r="NVD67" s="4" t="s">
        <v>7</v>
      </c>
      <c r="NVE67" s="4" t="s">
        <v>8</v>
      </c>
      <c r="NVF67" s="4" t="s">
        <v>9</v>
      </c>
      <c r="NVG67" s="4" t="s">
        <v>10</v>
      </c>
      <c r="NVH67" s="4" t="s">
        <v>11</v>
      </c>
      <c r="NVI67" s="4" t="s">
        <v>12</v>
      </c>
      <c r="NVJ67" s="4" t="s">
        <v>13</v>
      </c>
      <c r="NVK67" s="4" t="s">
        <v>14</v>
      </c>
      <c r="NVL67" s="4" t="s">
        <v>63</v>
      </c>
      <c r="NVM67" s="3"/>
      <c r="NVN67" s="3" t="s">
        <v>1</v>
      </c>
      <c r="NVO67" s="3" t="s">
        <v>2</v>
      </c>
      <c r="NVP67" s="4" t="s">
        <v>3</v>
      </c>
      <c r="NVQ67" s="4" t="s">
        <v>4</v>
      </c>
      <c r="NVR67" s="4" t="s">
        <v>5</v>
      </c>
      <c r="NVS67" s="4" t="s">
        <v>6</v>
      </c>
      <c r="NVT67" s="4" t="s">
        <v>7</v>
      </c>
      <c r="NVU67" s="4" t="s">
        <v>8</v>
      </c>
      <c r="NVV67" s="4" t="s">
        <v>9</v>
      </c>
      <c r="NVW67" s="4" t="s">
        <v>10</v>
      </c>
      <c r="NVX67" s="4" t="s">
        <v>11</v>
      </c>
      <c r="NVY67" s="4" t="s">
        <v>12</v>
      </c>
      <c r="NVZ67" s="4" t="s">
        <v>13</v>
      </c>
      <c r="NWA67" s="4" t="s">
        <v>14</v>
      </c>
      <c r="NWB67" s="4" t="s">
        <v>63</v>
      </c>
      <c r="NWC67" s="3"/>
      <c r="NWD67" s="3" t="s">
        <v>1</v>
      </c>
      <c r="NWE67" s="3" t="s">
        <v>2</v>
      </c>
      <c r="NWF67" s="4" t="s">
        <v>3</v>
      </c>
      <c r="NWG67" s="4" t="s">
        <v>4</v>
      </c>
      <c r="NWH67" s="4" t="s">
        <v>5</v>
      </c>
      <c r="NWI67" s="4" t="s">
        <v>6</v>
      </c>
      <c r="NWJ67" s="4" t="s">
        <v>7</v>
      </c>
      <c r="NWK67" s="4" t="s">
        <v>8</v>
      </c>
      <c r="NWL67" s="4" t="s">
        <v>9</v>
      </c>
      <c r="NWM67" s="4" t="s">
        <v>10</v>
      </c>
      <c r="NWN67" s="4" t="s">
        <v>11</v>
      </c>
      <c r="NWO67" s="4" t="s">
        <v>12</v>
      </c>
      <c r="NWP67" s="4" t="s">
        <v>13</v>
      </c>
      <c r="NWQ67" s="4" t="s">
        <v>14</v>
      </c>
      <c r="NWR67" s="4" t="s">
        <v>63</v>
      </c>
      <c r="NWS67" s="3"/>
      <c r="NWT67" s="3" t="s">
        <v>1</v>
      </c>
      <c r="NWU67" s="3" t="s">
        <v>2</v>
      </c>
      <c r="NWV67" s="4" t="s">
        <v>3</v>
      </c>
      <c r="NWW67" s="4" t="s">
        <v>4</v>
      </c>
      <c r="NWX67" s="4" t="s">
        <v>5</v>
      </c>
      <c r="NWY67" s="4" t="s">
        <v>6</v>
      </c>
      <c r="NWZ67" s="4" t="s">
        <v>7</v>
      </c>
      <c r="NXA67" s="4" t="s">
        <v>8</v>
      </c>
      <c r="NXB67" s="4" t="s">
        <v>9</v>
      </c>
      <c r="NXC67" s="4" t="s">
        <v>10</v>
      </c>
      <c r="NXD67" s="4" t="s">
        <v>11</v>
      </c>
      <c r="NXE67" s="4" t="s">
        <v>12</v>
      </c>
      <c r="NXF67" s="4" t="s">
        <v>13</v>
      </c>
      <c r="NXG67" s="4" t="s">
        <v>14</v>
      </c>
      <c r="NXH67" s="4" t="s">
        <v>63</v>
      </c>
      <c r="NXI67" s="3"/>
      <c r="NXJ67" s="3" t="s">
        <v>1</v>
      </c>
      <c r="NXK67" s="3" t="s">
        <v>2</v>
      </c>
      <c r="NXL67" s="4" t="s">
        <v>3</v>
      </c>
      <c r="NXM67" s="4" t="s">
        <v>4</v>
      </c>
      <c r="NXN67" s="4" t="s">
        <v>5</v>
      </c>
      <c r="NXO67" s="4" t="s">
        <v>6</v>
      </c>
      <c r="NXP67" s="4" t="s">
        <v>7</v>
      </c>
      <c r="NXQ67" s="4" t="s">
        <v>8</v>
      </c>
      <c r="NXR67" s="4" t="s">
        <v>9</v>
      </c>
      <c r="NXS67" s="4" t="s">
        <v>10</v>
      </c>
      <c r="NXT67" s="4" t="s">
        <v>11</v>
      </c>
      <c r="NXU67" s="4" t="s">
        <v>12</v>
      </c>
      <c r="NXV67" s="4" t="s">
        <v>13</v>
      </c>
      <c r="NXW67" s="4" t="s">
        <v>14</v>
      </c>
      <c r="NXX67" s="4" t="s">
        <v>63</v>
      </c>
      <c r="NXY67" s="3"/>
      <c r="NXZ67" s="3" t="s">
        <v>1</v>
      </c>
      <c r="NYA67" s="3" t="s">
        <v>2</v>
      </c>
      <c r="NYB67" s="4" t="s">
        <v>3</v>
      </c>
      <c r="NYC67" s="4" t="s">
        <v>4</v>
      </c>
      <c r="NYD67" s="4" t="s">
        <v>5</v>
      </c>
      <c r="NYE67" s="4" t="s">
        <v>6</v>
      </c>
      <c r="NYF67" s="4" t="s">
        <v>7</v>
      </c>
      <c r="NYG67" s="4" t="s">
        <v>8</v>
      </c>
      <c r="NYH67" s="4" t="s">
        <v>9</v>
      </c>
      <c r="NYI67" s="4" t="s">
        <v>10</v>
      </c>
      <c r="NYJ67" s="4" t="s">
        <v>11</v>
      </c>
      <c r="NYK67" s="4" t="s">
        <v>12</v>
      </c>
      <c r="NYL67" s="4" t="s">
        <v>13</v>
      </c>
      <c r="NYM67" s="4" t="s">
        <v>14</v>
      </c>
      <c r="NYN67" s="4" t="s">
        <v>63</v>
      </c>
      <c r="NYO67" s="3"/>
      <c r="NYP67" s="3" t="s">
        <v>1</v>
      </c>
      <c r="NYQ67" s="3" t="s">
        <v>2</v>
      </c>
      <c r="NYR67" s="4" t="s">
        <v>3</v>
      </c>
      <c r="NYS67" s="4" t="s">
        <v>4</v>
      </c>
      <c r="NYT67" s="4" t="s">
        <v>5</v>
      </c>
      <c r="NYU67" s="4" t="s">
        <v>6</v>
      </c>
      <c r="NYV67" s="4" t="s">
        <v>7</v>
      </c>
      <c r="NYW67" s="4" t="s">
        <v>8</v>
      </c>
      <c r="NYX67" s="4" t="s">
        <v>9</v>
      </c>
      <c r="NYY67" s="4" t="s">
        <v>10</v>
      </c>
      <c r="NYZ67" s="4" t="s">
        <v>11</v>
      </c>
      <c r="NZA67" s="4" t="s">
        <v>12</v>
      </c>
      <c r="NZB67" s="4" t="s">
        <v>13</v>
      </c>
      <c r="NZC67" s="4" t="s">
        <v>14</v>
      </c>
      <c r="NZD67" s="4" t="s">
        <v>63</v>
      </c>
      <c r="NZE67" s="3"/>
      <c r="NZF67" s="3" t="s">
        <v>1</v>
      </c>
      <c r="NZG67" s="3" t="s">
        <v>2</v>
      </c>
      <c r="NZH67" s="4" t="s">
        <v>3</v>
      </c>
      <c r="NZI67" s="4" t="s">
        <v>4</v>
      </c>
      <c r="NZJ67" s="4" t="s">
        <v>5</v>
      </c>
      <c r="NZK67" s="4" t="s">
        <v>6</v>
      </c>
      <c r="NZL67" s="4" t="s">
        <v>7</v>
      </c>
      <c r="NZM67" s="4" t="s">
        <v>8</v>
      </c>
      <c r="NZN67" s="4" t="s">
        <v>9</v>
      </c>
      <c r="NZO67" s="4" t="s">
        <v>10</v>
      </c>
      <c r="NZP67" s="4" t="s">
        <v>11</v>
      </c>
      <c r="NZQ67" s="4" t="s">
        <v>12</v>
      </c>
      <c r="NZR67" s="4" t="s">
        <v>13</v>
      </c>
      <c r="NZS67" s="4" t="s">
        <v>14</v>
      </c>
      <c r="NZT67" s="4" t="s">
        <v>63</v>
      </c>
      <c r="NZU67" s="3"/>
      <c r="NZV67" s="3" t="s">
        <v>1</v>
      </c>
      <c r="NZW67" s="3" t="s">
        <v>2</v>
      </c>
      <c r="NZX67" s="4" t="s">
        <v>3</v>
      </c>
      <c r="NZY67" s="4" t="s">
        <v>4</v>
      </c>
      <c r="NZZ67" s="4" t="s">
        <v>5</v>
      </c>
      <c r="OAA67" s="4" t="s">
        <v>6</v>
      </c>
      <c r="OAB67" s="4" t="s">
        <v>7</v>
      </c>
      <c r="OAC67" s="4" t="s">
        <v>8</v>
      </c>
      <c r="OAD67" s="4" t="s">
        <v>9</v>
      </c>
      <c r="OAE67" s="4" t="s">
        <v>10</v>
      </c>
      <c r="OAF67" s="4" t="s">
        <v>11</v>
      </c>
      <c r="OAG67" s="4" t="s">
        <v>12</v>
      </c>
      <c r="OAH67" s="4" t="s">
        <v>13</v>
      </c>
      <c r="OAI67" s="4" t="s">
        <v>14</v>
      </c>
      <c r="OAJ67" s="4" t="s">
        <v>63</v>
      </c>
      <c r="OAK67" s="3"/>
      <c r="OAL67" s="3" t="s">
        <v>1</v>
      </c>
      <c r="OAM67" s="3" t="s">
        <v>2</v>
      </c>
      <c r="OAN67" s="4" t="s">
        <v>3</v>
      </c>
      <c r="OAO67" s="4" t="s">
        <v>4</v>
      </c>
      <c r="OAP67" s="4" t="s">
        <v>5</v>
      </c>
      <c r="OAQ67" s="4" t="s">
        <v>6</v>
      </c>
      <c r="OAR67" s="4" t="s">
        <v>7</v>
      </c>
      <c r="OAS67" s="4" t="s">
        <v>8</v>
      </c>
      <c r="OAT67" s="4" t="s">
        <v>9</v>
      </c>
      <c r="OAU67" s="4" t="s">
        <v>10</v>
      </c>
      <c r="OAV67" s="4" t="s">
        <v>11</v>
      </c>
      <c r="OAW67" s="4" t="s">
        <v>12</v>
      </c>
      <c r="OAX67" s="4" t="s">
        <v>13</v>
      </c>
      <c r="OAY67" s="4" t="s">
        <v>14</v>
      </c>
      <c r="OAZ67" s="4" t="s">
        <v>63</v>
      </c>
      <c r="OBA67" s="3"/>
      <c r="OBB67" s="3" t="s">
        <v>1</v>
      </c>
      <c r="OBC67" s="3" t="s">
        <v>2</v>
      </c>
      <c r="OBD67" s="4" t="s">
        <v>3</v>
      </c>
      <c r="OBE67" s="4" t="s">
        <v>4</v>
      </c>
      <c r="OBF67" s="4" t="s">
        <v>5</v>
      </c>
      <c r="OBG67" s="4" t="s">
        <v>6</v>
      </c>
      <c r="OBH67" s="4" t="s">
        <v>7</v>
      </c>
      <c r="OBI67" s="4" t="s">
        <v>8</v>
      </c>
      <c r="OBJ67" s="4" t="s">
        <v>9</v>
      </c>
      <c r="OBK67" s="4" t="s">
        <v>10</v>
      </c>
      <c r="OBL67" s="4" t="s">
        <v>11</v>
      </c>
      <c r="OBM67" s="4" t="s">
        <v>12</v>
      </c>
      <c r="OBN67" s="4" t="s">
        <v>13</v>
      </c>
      <c r="OBO67" s="4" t="s">
        <v>14</v>
      </c>
      <c r="OBP67" s="4" t="s">
        <v>63</v>
      </c>
      <c r="OBQ67" s="3"/>
      <c r="OBR67" s="3" t="s">
        <v>1</v>
      </c>
      <c r="OBS67" s="3" t="s">
        <v>2</v>
      </c>
      <c r="OBT67" s="4" t="s">
        <v>3</v>
      </c>
      <c r="OBU67" s="4" t="s">
        <v>4</v>
      </c>
      <c r="OBV67" s="4" t="s">
        <v>5</v>
      </c>
      <c r="OBW67" s="4" t="s">
        <v>6</v>
      </c>
      <c r="OBX67" s="4" t="s">
        <v>7</v>
      </c>
      <c r="OBY67" s="4" t="s">
        <v>8</v>
      </c>
      <c r="OBZ67" s="4" t="s">
        <v>9</v>
      </c>
      <c r="OCA67" s="4" t="s">
        <v>10</v>
      </c>
      <c r="OCB67" s="4" t="s">
        <v>11</v>
      </c>
      <c r="OCC67" s="4" t="s">
        <v>12</v>
      </c>
      <c r="OCD67" s="4" t="s">
        <v>13</v>
      </c>
      <c r="OCE67" s="4" t="s">
        <v>14</v>
      </c>
      <c r="OCF67" s="4" t="s">
        <v>63</v>
      </c>
      <c r="OCG67" s="3"/>
      <c r="OCH67" s="3" t="s">
        <v>1</v>
      </c>
      <c r="OCI67" s="3" t="s">
        <v>2</v>
      </c>
      <c r="OCJ67" s="4" t="s">
        <v>3</v>
      </c>
      <c r="OCK67" s="4" t="s">
        <v>4</v>
      </c>
      <c r="OCL67" s="4" t="s">
        <v>5</v>
      </c>
      <c r="OCM67" s="4" t="s">
        <v>6</v>
      </c>
      <c r="OCN67" s="4" t="s">
        <v>7</v>
      </c>
      <c r="OCO67" s="4" t="s">
        <v>8</v>
      </c>
      <c r="OCP67" s="4" t="s">
        <v>9</v>
      </c>
      <c r="OCQ67" s="4" t="s">
        <v>10</v>
      </c>
      <c r="OCR67" s="4" t="s">
        <v>11</v>
      </c>
      <c r="OCS67" s="4" t="s">
        <v>12</v>
      </c>
      <c r="OCT67" s="4" t="s">
        <v>13</v>
      </c>
      <c r="OCU67" s="4" t="s">
        <v>14</v>
      </c>
      <c r="OCV67" s="4" t="s">
        <v>63</v>
      </c>
      <c r="OCW67" s="3"/>
      <c r="OCX67" s="3" t="s">
        <v>1</v>
      </c>
      <c r="OCY67" s="3" t="s">
        <v>2</v>
      </c>
      <c r="OCZ67" s="4" t="s">
        <v>3</v>
      </c>
      <c r="ODA67" s="4" t="s">
        <v>4</v>
      </c>
      <c r="ODB67" s="4" t="s">
        <v>5</v>
      </c>
      <c r="ODC67" s="4" t="s">
        <v>6</v>
      </c>
      <c r="ODD67" s="4" t="s">
        <v>7</v>
      </c>
      <c r="ODE67" s="4" t="s">
        <v>8</v>
      </c>
      <c r="ODF67" s="4" t="s">
        <v>9</v>
      </c>
      <c r="ODG67" s="4" t="s">
        <v>10</v>
      </c>
      <c r="ODH67" s="4" t="s">
        <v>11</v>
      </c>
      <c r="ODI67" s="4" t="s">
        <v>12</v>
      </c>
      <c r="ODJ67" s="4" t="s">
        <v>13</v>
      </c>
      <c r="ODK67" s="4" t="s">
        <v>14</v>
      </c>
      <c r="ODL67" s="4" t="s">
        <v>63</v>
      </c>
      <c r="ODM67" s="3"/>
      <c r="ODN67" s="3" t="s">
        <v>1</v>
      </c>
      <c r="ODO67" s="3" t="s">
        <v>2</v>
      </c>
      <c r="ODP67" s="4" t="s">
        <v>3</v>
      </c>
      <c r="ODQ67" s="4" t="s">
        <v>4</v>
      </c>
      <c r="ODR67" s="4" t="s">
        <v>5</v>
      </c>
      <c r="ODS67" s="4" t="s">
        <v>6</v>
      </c>
      <c r="ODT67" s="4" t="s">
        <v>7</v>
      </c>
      <c r="ODU67" s="4" t="s">
        <v>8</v>
      </c>
      <c r="ODV67" s="4" t="s">
        <v>9</v>
      </c>
      <c r="ODW67" s="4" t="s">
        <v>10</v>
      </c>
      <c r="ODX67" s="4" t="s">
        <v>11</v>
      </c>
      <c r="ODY67" s="4" t="s">
        <v>12</v>
      </c>
      <c r="ODZ67" s="4" t="s">
        <v>13</v>
      </c>
      <c r="OEA67" s="4" t="s">
        <v>14</v>
      </c>
      <c r="OEB67" s="4" t="s">
        <v>63</v>
      </c>
      <c r="OEC67" s="3"/>
      <c r="OED67" s="3" t="s">
        <v>1</v>
      </c>
      <c r="OEE67" s="3" t="s">
        <v>2</v>
      </c>
      <c r="OEF67" s="4" t="s">
        <v>3</v>
      </c>
      <c r="OEG67" s="4" t="s">
        <v>4</v>
      </c>
      <c r="OEH67" s="4" t="s">
        <v>5</v>
      </c>
      <c r="OEI67" s="4" t="s">
        <v>6</v>
      </c>
      <c r="OEJ67" s="4" t="s">
        <v>7</v>
      </c>
      <c r="OEK67" s="4" t="s">
        <v>8</v>
      </c>
      <c r="OEL67" s="4" t="s">
        <v>9</v>
      </c>
      <c r="OEM67" s="4" t="s">
        <v>10</v>
      </c>
      <c r="OEN67" s="4" t="s">
        <v>11</v>
      </c>
      <c r="OEO67" s="4" t="s">
        <v>12</v>
      </c>
      <c r="OEP67" s="4" t="s">
        <v>13</v>
      </c>
      <c r="OEQ67" s="4" t="s">
        <v>14</v>
      </c>
      <c r="OER67" s="4" t="s">
        <v>63</v>
      </c>
      <c r="OES67" s="3"/>
      <c r="OET67" s="3" t="s">
        <v>1</v>
      </c>
      <c r="OEU67" s="3" t="s">
        <v>2</v>
      </c>
      <c r="OEV67" s="4" t="s">
        <v>3</v>
      </c>
      <c r="OEW67" s="4" t="s">
        <v>4</v>
      </c>
      <c r="OEX67" s="4" t="s">
        <v>5</v>
      </c>
      <c r="OEY67" s="4" t="s">
        <v>6</v>
      </c>
      <c r="OEZ67" s="4" t="s">
        <v>7</v>
      </c>
      <c r="OFA67" s="4" t="s">
        <v>8</v>
      </c>
      <c r="OFB67" s="4" t="s">
        <v>9</v>
      </c>
      <c r="OFC67" s="4" t="s">
        <v>10</v>
      </c>
      <c r="OFD67" s="4" t="s">
        <v>11</v>
      </c>
      <c r="OFE67" s="4" t="s">
        <v>12</v>
      </c>
      <c r="OFF67" s="4" t="s">
        <v>13</v>
      </c>
      <c r="OFG67" s="4" t="s">
        <v>14</v>
      </c>
      <c r="OFH67" s="4" t="s">
        <v>63</v>
      </c>
      <c r="OFI67" s="3"/>
      <c r="OFJ67" s="3" t="s">
        <v>1</v>
      </c>
      <c r="OFK67" s="3" t="s">
        <v>2</v>
      </c>
      <c r="OFL67" s="4" t="s">
        <v>3</v>
      </c>
      <c r="OFM67" s="4" t="s">
        <v>4</v>
      </c>
      <c r="OFN67" s="4" t="s">
        <v>5</v>
      </c>
      <c r="OFO67" s="4" t="s">
        <v>6</v>
      </c>
      <c r="OFP67" s="4" t="s">
        <v>7</v>
      </c>
      <c r="OFQ67" s="4" t="s">
        <v>8</v>
      </c>
      <c r="OFR67" s="4" t="s">
        <v>9</v>
      </c>
      <c r="OFS67" s="4" t="s">
        <v>10</v>
      </c>
      <c r="OFT67" s="4" t="s">
        <v>11</v>
      </c>
      <c r="OFU67" s="4" t="s">
        <v>12</v>
      </c>
      <c r="OFV67" s="4" t="s">
        <v>13</v>
      </c>
      <c r="OFW67" s="4" t="s">
        <v>14</v>
      </c>
      <c r="OFX67" s="4" t="s">
        <v>63</v>
      </c>
      <c r="OFY67" s="3"/>
      <c r="OFZ67" s="3" t="s">
        <v>1</v>
      </c>
      <c r="OGA67" s="3" t="s">
        <v>2</v>
      </c>
      <c r="OGB67" s="4" t="s">
        <v>3</v>
      </c>
      <c r="OGC67" s="4" t="s">
        <v>4</v>
      </c>
      <c r="OGD67" s="4" t="s">
        <v>5</v>
      </c>
      <c r="OGE67" s="4" t="s">
        <v>6</v>
      </c>
      <c r="OGF67" s="4" t="s">
        <v>7</v>
      </c>
      <c r="OGG67" s="4" t="s">
        <v>8</v>
      </c>
      <c r="OGH67" s="4" t="s">
        <v>9</v>
      </c>
      <c r="OGI67" s="4" t="s">
        <v>10</v>
      </c>
      <c r="OGJ67" s="4" t="s">
        <v>11</v>
      </c>
      <c r="OGK67" s="4" t="s">
        <v>12</v>
      </c>
      <c r="OGL67" s="4" t="s">
        <v>13</v>
      </c>
      <c r="OGM67" s="4" t="s">
        <v>14</v>
      </c>
      <c r="OGN67" s="4" t="s">
        <v>63</v>
      </c>
      <c r="OGO67" s="3"/>
      <c r="OGP67" s="3" t="s">
        <v>1</v>
      </c>
      <c r="OGQ67" s="3" t="s">
        <v>2</v>
      </c>
      <c r="OGR67" s="4" t="s">
        <v>3</v>
      </c>
      <c r="OGS67" s="4" t="s">
        <v>4</v>
      </c>
      <c r="OGT67" s="4" t="s">
        <v>5</v>
      </c>
      <c r="OGU67" s="4" t="s">
        <v>6</v>
      </c>
      <c r="OGV67" s="4" t="s">
        <v>7</v>
      </c>
      <c r="OGW67" s="4" t="s">
        <v>8</v>
      </c>
      <c r="OGX67" s="4" t="s">
        <v>9</v>
      </c>
      <c r="OGY67" s="4" t="s">
        <v>10</v>
      </c>
      <c r="OGZ67" s="4" t="s">
        <v>11</v>
      </c>
      <c r="OHA67" s="4" t="s">
        <v>12</v>
      </c>
      <c r="OHB67" s="4" t="s">
        <v>13</v>
      </c>
      <c r="OHC67" s="4" t="s">
        <v>14</v>
      </c>
      <c r="OHD67" s="4" t="s">
        <v>63</v>
      </c>
      <c r="OHE67" s="3"/>
      <c r="OHF67" s="3" t="s">
        <v>1</v>
      </c>
      <c r="OHG67" s="3" t="s">
        <v>2</v>
      </c>
      <c r="OHH67" s="4" t="s">
        <v>3</v>
      </c>
      <c r="OHI67" s="4" t="s">
        <v>4</v>
      </c>
      <c r="OHJ67" s="4" t="s">
        <v>5</v>
      </c>
      <c r="OHK67" s="4" t="s">
        <v>6</v>
      </c>
      <c r="OHL67" s="4" t="s">
        <v>7</v>
      </c>
      <c r="OHM67" s="4" t="s">
        <v>8</v>
      </c>
      <c r="OHN67" s="4" t="s">
        <v>9</v>
      </c>
      <c r="OHO67" s="4" t="s">
        <v>10</v>
      </c>
      <c r="OHP67" s="4" t="s">
        <v>11</v>
      </c>
      <c r="OHQ67" s="4" t="s">
        <v>12</v>
      </c>
      <c r="OHR67" s="4" t="s">
        <v>13</v>
      </c>
      <c r="OHS67" s="4" t="s">
        <v>14</v>
      </c>
      <c r="OHT67" s="4" t="s">
        <v>63</v>
      </c>
      <c r="OHU67" s="3"/>
      <c r="OHV67" s="3" t="s">
        <v>1</v>
      </c>
      <c r="OHW67" s="3" t="s">
        <v>2</v>
      </c>
      <c r="OHX67" s="4" t="s">
        <v>3</v>
      </c>
      <c r="OHY67" s="4" t="s">
        <v>4</v>
      </c>
      <c r="OHZ67" s="4" t="s">
        <v>5</v>
      </c>
      <c r="OIA67" s="4" t="s">
        <v>6</v>
      </c>
      <c r="OIB67" s="4" t="s">
        <v>7</v>
      </c>
      <c r="OIC67" s="4" t="s">
        <v>8</v>
      </c>
      <c r="OID67" s="4" t="s">
        <v>9</v>
      </c>
      <c r="OIE67" s="4" t="s">
        <v>10</v>
      </c>
      <c r="OIF67" s="4" t="s">
        <v>11</v>
      </c>
      <c r="OIG67" s="4" t="s">
        <v>12</v>
      </c>
      <c r="OIH67" s="4" t="s">
        <v>13</v>
      </c>
      <c r="OII67" s="4" t="s">
        <v>14</v>
      </c>
      <c r="OIJ67" s="4" t="s">
        <v>63</v>
      </c>
      <c r="OIK67" s="3"/>
      <c r="OIL67" s="3" t="s">
        <v>1</v>
      </c>
      <c r="OIM67" s="3" t="s">
        <v>2</v>
      </c>
      <c r="OIN67" s="4" t="s">
        <v>3</v>
      </c>
      <c r="OIO67" s="4" t="s">
        <v>4</v>
      </c>
      <c r="OIP67" s="4" t="s">
        <v>5</v>
      </c>
      <c r="OIQ67" s="4" t="s">
        <v>6</v>
      </c>
      <c r="OIR67" s="4" t="s">
        <v>7</v>
      </c>
      <c r="OIS67" s="4" t="s">
        <v>8</v>
      </c>
      <c r="OIT67" s="4" t="s">
        <v>9</v>
      </c>
      <c r="OIU67" s="4" t="s">
        <v>10</v>
      </c>
      <c r="OIV67" s="4" t="s">
        <v>11</v>
      </c>
      <c r="OIW67" s="4" t="s">
        <v>12</v>
      </c>
      <c r="OIX67" s="4" t="s">
        <v>13</v>
      </c>
      <c r="OIY67" s="4" t="s">
        <v>14</v>
      </c>
      <c r="OIZ67" s="4" t="s">
        <v>63</v>
      </c>
      <c r="OJA67" s="3"/>
      <c r="OJB67" s="3" t="s">
        <v>1</v>
      </c>
      <c r="OJC67" s="3" t="s">
        <v>2</v>
      </c>
      <c r="OJD67" s="4" t="s">
        <v>3</v>
      </c>
      <c r="OJE67" s="4" t="s">
        <v>4</v>
      </c>
      <c r="OJF67" s="4" t="s">
        <v>5</v>
      </c>
      <c r="OJG67" s="4" t="s">
        <v>6</v>
      </c>
      <c r="OJH67" s="4" t="s">
        <v>7</v>
      </c>
      <c r="OJI67" s="4" t="s">
        <v>8</v>
      </c>
      <c r="OJJ67" s="4" t="s">
        <v>9</v>
      </c>
      <c r="OJK67" s="4" t="s">
        <v>10</v>
      </c>
      <c r="OJL67" s="4" t="s">
        <v>11</v>
      </c>
      <c r="OJM67" s="4" t="s">
        <v>12</v>
      </c>
      <c r="OJN67" s="4" t="s">
        <v>13</v>
      </c>
      <c r="OJO67" s="4" t="s">
        <v>14</v>
      </c>
      <c r="OJP67" s="4" t="s">
        <v>63</v>
      </c>
      <c r="OJQ67" s="3"/>
      <c r="OJR67" s="3" t="s">
        <v>1</v>
      </c>
      <c r="OJS67" s="3" t="s">
        <v>2</v>
      </c>
      <c r="OJT67" s="4" t="s">
        <v>3</v>
      </c>
      <c r="OJU67" s="4" t="s">
        <v>4</v>
      </c>
      <c r="OJV67" s="4" t="s">
        <v>5</v>
      </c>
      <c r="OJW67" s="4" t="s">
        <v>6</v>
      </c>
      <c r="OJX67" s="4" t="s">
        <v>7</v>
      </c>
      <c r="OJY67" s="4" t="s">
        <v>8</v>
      </c>
      <c r="OJZ67" s="4" t="s">
        <v>9</v>
      </c>
      <c r="OKA67" s="4" t="s">
        <v>10</v>
      </c>
      <c r="OKB67" s="4" t="s">
        <v>11</v>
      </c>
      <c r="OKC67" s="4" t="s">
        <v>12</v>
      </c>
      <c r="OKD67" s="4" t="s">
        <v>13</v>
      </c>
      <c r="OKE67" s="4" t="s">
        <v>14</v>
      </c>
      <c r="OKF67" s="4" t="s">
        <v>63</v>
      </c>
      <c r="OKG67" s="3"/>
      <c r="OKH67" s="3" t="s">
        <v>1</v>
      </c>
      <c r="OKI67" s="3" t="s">
        <v>2</v>
      </c>
      <c r="OKJ67" s="4" t="s">
        <v>3</v>
      </c>
      <c r="OKK67" s="4" t="s">
        <v>4</v>
      </c>
      <c r="OKL67" s="4" t="s">
        <v>5</v>
      </c>
      <c r="OKM67" s="4" t="s">
        <v>6</v>
      </c>
      <c r="OKN67" s="4" t="s">
        <v>7</v>
      </c>
      <c r="OKO67" s="4" t="s">
        <v>8</v>
      </c>
      <c r="OKP67" s="4" t="s">
        <v>9</v>
      </c>
      <c r="OKQ67" s="4" t="s">
        <v>10</v>
      </c>
      <c r="OKR67" s="4" t="s">
        <v>11</v>
      </c>
      <c r="OKS67" s="4" t="s">
        <v>12</v>
      </c>
      <c r="OKT67" s="4" t="s">
        <v>13</v>
      </c>
      <c r="OKU67" s="4" t="s">
        <v>14</v>
      </c>
      <c r="OKV67" s="4" t="s">
        <v>63</v>
      </c>
      <c r="OKW67" s="3"/>
      <c r="OKX67" s="3" t="s">
        <v>1</v>
      </c>
      <c r="OKY67" s="3" t="s">
        <v>2</v>
      </c>
      <c r="OKZ67" s="4" t="s">
        <v>3</v>
      </c>
      <c r="OLA67" s="4" t="s">
        <v>4</v>
      </c>
      <c r="OLB67" s="4" t="s">
        <v>5</v>
      </c>
      <c r="OLC67" s="4" t="s">
        <v>6</v>
      </c>
      <c r="OLD67" s="4" t="s">
        <v>7</v>
      </c>
      <c r="OLE67" s="4" t="s">
        <v>8</v>
      </c>
      <c r="OLF67" s="4" t="s">
        <v>9</v>
      </c>
      <c r="OLG67" s="4" t="s">
        <v>10</v>
      </c>
      <c r="OLH67" s="4" t="s">
        <v>11</v>
      </c>
      <c r="OLI67" s="4" t="s">
        <v>12</v>
      </c>
      <c r="OLJ67" s="4" t="s">
        <v>13</v>
      </c>
      <c r="OLK67" s="4" t="s">
        <v>14</v>
      </c>
      <c r="OLL67" s="4" t="s">
        <v>63</v>
      </c>
      <c r="OLM67" s="3"/>
      <c r="OLN67" s="3" t="s">
        <v>1</v>
      </c>
      <c r="OLO67" s="3" t="s">
        <v>2</v>
      </c>
      <c r="OLP67" s="4" t="s">
        <v>3</v>
      </c>
      <c r="OLQ67" s="4" t="s">
        <v>4</v>
      </c>
      <c r="OLR67" s="4" t="s">
        <v>5</v>
      </c>
      <c r="OLS67" s="4" t="s">
        <v>6</v>
      </c>
      <c r="OLT67" s="4" t="s">
        <v>7</v>
      </c>
      <c r="OLU67" s="4" t="s">
        <v>8</v>
      </c>
      <c r="OLV67" s="4" t="s">
        <v>9</v>
      </c>
      <c r="OLW67" s="4" t="s">
        <v>10</v>
      </c>
      <c r="OLX67" s="4" t="s">
        <v>11</v>
      </c>
      <c r="OLY67" s="4" t="s">
        <v>12</v>
      </c>
      <c r="OLZ67" s="4" t="s">
        <v>13</v>
      </c>
      <c r="OMA67" s="4" t="s">
        <v>14</v>
      </c>
      <c r="OMB67" s="4" t="s">
        <v>63</v>
      </c>
      <c r="OMC67" s="3"/>
      <c r="OMD67" s="3" t="s">
        <v>1</v>
      </c>
      <c r="OME67" s="3" t="s">
        <v>2</v>
      </c>
      <c r="OMF67" s="4" t="s">
        <v>3</v>
      </c>
      <c r="OMG67" s="4" t="s">
        <v>4</v>
      </c>
      <c r="OMH67" s="4" t="s">
        <v>5</v>
      </c>
      <c r="OMI67" s="4" t="s">
        <v>6</v>
      </c>
      <c r="OMJ67" s="4" t="s">
        <v>7</v>
      </c>
      <c r="OMK67" s="4" t="s">
        <v>8</v>
      </c>
      <c r="OML67" s="4" t="s">
        <v>9</v>
      </c>
      <c r="OMM67" s="4" t="s">
        <v>10</v>
      </c>
      <c r="OMN67" s="4" t="s">
        <v>11</v>
      </c>
      <c r="OMO67" s="4" t="s">
        <v>12</v>
      </c>
      <c r="OMP67" s="4" t="s">
        <v>13</v>
      </c>
      <c r="OMQ67" s="4" t="s">
        <v>14</v>
      </c>
      <c r="OMR67" s="4" t="s">
        <v>63</v>
      </c>
      <c r="OMS67" s="3"/>
      <c r="OMT67" s="3" t="s">
        <v>1</v>
      </c>
      <c r="OMU67" s="3" t="s">
        <v>2</v>
      </c>
      <c r="OMV67" s="4" t="s">
        <v>3</v>
      </c>
      <c r="OMW67" s="4" t="s">
        <v>4</v>
      </c>
      <c r="OMX67" s="4" t="s">
        <v>5</v>
      </c>
      <c r="OMY67" s="4" t="s">
        <v>6</v>
      </c>
      <c r="OMZ67" s="4" t="s">
        <v>7</v>
      </c>
      <c r="ONA67" s="4" t="s">
        <v>8</v>
      </c>
      <c r="ONB67" s="4" t="s">
        <v>9</v>
      </c>
      <c r="ONC67" s="4" t="s">
        <v>10</v>
      </c>
      <c r="OND67" s="4" t="s">
        <v>11</v>
      </c>
      <c r="ONE67" s="4" t="s">
        <v>12</v>
      </c>
      <c r="ONF67" s="4" t="s">
        <v>13</v>
      </c>
      <c r="ONG67" s="4" t="s">
        <v>14</v>
      </c>
      <c r="ONH67" s="4" t="s">
        <v>63</v>
      </c>
      <c r="ONI67" s="3"/>
      <c r="ONJ67" s="3" t="s">
        <v>1</v>
      </c>
      <c r="ONK67" s="3" t="s">
        <v>2</v>
      </c>
      <c r="ONL67" s="4" t="s">
        <v>3</v>
      </c>
      <c r="ONM67" s="4" t="s">
        <v>4</v>
      </c>
      <c r="ONN67" s="4" t="s">
        <v>5</v>
      </c>
      <c r="ONO67" s="4" t="s">
        <v>6</v>
      </c>
      <c r="ONP67" s="4" t="s">
        <v>7</v>
      </c>
      <c r="ONQ67" s="4" t="s">
        <v>8</v>
      </c>
      <c r="ONR67" s="4" t="s">
        <v>9</v>
      </c>
      <c r="ONS67" s="4" t="s">
        <v>10</v>
      </c>
      <c r="ONT67" s="4" t="s">
        <v>11</v>
      </c>
      <c r="ONU67" s="4" t="s">
        <v>12</v>
      </c>
      <c r="ONV67" s="4" t="s">
        <v>13</v>
      </c>
      <c r="ONW67" s="4" t="s">
        <v>14</v>
      </c>
      <c r="ONX67" s="4" t="s">
        <v>63</v>
      </c>
      <c r="ONY67" s="3"/>
      <c r="ONZ67" s="3" t="s">
        <v>1</v>
      </c>
      <c r="OOA67" s="3" t="s">
        <v>2</v>
      </c>
      <c r="OOB67" s="4" t="s">
        <v>3</v>
      </c>
      <c r="OOC67" s="4" t="s">
        <v>4</v>
      </c>
      <c r="OOD67" s="4" t="s">
        <v>5</v>
      </c>
      <c r="OOE67" s="4" t="s">
        <v>6</v>
      </c>
      <c r="OOF67" s="4" t="s">
        <v>7</v>
      </c>
      <c r="OOG67" s="4" t="s">
        <v>8</v>
      </c>
      <c r="OOH67" s="4" t="s">
        <v>9</v>
      </c>
      <c r="OOI67" s="4" t="s">
        <v>10</v>
      </c>
      <c r="OOJ67" s="4" t="s">
        <v>11</v>
      </c>
      <c r="OOK67" s="4" t="s">
        <v>12</v>
      </c>
      <c r="OOL67" s="4" t="s">
        <v>13</v>
      </c>
      <c r="OOM67" s="4" t="s">
        <v>14</v>
      </c>
      <c r="OON67" s="4" t="s">
        <v>63</v>
      </c>
      <c r="OOO67" s="3"/>
      <c r="OOP67" s="3" t="s">
        <v>1</v>
      </c>
      <c r="OOQ67" s="3" t="s">
        <v>2</v>
      </c>
      <c r="OOR67" s="4" t="s">
        <v>3</v>
      </c>
      <c r="OOS67" s="4" t="s">
        <v>4</v>
      </c>
      <c r="OOT67" s="4" t="s">
        <v>5</v>
      </c>
      <c r="OOU67" s="4" t="s">
        <v>6</v>
      </c>
      <c r="OOV67" s="4" t="s">
        <v>7</v>
      </c>
      <c r="OOW67" s="4" t="s">
        <v>8</v>
      </c>
      <c r="OOX67" s="4" t="s">
        <v>9</v>
      </c>
      <c r="OOY67" s="4" t="s">
        <v>10</v>
      </c>
      <c r="OOZ67" s="4" t="s">
        <v>11</v>
      </c>
      <c r="OPA67" s="4" t="s">
        <v>12</v>
      </c>
      <c r="OPB67" s="4" t="s">
        <v>13</v>
      </c>
      <c r="OPC67" s="4" t="s">
        <v>14</v>
      </c>
      <c r="OPD67" s="4" t="s">
        <v>63</v>
      </c>
      <c r="OPE67" s="3"/>
      <c r="OPF67" s="3" t="s">
        <v>1</v>
      </c>
      <c r="OPG67" s="3" t="s">
        <v>2</v>
      </c>
      <c r="OPH67" s="4" t="s">
        <v>3</v>
      </c>
      <c r="OPI67" s="4" t="s">
        <v>4</v>
      </c>
      <c r="OPJ67" s="4" t="s">
        <v>5</v>
      </c>
      <c r="OPK67" s="4" t="s">
        <v>6</v>
      </c>
      <c r="OPL67" s="4" t="s">
        <v>7</v>
      </c>
      <c r="OPM67" s="4" t="s">
        <v>8</v>
      </c>
      <c r="OPN67" s="4" t="s">
        <v>9</v>
      </c>
      <c r="OPO67" s="4" t="s">
        <v>10</v>
      </c>
      <c r="OPP67" s="4" t="s">
        <v>11</v>
      </c>
      <c r="OPQ67" s="4" t="s">
        <v>12</v>
      </c>
      <c r="OPR67" s="4" t="s">
        <v>13</v>
      </c>
      <c r="OPS67" s="4" t="s">
        <v>14</v>
      </c>
      <c r="OPT67" s="4" t="s">
        <v>63</v>
      </c>
      <c r="OPU67" s="3"/>
      <c r="OPV67" s="3" t="s">
        <v>1</v>
      </c>
      <c r="OPW67" s="3" t="s">
        <v>2</v>
      </c>
      <c r="OPX67" s="4" t="s">
        <v>3</v>
      </c>
      <c r="OPY67" s="4" t="s">
        <v>4</v>
      </c>
      <c r="OPZ67" s="4" t="s">
        <v>5</v>
      </c>
      <c r="OQA67" s="4" t="s">
        <v>6</v>
      </c>
      <c r="OQB67" s="4" t="s">
        <v>7</v>
      </c>
      <c r="OQC67" s="4" t="s">
        <v>8</v>
      </c>
      <c r="OQD67" s="4" t="s">
        <v>9</v>
      </c>
      <c r="OQE67" s="4" t="s">
        <v>10</v>
      </c>
      <c r="OQF67" s="4" t="s">
        <v>11</v>
      </c>
      <c r="OQG67" s="4" t="s">
        <v>12</v>
      </c>
      <c r="OQH67" s="4" t="s">
        <v>13</v>
      </c>
      <c r="OQI67" s="4" t="s">
        <v>14</v>
      </c>
      <c r="OQJ67" s="4" t="s">
        <v>63</v>
      </c>
      <c r="OQK67" s="3"/>
      <c r="OQL67" s="3" t="s">
        <v>1</v>
      </c>
      <c r="OQM67" s="3" t="s">
        <v>2</v>
      </c>
      <c r="OQN67" s="4" t="s">
        <v>3</v>
      </c>
      <c r="OQO67" s="4" t="s">
        <v>4</v>
      </c>
      <c r="OQP67" s="4" t="s">
        <v>5</v>
      </c>
      <c r="OQQ67" s="4" t="s">
        <v>6</v>
      </c>
      <c r="OQR67" s="4" t="s">
        <v>7</v>
      </c>
      <c r="OQS67" s="4" t="s">
        <v>8</v>
      </c>
      <c r="OQT67" s="4" t="s">
        <v>9</v>
      </c>
      <c r="OQU67" s="4" t="s">
        <v>10</v>
      </c>
      <c r="OQV67" s="4" t="s">
        <v>11</v>
      </c>
      <c r="OQW67" s="4" t="s">
        <v>12</v>
      </c>
      <c r="OQX67" s="4" t="s">
        <v>13</v>
      </c>
      <c r="OQY67" s="4" t="s">
        <v>14</v>
      </c>
      <c r="OQZ67" s="4" t="s">
        <v>63</v>
      </c>
      <c r="ORA67" s="3"/>
      <c r="ORB67" s="3" t="s">
        <v>1</v>
      </c>
      <c r="ORC67" s="3" t="s">
        <v>2</v>
      </c>
      <c r="ORD67" s="4" t="s">
        <v>3</v>
      </c>
      <c r="ORE67" s="4" t="s">
        <v>4</v>
      </c>
      <c r="ORF67" s="4" t="s">
        <v>5</v>
      </c>
      <c r="ORG67" s="4" t="s">
        <v>6</v>
      </c>
      <c r="ORH67" s="4" t="s">
        <v>7</v>
      </c>
      <c r="ORI67" s="4" t="s">
        <v>8</v>
      </c>
      <c r="ORJ67" s="4" t="s">
        <v>9</v>
      </c>
      <c r="ORK67" s="4" t="s">
        <v>10</v>
      </c>
      <c r="ORL67" s="4" t="s">
        <v>11</v>
      </c>
      <c r="ORM67" s="4" t="s">
        <v>12</v>
      </c>
      <c r="ORN67" s="4" t="s">
        <v>13</v>
      </c>
      <c r="ORO67" s="4" t="s">
        <v>14</v>
      </c>
      <c r="ORP67" s="4" t="s">
        <v>63</v>
      </c>
      <c r="ORQ67" s="3"/>
      <c r="ORR67" s="3" t="s">
        <v>1</v>
      </c>
      <c r="ORS67" s="3" t="s">
        <v>2</v>
      </c>
      <c r="ORT67" s="4" t="s">
        <v>3</v>
      </c>
      <c r="ORU67" s="4" t="s">
        <v>4</v>
      </c>
      <c r="ORV67" s="4" t="s">
        <v>5</v>
      </c>
      <c r="ORW67" s="4" t="s">
        <v>6</v>
      </c>
      <c r="ORX67" s="4" t="s">
        <v>7</v>
      </c>
      <c r="ORY67" s="4" t="s">
        <v>8</v>
      </c>
      <c r="ORZ67" s="4" t="s">
        <v>9</v>
      </c>
      <c r="OSA67" s="4" t="s">
        <v>10</v>
      </c>
      <c r="OSB67" s="4" t="s">
        <v>11</v>
      </c>
      <c r="OSC67" s="4" t="s">
        <v>12</v>
      </c>
      <c r="OSD67" s="4" t="s">
        <v>13</v>
      </c>
      <c r="OSE67" s="4" t="s">
        <v>14</v>
      </c>
      <c r="OSF67" s="4" t="s">
        <v>63</v>
      </c>
      <c r="OSG67" s="3"/>
      <c r="OSH67" s="3" t="s">
        <v>1</v>
      </c>
      <c r="OSI67" s="3" t="s">
        <v>2</v>
      </c>
      <c r="OSJ67" s="4" t="s">
        <v>3</v>
      </c>
      <c r="OSK67" s="4" t="s">
        <v>4</v>
      </c>
      <c r="OSL67" s="4" t="s">
        <v>5</v>
      </c>
      <c r="OSM67" s="4" t="s">
        <v>6</v>
      </c>
      <c r="OSN67" s="4" t="s">
        <v>7</v>
      </c>
      <c r="OSO67" s="4" t="s">
        <v>8</v>
      </c>
      <c r="OSP67" s="4" t="s">
        <v>9</v>
      </c>
      <c r="OSQ67" s="4" t="s">
        <v>10</v>
      </c>
      <c r="OSR67" s="4" t="s">
        <v>11</v>
      </c>
      <c r="OSS67" s="4" t="s">
        <v>12</v>
      </c>
      <c r="OST67" s="4" t="s">
        <v>13</v>
      </c>
      <c r="OSU67" s="4" t="s">
        <v>14</v>
      </c>
      <c r="OSV67" s="4" t="s">
        <v>63</v>
      </c>
      <c r="OSW67" s="3"/>
      <c r="OSX67" s="3" t="s">
        <v>1</v>
      </c>
      <c r="OSY67" s="3" t="s">
        <v>2</v>
      </c>
      <c r="OSZ67" s="4" t="s">
        <v>3</v>
      </c>
      <c r="OTA67" s="4" t="s">
        <v>4</v>
      </c>
      <c r="OTB67" s="4" t="s">
        <v>5</v>
      </c>
      <c r="OTC67" s="4" t="s">
        <v>6</v>
      </c>
      <c r="OTD67" s="4" t="s">
        <v>7</v>
      </c>
      <c r="OTE67" s="4" t="s">
        <v>8</v>
      </c>
      <c r="OTF67" s="4" t="s">
        <v>9</v>
      </c>
      <c r="OTG67" s="4" t="s">
        <v>10</v>
      </c>
      <c r="OTH67" s="4" t="s">
        <v>11</v>
      </c>
      <c r="OTI67" s="4" t="s">
        <v>12</v>
      </c>
      <c r="OTJ67" s="4" t="s">
        <v>13</v>
      </c>
      <c r="OTK67" s="4" t="s">
        <v>14</v>
      </c>
      <c r="OTL67" s="4" t="s">
        <v>63</v>
      </c>
      <c r="OTM67" s="3"/>
      <c r="OTN67" s="3" t="s">
        <v>1</v>
      </c>
      <c r="OTO67" s="3" t="s">
        <v>2</v>
      </c>
      <c r="OTP67" s="4" t="s">
        <v>3</v>
      </c>
      <c r="OTQ67" s="4" t="s">
        <v>4</v>
      </c>
      <c r="OTR67" s="4" t="s">
        <v>5</v>
      </c>
      <c r="OTS67" s="4" t="s">
        <v>6</v>
      </c>
      <c r="OTT67" s="4" t="s">
        <v>7</v>
      </c>
      <c r="OTU67" s="4" t="s">
        <v>8</v>
      </c>
      <c r="OTV67" s="4" t="s">
        <v>9</v>
      </c>
      <c r="OTW67" s="4" t="s">
        <v>10</v>
      </c>
      <c r="OTX67" s="4" t="s">
        <v>11</v>
      </c>
      <c r="OTY67" s="4" t="s">
        <v>12</v>
      </c>
      <c r="OTZ67" s="4" t="s">
        <v>13</v>
      </c>
      <c r="OUA67" s="4" t="s">
        <v>14</v>
      </c>
      <c r="OUB67" s="4" t="s">
        <v>63</v>
      </c>
      <c r="OUC67" s="3"/>
      <c r="OUD67" s="3" t="s">
        <v>1</v>
      </c>
      <c r="OUE67" s="3" t="s">
        <v>2</v>
      </c>
      <c r="OUF67" s="4" t="s">
        <v>3</v>
      </c>
      <c r="OUG67" s="4" t="s">
        <v>4</v>
      </c>
      <c r="OUH67" s="4" t="s">
        <v>5</v>
      </c>
      <c r="OUI67" s="4" t="s">
        <v>6</v>
      </c>
      <c r="OUJ67" s="4" t="s">
        <v>7</v>
      </c>
      <c r="OUK67" s="4" t="s">
        <v>8</v>
      </c>
      <c r="OUL67" s="4" t="s">
        <v>9</v>
      </c>
      <c r="OUM67" s="4" t="s">
        <v>10</v>
      </c>
      <c r="OUN67" s="4" t="s">
        <v>11</v>
      </c>
      <c r="OUO67" s="4" t="s">
        <v>12</v>
      </c>
      <c r="OUP67" s="4" t="s">
        <v>13</v>
      </c>
      <c r="OUQ67" s="4" t="s">
        <v>14</v>
      </c>
      <c r="OUR67" s="4" t="s">
        <v>63</v>
      </c>
      <c r="OUS67" s="3"/>
      <c r="OUT67" s="3" t="s">
        <v>1</v>
      </c>
      <c r="OUU67" s="3" t="s">
        <v>2</v>
      </c>
      <c r="OUV67" s="4" t="s">
        <v>3</v>
      </c>
      <c r="OUW67" s="4" t="s">
        <v>4</v>
      </c>
      <c r="OUX67" s="4" t="s">
        <v>5</v>
      </c>
      <c r="OUY67" s="4" t="s">
        <v>6</v>
      </c>
      <c r="OUZ67" s="4" t="s">
        <v>7</v>
      </c>
      <c r="OVA67" s="4" t="s">
        <v>8</v>
      </c>
      <c r="OVB67" s="4" t="s">
        <v>9</v>
      </c>
      <c r="OVC67" s="4" t="s">
        <v>10</v>
      </c>
      <c r="OVD67" s="4" t="s">
        <v>11</v>
      </c>
      <c r="OVE67" s="4" t="s">
        <v>12</v>
      </c>
      <c r="OVF67" s="4" t="s">
        <v>13</v>
      </c>
      <c r="OVG67" s="4" t="s">
        <v>14</v>
      </c>
      <c r="OVH67" s="4" t="s">
        <v>63</v>
      </c>
      <c r="OVI67" s="3"/>
      <c r="OVJ67" s="3" t="s">
        <v>1</v>
      </c>
      <c r="OVK67" s="3" t="s">
        <v>2</v>
      </c>
      <c r="OVL67" s="4" t="s">
        <v>3</v>
      </c>
      <c r="OVM67" s="4" t="s">
        <v>4</v>
      </c>
      <c r="OVN67" s="4" t="s">
        <v>5</v>
      </c>
      <c r="OVO67" s="4" t="s">
        <v>6</v>
      </c>
      <c r="OVP67" s="4" t="s">
        <v>7</v>
      </c>
      <c r="OVQ67" s="4" t="s">
        <v>8</v>
      </c>
      <c r="OVR67" s="4" t="s">
        <v>9</v>
      </c>
      <c r="OVS67" s="4" t="s">
        <v>10</v>
      </c>
      <c r="OVT67" s="4" t="s">
        <v>11</v>
      </c>
      <c r="OVU67" s="4" t="s">
        <v>12</v>
      </c>
      <c r="OVV67" s="4" t="s">
        <v>13</v>
      </c>
      <c r="OVW67" s="4" t="s">
        <v>14</v>
      </c>
      <c r="OVX67" s="4" t="s">
        <v>63</v>
      </c>
      <c r="OVY67" s="3"/>
      <c r="OVZ67" s="3" t="s">
        <v>1</v>
      </c>
      <c r="OWA67" s="3" t="s">
        <v>2</v>
      </c>
      <c r="OWB67" s="4" t="s">
        <v>3</v>
      </c>
      <c r="OWC67" s="4" t="s">
        <v>4</v>
      </c>
      <c r="OWD67" s="4" t="s">
        <v>5</v>
      </c>
      <c r="OWE67" s="4" t="s">
        <v>6</v>
      </c>
      <c r="OWF67" s="4" t="s">
        <v>7</v>
      </c>
      <c r="OWG67" s="4" t="s">
        <v>8</v>
      </c>
      <c r="OWH67" s="4" t="s">
        <v>9</v>
      </c>
      <c r="OWI67" s="4" t="s">
        <v>10</v>
      </c>
      <c r="OWJ67" s="4" t="s">
        <v>11</v>
      </c>
      <c r="OWK67" s="4" t="s">
        <v>12</v>
      </c>
      <c r="OWL67" s="4" t="s">
        <v>13</v>
      </c>
      <c r="OWM67" s="4" t="s">
        <v>14</v>
      </c>
      <c r="OWN67" s="4" t="s">
        <v>63</v>
      </c>
      <c r="OWO67" s="3"/>
      <c r="OWP67" s="3" t="s">
        <v>1</v>
      </c>
      <c r="OWQ67" s="3" t="s">
        <v>2</v>
      </c>
      <c r="OWR67" s="4" t="s">
        <v>3</v>
      </c>
      <c r="OWS67" s="4" t="s">
        <v>4</v>
      </c>
      <c r="OWT67" s="4" t="s">
        <v>5</v>
      </c>
      <c r="OWU67" s="4" t="s">
        <v>6</v>
      </c>
      <c r="OWV67" s="4" t="s">
        <v>7</v>
      </c>
      <c r="OWW67" s="4" t="s">
        <v>8</v>
      </c>
      <c r="OWX67" s="4" t="s">
        <v>9</v>
      </c>
      <c r="OWY67" s="4" t="s">
        <v>10</v>
      </c>
      <c r="OWZ67" s="4" t="s">
        <v>11</v>
      </c>
      <c r="OXA67" s="4" t="s">
        <v>12</v>
      </c>
      <c r="OXB67" s="4" t="s">
        <v>13</v>
      </c>
      <c r="OXC67" s="4" t="s">
        <v>14</v>
      </c>
      <c r="OXD67" s="4" t="s">
        <v>63</v>
      </c>
      <c r="OXE67" s="3"/>
      <c r="OXF67" s="3" t="s">
        <v>1</v>
      </c>
      <c r="OXG67" s="3" t="s">
        <v>2</v>
      </c>
      <c r="OXH67" s="4" t="s">
        <v>3</v>
      </c>
      <c r="OXI67" s="4" t="s">
        <v>4</v>
      </c>
      <c r="OXJ67" s="4" t="s">
        <v>5</v>
      </c>
      <c r="OXK67" s="4" t="s">
        <v>6</v>
      </c>
      <c r="OXL67" s="4" t="s">
        <v>7</v>
      </c>
      <c r="OXM67" s="4" t="s">
        <v>8</v>
      </c>
      <c r="OXN67" s="4" t="s">
        <v>9</v>
      </c>
      <c r="OXO67" s="4" t="s">
        <v>10</v>
      </c>
      <c r="OXP67" s="4" t="s">
        <v>11</v>
      </c>
      <c r="OXQ67" s="4" t="s">
        <v>12</v>
      </c>
      <c r="OXR67" s="4" t="s">
        <v>13</v>
      </c>
      <c r="OXS67" s="4" t="s">
        <v>14</v>
      </c>
      <c r="OXT67" s="4" t="s">
        <v>63</v>
      </c>
      <c r="OXU67" s="3"/>
      <c r="OXV67" s="3" t="s">
        <v>1</v>
      </c>
      <c r="OXW67" s="3" t="s">
        <v>2</v>
      </c>
      <c r="OXX67" s="4" t="s">
        <v>3</v>
      </c>
      <c r="OXY67" s="4" t="s">
        <v>4</v>
      </c>
      <c r="OXZ67" s="4" t="s">
        <v>5</v>
      </c>
      <c r="OYA67" s="4" t="s">
        <v>6</v>
      </c>
      <c r="OYB67" s="4" t="s">
        <v>7</v>
      </c>
      <c r="OYC67" s="4" t="s">
        <v>8</v>
      </c>
      <c r="OYD67" s="4" t="s">
        <v>9</v>
      </c>
      <c r="OYE67" s="4" t="s">
        <v>10</v>
      </c>
      <c r="OYF67" s="4" t="s">
        <v>11</v>
      </c>
      <c r="OYG67" s="4" t="s">
        <v>12</v>
      </c>
      <c r="OYH67" s="4" t="s">
        <v>13</v>
      </c>
      <c r="OYI67" s="4" t="s">
        <v>14</v>
      </c>
      <c r="OYJ67" s="4" t="s">
        <v>63</v>
      </c>
      <c r="OYK67" s="3"/>
      <c r="OYL67" s="3" t="s">
        <v>1</v>
      </c>
      <c r="OYM67" s="3" t="s">
        <v>2</v>
      </c>
      <c r="OYN67" s="4" t="s">
        <v>3</v>
      </c>
      <c r="OYO67" s="4" t="s">
        <v>4</v>
      </c>
      <c r="OYP67" s="4" t="s">
        <v>5</v>
      </c>
      <c r="OYQ67" s="4" t="s">
        <v>6</v>
      </c>
      <c r="OYR67" s="4" t="s">
        <v>7</v>
      </c>
      <c r="OYS67" s="4" t="s">
        <v>8</v>
      </c>
      <c r="OYT67" s="4" t="s">
        <v>9</v>
      </c>
      <c r="OYU67" s="4" t="s">
        <v>10</v>
      </c>
      <c r="OYV67" s="4" t="s">
        <v>11</v>
      </c>
      <c r="OYW67" s="4" t="s">
        <v>12</v>
      </c>
      <c r="OYX67" s="4" t="s">
        <v>13</v>
      </c>
      <c r="OYY67" s="4" t="s">
        <v>14</v>
      </c>
      <c r="OYZ67" s="4" t="s">
        <v>63</v>
      </c>
      <c r="OZA67" s="3"/>
      <c r="OZB67" s="3" t="s">
        <v>1</v>
      </c>
      <c r="OZC67" s="3" t="s">
        <v>2</v>
      </c>
      <c r="OZD67" s="4" t="s">
        <v>3</v>
      </c>
      <c r="OZE67" s="4" t="s">
        <v>4</v>
      </c>
      <c r="OZF67" s="4" t="s">
        <v>5</v>
      </c>
      <c r="OZG67" s="4" t="s">
        <v>6</v>
      </c>
      <c r="OZH67" s="4" t="s">
        <v>7</v>
      </c>
      <c r="OZI67" s="4" t="s">
        <v>8</v>
      </c>
      <c r="OZJ67" s="4" t="s">
        <v>9</v>
      </c>
      <c r="OZK67" s="4" t="s">
        <v>10</v>
      </c>
      <c r="OZL67" s="4" t="s">
        <v>11</v>
      </c>
      <c r="OZM67" s="4" t="s">
        <v>12</v>
      </c>
      <c r="OZN67" s="4" t="s">
        <v>13</v>
      </c>
      <c r="OZO67" s="4" t="s">
        <v>14</v>
      </c>
      <c r="OZP67" s="4" t="s">
        <v>63</v>
      </c>
      <c r="OZQ67" s="3"/>
      <c r="OZR67" s="3" t="s">
        <v>1</v>
      </c>
      <c r="OZS67" s="3" t="s">
        <v>2</v>
      </c>
      <c r="OZT67" s="4" t="s">
        <v>3</v>
      </c>
      <c r="OZU67" s="4" t="s">
        <v>4</v>
      </c>
      <c r="OZV67" s="4" t="s">
        <v>5</v>
      </c>
      <c r="OZW67" s="4" t="s">
        <v>6</v>
      </c>
      <c r="OZX67" s="4" t="s">
        <v>7</v>
      </c>
      <c r="OZY67" s="4" t="s">
        <v>8</v>
      </c>
      <c r="OZZ67" s="4" t="s">
        <v>9</v>
      </c>
      <c r="PAA67" s="4" t="s">
        <v>10</v>
      </c>
      <c r="PAB67" s="4" t="s">
        <v>11</v>
      </c>
      <c r="PAC67" s="4" t="s">
        <v>12</v>
      </c>
      <c r="PAD67" s="4" t="s">
        <v>13</v>
      </c>
      <c r="PAE67" s="4" t="s">
        <v>14</v>
      </c>
      <c r="PAF67" s="4" t="s">
        <v>63</v>
      </c>
      <c r="PAG67" s="3"/>
      <c r="PAH67" s="3" t="s">
        <v>1</v>
      </c>
      <c r="PAI67" s="3" t="s">
        <v>2</v>
      </c>
      <c r="PAJ67" s="4" t="s">
        <v>3</v>
      </c>
      <c r="PAK67" s="4" t="s">
        <v>4</v>
      </c>
      <c r="PAL67" s="4" t="s">
        <v>5</v>
      </c>
      <c r="PAM67" s="4" t="s">
        <v>6</v>
      </c>
      <c r="PAN67" s="4" t="s">
        <v>7</v>
      </c>
      <c r="PAO67" s="4" t="s">
        <v>8</v>
      </c>
      <c r="PAP67" s="4" t="s">
        <v>9</v>
      </c>
      <c r="PAQ67" s="4" t="s">
        <v>10</v>
      </c>
      <c r="PAR67" s="4" t="s">
        <v>11</v>
      </c>
      <c r="PAS67" s="4" t="s">
        <v>12</v>
      </c>
      <c r="PAT67" s="4" t="s">
        <v>13</v>
      </c>
      <c r="PAU67" s="4" t="s">
        <v>14</v>
      </c>
      <c r="PAV67" s="4" t="s">
        <v>63</v>
      </c>
      <c r="PAW67" s="3"/>
      <c r="PAX67" s="3" t="s">
        <v>1</v>
      </c>
      <c r="PAY67" s="3" t="s">
        <v>2</v>
      </c>
      <c r="PAZ67" s="4" t="s">
        <v>3</v>
      </c>
      <c r="PBA67" s="4" t="s">
        <v>4</v>
      </c>
      <c r="PBB67" s="4" t="s">
        <v>5</v>
      </c>
      <c r="PBC67" s="4" t="s">
        <v>6</v>
      </c>
      <c r="PBD67" s="4" t="s">
        <v>7</v>
      </c>
      <c r="PBE67" s="4" t="s">
        <v>8</v>
      </c>
      <c r="PBF67" s="4" t="s">
        <v>9</v>
      </c>
      <c r="PBG67" s="4" t="s">
        <v>10</v>
      </c>
      <c r="PBH67" s="4" t="s">
        <v>11</v>
      </c>
      <c r="PBI67" s="4" t="s">
        <v>12</v>
      </c>
      <c r="PBJ67" s="4" t="s">
        <v>13</v>
      </c>
      <c r="PBK67" s="4" t="s">
        <v>14</v>
      </c>
      <c r="PBL67" s="4" t="s">
        <v>63</v>
      </c>
      <c r="PBM67" s="3"/>
      <c r="PBN67" s="3" t="s">
        <v>1</v>
      </c>
      <c r="PBO67" s="3" t="s">
        <v>2</v>
      </c>
      <c r="PBP67" s="4" t="s">
        <v>3</v>
      </c>
      <c r="PBQ67" s="4" t="s">
        <v>4</v>
      </c>
      <c r="PBR67" s="4" t="s">
        <v>5</v>
      </c>
      <c r="PBS67" s="4" t="s">
        <v>6</v>
      </c>
      <c r="PBT67" s="4" t="s">
        <v>7</v>
      </c>
      <c r="PBU67" s="4" t="s">
        <v>8</v>
      </c>
      <c r="PBV67" s="4" t="s">
        <v>9</v>
      </c>
      <c r="PBW67" s="4" t="s">
        <v>10</v>
      </c>
      <c r="PBX67" s="4" t="s">
        <v>11</v>
      </c>
      <c r="PBY67" s="4" t="s">
        <v>12</v>
      </c>
      <c r="PBZ67" s="4" t="s">
        <v>13</v>
      </c>
      <c r="PCA67" s="4" t="s">
        <v>14</v>
      </c>
      <c r="PCB67" s="4" t="s">
        <v>63</v>
      </c>
      <c r="PCC67" s="3"/>
      <c r="PCD67" s="3" t="s">
        <v>1</v>
      </c>
      <c r="PCE67" s="3" t="s">
        <v>2</v>
      </c>
      <c r="PCF67" s="4" t="s">
        <v>3</v>
      </c>
      <c r="PCG67" s="4" t="s">
        <v>4</v>
      </c>
      <c r="PCH67" s="4" t="s">
        <v>5</v>
      </c>
      <c r="PCI67" s="4" t="s">
        <v>6</v>
      </c>
      <c r="PCJ67" s="4" t="s">
        <v>7</v>
      </c>
      <c r="PCK67" s="4" t="s">
        <v>8</v>
      </c>
      <c r="PCL67" s="4" t="s">
        <v>9</v>
      </c>
      <c r="PCM67" s="4" t="s">
        <v>10</v>
      </c>
      <c r="PCN67" s="4" t="s">
        <v>11</v>
      </c>
      <c r="PCO67" s="4" t="s">
        <v>12</v>
      </c>
      <c r="PCP67" s="4" t="s">
        <v>13</v>
      </c>
      <c r="PCQ67" s="4" t="s">
        <v>14</v>
      </c>
      <c r="PCR67" s="4" t="s">
        <v>63</v>
      </c>
      <c r="PCS67" s="3"/>
      <c r="PCT67" s="3" t="s">
        <v>1</v>
      </c>
      <c r="PCU67" s="3" t="s">
        <v>2</v>
      </c>
      <c r="PCV67" s="4" t="s">
        <v>3</v>
      </c>
      <c r="PCW67" s="4" t="s">
        <v>4</v>
      </c>
      <c r="PCX67" s="4" t="s">
        <v>5</v>
      </c>
      <c r="PCY67" s="4" t="s">
        <v>6</v>
      </c>
      <c r="PCZ67" s="4" t="s">
        <v>7</v>
      </c>
      <c r="PDA67" s="4" t="s">
        <v>8</v>
      </c>
      <c r="PDB67" s="4" t="s">
        <v>9</v>
      </c>
      <c r="PDC67" s="4" t="s">
        <v>10</v>
      </c>
      <c r="PDD67" s="4" t="s">
        <v>11</v>
      </c>
      <c r="PDE67" s="4" t="s">
        <v>12</v>
      </c>
      <c r="PDF67" s="4" t="s">
        <v>13</v>
      </c>
      <c r="PDG67" s="4" t="s">
        <v>14</v>
      </c>
      <c r="PDH67" s="4" t="s">
        <v>63</v>
      </c>
      <c r="PDI67" s="3"/>
      <c r="PDJ67" s="3" t="s">
        <v>1</v>
      </c>
      <c r="PDK67" s="3" t="s">
        <v>2</v>
      </c>
      <c r="PDL67" s="4" t="s">
        <v>3</v>
      </c>
      <c r="PDM67" s="4" t="s">
        <v>4</v>
      </c>
      <c r="PDN67" s="4" t="s">
        <v>5</v>
      </c>
      <c r="PDO67" s="4" t="s">
        <v>6</v>
      </c>
      <c r="PDP67" s="4" t="s">
        <v>7</v>
      </c>
      <c r="PDQ67" s="4" t="s">
        <v>8</v>
      </c>
      <c r="PDR67" s="4" t="s">
        <v>9</v>
      </c>
      <c r="PDS67" s="4" t="s">
        <v>10</v>
      </c>
      <c r="PDT67" s="4" t="s">
        <v>11</v>
      </c>
      <c r="PDU67" s="4" t="s">
        <v>12</v>
      </c>
      <c r="PDV67" s="4" t="s">
        <v>13</v>
      </c>
      <c r="PDW67" s="4" t="s">
        <v>14</v>
      </c>
      <c r="PDX67" s="4" t="s">
        <v>63</v>
      </c>
      <c r="PDY67" s="3"/>
      <c r="PDZ67" s="3" t="s">
        <v>1</v>
      </c>
      <c r="PEA67" s="3" t="s">
        <v>2</v>
      </c>
      <c r="PEB67" s="4" t="s">
        <v>3</v>
      </c>
      <c r="PEC67" s="4" t="s">
        <v>4</v>
      </c>
      <c r="PED67" s="4" t="s">
        <v>5</v>
      </c>
      <c r="PEE67" s="4" t="s">
        <v>6</v>
      </c>
      <c r="PEF67" s="4" t="s">
        <v>7</v>
      </c>
      <c r="PEG67" s="4" t="s">
        <v>8</v>
      </c>
      <c r="PEH67" s="4" t="s">
        <v>9</v>
      </c>
      <c r="PEI67" s="4" t="s">
        <v>10</v>
      </c>
      <c r="PEJ67" s="4" t="s">
        <v>11</v>
      </c>
      <c r="PEK67" s="4" t="s">
        <v>12</v>
      </c>
      <c r="PEL67" s="4" t="s">
        <v>13</v>
      </c>
      <c r="PEM67" s="4" t="s">
        <v>14</v>
      </c>
      <c r="PEN67" s="4" t="s">
        <v>63</v>
      </c>
      <c r="PEO67" s="3"/>
      <c r="PEP67" s="3" t="s">
        <v>1</v>
      </c>
      <c r="PEQ67" s="3" t="s">
        <v>2</v>
      </c>
      <c r="PER67" s="4" t="s">
        <v>3</v>
      </c>
      <c r="PES67" s="4" t="s">
        <v>4</v>
      </c>
      <c r="PET67" s="4" t="s">
        <v>5</v>
      </c>
      <c r="PEU67" s="4" t="s">
        <v>6</v>
      </c>
      <c r="PEV67" s="4" t="s">
        <v>7</v>
      </c>
      <c r="PEW67" s="4" t="s">
        <v>8</v>
      </c>
      <c r="PEX67" s="4" t="s">
        <v>9</v>
      </c>
      <c r="PEY67" s="4" t="s">
        <v>10</v>
      </c>
      <c r="PEZ67" s="4" t="s">
        <v>11</v>
      </c>
      <c r="PFA67" s="4" t="s">
        <v>12</v>
      </c>
      <c r="PFB67" s="4" t="s">
        <v>13</v>
      </c>
      <c r="PFC67" s="4" t="s">
        <v>14</v>
      </c>
      <c r="PFD67" s="4" t="s">
        <v>63</v>
      </c>
      <c r="PFE67" s="3"/>
      <c r="PFF67" s="3" t="s">
        <v>1</v>
      </c>
      <c r="PFG67" s="3" t="s">
        <v>2</v>
      </c>
      <c r="PFH67" s="4" t="s">
        <v>3</v>
      </c>
      <c r="PFI67" s="4" t="s">
        <v>4</v>
      </c>
      <c r="PFJ67" s="4" t="s">
        <v>5</v>
      </c>
      <c r="PFK67" s="4" t="s">
        <v>6</v>
      </c>
      <c r="PFL67" s="4" t="s">
        <v>7</v>
      </c>
      <c r="PFM67" s="4" t="s">
        <v>8</v>
      </c>
      <c r="PFN67" s="4" t="s">
        <v>9</v>
      </c>
      <c r="PFO67" s="4" t="s">
        <v>10</v>
      </c>
      <c r="PFP67" s="4" t="s">
        <v>11</v>
      </c>
      <c r="PFQ67" s="4" t="s">
        <v>12</v>
      </c>
      <c r="PFR67" s="4" t="s">
        <v>13</v>
      </c>
      <c r="PFS67" s="4" t="s">
        <v>14</v>
      </c>
      <c r="PFT67" s="4" t="s">
        <v>63</v>
      </c>
      <c r="PFU67" s="3"/>
      <c r="PFV67" s="3" t="s">
        <v>1</v>
      </c>
      <c r="PFW67" s="3" t="s">
        <v>2</v>
      </c>
      <c r="PFX67" s="4" t="s">
        <v>3</v>
      </c>
      <c r="PFY67" s="4" t="s">
        <v>4</v>
      </c>
      <c r="PFZ67" s="4" t="s">
        <v>5</v>
      </c>
      <c r="PGA67" s="4" t="s">
        <v>6</v>
      </c>
      <c r="PGB67" s="4" t="s">
        <v>7</v>
      </c>
      <c r="PGC67" s="4" t="s">
        <v>8</v>
      </c>
      <c r="PGD67" s="4" t="s">
        <v>9</v>
      </c>
      <c r="PGE67" s="4" t="s">
        <v>10</v>
      </c>
      <c r="PGF67" s="4" t="s">
        <v>11</v>
      </c>
      <c r="PGG67" s="4" t="s">
        <v>12</v>
      </c>
      <c r="PGH67" s="4" t="s">
        <v>13</v>
      </c>
      <c r="PGI67" s="4" t="s">
        <v>14</v>
      </c>
      <c r="PGJ67" s="4" t="s">
        <v>63</v>
      </c>
      <c r="PGK67" s="3"/>
      <c r="PGL67" s="3" t="s">
        <v>1</v>
      </c>
      <c r="PGM67" s="3" t="s">
        <v>2</v>
      </c>
      <c r="PGN67" s="4" t="s">
        <v>3</v>
      </c>
      <c r="PGO67" s="4" t="s">
        <v>4</v>
      </c>
      <c r="PGP67" s="4" t="s">
        <v>5</v>
      </c>
      <c r="PGQ67" s="4" t="s">
        <v>6</v>
      </c>
      <c r="PGR67" s="4" t="s">
        <v>7</v>
      </c>
      <c r="PGS67" s="4" t="s">
        <v>8</v>
      </c>
      <c r="PGT67" s="4" t="s">
        <v>9</v>
      </c>
      <c r="PGU67" s="4" t="s">
        <v>10</v>
      </c>
      <c r="PGV67" s="4" t="s">
        <v>11</v>
      </c>
      <c r="PGW67" s="4" t="s">
        <v>12</v>
      </c>
      <c r="PGX67" s="4" t="s">
        <v>13</v>
      </c>
      <c r="PGY67" s="4" t="s">
        <v>14</v>
      </c>
      <c r="PGZ67" s="4" t="s">
        <v>63</v>
      </c>
      <c r="PHA67" s="3"/>
      <c r="PHB67" s="3" t="s">
        <v>1</v>
      </c>
      <c r="PHC67" s="3" t="s">
        <v>2</v>
      </c>
      <c r="PHD67" s="4" t="s">
        <v>3</v>
      </c>
      <c r="PHE67" s="4" t="s">
        <v>4</v>
      </c>
      <c r="PHF67" s="4" t="s">
        <v>5</v>
      </c>
      <c r="PHG67" s="4" t="s">
        <v>6</v>
      </c>
      <c r="PHH67" s="4" t="s">
        <v>7</v>
      </c>
      <c r="PHI67" s="4" t="s">
        <v>8</v>
      </c>
      <c r="PHJ67" s="4" t="s">
        <v>9</v>
      </c>
      <c r="PHK67" s="4" t="s">
        <v>10</v>
      </c>
      <c r="PHL67" s="4" t="s">
        <v>11</v>
      </c>
      <c r="PHM67" s="4" t="s">
        <v>12</v>
      </c>
      <c r="PHN67" s="4" t="s">
        <v>13</v>
      </c>
      <c r="PHO67" s="4" t="s">
        <v>14</v>
      </c>
      <c r="PHP67" s="4" t="s">
        <v>63</v>
      </c>
      <c r="PHQ67" s="3"/>
      <c r="PHR67" s="3" t="s">
        <v>1</v>
      </c>
      <c r="PHS67" s="3" t="s">
        <v>2</v>
      </c>
      <c r="PHT67" s="4" t="s">
        <v>3</v>
      </c>
      <c r="PHU67" s="4" t="s">
        <v>4</v>
      </c>
      <c r="PHV67" s="4" t="s">
        <v>5</v>
      </c>
      <c r="PHW67" s="4" t="s">
        <v>6</v>
      </c>
      <c r="PHX67" s="4" t="s">
        <v>7</v>
      </c>
      <c r="PHY67" s="4" t="s">
        <v>8</v>
      </c>
      <c r="PHZ67" s="4" t="s">
        <v>9</v>
      </c>
      <c r="PIA67" s="4" t="s">
        <v>10</v>
      </c>
      <c r="PIB67" s="4" t="s">
        <v>11</v>
      </c>
      <c r="PIC67" s="4" t="s">
        <v>12</v>
      </c>
      <c r="PID67" s="4" t="s">
        <v>13</v>
      </c>
      <c r="PIE67" s="4" t="s">
        <v>14</v>
      </c>
      <c r="PIF67" s="4" t="s">
        <v>63</v>
      </c>
      <c r="PIG67" s="3"/>
      <c r="PIH67" s="3" t="s">
        <v>1</v>
      </c>
      <c r="PII67" s="3" t="s">
        <v>2</v>
      </c>
      <c r="PIJ67" s="4" t="s">
        <v>3</v>
      </c>
      <c r="PIK67" s="4" t="s">
        <v>4</v>
      </c>
      <c r="PIL67" s="4" t="s">
        <v>5</v>
      </c>
      <c r="PIM67" s="4" t="s">
        <v>6</v>
      </c>
      <c r="PIN67" s="4" t="s">
        <v>7</v>
      </c>
      <c r="PIO67" s="4" t="s">
        <v>8</v>
      </c>
      <c r="PIP67" s="4" t="s">
        <v>9</v>
      </c>
      <c r="PIQ67" s="4" t="s">
        <v>10</v>
      </c>
      <c r="PIR67" s="4" t="s">
        <v>11</v>
      </c>
      <c r="PIS67" s="4" t="s">
        <v>12</v>
      </c>
      <c r="PIT67" s="4" t="s">
        <v>13</v>
      </c>
      <c r="PIU67" s="4" t="s">
        <v>14</v>
      </c>
      <c r="PIV67" s="4" t="s">
        <v>63</v>
      </c>
      <c r="PIW67" s="3"/>
      <c r="PIX67" s="3" t="s">
        <v>1</v>
      </c>
      <c r="PIY67" s="3" t="s">
        <v>2</v>
      </c>
      <c r="PIZ67" s="4" t="s">
        <v>3</v>
      </c>
      <c r="PJA67" s="4" t="s">
        <v>4</v>
      </c>
      <c r="PJB67" s="4" t="s">
        <v>5</v>
      </c>
      <c r="PJC67" s="4" t="s">
        <v>6</v>
      </c>
      <c r="PJD67" s="4" t="s">
        <v>7</v>
      </c>
      <c r="PJE67" s="4" t="s">
        <v>8</v>
      </c>
      <c r="PJF67" s="4" t="s">
        <v>9</v>
      </c>
      <c r="PJG67" s="4" t="s">
        <v>10</v>
      </c>
      <c r="PJH67" s="4" t="s">
        <v>11</v>
      </c>
      <c r="PJI67" s="4" t="s">
        <v>12</v>
      </c>
      <c r="PJJ67" s="4" t="s">
        <v>13</v>
      </c>
      <c r="PJK67" s="4" t="s">
        <v>14</v>
      </c>
      <c r="PJL67" s="4" t="s">
        <v>63</v>
      </c>
      <c r="PJM67" s="3"/>
      <c r="PJN67" s="3" t="s">
        <v>1</v>
      </c>
      <c r="PJO67" s="3" t="s">
        <v>2</v>
      </c>
      <c r="PJP67" s="4" t="s">
        <v>3</v>
      </c>
      <c r="PJQ67" s="4" t="s">
        <v>4</v>
      </c>
      <c r="PJR67" s="4" t="s">
        <v>5</v>
      </c>
      <c r="PJS67" s="4" t="s">
        <v>6</v>
      </c>
      <c r="PJT67" s="4" t="s">
        <v>7</v>
      </c>
      <c r="PJU67" s="4" t="s">
        <v>8</v>
      </c>
      <c r="PJV67" s="4" t="s">
        <v>9</v>
      </c>
      <c r="PJW67" s="4" t="s">
        <v>10</v>
      </c>
      <c r="PJX67" s="4" t="s">
        <v>11</v>
      </c>
      <c r="PJY67" s="4" t="s">
        <v>12</v>
      </c>
      <c r="PJZ67" s="4" t="s">
        <v>13</v>
      </c>
      <c r="PKA67" s="4" t="s">
        <v>14</v>
      </c>
      <c r="PKB67" s="4" t="s">
        <v>63</v>
      </c>
      <c r="PKC67" s="3"/>
      <c r="PKD67" s="3" t="s">
        <v>1</v>
      </c>
      <c r="PKE67" s="3" t="s">
        <v>2</v>
      </c>
      <c r="PKF67" s="4" t="s">
        <v>3</v>
      </c>
      <c r="PKG67" s="4" t="s">
        <v>4</v>
      </c>
      <c r="PKH67" s="4" t="s">
        <v>5</v>
      </c>
      <c r="PKI67" s="4" t="s">
        <v>6</v>
      </c>
      <c r="PKJ67" s="4" t="s">
        <v>7</v>
      </c>
      <c r="PKK67" s="4" t="s">
        <v>8</v>
      </c>
      <c r="PKL67" s="4" t="s">
        <v>9</v>
      </c>
      <c r="PKM67" s="4" t="s">
        <v>10</v>
      </c>
      <c r="PKN67" s="4" t="s">
        <v>11</v>
      </c>
      <c r="PKO67" s="4" t="s">
        <v>12</v>
      </c>
      <c r="PKP67" s="4" t="s">
        <v>13</v>
      </c>
      <c r="PKQ67" s="4" t="s">
        <v>14</v>
      </c>
      <c r="PKR67" s="4" t="s">
        <v>63</v>
      </c>
      <c r="PKS67" s="3"/>
      <c r="PKT67" s="3" t="s">
        <v>1</v>
      </c>
      <c r="PKU67" s="3" t="s">
        <v>2</v>
      </c>
      <c r="PKV67" s="4" t="s">
        <v>3</v>
      </c>
      <c r="PKW67" s="4" t="s">
        <v>4</v>
      </c>
      <c r="PKX67" s="4" t="s">
        <v>5</v>
      </c>
      <c r="PKY67" s="4" t="s">
        <v>6</v>
      </c>
      <c r="PKZ67" s="4" t="s">
        <v>7</v>
      </c>
      <c r="PLA67" s="4" t="s">
        <v>8</v>
      </c>
      <c r="PLB67" s="4" t="s">
        <v>9</v>
      </c>
      <c r="PLC67" s="4" t="s">
        <v>10</v>
      </c>
      <c r="PLD67" s="4" t="s">
        <v>11</v>
      </c>
      <c r="PLE67" s="4" t="s">
        <v>12</v>
      </c>
      <c r="PLF67" s="4" t="s">
        <v>13</v>
      </c>
      <c r="PLG67" s="4" t="s">
        <v>14</v>
      </c>
      <c r="PLH67" s="4" t="s">
        <v>63</v>
      </c>
      <c r="PLI67" s="3"/>
      <c r="PLJ67" s="3" t="s">
        <v>1</v>
      </c>
      <c r="PLK67" s="3" t="s">
        <v>2</v>
      </c>
      <c r="PLL67" s="4" t="s">
        <v>3</v>
      </c>
      <c r="PLM67" s="4" t="s">
        <v>4</v>
      </c>
      <c r="PLN67" s="4" t="s">
        <v>5</v>
      </c>
      <c r="PLO67" s="4" t="s">
        <v>6</v>
      </c>
      <c r="PLP67" s="4" t="s">
        <v>7</v>
      </c>
      <c r="PLQ67" s="4" t="s">
        <v>8</v>
      </c>
      <c r="PLR67" s="4" t="s">
        <v>9</v>
      </c>
      <c r="PLS67" s="4" t="s">
        <v>10</v>
      </c>
      <c r="PLT67" s="4" t="s">
        <v>11</v>
      </c>
      <c r="PLU67" s="4" t="s">
        <v>12</v>
      </c>
      <c r="PLV67" s="4" t="s">
        <v>13</v>
      </c>
      <c r="PLW67" s="4" t="s">
        <v>14</v>
      </c>
      <c r="PLX67" s="4" t="s">
        <v>63</v>
      </c>
      <c r="PLY67" s="3"/>
      <c r="PLZ67" s="3" t="s">
        <v>1</v>
      </c>
      <c r="PMA67" s="3" t="s">
        <v>2</v>
      </c>
      <c r="PMB67" s="4" t="s">
        <v>3</v>
      </c>
      <c r="PMC67" s="4" t="s">
        <v>4</v>
      </c>
      <c r="PMD67" s="4" t="s">
        <v>5</v>
      </c>
      <c r="PME67" s="4" t="s">
        <v>6</v>
      </c>
      <c r="PMF67" s="4" t="s">
        <v>7</v>
      </c>
      <c r="PMG67" s="4" t="s">
        <v>8</v>
      </c>
      <c r="PMH67" s="4" t="s">
        <v>9</v>
      </c>
      <c r="PMI67" s="4" t="s">
        <v>10</v>
      </c>
      <c r="PMJ67" s="4" t="s">
        <v>11</v>
      </c>
      <c r="PMK67" s="4" t="s">
        <v>12</v>
      </c>
      <c r="PML67" s="4" t="s">
        <v>13</v>
      </c>
      <c r="PMM67" s="4" t="s">
        <v>14</v>
      </c>
      <c r="PMN67" s="4" t="s">
        <v>63</v>
      </c>
      <c r="PMO67" s="3"/>
      <c r="PMP67" s="3" t="s">
        <v>1</v>
      </c>
      <c r="PMQ67" s="3" t="s">
        <v>2</v>
      </c>
      <c r="PMR67" s="4" t="s">
        <v>3</v>
      </c>
      <c r="PMS67" s="4" t="s">
        <v>4</v>
      </c>
      <c r="PMT67" s="4" t="s">
        <v>5</v>
      </c>
      <c r="PMU67" s="4" t="s">
        <v>6</v>
      </c>
      <c r="PMV67" s="4" t="s">
        <v>7</v>
      </c>
      <c r="PMW67" s="4" t="s">
        <v>8</v>
      </c>
      <c r="PMX67" s="4" t="s">
        <v>9</v>
      </c>
      <c r="PMY67" s="4" t="s">
        <v>10</v>
      </c>
      <c r="PMZ67" s="4" t="s">
        <v>11</v>
      </c>
      <c r="PNA67" s="4" t="s">
        <v>12</v>
      </c>
      <c r="PNB67" s="4" t="s">
        <v>13</v>
      </c>
      <c r="PNC67" s="4" t="s">
        <v>14</v>
      </c>
      <c r="PND67" s="4" t="s">
        <v>63</v>
      </c>
      <c r="PNE67" s="3"/>
      <c r="PNF67" s="3" t="s">
        <v>1</v>
      </c>
      <c r="PNG67" s="3" t="s">
        <v>2</v>
      </c>
      <c r="PNH67" s="4" t="s">
        <v>3</v>
      </c>
      <c r="PNI67" s="4" t="s">
        <v>4</v>
      </c>
      <c r="PNJ67" s="4" t="s">
        <v>5</v>
      </c>
      <c r="PNK67" s="4" t="s">
        <v>6</v>
      </c>
      <c r="PNL67" s="4" t="s">
        <v>7</v>
      </c>
      <c r="PNM67" s="4" t="s">
        <v>8</v>
      </c>
      <c r="PNN67" s="4" t="s">
        <v>9</v>
      </c>
      <c r="PNO67" s="4" t="s">
        <v>10</v>
      </c>
      <c r="PNP67" s="4" t="s">
        <v>11</v>
      </c>
      <c r="PNQ67" s="4" t="s">
        <v>12</v>
      </c>
      <c r="PNR67" s="4" t="s">
        <v>13</v>
      </c>
      <c r="PNS67" s="4" t="s">
        <v>14</v>
      </c>
      <c r="PNT67" s="4" t="s">
        <v>63</v>
      </c>
      <c r="PNU67" s="3"/>
      <c r="PNV67" s="3" t="s">
        <v>1</v>
      </c>
      <c r="PNW67" s="3" t="s">
        <v>2</v>
      </c>
      <c r="PNX67" s="4" t="s">
        <v>3</v>
      </c>
      <c r="PNY67" s="4" t="s">
        <v>4</v>
      </c>
      <c r="PNZ67" s="4" t="s">
        <v>5</v>
      </c>
      <c r="POA67" s="4" t="s">
        <v>6</v>
      </c>
      <c r="POB67" s="4" t="s">
        <v>7</v>
      </c>
      <c r="POC67" s="4" t="s">
        <v>8</v>
      </c>
      <c r="POD67" s="4" t="s">
        <v>9</v>
      </c>
      <c r="POE67" s="4" t="s">
        <v>10</v>
      </c>
      <c r="POF67" s="4" t="s">
        <v>11</v>
      </c>
      <c r="POG67" s="4" t="s">
        <v>12</v>
      </c>
      <c r="POH67" s="4" t="s">
        <v>13</v>
      </c>
      <c r="POI67" s="4" t="s">
        <v>14</v>
      </c>
      <c r="POJ67" s="4" t="s">
        <v>63</v>
      </c>
      <c r="POK67" s="3"/>
      <c r="POL67" s="3" t="s">
        <v>1</v>
      </c>
      <c r="POM67" s="3" t="s">
        <v>2</v>
      </c>
      <c r="PON67" s="4" t="s">
        <v>3</v>
      </c>
      <c r="POO67" s="4" t="s">
        <v>4</v>
      </c>
      <c r="POP67" s="4" t="s">
        <v>5</v>
      </c>
      <c r="POQ67" s="4" t="s">
        <v>6</v>
      </c>
      <c r="POR67" s="4" t="s">
        <v>7</v>
      </c>
      <c r="POS67" s="4" t="s">
        <v>8</v>
      </c>
      <c r="POT67" s="4" t="s">
        <v>9</v>
      </c>
      <c r="POU67" s="4" t="s">
        <v>10</v>
      </c>
      <c r="POV67" s="4" t="s">
        <v>11</v>
      </c>
      <c r="POW67" s="4" t="s">
        <v>12</v>
      </c>
      <c r="POX67" s="4" t="s">
        <v>13</v>
      </c>
      <c r="POY67" s="4" t="s">
        <v>14</v>
      </c>
      <c r="POZ67" s="4" t="s">
        <v>63</v>
      </c>
      <c r="PPA67" s="3"/>
      <c r="PPB67" s="3" t="s">
        <v>1</v>
      </c>
      <c r="PPC67" s="3" t="s">
        <v>2</v>
      </c>
      <c r="PPD67" s="4" t="s">
        <v>3</v>
      </c>
      <c r="PPE67" s="4" t="s">
        <v>4</v>
      </c>
      <c r="PPF67" s="4" t="s">
        <v>5</v>
      </c>
      <c r="PPG67" s="4" t="s">
        <v>6</v>
      </c>
      <c r="PPH67" s="4" t="s">
        <v>7</v>
      </c>
      <c r="PPI67" s="4" t="s">
        <v>8</v>
      </c>
      <c r="PPJ67" s="4" t="s">
        <v>9</v>
      </c>
      <c r="PPK67" s="4" t="s">
        <v>10</v>
      </c>
      <c r="PPL67" s="4" t="s">
        <v>11</v>
      </c>
      <c r="PPM67" s="4" t="s">
        <v>12</v>
      </c>
      <c r="PPN67" s="4" t="s">
        <v>13</v>
      </c>
      <c r="PPO67" s="4" t="s">
        <v>14</v>
      </c>
      <c r="PPP67" s="4" t="s">
        <v>63</v>
      </c>
      <c r="PPQ67" s="3"/>
      <c r="PPR67" s="3" t="s">
        <v>1</v>
      </c>
      <c r="PPS67" s="3" t="s">
        <v>2</v>
      </c>
      <c r="PPT67" s="4" t="s">
        <v>3</v>
      </c>
      <c r="PPU67" s="4" t="s">
        <v>4</v>
      </c>
      <c r="PPV67" s="4" t="s">
        <v>5</v>
      </c>
      <c r="PPW67" s="4" t="s">
        <v>6</v>
      </c>
      <c r="PPX67" s="4" t="s">
        <v>7</v>
      </c>
      <c r="PPY67" s="4" t="s">
        <v>8</v>
      </c>
      <c r="PPZ67" s="4" t="s">
        <v>9</v>
      </c>
      <c r="PQA67" s="4" t="s">
        <v>10</v>
      </c>
      <c r="PQB67" s="4" t="s">
        <v>11</v>
      </c>
      <c r="PQC67" s="4" t="s">
        <v>12</v>
      </c>
      <c r="PQD67" s="4" t="s">
        <v>13</v>
      </c>
      <c r="PQE67" s="4" t="s">
        <v>14</v>
      </c>
      <c r="PQF67" s="4" t="s">
        <v>63</v>
      </c>
      <c r="PQG67" s="3"/>
      <c r="PQH67" s="3" t="s">
        <v>1</v>
      </c>
      <c r="PQI67" s="3" t="s">
        <v>2</v>
      </c>
      <c r="PQJ67" s="4" t="s">
        <v>3</v>
      </c>
      <c r="PQK67" s="4" t="s">
        <v>4</v>
      </c>
      <c r="PQL67" s="4" t="s">
        <v>5</v>
      </c>
      <c r="PQM67" s="4" t="s">
        <v>6</v>
      </c>
      <c r="PQN67" s="4" t="s">
        <v>7</v>
      </c>
      <c r="PQO67" s="4" t="s">
        <v>8</v>
      </c>
      <c r="PQP67" s="4" t="s">
        <v>9</v>
      </c>
      <c r="PQQ67" s="4" t="s">
        <v>10</v>
      </c>
      <c r="PQR67" s="4" t="s">
        <v>11</v>
      </c>
      <c r="PQS67" s="4" t="s">
        <v>12</v>
      </c>
      <c r="PQT67" s="4" t="s">
        <v>13</v>
      </c>
      <c r="PQU67" s="4" t="s">
        <v>14</v>
      </c>
      <c r="PQV67" s="4" t="s">
        <v>63</v>
      </c>
      <c r="PQW67" s="3"/>
      <c r="PQX67" s="3" t="s">
        <v>1</v>
      </c>
      <c r="PQY67" s="3" t="s">
        <v>2</v>
      </c>
      <c r="PQZ67" s="4" t="s">
        <v>3</v>
      </c>
      <c r="PRA67" s="4" t="s">
        <v>4</v>
      </c>
      <c r="PRB67" s="4" t="s">
        <v>5</v>
      </c>
      <c r="PRC67" s="4" t="s">
        <v>6</v>
      </c>
      <c r="PRD67" s="4" t="s">
        <v>7</v>
      </c>
      <c r="PRE67" s="4" t="s">
        <v>8</v>
      </c>
      <c r="PRF67" s="4" t="s">
        <v>9</v>
      </c>
      <c r="PRG67" s="4" t="s">
        <v>10</v>
      </c>
      <c r="PRH67" s="4" t="s">
        <v>11</v>
      </c>
      <c r="PRI67" s="4" t="s">
        <v>12</v>
      </c>
      <c r="PRJ67" s="4" t="s">
        <v>13</v>
      </c>
      <c r="PRK67" s="4" t="s">
        <v>14</v>
      </c>
      <c r="PRL67" s="4" t="s">
        <v>63</v>
      </c>
      <c r="PRM67" s="3"/>
      <c r="PRN67" s="3" t="s">
        <v>1</v>
      </c>
      <c r="PRO67" s="3" t="s">
        <v>2</v>
      </c>
      <c r="PRP67" s="4" t="s">
        <v>3</v>
      </c>
      <c r="PRQ67" s="4" t="s">
        <v>4</v>
      </c>
      <c r="PRR67" s="4" t="s">
        <v>5</v>
      </c>
      <c r="PRS67" s="4" t="s">
        <v>6</v>
      </c>
      <c r="PRT67" s="4" t="s">
        <v>7</v>
      </c>
      <c r="PRU67" s="4" t="s">
        <v>8</v>
      </c>
      <c r="PRV67" s="4" t="s">
        <v>9</v>
      </c>
      <c r="PRW67" s="4" t="s">
        <v>10</v>
      </c>
      <c r="PRX67" s="4" t="s">
        <v>11</v>
      </c>
      <c r="PRY67" s="4" t="s">
        <v>12</v>
      </c>
      <c r="PRZ67" s="4" t="s">
        <v>13</v>
      </c>
      <c r="PSA67" s="4" t="s">
        <v>14</v>
      </c>
      <c r="PSB67" s="4" t="s">
        <v>63</v>
      </c>
      <c r="PSC67" s="3"/>
      <c r="PSD67" s="3" t="s">
        <v>1</v>
      </c>
      <c r="PSE67" s="3" t="s">
        <v>2</v>
      </c>
      <c r="PSF67" s="4" t="s">
        <v>3</v>
      </c>
      <c r="PSG67" s="4" t="s">
        <v>4</v>
      </c>
      <c r="PSH67" s="4" t="s">
        <v>5</v>
      </c>
      <c r="PSI67" s="4" t="s">
        <v>6</v>
      </c>
      <c r="PSJ67" s="4" t="s">
        <v>7</v>
      </c>
      <c r="PSK67" s="4" t="s">
        <v>8</v>
      </c>
      <c r="PSL67" s="4" t="s">
        <v>9</v>
      </c>
      <c r="PSM67" s="4" t="s">
        <v>10</v>
      </c>
      <c r="PSN67" s="4" t="s">
        <v>11</v>
      </c>
      <c r="PSO67" s="4" t="s">
        <v>12</v>
      </c>
      <c r="PSP67" s="4" t="s">
        <v>13</v>
      </c>
      <c r="PSQ67" s="4" t="s">
        <v>14</v>
      </c>
      <c r="PSR67" s="4" t="s">
        <v>63</v>
      </c>
      <c r="PSS67" s="3"/>
      <c r="PST67" s="3" t="s">
        <v>1</v>
      </c>
      <c r="PSU67" s="3" t="s">
        <v>2</v>
      </c>
      <c r="PSV67" s="4" t="s">
        <v>3</v>
      </c>
      <c r="PSW67" s="4" t="s">
        <v>4</v>
      </c>
      <c r="PSX67" s="4" t="s">
        <v>5</v>
      </c>
      <c r="PSY67" s="4" t="s">
        <v>6</v>
      </c>
      <c r="PSZ67" s="4" t="s">
        <v>7</v>
      </c>
      <c r="PTA67" s="4" t="s">
        <v>8</v>
      </c>
      <c r="PTB67" s="4" t="s">
        <v>9</v>
      </c>
      <c r="PTC67" s="4" t="s">
        <v>10</v>
      </c>
      <c r="PTD67" s="4" t="s">
        <v>11</v>
      </c>
      <c r="PTE67" s="4" t="s">
        <v>12</v>
      </c>
      <c r="PTF67" s="4" t="s">
        <v>13</v>
      </c>
      <c r="PTG67" s="4" t="s">
        <v>14</v>
      </c>
      <c r="PTH67" s="4" t="s">
        <v>63</v>
      </c>
      <c r="PTI67" s="3"/>
      <c r="PTJ67" s="3" t="s">
        <v>1</v>
      </c>
      <c r="PTK67" s="3" t="s">
        <v>2</v>
      </c>
      <c r="PTL67" s="4" t="s">
        <v>3</v>
      </c>
      <c r="PTM67" s="4" t="s">
        <v>4</v>
      </c>
      <c r="PTN67" s="4" t="s">
        <v>5</v>
      </c>
      <c r="PTO67" s="4" t="s">
        <v>6</v>
      </c>
      <c r="PTP67" s="4" t="s">
        <v>7</v>
      </c>
      <c r="PTQ67" s="4" t="s">
        <v>8</v>
      </c>
      <c r="PTR67" s="4" t="s">
        <v>9</v>
      </c>
      <c r="PTS67" s="4" t="s">
        <v>10</v>
      </c>
      <c r="PTT67" s="4" t="s">
        <v>11</v>
      </c>
      <c r="PTU67" s="4" t="s">
        <v>12</v>
      </c>
      <c r="PTV67" s="4" t="s">
        <v>13</v>
      </c>
      <c r="PTW67" s="4" t="s">
        <v>14</v>
      </c>
      <c r="PTX67" s="4" t="s">
        <v>63</v>
      </c>
      <c r="PTY67" s="3"/>
      <c r="PTZ67" s="3" t="s">
        <v>1</v>
      </c>
      <c r="PUA67" s="3" t="s">
        <v>2</v>
      </c>
      <c r="PUB67" s="4" t="s">
        <v>3</v>
      </c>
      <c r="PUC67" s="4" t="s">
        <v>4</v>
      </c>
      <c r="PUD67" s="4" t="s">
        <v>5</v>
      </c>
      <c r="PUE67" s="4" t="s">
        <v>6</v>
      </c>
      <c r="PUF67" s="4" t="s">
        <v>7</v>
      </c>
      <c r="PUG67" s="4" t="s">
        <v>8</v>
      </c>
      <c r="PUH67" s="4" t="s">
        <v>9</v>
      </c>
      <c r="PUI67" s="4" t="s">
        <v>10</v>
      </c>
      <c r="PUJ67" s="4" t="s">
        <v>11</v>
      </c>
      <c r="PUK67" s="4" t="s">
        <v>12</v>
      </c>
      <c r="PUL67" s="4" t="s">
        <v>13</v>
      </c>
      <c r="PUM67" s="4" t="s">
        <v>14</v>
      </c>
      <c r="PUN67" s="4" t="s">
        <v>63</v>
      </c>
      <c r="PUO67" s="3"/>
      <c r="PUP67" s="3" t="s">
        <v>1</v>
      </c>
      <c r="PUQ67" s="3" t="s">
        <v>2</v>
      </c>
      <c r="PUR67" s="4" t="s">
        <v>3</v>
      </c>
      <c r="PUS67" s="4" t="s">
        <v>4</v>
      </c>
      <c r="PUT67" s="4" t="s">
        <v>5</v>
      </c>
      <c r="PUU67" s="4" t="s">
        <v>6</v>
      </c>
      <c r="PUV67" s="4" t="s">
        <v>7</v>
      </c>
      <c r="PUW67" s="4" t="s">
        <v>8</v>
      </c>
      <c r="PUX67" s="4" t="s">
        <v>9</v>
      </c>
      <c r="PUY67" s="4" t="s">
        <v>10</v>
      </c>
      <c r="PUZ67" s="4" t="s">
        <v>11</v>
      </c>
      <c r="PVA67" s="4" t="s">
        <v>12</v>
      </c>
      <c r="PVB67" s="4" t="s">
        <v>13</v>
      </c>
      <c r="PVC67" s="4" t="s">
        <v>14</v>
      </c>
      <c r="PVD67" s="4" t="s">
        <v>63</v>
      </c>
      <c r="PVE67" s="3"/>
      <c r="PVF67" s="3" t="s">
        <v>1</v>
      </c>
      <c r="PVG67" s="3" t="s">
        <v>2</v>
      </c>
      <c r="PVH67" s="4" t="s">
        <v>3</v>
      </c>
      <c r="PVI67" s="4" t="s">
        <v>4</v>
      </c>
      <c r="PVJ67" s="4" t="s">
        <v>5</v>
      </c>
      <c r="PVK67" s="4" t="s">
        <v>6</v>
      </c>
      <c r="PVL67" s="4" t="s">
        <v>7</v>
      </c>
      <c r="PVM67" s="4" t="s">
        <v>8</v>
      </c>
      <c r="PVN67" s="4" t="s">
        <v>9</v>
      </c>
      <c r="PVO67" s="4" t="s">
        <v>10</v>
      </c>
      <c r="PVP67" s="4" t="s">
        <v>11</v>
      </c>
      <c r="PVQ67" s="4" t="s">
        <v>12</v>
      </c>
      <c r="PVR67" s="4" t="s">
        <v>13</v>
      </c>
      <c r="PVS67" s="4" t="s">
        <v>14</v>
      </c>
      <c r="PVT67" s="4" t="s">
        <v>63</v>
      </c>
      <c r="PVU67" s="3"/>
      <c r="PVV67" s="3" t="s">
        <v>1</v>
      </c>
      <c r="PVW67" s="3" t="s">
        <v>2</v>
      </c>
      <c r="PVX67" s="4" t="s">
        <v>3</v>
      </c>
      <c r="PVY67" s="4" t="s">
        <v>4</v>
      </c>
      <c r="PVZ67" s="4" t="s">
        <v>5</v>
      </c>
      <c r="PWA67" s="4" t="s">
        <v>6</v>
      </c>
      <c r="PWB67" s="4" t="s">
        <v>7</v>
      </c>
      <c r="PWC67" s="4" t="s">
        <v>8</v>
      </c>
      <c r="PWD67" s="4" t="s">
        <v>9</v>
      </c>
      <c r="PWE67" s="4" t="s">
        <v>10</v>
      </c>
      <c r="PWF67" s="4" t="s">
        <v>11</v>
      </c>
      <c r="PWG67" s="4" t="s">
        <v>12</v>
      </c>
      <c r="PWH67" s="4" t="s">
        <v>13</v>
      </c>
      <c r="PWI67" s="4" t="s">
        <v>14</v>
      </c>
      <c r="PWJ67" s="4" t="s">
        <v>63</v>
      </c>
      <c r="PWK67" s="3"/>
      <c r="PWL67" s="3" t="s">
        <v>1</v>
      </c>
      <c r="PWM67" s="3" t="s">
        <v>2</v>
      </c>
      <c r="PWN67" s="4" t="s">
        <v>3</v>
      </c>
      <c r="PWO67" s="4" t="s">
        <v>4</v>
      </c>
      <c r="PWP67" s="4" t="s">
        <v>5</v>
      </c>
      <c r="PWQ67" s="4" t="s">
        <v>6</v>
      </c>
      <c r="PWR67" s="4" t="s">
        <v>7</v>
      </c>
      <c r="PWS67" s="4" t="s">
        <v>8</v>
      </c>
      <c r="PWT67" s="4" t="s">
        <v>9</v>
      </c>
      <c r="PWU67" s="4" t="s">
        <v>10</v>
      </c>
      <c r="PWV67" s="4" t="s">
        <v>11</v>
      </c>
      <c r="PWW67" s="4" t="s">
        <v>12</v>
      </c>
      <c r="PWX67" s="4" t="s">
        <v>13</v>
      </c>
      <c r="PWY67" s="4" t="s">
        <v>14</v>
      </c>
      <c r="PWZ67" s="4" t="s">
        <v>63</v>
      </c>
      <c r="PXA67" s="3"/>
      <c r="PXB67" s="3" t="s">
        <v>1</v>
      </c>
      <c r="PXC67" s="3" t="s">
        <v>2</v>
      </c>
      <c r="PXD67" s="4" t="s">
        <v>3</v>
      </c>
      <c r="PXE67" s="4" t="s">
        <v>4</v>
      </c>
      <c r="PXF67" s="4" t="s">
        <v>5</v>
      </c>
      <c r="PXG67" s="4" t="s">
        <v>6</v>
      </c>
      <c r="PXH67" s="4" t="s">
        <v>7</v>
      </c>
      <c r="PXI67" s="4" t="s">
        <v>8</v>
      </c>
      <c r="PXJ67" s="4" t="s">
        <v>9</v>
      </c>
      <c r="PXK67" s="4" t="s">
        <v>10</v>
      </c>
      <c r="PXL67" s="4" t="s">
        <v>11</v>
      </c>
      <c r="PXM67" s="4" t="s">
        <v>12</v>
      </c>
      <c r="PXN67" s="4" t="s">
        <v>13</v>
      </c>
      <c r="PXO67" s="4" t="s">
        <v>14</v>
      </c>
      <c r="PXP67" s="4" t="s">
        <v>63</v>
      </c>
      <c r="PXQ67" s="3"/>
      <c r="PXR67" s="3" t="s">
        <v>1</v>
      </c>
      <c r="PXS67" s="3" t="s">
        <v>2</v>
      </c>
      <c r="PXT67" s="4" t="s">
        <v>3</v>
      </c>
      <c r="PXU67" s="4" t="s">
        <v>4</v>
      </c>
      <c r="PXV67" s="4" t="s">
        <v>5</v>
      </c>
      <c r="PXW67" s="4" t="s">
        <v>6</v>
      </c>
      <c r="PXX67" s="4" t="s">
        <v>7</v>
      </c>
      <c r="PXY67" s="4" t="s">
        <v>8</v>
      </c>
      <c r="PXZ67" s="4" t="s">
        <v>9</v>
      </c>
      <c r="PYA67" s="4" t="s">
        <v>10</v>
      </c>
      <c r="PYB67" s="4" t="s">
        <v>11</v>
      </c>
      <c r="PYC67" s="4" t="s">
        <v>12</v>
      </c>
      <c r="PYD67" s="4" t="s">
        <v>13</v>
      </c>
      <c r="PYE67" s="4" t="s">
        <v>14</v>
      </c>
      <c r="PYF67" s="4" t="s">
        <v>63</v>
      </c>
      <c r="PYG67" s="3"/>
      <c r="PYH67" s="3" t="s">
        <v>1</v>
      </c>
      <c r="PYI67" s="3" t="s">
        <v>2</v>
      </c>
      <c r="PYJ67" s="4" t="s">
        <v>3</v>
      </c>
      <c r="PYK67" s="4" t="s">
        <v>4</v>
      </c>
      <c r="PYL67" s="4" t="s">
        <v>5</v>
      </c>
      <c r="PYM67" s="4" t="s">
        <v>6</v>
      </c>
      <c r="PYN67" s="4" t="s">
        <v>7</v>
      </c>
      <c r="PYO67" s="4" t="s">
        <v>8</v>
      </c>
      <c r="PYP67" s="4" t="s">
        <v>9</v>
      </c>
      <c r="PYQ67" s="4" t="s">
        <v>10</v>
      </c>
      <c r="PYR67" s="4" t="s">
        <v>11</v>
      </c>
      <c r="PYS67" s="4" t="s">
        <v>12</v>
      </c>
      <c r="PYT67" s="4" t="s">
        <v>13</v>
      </c>
      <c r="PYU67" s="4" t="s">
        <v>14</v>
      </c>
      <c r="PYV67" s="4" t="s">
        <v>63</v>
      </c>
      <c r="PYW67" s="3"/>
      <c r="PYX67" s="3" t="s">
        <v>1</v>
      </c>
      <c r="PYY67" s="3" t="s">
        <v>2</v>
      </c>
      <c r="PYZ67" s="4" t="s">
        <v>3</v>
      </c>
      <c r="PZA67" s="4" t="s">
        <v>4</v>
      </c>
      <c r="PZB67" s="4" t="s">
        <v>5</v>
      </c>
      <c r="PZC67" s="4" t="s">
        <v>6</v>
      </c>
      <c r="PZD67" s="4" t="s">
        <v>7</v>
      </c>
      <c r="PZE67" s="4" t="s">
        <v>8</v>
      </c>
      <c r="PZF67" s="4" t="s">
        <v>9</v>
      </c>
      <c r="PZG67" s="4" t="s">
        <v>10</v>
      </c>
      <c r="PZH67" s="4" t="s">
        <v>11</v>
      </c>
      <c r="PZI67" s="4" t="s">
        <v>12</v>
      </c>
      <c r="PZJ67" s="4" t="s">
        <v>13</v>
      </c>
      <c r="PZK67" s="4" t="s">
        <v>14</v>
      </c>
      <c r="PZL67" s="4" t="s">
        <v>63</v>
      </c>
      <c r="PZM67" s="3"/>
      <c r="PZN67" s="3" t="s">
        <v>1</v>
      </c>
      <c r="PZO67" s="3" t="s">
        <v>2</v>
      </c>
      <c r="PZP67" s="4" t="s">
        <v>3</v>
      </c>
      <c r="PZQ67" s="4" t="s">
        <v>4</v>
      </c>
      <c r="PZR67" s="4" t="s">
        <v>5</v>
      </c>
      <c r="PZS67" s="4" t="s">
        <v>6</v>
      </c>
      <c r="PZT67" s="4" t="s">
        <v>7</v>
      </c>
      <c r="PZU67" s="4" t="s">
        <v>8</v>
      </c>
      <c r="PZV67" s="4" t="s">
        <v>9</v>
      </c>
      <c r="PZW67" s="4" t="s">
        <v>10</v>
      </c>
      <c r="PZX67" s="4" t="s">
        <v>11</v>
      </c>
      <c r="PZY67" s="4" t="s">
        <v>12</v>
      </c>
      <c r="PZZ67" s="4" t="s">
        <v>13</v>
      </c>
      <c r="QAA67" s="4" t="s">
        <v>14</v>
      </c>
      <c r="QAB67" s="4" t="s">
        <v>63</v>
      </c>
      <c r="QAC67" s="3"/>
      <c r="QAD67" s="3" t="s">
        <v>1</v>
      </c>
      <c r="QAE67" s="3" t="s">
        <v>2</v>
      </c>
      <c r="QAF67" s="4" t="s">
        <v>3</v>
      </c>
      <c r="QAG67" s="4" t="s">
        <v>4</v>
      </c>
      <c r="QAH67" s="4" t="s">
        <v>5</v>
      </c>
      <c r="QAI67" s="4" t="s">
        <v>6</v>
      </c>
      <c r="QAJ67" s="4" t="s">
        <v>7</v>
      </c>
      <c r="QAK67" s="4" t="s">
        <v>8</v>
      </c>
      <c r="QAL67" s="4" t="s">
        <v>9</v>
      </c>
      <c r="QAM67" s="4" t="s">
        <v>10</v>
      </c>
      <c r="QAN67" s="4" t="s">
        <v>11</v>
      </c>
      <c r="QAO67" s="4" t="s">
        <v>12</v>
      </c>
      <c r="QAP67" s="4" t="s">
        <v>13</v>
      </c>
      <c r="QAQ67" s="4" t="s">
        <v>14</v>
      </c>
      <c r="QAR67" s="4" t="s">
        <v>63</v>
      </c>
      <c r="QAS67" s="3"/>
      <c r="QAT67" s="3" t="s">
        <v>1</v>
      </c>
      <c r="QAU67" s="3" t="s">
        <v>2</v>
      </c>
      <c r="QAV67" s="4" t="s">
        <v>3</v>
      </c>
      <c r="QAW67" s="4" t="s">
        <v>4</v>
      </c>
      <c r="QAX67" s="4" t="s">
        <v>5</v>
      </c>
      <c r="QAY67" s="4" t="s">
        <v>6</v>
      </c>
      <c r="QAZ67" s="4" t="s">
        <v>7</v>
      </c>
      <c r="QBA67" s="4" t="s">
        <v>8</v>
      </c>
      <c r="QBB67" s="4" t="s">
        <v>9</v>
      </c>
      <c r="QBC67" s="4" t="s">
        <v>10</v>
      </c>
      <c r="QBD67" s="4" t="s">
        <v>11</v>
      </c>
      <c r="QBE67" s="4" t="s">
        <v>12</v>
      </c>
      <c r="QBF67" s="4" t="s">
        <v>13</v>
      </c>
      <c r="QBG67" s="4" t="s">
        <v>14</v>
      </c>
      <c r="QBH67" s="4" t="s">
        <v>63</v>
      </c>
      <c r="QBI67" s="3"/>
      <c r="QBJ67" s="3" t="s">
        <v>1</v>
      </c>
      <c r="QBK67" s="3" t="s">
        <v>2</v>
      </c>
      <c r="QBL67" s="4" t="s">
        <v>3</v>
      </c>
      <c r="QBM67" s="4" t="s">
        <v>4</v>
      </c>
      <c r="QBN67" s="4" t="s">
        <v>5</v>
      </c>
      <c r="QBO67" s="4" t="s">
        <v>6</v>
      </c>
      <c r="QBP67" s="4" t="s">
        <v>7</v>
      </c>
      <c r="QBQ67" s="4" t="s">
        <v>8</v>
      </c>
      <c r="QBR67" s="4" t="s">
        <v>9</v>
      </c>
      <c r="QBS67" s="4" t="s">
        <v>10</v>
      </c>
      <c r="QBT67" s="4" t="s">
        <v>11</v>
      </c>
      <c r="QBU67" s="4" t="s">
        <v>12</v>
      </c>
      <c r="QBV67" s="4" t="s">
        <v>13</v>
      </c>
      <c r="QBW67" s="4" t="s">
        <v>14</v>
      </c>
      <c r="QBX67" s="4" t="s">
        <v>63</v>
      </c>
      <c r="QBY67" s="3"/>
      <c r="QBZ67" s="3" t="s">
        <v>1</v>
      </c>
      <c r="QCA67" s="3" t="s">
        <v>2</v>
      </c>
      <c r="QCB67" s="4" t="s">
        <v>3</v>
      </c>
      <c r="QCC67" s="4" t="s">
        <v>4</v>
      </c>
      <c r="QCD67" s="4" t="s">
        <v>5</v>
      </c>
      <c r="QCE67" s="4" t="s">
        <v>6</v>
      </c>
      <c r="QCF67" s="4" t="s">
        <v>7</v>
      </c>
      <c r="QCG67" s="4" t="s">
        <v>8</v>
      </c>
      <c r="QCH67" s="4" t="s">
        <v>9</v>
      </c>
      <c r="QCI67" s="4" t="s">
        <v>10</v>
      </c>
      <c r="QCJ67" s="4" t="s">
        <v>11</v>
      </c>
      <c r="QCK67" s="4" t="s">
        <v>12</v>
      </c>
      <c r="QCL67" s="4" t="s">
        <v>13</v>
      </c>
      <c r="QCM67" s="4" t="s">
        <v>14</v>
      </c>
      <c r="QCN67" s="4" t="s">
        <v>63</v>
      </c>
      <c r="QCO67" s="3"/>
      <c r="QCP67" s="3" t="s">
        <v>1</v>
      </c>
      <c r="QCQ67" s="3" t="s">
        <v>2</v>
      </c>
      <c r="QCR67" s="4" t="s">
        <v>3</v>
      </c>
      <c r="QCS67" s="4" t="s">
        <v>4</v>
      </c>
      <c r="QCT67" s="4" t="s">
        <v>5</v>
      </c>
      <c r="QCU67" s="4" t="s">
        <v>6</v>
      </c>
      <c r="QCV67" s="4" t="s">
        <v>7</v>
      </c>
      <c r="QCW67" s="4" t="s">
        <v>8</v>
      </c>
      <c r="QCX67" s="4" t="s">
        <v>9</v>
      </c>
      <c r="QCY67" s="4" t="s">
        <v>10</v>
      </c>
      <c r="QCZ67" s="4" t="s">
        <v>11</v>
      </c>
      <c r="QDA67" s="4" t="s">
        <v>12</v>
      </c>
      <c r="QDB67" s="4" t="s">
        <v>13</v>
      </c>
      <c r="QDC67" s="4" t="s">
        <v>14</v>
      </c>
      <c r="QDD67" s="4" t="s">
        <v>63</v>
      </c>
      <c r="QDE67" s="3"/>
      <c r="QDF67" s="3" t="s">
        <v>1</v>
      </c>
      <c r="QDG67" s="3" t="s">
        <v>2</v>
      </c>
      <c r="QDH67" s="4" t="s">
        <v>3</v>
      </c>
      <c r="QDI67" s="4" t="s">
        <v>4</v>
      </c>
      <c r="QDJ67" s="4" t="s">
        <v>5</v>
      </c>
      <c r="QDK67" s="4" t="s">
        <v>6</v>
      </c>
      <c r="QDL67" s="4" t="s">
        <v>7</v>
      </c>
      <c r="QDM67" s="4" t="s">
        <v>8</v>
      </c>
      <c r="QDN67" s="4" t="s">
        <v>9</v>
      </c>
      <c r="QDO67" s="4" t="s">
        <v>10</v>
      </c>
      <c r="QDP67" s="4" t="s">
        <v>11</v>
      </c>
      <c r="QDQ67" s="4" t="s">
        <v>12</v>
      </c>
      <c r="QDR67" s="4" t="s">
        <v>13</v>
      </c>
      <c r="QDS67" s="4" t="s">
        <v>14</v>
      </c>
      <c r="QDT67" s="4" t="s">
        <v>63</v>
      </c>
      <c r="QDU67" s="3"/>
      <c r="QDV67" s="3" t="s">
        <v>1</v>
      </c>
      <c r="QDW67" s="3" t="s">
        <v>2</v>
      </c>
      <c r="QDX67" s="4" t="s">
        <v>3</v>
      </c>
      <c r="QDY67" s="4" t="s">
        <v>4</v>
      </c>
      <c r="QDZ67" s="4" t="s">
        <v>5</v>
      </c>
      <c r="QEA67" s="4" t="s">
        <v>6</v>
      </c>
      <c r="QEB67" s="4" t="s">
        <v>7</v>
      </c>
      <c r="QEC67" s="4" t="s">
        <v>8</v>
      </c>
      <c r="QED67" s="4" t="s">
        <v>9</v>
      </c>
      <c r="QEE67" s="4" t="s">
        <v>10</v>
      </c>
      <c r="QEF67" s="4" t="s">
        <v>11</v>
      </c>
      <c r="QEG67" s="4" t="s">
        <v>12</v>
      </c>
      <c r="QEH67" s="4" t="s">
        <v>13</v>
      </c>
      <c r="QEI67" s="4" t="s">
        <v>14</v>
      </c>
      <c r="QEJ67" s="4" t="s">
        <v>63</v>
      </c>
      <c r="QEK67" s="3"/>
      <c r="QEL67" s="3" t="s">
        <v>1</v>
      </c>
      <c r="QEM67" s="3" t="s">
        <v>2</v>
      </c>
      <c r="QEN67" s="4" t="s">
        <v>3</v>
      </c>
      <c r="QEO67" s="4" t="s">
        <v>4</v>
      </c>
      <c r="QEP67" s="4" t="s">
        <v>5</v>
      </c>
      <c r="QEQ67" s="4" t="s">
        <v>6</v>
      </c>
      <c r="QER67" s="4" t="s">
        <v>7</v>
      </c>
      <c r="QES67" s="4" t="s">
        <v>8</v>
      </c>
      <c r="QET67" s="4" t="s">
        <v>9</v>
      </c>
      <c r="QEU67" s="4" t="s">
        <v>10</v>
      </c>
      <c r="QEV67" s="4" t="s">
        <v>11</v>
      </c>
      <c r="QEW67" s="4" t="s">
        <v>12</v>
      </c>
      <c r="QEX67" s="4" t="s">
        <v>13</v>
      </c>
      <c r="QEY67" s="4" t="s">
        <v>14</v>
      </c>
      <c r="QEZ67" s="4" t="s">
        <v>63</v>
      </c>
      <c r="QFA67" s="3"/>
      <c r="QFB67" s="3" t="s">
        <v>1</v>
      </c>
      <c r="QFC67" s="3" t="s">
        <v>2</v>
      </c>
      <c r="QFD67" s="4" t="s">
        <v>3</v>
      </c>
      <c r="QFE67" s="4" t="s">
        <v>4</v>
      </c>
      <c r="QFF67" s="4" t="s">
        <v>5</v>
      </c>
      <c r="QFG67" s="4" t="s">
        <v>6</v>
      </c>
      <c r="QFH67" s="4" t="s">
        <v>7</v>
      </c>
      <c r="QFI67" s="4" t="s">
        <v>8</v>
      </c>
      <c r="QFJ67" s="4" t="s">
        <v>9</v>
      </c>
      <c r="QFK67" s="4" t="s">
        <v>10</v>
      </c>
      <c r="QFL67" s="4" t="s">
        <v>11</v>
      </c>
      <c r="QFM67" s="4" t="s">
        <v>12</v>
      </c>
      <c r="QFN67" s="4" t="s">
        <v>13</v>
      </c>
      <c r="QFO67" s="4" t="s">
        <v>14</v>
      </c>
      <c r="QFP67" s="4" t="s">
        <v>63</v>
      </c>
      <c r="QFQ67" s="3"/>
      <c r="QFR67" s="3" t="s">
        <v>1</v>
      </c>
      <c r="QFS67" s="3" t="s">
        <v>2</v>
      </c>
      <c r="QFT67" s="4" t="s">
        <v>3</v>
      </c>
      <c r="QFU67" s="4" t="s">
        <v>4</v>
      </c>
      <c r="QFV67" s="4" t="s">
        <v>5</v>
      </c>
      <c r="QFW67" s="4" t="s">
        <v>6</v>
      </c>
      <c r="QFX67" s="4" t="s">
        <v>7</v>
      </c>
      <c r="QFY67" s="4" t="s">
        <v>8</v>
      </c>
      <c r="QFZ67" s="4" t="s">
        <v>9</v>
      </c>
      <c r="QGA67" s="4" t="s">
        <v>10</v>
      </c>
      <c r="QGB67" s="4" t="s">
        <v>11</v>
      </c>
      <c r="QGC67" s="4" t="s">
        <v>12</v>
      </c>
      <c r="QGD67" s="4" t="s">
        <v>13</v>
      </c>
      <c r="QGE67" s="4" t="s">
        <v>14</v>
      </c>
      <c r="QGF67" s="4" t="s">
        <v>63</v>
      </c>
      <c r="QGG67" s="3"/>
      <c r="QGH67" s="3" t="s">
        <v>1</v>
      </c>
      <c r="QGI67" s="3" t="s">
        <v>2</v>
      </c>
      <c r="QGJ67" s="4" t="s">
        <v>3</v>
      </c>
      <c r="QGK67" s="4" t="s">
        <v>4</v>
      </c>
      <c r="QGL67" s="4" t="s">
        <v>5</v>
      </c>
      <c r="QGM67" s="4" t="s">
        <v>6</v>
      </c>
      <c r="QGN67" s="4" t="s">
        <v>7</v>
      </c>
      <c r="QGO67" s="4" t="s">
        <v>8</v>
      </c>
      <c r="QGP67" s="4" t="s">
        <v>9</v>
      </c>
      <c r="QGQ67" s="4" t="s">
        <v>10</v>
      </c>
      <c r="QGR67" s="4" t="s">
        <v>11</v>
      </c>
      <c r="QGS67" s="4" t="s">
        <v>12</v>
      </c>
      <c r="QGT67" s="4" t="s">
        <v>13</v>
      </c>
      <c r="QGU67" s="4" t="s">
        <v>14</v>
      </c>
      <c r="QGV67" s="4" t="s">
        <v>63</v>
      </c>
      <c r="QGW67" s="3"/>
      <c r="QGX67" s="3" t="s">
        <v>1</v>
      </c>
      <c r="QGY67" s="3" t="s">
        <v>2</v>
      </c>
      <c r="QGZ67" s="4" t="s">
        <v>3</v>
      </c>
      <c r="QHA67" s="4" t="s">
        <v>4</v>
      </c>
      <c r="QHB67" s="4" t="s">
        <v>5</v>
      </c>
      <c r="QHC67" s="4" t="s">
        <v>6</v>
      </c>
      <c r="QHD67" s="4" t="s">
        <v>7</v>
      </c>
      <c r="QHE67" s="4" t="s">
        <v>8</v>
      </c>
      <c r="QHF67" s="4" t="s">
        <v>9</v>
      </c>
      <c r="QHG67" s="4" t="s">
        <v>10</v>
      </c>
      <c r="QHH67" s="4" t="s">
        <v>11</v>
      </c>
      <c r="QHI67" s="4" t="s">
        <v>12</v>
      </c>
      <c r="QHJ67" s="4" t="s">
        <v>13</v>
      </c>
      <c r="QHK67" s="4" t="s">
        <v>14</v>
      </c>
      <c r="QHL67" s="4" t="s">
        <v>63</v>
      </c>
      <c r="QHM67" s="3"/>
      <c r="QHN67" s="3" t="s">
        <v>1</v>
      </c>
      <c r="QHO67" s="3" t="s">
        <v>2</v>
      </c>
      <c r="QHP67" s="4" t="s">
        <v>3</v>
      </c>
      <c r="QHQ67" s="4" t="s">
        <v>4</v>
      </c>
      <c r="QHR67" s="4" t="s">
        <v>5</v>
      </c>
      <c r="QHS67" s="4" t="s">
        <v>6</v>
      </c>
      <c r="QHT67" s="4" t="s">
        <v>7</v>
      </c>
      <c r="QHU67" s="4" t="s">
        <v>8</v>
      </c>
      <c r="QHV67" s="4" t="s">
        <v>9</v>
      </c>
      <c r="QHW67" s="4" t="s">
        <v>10</v>
      </c>
      <c r="QHX67" s="4" t="s">
        <v>11</v>
      </c>
      <c r="QHY67" s="4" t="s">
        <v>12</v>
      </c>
      <c r="QHZ67" s="4" t="s">
        <v>13</v>
      </c>
      <c r="QIA67" s="4" t="s">
        <v>14</v>
      </c>
      <c r="QIB67" s="4" t="s">
        <v>63</v>
      </c>
      <c r="QIC67" s="3"/>
      <c r="QID67" s="3" t="s">
        <v>1</v>
      </c>
      <c r="QIE67" s="3" t="s">
        <v>2</v>
      </c>
      <c r="QIF67" s="4" t="s">
        <v>3</v>
      </c>
      <c r="QIG67" s="4" t="s">
        <v>4</v>
      </c>
      <c r="QIH67" s="4" t="s">
        <v>5</v>
      </c>
      <c r="QII67" s="4" t="s">
        <v>6</v>
      </c>
      <c r="QIJ67" s="4" t="s">
        <v>7</v>
      </c>
      <c r="QIK67" s="4" t="s">
        <v>8</v>
      </c>
      <c r="QIL67" s="4" t="s">
        <v>9</v>
      </c>
      <c r="QIM67" s="4" t="s">
        <v>10</v>
      </c>
      <c r="QIN67" s="4" t="s">
        <v>11</v>
      </c>
      <c r="QIO67" s="4" t="s">
        <v>12</v>
      </c>
      <c r="QIP67" s="4" t="s">
        <v>13</v>
      </c>
      <c r="QIQ67" s="4" t="s">
        <v>14</v>
      </c>
      <c r="QIR67" s="4" t="s">
        <v>63</v>
      </c>
      <c r="QIS67" s="3"/>
      <c r="QIT67" s="3" t="s">
        <v>1</v>
      </c>
      <c r="QIU67" s="3" t="s">
        <v>2</v>
      </c>
      <c r="QIV67" s="4" t="s">
        <v>3</v>
      </c>
      <c r="QIW67" s="4" t="s">
        <v>4</v>
      </c>
      <c r="QIX67" s="4" t="s">
        <v>5</v>
      </c>
      <c r="QIY67" s="4" t="s">
        <v>6</v>
      </c>
      <c r="QIZ67" s="4" t="s">
        <v>7</v>
      </c>
      <c r="QJA67" s="4" t="s">
        <v>8</v>
      </c>
      <c r="QJB67" s="4" t="s">
        <v>9</v>
      </c>
      <c r="QJC67" s="4" t="s">
        <v>10</v>
      </c>
      <c r="QJD67" s="4" t="s">
        <v>11</v>
      </c>
      <c r="QJE67" s="4" t="s">
        <v>12</v>
      </c>
      <c r="QJF67" s="4" t="s">
        <v>13</v>
      </c>
      <c r="QJG67" s="4" t="s">
        <v>14</v>
      </c>
      <c r="QJH67" s="4" t="s">
        <v>63</v>
      </c>
      <c r="QJI67" s="3"/>
      <c r="QJJ67" s="3" t="s">
        <v>1</v>
      </c>
      <c r="QJK67" s="3" t="s">
        <v>2</v>
      </c>
      <c r="QJL67" s="4" t="s">
        <v>3</v>
      </c>
      <c r="QJM67" s="4" t="s">
        <v>4</v>
      </c>
      <c r="QJN67" s="4" t="s">
        <v>5</v>
      </c>
      <c r="QJO67" s="4" t="s">
        <v>6</v>
      </c>
      <c r="QJP67" s="4" t="s">
        <v>7</v>
      </c>
      <c r="QJQ67" s="4" t="s">
        <v>8</v>
      </c>
      <c r="QJR67" s="4" t="s">
        <v>9</v>
      </c>
      <c r="QJS67" s="4" t="s">
        <v>10</v>
      </c>
      <c r="QJT67" s="4" t="s">
        <v>11</v>
      </c>
      <c r="QJU67" s="4" t="s">
        <v>12</v>
      </c>
      <c r="QJV67" s="4" t="s">
        <v>13</v>
      </c>
      <c r="QJW67" s="4" t="s">
        <v>14</v>
      </c>
      <c r="QJX67" s="4" t="s">
        <v>63</v>
      </c>
      <c r="QJY67" s="3"/>
      <c r="QJZ67" s="3" t="s">
        <v>1</v>
      </c>
      <c r="QKA67" s="3" t="s">
        <v>2</v>
      </c>
      <c r="QKB67" s="4" t="s">
        <v>3</v>
      </c>
      <c r="QKC67" s="4" t="s">
        <v>4</v>
      </c>
      <c r="QKD67" s="4" t="s">
        <v>5</v>
      </c>
      <c r="QKE67" s="4" t="s">
        <v>6</v>
      </c>
      <c r="QKF67" s="4" t="s">
        <v>7</v>
      </c>
      <c r="QKG67" s="4" t="s">
        <v>8</v>
      </c>
      <c r="QKH67" s="4" t="s">
        <v>9</v>
      </c>
      <c r="QKI67" s="4" t="s">
        <v>10</v>
      </c>
      <c r="QKJ67" s="4" t="s">
        <v>11</v>
      </c>
      <c r="QKK67" s="4" t="s">
        <v>12</v>
      </c>
      <c r="QKL67" s="4" t="s">
        <v>13</v>
      </c>
      <c r="QKM67" s="4" t="s">
        <v>14</v>
      </c>
      <c r="QKN67" s="4" t="s">
        <v>63</v>
      </c>
      <c r="QKO67" s="3"/>
      <c r="QKP67" s="3" t="s">
        <v>1</v>
      </c>
      <c r="QKQ67" s="3" t="s">
        <v>2</v>
      </c>
      <c r="QKR67" s="4" t="s">
        <v>3</v>
      </c>
      <c r="QKS67" s="4" t="s">
        <v>4</v>
      </c>
      <c r="QKT67" s="4" t="s">
        <v>5</v>
      </c>
      <c r="QKU67" s="4" t="s">
        <v>6</v>
      </c>
      <c r="QKV67" s="4" t="s">
        <v>7</v>
      </c>
      <c r="QKW67" s="4" t="s">
        <v>8</v>
      </c>
      <c r="QKX67" s="4" t="s">
        <v>9</v>
      </c>
      <c r="QKY67" s="4" t="s">
        <v>10</v>
      </c>
      <c r="QKZ67" s="4" t="s">
        <v>11</v>
      </c>
      <c r="QLA67" s="4" t="s">
        <v>12</v>
      </c>
      <c r="QLB67" s="4" t="s">
        <v>13</v>
      </c>
      <c r="QLC67" s="4" t="s">
        <v>14</v>
      </c>
      <c r="QLD67" s="4" t="s">
        <v>63</v>
      </c>
      <c r="QLE67" s="3"/>
      <c r="QLF67" s="3" t="s">
        <v>1</v>
      </c>
      <c r="QLG67" s="3" t="s">
        <v>2</v>
      </c>
      <c r="QLH67" s="4" t="s">
        <v>3</v>
      </c>
      <c r="QLI67" s="4" t="s">
        <v>4</v>
      </c>
      <c r="QLJ67" s="4" t="s">
        <v>5</v>
      </c>
      <c r="QLK67" s="4" t="s">
        <v>6</v>
      </c>
      <c r="QLL67" s="4" t="s">
        <v>7</v>
      </c>
      <c r="QLM67" s="4" t="s">
        <v>8</v>
      </c>
      <c r="QLN67" s="4" t="s">
        <v>9</v>
      </c>
      <c r="QLO67" s="4" t="s">
        <v>10</v>
      </c>
      <c r="QLP67" s="4" t="s">
        <v>11</v>
      </c>
      <c r="QLQ67" s="4" t="s">
        <v>12</v>
      </c>
      <c r="QLR67" s="4" t="s">
        <v>13</v>
      </c>
      <c r="QLS67" s="4" t="s">
        <v>14</v>
      </c>
      <c r="QLT67" s="4" t="s">
        <v>63</v>
      </c>
      <c r="QLU67" s="3"/>
      <c r="QLV67" s="3" t="s">
        <v>1</v>
      </c>
      <c r="QLW67" s="3" t="s">
        <v>2</v>
      </c>
      <c r="QLX67" s="4" t="s">
        <v>3</v>
      </c>
      <c r="QLY67" s="4" t="s">
        <v>4</v>
      </c>
      <c r="QLZ67" s="4" t="s">
        <v>5</v>
      </c>
      <c r="QMA67" s="4" t="s">
        <v>6</v>
      </c>
      <c r="QMB67" s="4" t="s">
        <v>7</v>
      </c>
      <c r="QMC67" s="4" t="s">
        <v>8</v>
      </c>
      <c r="QMD67" s="4" t="s">
        <v>9</v>
      </c>
      <c r="QME67" s="4" t="s">
        <v>10</v>
      </c>
      <c r="QMF67" s="4" t="s">
        <v>11</v>
      </c>
      <c r="QMG67" s="4" t="s">
        <v>12</v>
      </c>
      <c r="QMH67" s="4" t="s">
        <v>13</v>
      </c>
      <c r="QMI67" s="4" t="s">
        <v>14</v>
      </c>
      <c r="QMJ67" s="4" t="s">
        <v>63</v>
      </c>
      <c r="QMK67" s="3"/>
      <c r="QML67" s="3" t="s">
        <v>1</v>
      </c>
      <c r="QMM67" s="3" t="s">
        <v>2</v>
      </c>
      <c r="QMN67" s="4" t="s">
        <v>3</v>
      </c>
      <c r="QMO67" s="4" t="s">
        <v>4</v>
      </c>
      <c r="QMP67" s="4" t="s">
        <v>5</v>
      </c>
      <c r="QMQ67" s="4" t="s">
        <v>6</v>
      </c>
      <c r="QMR67" s="4" t="s">
        <v>7</v>
      </c>
      <c r="QMS67" s="4" t="s">
        <v>8</v>
      </c>
      <c r="QMT67" s="4" t="s">
        <v>9</v>
      </c>
      <c r="QMU67" s="4" t="s">
        <v>10</v>
      </c>
      <c r="QMV67" s="4" t="s">
        <v>11</v>
      </c>
      <c r="QMW67" s="4" t="s">
        <v>12</v>
      </c>
      <c r="QMX67" s="4" t="s">
        <v>13</v>
      </c>
      <c r="QMY67" s="4" t="s">
        <v>14</v>
      </c>
      <c r="QMZ67" s="4" t="s">
        <v>63</v>
      </c>
      <c r="QNA67" s="3"/>
      <c r="QNB67" s="3" t="s">
        <v>1</v>
      </c>
      <c r="QNC67" s="3" t="s">
        <v>2</v>
      </c>
      <c r="QND67" s="4" t="s">
        <v>3</v>
      </c>
      <c r="QNE67" s="4" t="s">
        <v>4</v>
      </c>
      <c r="QNF67" s="4" t="s">
        <v>5</v>
      </c>
      <c r="QNG67" s="4" t="s">
        <v>6</v>
      </c>
      <c r="QNH67" s="4" t="s">
        <v>7</v>
      </c>
      <c r="QNI67" s="4" t="s">
        <v>8</v>
      </c>
      <c r="QNJ67" s="4" t="s">
        <v>9</v>
      </c>
      <c r="QNK67" s="4" t="s">
        <v>10</v>
      </c>
      <c r="QNL67" s="4" t="s">
        <v>11</v>
      </c>
      <c r="QNM67" s="4" t="s">
        <v>12</v>
      </c>
      <c r="QNN67" s="4" t="s">
        <v>13</v>
      </c>
      <c r="QNO67" s="4" t="s">
        <v>14</v>
      </c>
      <c r="QNP67" s="4" t="s">
        <v>63</v>
      </c>
      <c r="QNQ67" s="3"/>
      <c r="QNR67" s="3" t="s">
        <v>1</v>
      </c>
      <c r="QNS67" s="3" t="s">
        <v>2</v>
      </c>
      <c r="QNT67" s="4" t="s">
        <v>3</v>
      </c>
      <c r="QNU67" s="4" t="s">
        <v>4</v>
      </c>
      <c r="QNV67" s="4" t="s">
        <v>5</v>
      </c>
      <c r="QNW67" s="4" t="s">
        <v>6</v>
      </c>
      <c r="QNX67" s="4" t="s">
        <v>7</v>
      </c>
      <c r="QNY67" s="4" t="s">
        <v>8</v>
      </c>
      <c r="QNZ67" s="4" t="s">
        <v>9</v>
      </c>
      <c r="QOA67" s="4" t="s">
        <v>10</v>
      </c>
      <c r="QOB67" s="4" t="s">
        <v>11</v>
      </c>
      <c r="QOC67" s="4" t="s">
        <v>12</v>
      </c>
      <c r="QOD67" s="4" t="s">
        <v>13</v>
      </c>
      <c r="QOE67" s="4" t="s">
        <v>14</v>
      </c>
      <c r="QOF67" s="4" t="s">
        <v>63</v>
      </c>
      <c r="QOG67" s="3"/>
      <c r="QOH67" s="3" t="s">
        <v>1</v>
      </c>
      <c r="QOI67" s="3" t="s">
        <v>2</v>
      </c>
      <c r="QOJ67" s="4" t="s">
        <v>3</v>
      </c>
      <c r="QOK67" s="4" t="s">
        <v>4</v>
      </c>
      <c r="QOL67" s="4" t="s">
        <v>5</v>
      </c>
      <c r="QOM67" s="4" t="s">
        <v>6</v>
      </c>
      <c r="QON67" s="4" t="s">
        <v>7</v>
      </c>
      <c r="QOO67" s="4" t="s">
        <v>8</v>
      </c>
      <c r="QOP67" s="4" t="s">
        <v>9</v>
      </c>
      <c r="QOQ67" s="4" t="s">
        <v>10</v>
      </c>
      <c r="QOR67" s="4" t="s">
        <v>11</v>
      </c>
      <c r="QOS67" s="4" t="s">
        <v>12</v>
      </c>
      <c r="QOT67" s="4" t="s">
        <v>13</v>
      </c>
      <c r="QOU67" s="4" t="s">
        <v>14</v>
      </c>
      <c r="QOV67" s="4" t="s">
        <v>63</v>
      </c>
      <c r="QOW67" s="3"/>
      <c r="QOX67" s="3" t="s">
        <v>1</v>
      </c>
      <c r="QOY67" s="3" t="s">
        <v>2</v>
      </c>
      <c r="QOZ67" s="4" t="s">
        <v>3</v>
      </c>
      <c r="QPA67" s="4" t="s">
        <v>4</v>
      </c>
      <c r="QPB67" s="4" t="s">
        <v>5</v>
      </c>
      <c r="QPC67" s="4" t="s">
        <v>6</v>
      </c>
      <c r="QPD67" s="4" t="s">
        <v>7</v>
      </c>
      <c r="QPE67" s="4" t="s">
        <v>8</v>
      </c>
      <c r="QPF67" s="4" t="s">
        <v>9</v>
      </c>
      <c r="QPG67" s="4" t="s">
        <v>10</v>
      </c>
      <c r="QPH67" s="4" t="s">
        <v>11</v>
      </c>
      <c r="QPI67" s="4" t="s">
        <v>12</v>
      </c>
      <c r="QPJ67" s="4" t="s">
        <v>13</v>
      </c>
      <c r="QPK67" s="4" t="s">
        <v>14</v>
      </c>
      <c r="QPL67" s="4" t="s">
        <v>63</v>
      </c>
      <c r="QPM67" s="3"/>
      <c r="QPN67" s="3" t="s">
        <v>1</v>
      </c>
      <c r="QPO67" s="3" t="s">
        <v>2</v>
      </c>
      <c r="QPP67" s="4" t="s">
        <v>3</v>
      </c>
      <c r="QPQ67" s="4" t="s">
        <v>4</v>
      </c>
      <c r="QPR67" s="4" t="s">
        <v>5</v>
      </c>
      <c r="QPS67" s="4" t="s">
        <v>6</v>
      </c>
      <c r="QPT67" s="4" t="s">
        <v>7</v>
      </c>
      <c r="QPU67" s="4" t="s">
        <v>8</v>
      </c>
      <c r="QPV67" s="4" t="s">
        <v>9</v>
      </c>
      <c r="QPW67" s="4" t="s">
        <v>10</v>
      </c>
      <c r="QPX67" s="4" t="s">
        <v>11</v>
      </c>
      <c r="QPY67" s="4" t="s">
        <v>12</v>
      </c>
      <c r="QPZ67" s="4" t="s">
        <v>13</v>
      </c>
      <c r="QQA67" s="4" t="s">
        <v>14</v>
      </c>
      <c r="QQB67" s="4" t="s">
        <v>63</v>
      </c>
      <c r="QQC67" s="3"/>
      <c r="QQD67" s="3" t="s">
        <v>1</v>
      </c>
      <c r="QQE67" s="3" t="s">
        <v>2</v>
      </c>
      <c r="QQF67" s="4" t="s">
        <v>3</v>
      </c>
      <c r="QQG67" s="4" t="s">
        <v>4</v>
      </c>
      <c r="QQH67" s="4" t="s">
        <v>5</v>
      </c>
      <c r="QQI67" s="4" t="s">
        <v>6</v>
      </c>
      <c r="QQJ67" s="4" t="s">
        <v>7</v>
      </c>
      <c r="QQK67" s="4" t="s">
        <v>8</v>
      </c>
      <c r="QQL67" s="4" t="s">
        <v>9</v>
      </c>
      <c r="QQM67" s="4" t="s">
        <v>10</v>
      </c>
      <c r="QQN67" s="4" t="s">
        <v>11</v>
      </c>
      <c r="QQO67" s="4" t="s">
        <v>12</v>
      </c>
      <c r="QQP67" s="4" t="s">
        <v>13</v>
      </c>
      <c r="QQQ67" s="4" t="s">
        <v>14</v>
      </c>
      <c r="QQR67" s="4" t="s">
        <v>63</v>
      </c>
      <c r="QQS67" s="3"/>
      <c r="QQT67" s="3" t="s">
        <v>1</v>
      </c>
      <c r="QQU67" s="3" t="s">
        <v>2</v>
      </c>
      <c r="QQV67" s="4" t="s">
        <v>3</v>
      </c>
      <c r="QQW67" s="4" t="s">
        <v>4</v>
      </c>
      <c r="QQX67" s="4" t="s">
        <v>5</v>
      </c>
      <c r="QQY67" s="4" t="s">
        <v>6</v>
      </c>
      <c r="QQZ67" s="4" t="s">
        <v>7</v>
      </c>
      <c r="QRA67" s="4" t="s">
        <v>8</v>
      </c>
      <c r="QRB67" s="4" t="s">
        <v>9</v>
      </c>
      <c r="QRC67" s="4" t="s">
        <v>10</v>
      </c>
      <c r="QRD67" s="4" t="s">
        <v>11</v>
      </c>
      <c r="QRE67" s="4" t="s">
        <v>12</v>
      </c>
      <c r="QRF67" s="4" t="s">
        <v>13</v>
      </c>
      <c r="QRG67" s="4" t="s">
        <v>14</v>
      </c>
      <c r="QRH67" s="4" t="s">
        <v>63</v>
      </c>
      <c r="QRI67" s="3"/>
      <c r="QRJ67" s="3" t="s">
        <v>1</v>
      </c>
      <c r="QRK67" s="3" t="s">
        <v>2</v>
      </c>
      <c r="QRL67" s="4" t="s">
        <v>3</v>
      </c>
      <c r="QRM67" s="4" t="s">
        <v>4</v>
      </c>
      <c r="QRN67" s="4" t="s">
        <v>5</v>
      </c>
      <c r="QRO67" s="4" t="s">
        <v>6</v>
      </c>
      <c r="QRP67" s="4" t="s">
        <v>7</v>
      </c>
      <c r="QRQ67" s="4" t="s">
        <v>8</v>
      </c>
      <c r="QRR67" s="4" t="s">
        <v>9</v>
      </c>
      <c r="QRS67" s="4" t="s">
        <v>10</v>
      </c>
      <c r="QRT67" s="4" t="s">
        <v>11</v>
      </c>
      <c r="QRU67" s="4" t="s">
        <v>12</v>
      </c>
      <c r="QRV67" s="4" t="s">
        <v>13</v>
      </c>
      <c r="QRW67" s="4" t="s">
        <v>14</v>
      </c>
      <c r="QRX67" s="4" t="s">
        <v>63</v>
      </c>
      <c r="QRY67" s="3"/>
      <c r="QRZ67" s="3" t="s">
        <v>1</v>
      </c>
      <c r="QSA67" s="3" t="s">
        <v>2</v>
      </c>
      <c r="QSB67" s="4" t="s">
        <v>3</v>
      </c>
      <c r="QSC67" s="4" t="s">
        <v>4</v>
      </c>
      <c r="QSD67" s="4" t="s">
        <v>5</v>
      </c>
      <c r="QSE67" s="4" t="s">
        <v>6</v>
      </c>
      <c r="QSF67" s="4" t="s">
        <v>7</v>
      </c>
      <c r="QSG67" s="4" t="s">
        <v>8</v>
      </c>
      <c r="QSH67" s="4" t="s">
        <v>9</v>
      </c>
      <c r="QSI67" s="4" t="s">
        <v>10</v>
      </c>
      <c r="QSJ67" s="4" t="s">
        <v>11</v>
      </c>
      <c r="QSK67" s="4" t="s">
        <v>12</v>
      </c>
      <c r="QSL67" s="4" t="s">
        <v>13</v>
      </c>
      <c r="QSM67" s="4" t="s">
        <v>14</v>
      </c>
      <c r="QSN67" s="4" t="s">
        <v>63</v>
      </c>
      <c r="QSO67" s="3"/>
      <c r="QSP67" s="3" t="s">
        <v>1</v>
      </c>
      <c r="QSQ67" s="3" t="s">
        <v>2</v>
      </c>
      <c r="QSR67" s="4" t="s">
        <v>3</v>
      </c>
      <c r="QSS67" s="4" t="s">
        <v>4</v>
      </c>
      <c r="QST67" s="4" t="s">
        <v>5</v>
      </c>
      <c r="QSU67" s="4" t="s">
        <v>6</v>
      </c>
      <c r="QSV67" s="4" t="s">
        <v>7</v>
      </c>
      <c r="QSW67" s="4" t="s">
        <v>8</v>
      </c>
      <c r="QSX67" s="4" t="s">
        <v>9</v>
      </c>
      <c r="QSY67" s="4" t="s">
        <v>10</v>
      </c>
      <c r="QSZ67" s="4" t="s">
        <v>11</v>
      </c>
      <c r="QTA67" s="4" t="s">
        <v>12</v>
      </c>
      <c r="QTB67" s="4" t="s">
        <v>13</v>
      </c>
      <c r="QTC67" s="4" t="s">
        <v>14</v>
      </c>
      <c r="QTD67" s="4" t="s">
        <v>63</v>
      </c>
      <c r="QTE67" s="3"/>
      <c r="QTF67" s="3" t="s">
        <v>1</v>
      </c>
      <c r="QTG67" s="3" t="s">
        <v>2</v>
      </c>
      <c r="QTH67" s="4" t="s">
        <v>3</v>
      </c>
      <c r="QTI67" s="4" t="s">
        <v>4</v>
      </c>
      <c r="QTJ67" s="4" t="s">
        <v>5</v>
      </c>
      <c r="QTK67" s="4" t="s">
        <v>6</v>
      </c>
      <c r="QTL67" s="4" t="s">
        <v>7</v>
      </c>
      <c r="QTM67" s="4" t="s">
        <v>8</v>
      </c>
      <c r="QTN67" s="4" t="s">
        <v>9</v>
      </c>
      <c r="QTO67" s="4" t="s">
        <v>10</v>
      </c>
      <c r="QTP67" s="4" t="s">
        <v>11</v>
      </c>
      <c r="QTQ67" s="4" t="s">
        <v>12</v>
      </c>
      <c r="QTR67" s="4" t="s">
        <v>13</v>
      </c>
      <c r="QTS67" s="4" t="s">
        <v>14</v>
      </c>
      <c r="QTT67" s="4" t="s">
        <v>63</v>
      </c>
      <c r="QTU67" s="3"/>
      <c r="QTV67" s="3" t="s">
        <v>1</v>
      </c>
      <c r="QTW67" s="3" t="s">
        <v>2</v>
      </c>
      <c r="QTX67" s="4" t="s">
        <v>3</v>
      </c>
      <c r="QTY67" s="4" t="s">
        <v>4</v>
      </c>
      <c r="QTZ67" s="4" t="s">
        <v>5</v>
      </c>
      <c r="QUA67" s="4" t="s">
        <v>6</v>
      </c>
      <c r="QUB67" s="4" t="s">
        <v>7</v>
      </c>
      <c r="QUC67" s="4" t="s">
        <v>8</v>
      </c>
      <c r="QUD67" s="4" t="s">
        <v>9</v>
      </c>
      <c r="QUE67" s="4" t="s">
        <v>10</v>
      </c>
      <c r="QUF67" s="4" t="s">
        <v>11</v>
      </c>
      <c r="QUG67" s="4" t="s">
        <v>12</v>
      </c>
      <c r="QUH67" s="4" t="s">
        <v>13</v>
      </c>
      <c r="QUI67" s="4" t="s">
        <v>14</v>
      </c>
      <c r="QUJ67" s="4" t="s">
        <v>63</v>
      </c>
      <c r="QUK67" s="3"/>
      <c r="QUL67" s="3" t="s">
        <v>1</v>
      </c>
      <c r="QUM67" s="3" t="s">
        <v>2</v>
      </c>
      <c r="QUN67" s="4" t="s">
        <v>3</v>
      </c>
      <c r="QUO67" s="4" t="s">
        <v>4</v>
      </c>
      <c r="QUP67" s="4" t="s">
        <v>5</v>
      </c>
      <c r="QUQ67" s="4" t="s">
        <v>6</v>
      </c>
      <c r="QUR67" s="4" t="s">
        <v>7</v>
      </c>
      <c r="QUS67" s="4" t="s">
        <v>8</v>
      </c>
      <c r="QUT67" s="4" t="s">
        <v>9</v>
      </c>
      <c r="QUU67" s="4" t="s">
        <v>10</v>
      </c>
      <c r="QUV67" s="4" t="s">
        <v>11</v>
      </c>
      <c r="QUW67" s="4" t="s">
        <v>12</v>
      </c>
      <c r="QUX67" s="4" t="s">
        <v>13</v>
      </c>
      <c r="QUY67" s="4" t="s">
        <v>14</v>
      </c>
      <c r="QUZ67" s="4" t="s">
        <v>63</v>
      </c>
      <c r="QVA67" s="3"/>
      <c r="QVB67" s="3" t="s">
        <v>1</v>
      </c>
      <c r="QVC67" s="3" t="s">
        <v>2</v>
      </c>
      <c r="QVD67" s="4" t="s">
        <v>3</v>
      </c>
      <c r="QVE67" s="4" t="s">
        <v>4</v>
      </c>
      <c r="QVF67" s="4" t="s">
        <v>5</v>
      </c>
      <c r="QVG67" s="4" t="s">
        <v>6</v>
      </c>
      <c r="QVH67" s="4" t="s">
        <v>7</v>
      </c>
      <c r="QVI67" s="4" t="s">
        <v>8</v>
      </c>
      <c r="QVJ67" s="4" t="s">
        <v>9</v>
      </c>
      <c r="QVK67" s="4" t="s">
        <v>10</v>
      </c>
      <c r="QVL67" s="4" t="s">
        <v>11</v>
      </c>
      <c r="QVM67" s="4" t="s">
        <v>12</v>
      </c>
      <c r="QVN67" s="4" t="s">
        <v>13</v>
      </c>
      <c r="QVO67" s="4" t="s">
        <v>14</v>
      </c>
      <c r="QVP67" s="4" t="s">
        <v>63</v>
      </c>
      <c r="QVQ67" s="3"/>
      <c r="QVR67" s="3" t="s">
        <v>1</v>
      </c>
      <c r="QVS67" s="3" t="s">
        <v>2</v>
      </c>
      <c r="QVT67" s="4" t="s">
        <v>3</v>
      </c>
      <c r="QVU67" s="4" t="s">
        <v>4</v>
      </c>
      <c r="QVV67" s="4" t="s">
        <v>5</v>
      </c>
      <c r="QVW67" s="4" t="s">
        <v>6</v>
      </c>
      <c r="QVX67" s="4" t="s">
        <v>7</v>
      </c>
      <c r="QVY67" s="4" t="s">
        <v>8</v>
      </c>
      <c r="QVZ67" s="4" t="s">
        <v>9</v>
      </c>
      <c r="QWA67" s="4" t="s">
        <v>10</v>
      </c>
      <c r="QWB67" s="4" t="s">
        <v>11</v>
      </c>
      <c r="QWC67" s="4" t="s">
        <v>12</v>
      </c>
      <c r="QWD67" s="4" t="s">
        <v>13</v>
      </c>
      <c r="QWE67" s="4" t="s">
        <v>14</v>
      </c>
      <c r="QWF67" s="4" t="s">
        <v>63</v>
      </c>
      <c r="QWG67" s="3"/>
      <c r="QWH67" s="3" t="s">
        <v>1</v>
      </c>
      <c r="QWI67" s="3" t="s">
        <v>2</v>
      </c>
      <c r="QWJ67" s="4" t="s">
        <v>3</v>
      </c>
      <c r="QWK67" s="4" t="s">
        <v>4</v>
      </c>
      <c r="QWL67" s="4" t="s">
        <v>5</v>
      </c>
      <c r="QWM67" s="4" t="s">
        <v>6</v>
      </c>
      <c r="QWN67" s="4" t="s">
        <v>7</v>
      </c>
      <c r="QWO67" s="4" t="s">
        <v>8</v>
      </c>
      <c r="QWP67" s="4" t="s">
        <v>9</v>
      </c>
      <c r="QWQ67" s="4" t="s">
        <v>10</v>
      </c>
      <c r="QWR67" s="4" t="s">
        <v>11</v>
      </c>
      <c r="QWS67" s="4" t="s">
        <v>12</v>
      </c>
      <c r="QWT67" s="4" t="s">
        <v>13</v>
      </c>
      <c r="QWU67" s="4" t="s">
        <v>14</v>
      </c>
      <c r="QWV67" s="4" t="s">
        <v>63</v>
      </c>
      <c r="QWW67" s="3"/>
      <c r="QWX67" s="3" t="s">
        <v>1</v>
      </c>
      <c r="QWY67" s="3" t="s">
        <v>2</v>
      </c>
      <c r="QWZ67" s="4" t="s">
        <v>3</v>
      </c>
      <c r="QXA67" s="4" t="s">
        <v>4</v>
      </c>
      <c r="QXB67" s="4" t="s">
        <v>5</v>
      </c>
      <c r="QXC67" s="4" t="s">
        <v>6</v>
      </c>
      <c r="QXD67" s="4" t="s">
        <v>7</v>
      </c>
      <c r="QXE67" s="4" t="s">
        <v>8</v>
      </c>
      <c r="QXF67" s="4" t="s">
        <v>9</v>
      </c>
      <c r="QXG67" s="4" t="s">
        <v>10</v>
      </c>
      <c r="QXH67" s="4" t="s">
        <v>11</v>
      </c>
      <c r="QXI67" s="4" t="s">
        <v>12</v>
      </c>
      <c r="QXJ67" s="4" t="s">
        <v>13</v>
      </c>
      <c r="QXK67" s="4" t="s">
        <v>14</v>
      </c>
      <c r="QXL67" s="4" t="s">
        <v>63</v>
      </c>
      <c r="QXM67" s="3"/>
      <c r="QXN67" s="3" t="s">
        <v>1</v>
      </c>
      <c r="QXO67" s="3" t="s">
        <v>2</v>
      </c>
      <c r="QXP67" s="4" t="s">
        <v>3</v>
      </c>
      <c r="QXQ67" s="4" t="s">
        <v>4</v>
      </c>
      <c r="QXR67" s="4" t="s">
        <v>5</v>
      </c>
      <c r="QXS67" s="4" t="s">
        <v>6</v>
      </c>
      <c r="QXT67" s="4" t="s">
        <v>7</v>
      </c>
      <c r="QXU67" s="4" t="s">
        <v>8</v>
      </c>
      <c r="QXV67" s="4" t="s">
        <v>9</v>
      </c>
      <c r="QXW67" s="4" t="s">
        <v>10</v>
      </c>
      <c r="QXX67" s="4" t="s">
        <v>11</v>
      </c>
      <c r="QXY67" s="4" t="s">
        <v>12</v>
      </c>
      <c r="QXZ67" s="4" t="s">
        <v>13</v>
      </c>
      <c r="QYA67" s="4" t="s">
        <v>14</v>
      </c>
      <c r="QYB67" s="4" t="s">
        <v>63</v>
      </c>
      <c r="QYC67" s="3"/>
      <c r="QYD67" s="3" t="s">
        <v>1</v>
      </c>
      <c r="QYE67" s="3" t="s">
        <v>2</v>
      </c>
      <c r="QYF67" s="4" t="s">
        <v>3</v>
      </c>
      <c r="QYG67" s="4" t="s">
        <v>4</v>
      </c>
      <c r="QYH67" s="4" t="s">
        <v>5</v>
      </c>
      <c r="QYI67" s="4" t="s">
        <v>6</v>
      </c>
      <c r="QYJ67" s="4" t="s">
        <v>7</v>
      </c>
      <c r="QYK67" s="4" t="s">
        <v>8</v>
      </c>
      <c r="QYL67" s="4" t="s">
        <v>9</v>
      </c>
      <c r="QYM67" s="4" t="s">
        <v>10</v>
      </c>
      <c r="QYN67" s="4" t="s">
        <v>11</v>
      </c>
      <c r="QYO67" s="4" t="s">
        <v>12</v>
      </c>
      <c r="QYP67" s="4" t="s">
        <v>13</v>
      </c>
      <c r="QYQ67" s="4" t="s">
        <v>14</v>
      </c>
      <c r="QYR67" s="4" t="s">
        <v>63</v>
      </c>
      <c r="QYS67" s="3"/>
      <c r="QYT67" s="3" t="s">
        <v>1</v>
      </c>
      <c r="QYU67" s="3" t="s">
        <v>2</v>
      </c>
      <c r="QYV67" s="4" t="s">
        <v>3</v>
      </c>
      <c r="QYW67" s="4" t="s">
        <v>4</v>
      </c>
      <c r="QYX67" s="4" t="s">
        <v>5</v>
      </c>
      <c r="QYY67" s="4" t="s">
        <v>6</v>
      </c>
      <c r="QYZ67" s="4" t="s">
        <v>7</v>
      </c>
      <c r="QZA67" s="4" t="s">
        <v>8</v>
      </c>
      <c r="QZB67" s="4" t="s">
        <v>9</v>
      </c>
      <c r="QZC67" s="4" t="s">
        <v>10</v>
      </c>
      <c r="QZD67" s="4" t="s">
        <v>11</v>
      </c>
      <c r="QZE67" s="4" t="s">
        <v>12</v>
      </c>
      <c r="QZF67" s="4" t="s">
        <v>13</v>
      </c>
      <c r="QZG67" s="4" t="s">
        <v>14</v>
      </c>
      <c r="QZH67" s="4" t="s">
        <v>63</v>
      </c>
      <c r="QZI67" s="3"/>
      <c r="QZJ67" s="3" t="s">
        <v>1</v>
      </c>
      <c r="QZK67" s="3" t="s">
        <v>2</v>
      </c>
      <c r="QZL67" s="4" t="s">
        <v>3</v>
      </c>
      <c r="QZM67" s="4" t="s">
        <v>4</v>
      </c>
      <c r="QZN67" s="4" t="s">
        <v>5</v>
      </c>
      <c r="QZO67" s="4" t="s">
        <v>6</v>
      </c>
      <c r="QZP67" s="4" t="s">
        <v>7</v>
      </c>
      <c r="QZQ67" s="4" t="s">
        <v>8</v>
      </c>
      <c r="QZR67" s="4" t="s">
        <v>9</v>
      </c>
      <c r="QZS67" s="4" t="s">
        <v>10</v>
      </c>
      <c r="QZT67" s="4" t="s">
        <v>11</v>
      </c>
      <c r="QZU67" s="4" t="s">
        <v>12</v>
      </c>
      <c r="QZV67" s="4" t="s">
        <v>13</v>
      </c>
      <c r="QZW67" s="4" t="s">
        <v>14</v>
      </c>
      <c r="QZX67" s="4" t="s">
        <v>63</v>
      </c>
      <c r="QZY67" s="3"/>
      <c r="QZZ67" s="3" t="s">
        <v>1</v>
      </c>
      <c r="RAA67" s="3" t="s">
        <v>2</v>
      </c>
      <c r="RAB67" s="4" t="s">
        <v>3</v>
      </c>
      <c r="RAC67" s="4" t="s">
        <v>4</v>
      </c>
      <c r="RAD67" s="4" t="s">
        <v>5</v>
      </c>
      <c r="RAE67" s="4" t="s">
        <v>6</v>
      </c>
      <c r="RAF67" s="4" t="s">
        <v>7</v>
      </c>
      <c r="RAG67" s="4" t="s">
        <v>8</v>
      </c>
      <c r="RAH67" s="4" t="s">
        <v>9</v>
      </c>
      <c r="RAI67" s="4" t="s">
        <v>10</v>
      </c>
      <c r="RAJ67" s="4" t="s">
        <v>11</v>
      </c>
      <c r="RAK67" s="4" t="s">
        <v>12</v>
      </c>
      <c r="RAL67" s="4" t="s">
        <v>13</v>
      </c>
      <c r="RAM67" s="4" t="s">
        <v>14</v>
      </c>
      <c r="RAN67" s="4" t="s">
        <v>63</v>
      </c>
      <c r="RAO67" s="3"/>
      <c r="RAP67" s="3" t="s">
        <v>1</v>
      </c>
      <c r="RAQ67" s="3" t="s">
        <v>2</v>
      </c>
      <c r="RAR67" s="4" t="s">
        <v>3</v>
      </c>
      <c r="RAS67" s="4" t="s">
        <v>4</v>
      </c>
      <c r="RAT67" s="4" t="s">
        <v>5</v>
      </c>
      <c r="RAU67" s="4" t="s">
        <v>6</v>
      </c>
      <c r="RAV67" s="4" t="s">
        <v>7</v>
      </c>
      <c r="RAW67" s="4" t="s">
        <v>8</v>
      </c>
      <c r="RAX67" s="4" t="s">
        <v>9</v>
      </c>
      <c r="RAY67" s="4" t="s">
        <v>10</v>
      </c>
      <c r="RAZ67" s="4" t="s">
        <v>11</v>
      </c>
      <c r="RBA67" s="4" t="s">
        <v>12</v>
      </c>
      <c r="RBB67" s="4" t="s">
        <v>13</v>
      </c>
      <c r="RBC67" s="4" t="s">
        <v>14</v>
      </c>
      <c r="RBD67" s="4" t="s">
        <v>63</v>
      </c>
      <c r="RBE67" s="3"/>
      <c r="RBF67" s="3" t="s">
        <v>1</v>
      </c>
      <c r="RBG67" s="3" t="s">
        <v>2</v>
      </c>
      <c r="RBH67" s="4" t="s">
        <v>3</v>
      </c>
      <c r="RBI67" s="4" t="s">
        <v>4</v>
      </c>
      <c r="RBJ67" s="4" t="s">
        <v>5</v>
      </c>
      <c r="RBK67" s="4" t="s">
        <v>6</v>
      </c>
      <c r="RBL67" s="4" t="s">
        <v>7</v>
      </c>
      <c r="RBM67" s="4" t="s">
        <v>8</v>
      </c>
      <c r="RBN67" s="4" t="s">
        <v>9</v>
      </c>
      <c r="RBO67" s="4" t="s">
        <v>10</v>
      </c>
      <c r="RBP67" s="4" t="s">
        <v>11</v>
      </c>
      <c r="RBQ67" s="4" t="s">
        <v>12</v>
      </c>
      <c r="RBR67" s="4" t="s">
        <v>13</v>
      </c>
      <c r="RBS67" s="4" t="s">
        <v>14</v>
      </c>
      <c r="RBT67" s="4" t="s">
        <v>63</v>
      </c>
      <c r="RBU67" s="3"/>
      <c r="RBV67" s="3" t="s">
        <v>1</v>
      </c>
      <c r="RBW67" s="3" t="s">
        <v>2</v>
      </c>
      <c r="RBX67" s="4" t="s">
        <v>3</v>
      </c>
      <c r="RBY67" s="4" t="s">
        <v>4</v>
      </c>
      <c r="RBZ67" s="4" t="s">
        <v>5</v>
      </c>
      <c r="RCA67" s="4" t="s">
        <v>6</v>
      </c>
      <c r="RCB67" s="4" t="s">
        <v>7</v>
      </c>
      <c r="RCC67" s="4" t="s">
        <v>8</v>
      </c>
      <c r="RCD67" s="4" t="s">
        <v>9</v>
      </c>
      <c r="RCE67" s="4" t="s">
        <v>10</v>
      </c>
      <c r="RCF67" s="4" t="s">
        <v>11</v>
      </c>
      <c r="RCG67" s="4" t="s">
        <v>12</v>
      </c>
      <c r="RCH67" s="4" t="s">
        <v>13</v>
      </c>
      <c r="RCI67" s="4" t="s">
        <v>14</v>
      </c>
      <c r="RCJ67" s="4" t="s">
        <v>63</v>
      </c>
      <c r="RCK67" s="3"/>
      <c r="RCL67" s="3" t="s">
        <v>1</v>
      </c>
      <c r="RCM67" s="3" t="s">
        <v>2</v>
      </c>
      <c r="RCN67" s="4" t="s">
        <v>3</v>
      </c>
      <c r="RCO67" s="4" t="s">
        <v>4</v>
      </c>
      <c r="RCP67" s="4" t="s">
        <v>5</v>
      </c>
      <c r="RCQ67" s="4" t="s">
        <v>6</v>
      </c>
      <c r="RCR67" s="4" t="s">
        <v>7</v>
      </c>
      <c r="RCS67" s="4" t="s">
        <v>8</v>
      </c>
      <c r="RCT67" s="4" t="s">
        <v>9</v>
      </c>
      <c r="RCU67" s="4" t="s">
        <v>10</v>
      </c>
      <c r="RCV67" s="4" t="s">
        <v>11</v>
      </c>
      <c r="RCW67" s="4" t="s">
        <v>12</v>
      </c>
      <c r="RCX67" s="4" t="s">
        <v>13</v>
      </c>
      <c r="RCY67" s="4" t="s">
        <v>14</v>
      </c>
      <c r="RCZ67" s="4" t="s">
        <v>63</v>
      </c>
      <c r="RDA67" s="3"/>
      <c r="RDB67" s="3" t="s">
        <v>1</v>
      </c>
      <c r="RDC67" s="3" t="s">
        <v>2</v>
      </c>
      <c r="RDD67" s="4" t="s">
        <v>3</v>
      </c>
      <c r="RDE67" s="4" t="s">
        <v>4</v>
      </c>
      <c r="RDF67" s="4" t="s">
        <v>5</v>
      </c>
      <c r="RDG67" s="4" t="s">
        <v>6</v>
      </c>
      <c r="RDH67" s="4" t="s">
        <v>7</v>
      </c>
      <c r="RDI67" s="4" t="s">
        <v>8</v>
      </c>
      <c r="RDJ67" s="4" t="s">
        <v>9</v>
      </c>
      <c r="RDK67" s="4" t="s">
        <v>10</v>
      </c>
      <c r="RDL67" s="4" t="s">
        <v>11</v>
      </c>
      <c r="RDM67" s="4" t="s">
        <v>12</v>
      </c>
      <c r="RDN67" s="4" t="s">
        <v>13</v>
      </c>
      <c r="RDO67" s="4" t="s">
        <v>14</v>
      </c>
      <c r="RDP67" s="4" t="s">
        <v>63</v>
      </c>
      <c r="RDQ67" s="3"/>
      <c r="RDR67" s="3" t="s">
        <v>1</v>
      </c>
      <c r="RDS67" s="3" t="s">
        <v>2</v>
      </c>
      <c r="RDT67" s="4" t="s">
        <v>3</v>
      </c>
      <c r="RDU67" s="4" t="s">
        <v>4</v>
      </c>
      <c r="RDV67" s="4" t="s">
        <v>5</v>
      </c>
      <c r="RDW67" s="4" t="s">
        <v>6</v>
      </c>
      <c r="RDX67" s="4" t="s">
        <v>7</v>
      </c>
      <c r="RDY67" s="4" t="s">
        <v>8</v>
      </c>
      <c r="RDZ67" s="4" t="s">
        <v>9</v>
      </c>
      <c r="REA67" s="4" t="s">
        <v>10</v>
      </c>
      <c r="REB67" s="4" t="s">
        <v>11</v>
      </c>
      <c r="REC67" s="4" t="s">
        <v>12</v>
      </c>
      <c r="RED67" s="4" t="s">
        <v>13</v>
      </c>
      <c r="REE67" s="4" t="s">
        <v>14</v>
      </c>
      <c r="REF67" s="4" t="s">
        <v>63</v>
      </c>
      <c r="REG67" s="3"/>
      <c r="REH67" s="3" t="s">
        <v>1</v>
      </c>
      <c r="REI67" s="3" t="s">
        <v>2</v>
      </c>
      <c r="REJ67" s="4" t="s">
        <v>3</v>
      </c>
      <c r="REK67" s="4" t="s">
        <v>4</v>
      </c>
      <c r="REL67" s="4" t="s">
        <v>5</v>
      </c>
      <c r="REM67" s="4" t="s">
        <v>6</v>
      </c>
      <c r="REN67" s="4" t="s">
        <v>7</v>
      </c>
      <c r="REO67" s="4" t="s">
        <v>8</v>
      </c>
      <c r="REP67" s="4" t="s">
        <v>9</v>
      </c>
      <c r="REQ67" s="4" t="s">
        <v>10</v>
      </c>
      <c r="RER67" s="4" t="s">
        <v>11</v>
      </c>
      <c r="RES67" s="4" t="s">
        <v>12</v>
      </c>
      <c r="RET67" s="4" t="s">
        <v>13</v>
      </c>
      <c r="REU67" s="4" t="s">
        <v>14</v>
      </c>
      <c r="REV67" s="4" t="s">
        <v>63</v>
      </c>
      <c r="REW67" s="3"/>
      <c r="REX67" s="3" t="s">
        <v>1</v>
      </c>
      <c r="REY67" s="3" t="s">
        <v>2</v>
      </c>
      <c r="REZ67" s="4" t="s">
        <v>3</v>
      </c>
      <c r="RFA67" s="4" t="s">
        <v>4</v>
      </c>
      <c r="RFB67" s="4" t="s">
        <v>5</v>
      </c>
      <c r="RFC67" s="4" t="s">
        <v>6</v>
      </c>
      <c r="RFD67" s="4" t="s">
        <v>7</v>
      </c>
      <c r="RFE67" s="4" t="s">
        <v>8</v>
      </c>
      <c r="RFF67" s="4" t="s">
        <v>9</v>
      </c>
      <c r="RFG67" s="4" t="s">
        <v>10</v>
      </c>
      <c r="RFH67" s="4" t="s">
        <v>11</v>
      </c>
      <c r="RFI67" s="4" t="s">
        <v>12</v>
      </c>
      <c r="RFJ67" s="4" t="s">
        <v>13</v>
      </c>
      <c r="RFK67" s="4" t="s">
        <v>14</v>
      </c>
      <c r="RFL67" s="4" t="s">
        <v>63</v>
      </c>
      <c r="RFM67" s="3"/>
      <c r="RFN67" s="3" t="s">
        <v>1</v>
      </c>
      <c r="RFO67" s="3" t="s">
        <v>2</v>
      </c>
      <c r="RFP67" s="4" t="s">
        <v>3</v>
      </c>
      <c r="RFQ67" s="4" t="s">
        <v>4</v>
      </c>
      <c r="RFR67" s="4" t="s">
        <v>5</v>
      </c>
      <c r="RFS67" s="4" t="s">
        <v>6</v>
      </c>
      <c r="RFT67" s="4" t="s">
        <v>7</v>
      </c>
      <c r="RFU67" s="4" t="s">
        <v>8</v>
      </c>
      <c r="RFV67" s="4" t="s">
        <v>9</v>
      </c>
      <c r="RFW67" s="4" t="s">
        <v>10</v>
      </c>
      <c r="RFX67" s="4" t="s">
        <v>11</v>
      </c>
      <c r="RFY67" s="4" t="s">
        <v>12</v>
      </c>
      <c r="RFZ67" s="4" t="s">
        <v>13</v>
      </c>
      <c r="RGA67" s="4" t="s">
        <v>14</v>
      </c>
      <c r="RGB67" s="4" t="s">
        <v>63</v>
      </c>
      <c r="RGC67" s="3"/>
      <c r="RGD67" s="3" t="s">
        <v>1</v>
      </c>
      <c r="RGE67" s="3" t="s">
        <v>2</v>
      </c>
      <c r="RGF67" s="4" t="s">
        <v>3</v>
      </c>
      <c r="RGG67" s="4" t="s">
        <v>4</v>
      </c>
      <c r="RGH67" s="4" t="s">
        <v>5</v>
      </c>
      <c r="RGI67" s="4" t="s">
        <v>6</v>
      </c>
      <c r="RGJ67" s="4" t="s">
        <v>7</v>
      </c>
      <c r="RGK67" s="4" t="s">
        <v>8</v>
      </c>
      <c r="RGL67" s="4" t="s">
        <v>9</v>
      </c>
      <c r="RGM67" s="4" t="s">
        <v>10</v>
      </c>
      <c r="RGN67" s="4" t="s">
        <v>11</v>
      </c>
      <c r="RGO67" s="4" t="s">
        <v>12</v>
      </c>
      <c r="RGP67" s="4" t="s">
        <v>13</v>
      </c>
      <c r="RGQ67" s="4" t="s">
        <v>14</v>
      </c>
      <c r="RGR67" s="4" t="s">
        <v>63</v>
      </c>
      <c r="RGS67" s="3"/>
      <c r="RGT67" s="3" t="s">
        <v>1</v>
      </c>
      <c r="RGU67" s="3" t="s">
        <v>2</v>
      </c>
      <c r="RGV67" s="4" t="s">
        <v>3</v>
      </c>
      <c r="RGW67" s="4" t="s">
        <v>4</v>
      </c>
      <c r="RGX67" s="4" t="s">
        <v>5</v>
      </c>
      <c r="RGY67" s="4" t="s">
        <v>6</v>
      </c>
      <c r="RGZ67" s="4" t="s">
        <v>7</v>
      </c>
      <c r="RHA67" s="4" t="s">
        <v>8</v>
      </c>
      <c r="RHB67" s="4" t="s">
        <v>9</v>
      </c>
      <c r="RHC67" s="4" t="s">
        <v>10</v>
      </c>
      <c r="RHD67" s="4" t="s">
        <v>11</v>
      </c>
      <c r="RHE67" s="4" t="s">
        <v>12</v>
      </c>
      <c r="RHF67" s="4" t="s">
        <v>13</v>
      </c>
      <c r="RHG67" s="4" t="s">
        <v>14</v>
      </c>
      <c r="RHH67" s="4" t="s">
        <v>63</v>
      </c>
      <c r="RHI67" s="3"/>
      <c r="RHJ67" s="3" t="s">
        <v>1</v>
      </c>
      <c r="RHK67" s="3" t="s">
        <v>2</v>
      </c>
      <c r="RHL67" s="4" t="s">
        <v>3</v>
      </c>
      <c r="RHM67" s="4" t="s">
        <v>4</v>
      </c>
      <c r="RHN67" s="4" t="s">
        <v>5</v>
      </c>
      <c r="RHO67" s="4" t="s">
        <v>6</v>
      </c>
      <c r="RHP67" s="4" t="s">
        <v>7</v>
      </c>
      <c r="RHQ67" s="4" t="s">
        <v>8</v>
      </c>
      <c r="RHR67" s="4" t="s">
        <v>9</v>
      </c>
      <c r="RHS67" s="4" t="s">
        <v>10</v>
      </c>
      <c r="RHT67" s="4" t="s">
        <v>11</v>
      </c>
      <c r="RHU67" s="4" t="s">
        <v>12</v>
      </c>
      <c r="RHV67" s="4" t="s">
        <v>13</v>
      </c>
      <c r="RHW67" s="4" t="s">
        <v>14</v>
      </c>
      <c r="RHX67" s="4" t="s">
        <v>63</v>
      </c>
      <c r="RHY67" s="3"/>
      <c r="RHZ67" s="3" t="s">
        <v>1</v>
      </c>
      <c r="RIA67" s="3" t="s">
        <v>2</v>
      </c>
      <c r="RIB67" s="4" t="s">
        <v>3</v>
      </c>
      <c r="RIC67" s="4" t="s">
        <v>4</v>
      </c>
      <c r="RID67" s="4" t="s">
        <v>5</v>
      </c>
      <c r="RIE67" s="4" t="s">
        <v>6</v>
      </c>
      <c r="RIF67" s="4" t="s">
        <v>7</v>
      </c>
      <c r="RIG67" s="4" t="s">
        <v>8</v>
      </c>
      <c r="RIH67" s="4" t="s">
        <v>9</v>
      </c>
      <c r="RII67" s="4" t="s">
        <v>10</v>
      </c>
      <c r="RIJ67" s="4" t="s">
        <v>11</v>
      </c>
      <c r="RIK67" s="4" t="s">
        <v>12</v>
      </c>
      <c r="RIL67" s="4" t="s">
        <v>13</v>
      </c>
      <c r="RIM67" s="4" t="s">
        <v>14</v>
      </c>
      <c r="RIN67" s="4" t="s">
        <v>63</v>
      </c>
      <c r="RIO67" s="3"/>
      <c r="RIP67" s="3" t="s">
        <v>1</v>
      </c>
      <c r="RIQ67" s="3" t="s">
        <v>2</v>
      </c>
      <c r="RIR67" s="4" t="s">
        <v>3</v>
      </c>
      <c r="RIS67" s="4" t="s">
        <v>4</v>
      </c>
      <c r="RIT67" s="4" t="s">
        <v>5</v>
      </c>
      <c r="RIU67" s="4" t="s">
        <v>6</v>
      </c>
      <c r="RIV67" s="4" t="s">
        <v>7</v>
      </c>
      <c r="RIW67" s="4" t="s">
        <v>8</v>
      </c>
      <c r="RIX67" s="4" t="s">
        <v>9</v>
      </c>
      <c r="RIY67" s="4" t="s">
        <v>10</v>
      </c>
      <c r="RIZ67" s="4" t="s">
        <v>11</v>
      </c>
      <c r="RJA67" s="4" t="s">
        <v>12</v>
      </c>
      <c r="RJB67" s="4" t="s">
        <v>13</v>
      </c>
      <c r="RJC67" s="4" t="s">
        <v>14</v>
      </c>
      <c r="RJD67" s="4" t="s">
        <v>63</v>
      </c>
      <c r="RJE67" s="3"/>
      <c r="RJF67" s="3" t="s">
        <v>1</v>
      </c>
      <c r="RJG67" s="3" t="s">
        <v>2</v>
      </c>
      <c r="RJH67" s="4" t="s">
        <v>3</v>
      </c>
      <c r="RJI67" s="4" t="s">
        <v>4</v>
      </c>
      <c r="RJJ67" s="4" t="s">
        <v>5</v>
      </c>
      <c r="RJK67" s="4" t="s">
        <v>6</v>
      </c>
      <c r="RJL67" s="4" t="s">
        <v>7</v>
      </c>
      <c r="RJM67" s="4" t="s">
        <v>8</v>
      </c>
      <c r="RJN67" s="4" t="s">
        <v>9</v>
      </c>
      <c r="RJO67" s="4" t="s">
        <v>10</v>
      </c>
      <c r="RJP67" s="4" t="s">
        <v>11</v>
      </c>
      <c r="RJQ67" s="4" t="s">
        <v>12</v>
      </c>
      <c r="RJR67" s="4" t="s">
        <v>13</v>
      </c>
      <c r="RJS67" s="4" t="s">
        <v>14</v>
      </c>
      <c r="RJT67" s="4" t="s">
        <v>63</v>
      </c>
      <c r="RJU67" s="3"/>
      <c r="RJV67" s="3" t="s">
        <v>1</v>
      </c>
      <c r="RJW67" s="3" t="s">
        <v>2</v>
      </c>
      <c r="RJX67" s="4" t="s">
        <v>3</v>
      </c>
      <c r="RJY67" s="4" t="s">
        <v>4</v>
      </c>
      <c r="RJZ67" s="4" t="s">
        <v>5</v>
      </c>
      <c r="RKA67" s="4" t="s">
        <v>6</v>
      </c>
      <c r="RKB67" s="4" t="s">
        <v>7</v>
      </c>
      <c r="RKC67" s="4" t="s">
        <v>8</v>
      </c>
      <c r="RKD67" s="4" t="s">
        <v>9</v>
      </c>
      <c r="RKE67" s="4" t="s">
        <v>10</v>
      </c>
      <c r="RKF67" s="4" t="s">
        <v>11</v>
      </c>
      <c r="RKG67" s="4" t="s">
        <v>12</v>
      </c>
      <c r="RKH67" s="4" t="s">
        <v>13</v>
      </c>
      <c r="RKI67" s="4" t="s">
        <v>14</v>
      </c>
      <c r="RKJ67" s="4" t="s">
        <v>63</v>
      </c>
      <c r="RKK67" s="3"/>
      <c r="RKL67" s="3" t="s">
        <v>1</v>
      </c>
      <c r="RKM67" s="3" t="s">
        <v>2</v>
      </c>
      <c r="RKN67" s="4" t="s">
        <v>3</v>
      </c>
      <c r="RKO67" s="4" t="s">
        <v>4</v>
      </c>
      <c r="RKP67" s="4" t="s">
        <v>5</v>
      </c>
      <c r="RKQ67" s="4" t="s">
        <v>6</v>
      </c>
      <c r="RKR67" s="4" t="s">
        <v>7</v>
      </c>
      <c r="RKS67" s="4" t="s">
        <v>8</v>
      </c>
      <c r="RKT67" s="4" t="s">
        <v>9</v>
      </c>
      <c r="RKU67" s="4" t="s">
        <v>10</v>
      </c>
      <c r="RKV67" s="4" t="s">
        <v>11</v>
      </c>
      <c r="RKW67" s="4" t="s">
        <v>12</v>
      </c>
      <c r="RKX67" s="4" t="s">
        <v>13</v>
      </c>
      <c r="RKY67" s="4" t="s">
        <v>14</v>
      </c>
      <c r="RKZ67" s="4" t="s">
        <v>63</v>
      </c>
      <c r="RLA67" s="3"/>
      <c r="RLB67" s="3" t="s">
        <v>1</v>
      </c>
      <c r="RLC67" s="3" t="s">
        <v>2</v>
      </c>
      <c r="RLD67" s="4" t="s">
        <v>3</v>
      </c>
      <c r="RLE67" s="4" t="s">
        <v>4</v>
      </c>
      <c r="RLF67" s="4" t="s">
        <v>5</v>
      </c>
      <c r="RLG67" s="4" t="s">
        <v>6</v>
      </c>
      <c r="RLH67" s="4" t="s">
        <v>7</v>
      </c>
      <c r="RLI67" s="4" t="s">
        <v>8</v>
      </c>
      <c r="RLJ67" s="4" t="s">
        <v>9</v>
      </c>
      <c r="RLK67" s="4" t="s">
        <v>10</v>
      </c>
      <c r="RLL67" s="4" t="s">
        <v>11</v>
      </c>
      <c r="RLM67" s="4" t="s">
        <v>12</v>
      </c>
      <c r="RLN67" s="4" t="s">
        <v>13</v>
      </c>
      <c r="RLO67" s="4" t="s">
        <v>14</v>
      </c>
      <c r="RLP67" s="4" t="s">
        <v>63</v>
      </c>
      <c r="RLQ67" s="3"/>
      <c r="RLR67" s="3" t="s">
        <v>1</v>
      </c>
      <c r="RLS67" s="3" t="s">
        <v>2</v>
      </c>
      <c r="RLT67" s="4" t="s">
        <v>3</v>
      </c>
      <c r="RLU67" s="4" t="s">
        <v>4</v>
      </c>
      <c r="RLV67" s="4" t="s">
        <v>5</v>
      </c>
      <c r="RLW67" s="4" t="s">
        <v>6</v>
      </c>
      <c r="RLX67" s="4" t="s">
        <v>7</v>
      </c>
      <c r="RLY67" s="4" t="s">
        <v>8</v>
      </c>
      <c r="RLZ67" s="4" t="s">
        <v>9</v>
      </c>
      <c r="RMA67" s="4" t="s">
        <v>10</v>
      </c>
      <c r="RMB67" s="4" t="s">
        <v>11</v>
      </c>
      <c r="RMC67" s="4" t="s">
        <v>12</v>
      </c>
      <c r="RMD67" s="4" t="s">
        <v>13</v>
      </c>
      <c r="RME67" s="4" t="s">
        <v>14</v>
      </c>
      <c r="RMF67" s="4" t="s">
        <v>63</v>
      </c>
      <c r="RMG67" s="3"/>
      <c r="RMH67" s="3" t="s">
        <v>1</v>
      </c>
      <c r="RMI67" s="3" t="s">
        <v>2</v>
      </c>
      <c r="RMJ67" s="4" t="s">
        <v>3</v>
      </c>
      <c r="RMK67" s="4" t="s">
        <v>4</v>
      </c>
      <c r="RML67" s="4" t="s">
        <v>5</v>
      </c>
      <c r="RMM67" s="4" t="s">
        <v>6</v>
      </c>
      <c r="RMN67" s="4" t="s">
        <v>7</v>
      </c>
      <c r="RMO67" s="4" t="s">
        <v>8</v>
      </c>
      <c r="RMP67" s="4" t="s">
        <v>9</v>
      </c>
      <c r="RMQ67" s="4" t="s">
        <v>10</v>
      </c>
      <c r="RMR67" s="4" t="s">
        <v>11</v>
      </c>
      <c r="RMS67" s="4" t="s">
        <v>12</v>
      </c>
      <c r="RMT67" s="4" t="s">
        <v>13</v>
      </c>
      <c r="RMU67" s="4" t="s">
        <v>14</v>
      </c>
      <c r="RMV67" s="4" t="s">
        <v>63</v>
      </c>
      <c r="RMW67" s="3"/>
      <c r="RMX67" s="3" t="s">
        <v>1</v>
      </c>
      <c r="RMY67" s="3" t="s">
        <v>2</v>
      </c>
      <c r="RMZ67" s="4" t="s">
        <v>3</v>
      </c>
      <c r="RNA67" s="4" t="s">
        <v>4</v>
      </c>
      <c r="RNB67" s="4" t="s">
        <v>5</v>
      </c>
      <c r="RNC67" s="4" t="s">
        <v>6</v>
      </c>
      <c r="RND67" s="4" t="s">
        <v>7</v>
      </c>
      <c r="RNE67" s="4" t="s">
        <v>8</v>
      </c>
      <c r="RNF67" s="4" t="s">
        <v>9</v>
      </c>
      <c r="RNG67" s="4" t="s">
        <v>10</v>
      </c>
      <c r="RNH67" s="4" t="s">
        <v>11</v>
      </c>
      <c r="RNI67" s="4" t="s">
        <v>12</v>
      </c>
      <c r="RNJ67" s="4" t="s">
        <v>13</v>
      </c>
      <c r="RNK67" s="4" t="s">
        <v>14</v>
      </c>
      <c r="RNL67" s="4" t="s">
        <v>63</v>
      </c>
      <c r="RNM67" s="3"/>
      <c r="RNN67" s="3" t="s">
        <v>1</v>
      </c>
      <c r="RNO67" s="3" t="s">
        <v>2</v>
      </c>
      <c r="RNP67" s="4" t="s">
        <v>3</v>
      </c>
      <c r="RNQ67" s="4" t="s">
        <v>4</v>
      </c>
      <c r="RNR67" s="4" t="s">
        <v>5</v>
      </c>
      <c r="RNS67" s="4" t="s">
        <v>6</v>
      </c>
      <c r="RNT67" s="4" t="s">
        <v>7</v>
      </c>
      <c r="RNU67" s="4" t="s">
        <v>8</v>
      </c>
      <c r="RNV67" s="4" t="s">
        <v>9</v>
      </c>
      <c r="RNW67" s="4" t="s">
        <v>10</v>
      </c>
      <c r="RNX67" s="4" t="s">
        <v>11</v>
      </c>
      <c r="RNY67" s="4" t="s">
        <v>12</v>
      </c>
      <c r="RNZ67" s="4" t="s">
        <v>13</v>
      </c>
      <c r="ROA67" s="4" t="s">
        <v>14</v>
      </c>
      <c r="ROB67" s="4" t="s">
        <v>63</v>
      </c>
      <c r="ROC67" s="3"/>
      <c r="ROD67" s="3" t="s">
        <v>1</v>
      </c>
      <c r="ROE67" s="3" t="s">
        <v>2</v>
      </c>
      <c r="ROF67" s="4" t="s">
        <v>3</v>
      </c>
      <c r="ROG67" s="4" t="s">
        <v>4</v>
      </c>
      <c r="ROH67" s="4" t="s">
        <v>5</v>
      </c>
      <c r="ROI67" s="4" t="s">
        <v>6</v>
      </c>
      <c r="ROJ67" s="4" t="s">
        <v>7</v>
      </c>
      <c r="ROK67" s="4" t="s">
        <v>8</v>
      </c>
      <c r="ROL67" s="4" t="s">
        <v>9</v>
      </c>
      <c r="ROM67" s="4" t="s">
        <v>10</v>
      </c>
      <c r="RON67" s="4" t="s">
        <v>11</v>
      </c>
      <c r="ROO67" s="4" t="s">
        <v>12</v>
      </c>
      <c r="ROP67" s="4" t="s">
        <v>13</v>
      </c>
      <c r="ROQ67" s="4" t="s">
        <v>14</v>
      </c>
      <c r="ROR67" s="4" t="s">
        <v>63</v>
      </c>
      <c r="ROS67" s="3"/>
      <c r="ROT67" s="3" t="s">
        <v>1</v>
      </c>
      <c r="ROU67" s="3" t="s">
        <v>2</v>
      </c>
      <c r="ROV67" s="4" t="s">
        <v>3</v>
      </c>
      <c r="ROW67" s="4" t="s">
        <v>4</v>
      </c>
      <c r="ROX67" s="4" t="s">
        <v>5</v>
      </c>
      <c r="ROY67" s="4" t="s">
        <v>6</v>
      </c>
      <c r="ROZ67" s="4" t="s">
        <v>7</v>
      </c>
      <c r="RPA67" s="4" t="s">
        <v>8</v>
      </c>
      <c r="RPB67" s="4" t="s">
        <v>9</v>
      </c>
      <c r="RPC67" s="4" t="s">
        <v>10</v>
      </c>
      <c r="RPD67" s="4" t="s">
        <v>11</v>
      </c>
      <c r="RPE67" s="4" t="s">
        <v>12</v>
      </c>
      <c r="RPF67" s="4" t="s">
        <v>13</v>
      </c>
      <c r="RPG67" s="4" t="s">
        <v>14</v>
      </c>
      <c r="RPH67" s="4" t="s">
        <v>63</v>
      </c>
      <c r="RPI67" s="3"/>
      <c r="RPJ67" s="3" t="s">
        <v>1</v>
      </c>
      <c r="RPK67" s="3" t="s">
        <v>2</v>
      </c>
      <c r="RPL67" s="4" t="s">
        <v>3</v>
      </c>
      <c r="RPM67" s="4" t="s">
        <v>4</v>
      </c>
      <c r="RPN67" s="4" t="s">
        <v>5</v>
      </c>
      <c r="RPO67" s="4" t="s">
        <v>6</v>
      </c>
      <c r="RPP67" s="4" t="s">
        <v>7</v>
      </c>
      <c r="RPQ67" s="4" t="s">
        <v>8</v>
      </c>
      <c r="RPR67" s="4" t="s">
        <v>9</v>
      </c>
      <c r="RPS67" s="4" t="s">
        <v>10</v>
      </c>
      <c r="RPT67" s="4" t="s">
        <v>11</v>
      </c>
      <c r="RPU67" s="4" t="s">
        <v>12</v>
      </c>
      <c r="RPV67" s="4" t="s">
        <v>13</v>
      </c>
      <c r="RPW67" s="4" t="s">
        <v>14</v>
      </c>
      <c r="RPX67" s="4" t="s">
        <v>63</v>
      </c>
      <c r="RPY67" s="3"/>
      <c r="RPZ67" s="3" t="s">
        <v>1</v>
      </c>
      <c r="RQA67" s="3" t="s">
        <v>2</v>
      </c>
      <c r="RQB67" s="4" t="s">
        <v>3</v>
      </c>
      <c r="RQC67" s="4" t="s">
        <v>4</v>
      </c>
      <c r="RQD67" s="4" t="s">
        <v>5</v>
      </c>
      <c r="RQE67" s="4" t="s">
        <v>6</v>
      </c>
      <c r="RQF67" s="4" t="s">
        <v>7</v>
      </c>
      <c r="RQG67" s="4" t="s">
        <v>8</v>
      </c>
      <c r="RQH67" s="4" t="s">
        <v>9</v>
      </c>
      <c r="RQI67" s="4" t="s">
        <v>10</v>
      </c>
      <c r="RQJ67" s="4" t="s">
        <v>11</v>
      </c>
      <c r="RQK67" s="4" t="s">
        <v>12</v>
      </c>
      <c r="RQL67" s="4" t="s">
        <v>13</v>
      </c>
      <c r="RQM67" s="4" t="s">
        <v>14</v>
      </c>
      <c r="RQN67" s="4" t="s">
        <v>63</v>
      </c>
      <c r="RQO67" s="3"/>
      <c r="RQP67" s="3" t="s">
        <v>1</v>
      </c>
      <c r="RQQ67" s="3" t="s">
        <v>2</v>
      </c>
      <c r="RQR67" s="4" t="s">
        <v>3</v>
      </c>
      <c r="RQS67" s="4" t="s">
        <v>4</v>
      </c>
      <c r="RQT67" s="4" t="s">
        <v>5</v>
      </c>
      <c r="RQU67" s="4" t="s">
        <v>6</v>
      </c>
      <c r="RQV67" s="4" t="s">
        <v>7</v>
      </c>
      <c r="RQW67" s="4" t="s">
        <v>8</v>
      </c>
      <c r="RQX67" s="4" t="s">
        <v>9</v>
      </c>
      <c r="RQY67" s="4" t="s">
        <v>10</v>
      </c>
      <c r="RQZ67" s="4" t="s">
        <v>11</v>
      </c>
      <c r="RRA67" s="4" t="s">
        <v>12</v>
      </c>
      <c r="RRB67" s="4" t="s">
        <v>13</v>
      </c>
      <c r="RRC67" s="4" t="s">
        <v>14</v>
      </c>
      <c r="RRD67" s="4" t="s">
        <v>63</v>
      </c>
      <c r="RRE67" s="3"/>
      <c r="RRF67" s="3" t="s">
        <v>1</v>
      </c>
      <c r="RRG67" s="3" t="s">
        <v>2</v>
      </c>
      <c r="RRH67" s="4" t="s">
        <v>3</v>
      </c>
      <c r="RRI67" s="4" t="s">
        <v>4</v>
      </c>
      <c r="RRJ67" s="4" t="s">
        <v>5</v>
      </c>
      <c r="RRK67" s="4" t="s">
        <v>6</v>
      </c>
      <c r="RRL67" s="4" t="s">
        <v>7</v>
      </c>
      <c r="RRM67" s="4" t="s">
        <v>8</v>
      </c>
      <c r="RRN67" s="4" t="s">
        <v>9</v>
      </c>
      <c r="RRO67" s="4" t="s">
        <v>10</v>
      </c>
      <c r="RRP67" s="4" t="s">
        <v>11</v>
      </c>
      <c r="RRQ67" s="4" t="s">
        <v>12</v>
      </c>
      <c r="RRR67" s="4" t="s">
        <v>13</v>
      </c>
      <c r="RRS67" s="4" t="s">
        <v>14</v>
      </c>
      <c r="RRT67" s="4" t="s">
        <v>63</v>
      </c>
      <c r="RRU67" s="3"/>
      <c r="RRV67" s="3" t="s">
        <v>1</v>
      </c>
      <c r="RRW67" s="3" t="s">
        <v>2</v>
      </c>
      <c r="RRX67" s="4" t="s">
        <v>3</v>
      </c>
      <c r="RRY67" s="4" t="s">
        <v>4</v>
      </c>
      <c r="RRZ67" s="4" t="s">
        <v>5</v>
      </c>
      <c r="RSA67" s="4" t="s">
        <v>6</v>
      </c>
      <c r="RSB67" s="4" t="s">
        <v>7</v>
      </c>
      <c r="RSC67" s="4" t="s">
        <v>8</v>
      </c>
      <c r="RSD67" s="4" t="s">
        <v>9</v>
      </c>
      <c r="RSE67" s="4" t="s">
        <v>10</v>
      </c>
      <c r="RSF67" s="4" t="s">
        <v>11</v>
      </c>
      <c r="RSG67" s="4" t="s">
        <v>12</v>
      </c>
      <c r="RSH67" s="4" t="s">
        <v>13</v>
      </c>
      <c r="RSI67" s="4" t="s">
        <v>14</v>
      </c>
      <c r="RSJ67" s="4" t="s">
        <v>63</v>
      </c>
      <c r="RSK67" s="3"/>
      <c r="RSL67" s="3" t="s">
        <v>1</v>
      </c>
      <c r="RSM67" s="3" t="s">
        <v>2</v>
      </c>
      <c r="RSN67" s="4" t="s">
        <v>3</v>
      </c>
      <c r="RSO67" s="4" t="s">
        <v>4</v>
      </c>
      <c r="RSP67" s="4" t="s">
        <v>5</v>
      </c>
      <c r="RSQ67" s="4" t="s">
        <v>6</v>
      </c>
      <c r="RSR67" s="4" t="s">
        <v>7</v>
      </c>
      <c r="RSS67" s="4" t="s">
        <v>8</v>
      </c>
      <c r="RST67" s="4" t="s">
        <v>9</v>
      </c>
      <c r="RSU67" s="4" t="s">
        <v>10</v>
      </c>
      <c r="RSV67" s="4" t="s">
        <v>11</v>
      </c>
      <c r="RSW67" s="4" t="s">
        <v>12</v>
      </c>
      <c r="RSX67" s="4" t="s">
        <v>13</v>
      </c>
      <c r="RSY67" s="4" t="s">
        <v>14</v>
      </c>
      <c r="RSZ67" s="4" t="s">
        <v>63</v>
      </c>
      <c r="RTA67" s="3"/>
      <c r="RTB67" s="3" t="s">
        <v>1</v>
      </c>
      <c r="RTC67" s="3" t="s">
        <v>2</v>
      </c>
      <c r="RTD67" s="4" t="s">
        <v>3</v>
      </c>
      <c r="RTE67" s="4" t="s">
        <v>4</v>
      </c>
      <c r="RTF67" s="4" t="s">
        <v>5</v>
      </c>
      <c r="RTG67" s="4" t="s">
        <v>6</v>
      </c>
      <c r="RTH67" s="4" t="s">
        <v>7</v>
      </c>
      <c r="RTI67" s="4" t="s">
        <v>8</v>
      </c>
      <c r="RTJ67" s="4" t="s">
        <v>9</v>
      </c>
      <c r="RTK67" s="4" t="s">
        <v>10</v>
      </c>
      <c r="RTL67" s="4" t="s">
        <v>11</v>
      </c>
      <c r="RTM67" s="4" t="s">
        <v>12</v>
      </c>
      <c r="RTN67" s="4" t="s">
        <v>13</v>
      </c>
      <c r="RTO67" s="4" t="s">
        <v>14</v>
      </c>
      <c r="RTP67" s="4" t="s">
        <v>63</v>
      </c>
      <c r="RTQ67" s="3"/>
      <c r="RTR67" s="3" t="s">
        <v>1</v>
      </c>
      <c r="RTS67" s="3" t="s">
        <v>2</v>
      </c>
      <c r="RTT67" s="4" t="s">
        <v>3</v>
      </c>
      <c r="RTU67" s="4" t="s">
        <v>4</v>
      </c>
      <c r="RTV67" s="4" t="s">
        <v>5</v>
      </c>
      <c r="RTW67" s="4" t="s">
        <v>6</v>
      </c>
      <c r="RTX67" s="4" t="s">
        <v>7</v>
      </c>
      <c r="RTY67" s="4" t="s">
        <v>8</v>
      </c>
      <c r="RTZ67" s="4" t="s">
        <v>9</v>
      </c>
      <c r="RUA67" s="4" t="s">
        <v>10</v>
      </c>
      <c r="RUB67" s="4" t="s">
        <v>11</v>
      </c>
      <c r="RUC67" s="4" t="s">
        <v>12</v>
      </c>
      <c r="RUD67" s="4" t="s">
        <v>13</v>
      </c>
      <c r="RUE67" s="4" t="s">
        <v>14</v>
      </c>
      <c r="RUF67" s="4" t="s">
        <v>63</v>
      </c>
      <c r="RUG67" s="3"/>
      <c r="RUH67" s="3" t="s">
        <v>1</v>
      </c>
      <c r="RUI67" s="3" t="s">
        <v>2</v>
      </c>
      <c r="RUJ67" s="4" t="s">
        <v>3</v>
      </c>
      <c r="RUK67" s="4" t="s">
        <v>4</v>
      </c>
      <c r="RUL67" s="4" t="s">
        <v>5</v>
      </c>
      <c r="RUM67" s="4" t="s">
        <v>6</v>
      </c>
      <c r="RUN67" s="4" t="s">
        <v>7</v>
      </c>
      <c r="RUO67" s="4" t="s">
        <v>8</v>
      </c>
      <c r="RUP67" s="4" t="s">
        <v>9</v>
      </c>
      <c r="RUQ67" s="4" t="s">
        <v>10</v>
      </c>
      <c r="RUR67" s="4" t="s">
        <v>11</v>
      </c>
      <c r="RUS67" s="4" t="s">
        <v>12</v>
      </c>
      <c r="RUT67" s="4" t="s">
        <v>13</v>
      </c>
      <c r="RUU67" s="4" t="s">
        <v>14</v>
      </c>
      <c r="RUV67" s="4" t="s">
        <v>63</v>
      </c>
      <c r="RUW67" s="3"/>
      <c r="RUX67" s="3" t="s">
        <v>1</v>
      </c>
      <c r="RUY67" s="3" t="s">
        <v>2</v>
      </c>
      <c r="RUZ67" s="4" t="s">
        <v>3</v>
      </c>
      <c r="RVA67" s="4" t="s">
        <v>4</v>
      </c>
      <c r="RVB67" s="4" t="s">
        <v>5</v>
      </c>
      <c r="RVC67" s="4" t="s">
        <v>6</v>
      </c>
      <c r="RVD67" s="4" t="s">
        <v>7</v>
      </c>
      <c r="RVE67" s="4" t="s">
        <v>8</v>
      </c>
      <c r="RVF67" s="4" t="s">
        <v>9</v>
      </c>
      <c r="RVG67" s="4" t="s">
        <v>10</v>
      </c>
      <c r="RVH67" s="4" t="s">
        <v>11</v>
      </c>
      <c r="RVI67" s="4" t="s">
        <v>12</v>
      </c>
      <c r="RVJ67" s="4" t="s">
        <v>13</v>
      </c>
      <c r="RVK67" s="4" t="s">
        <v>14</v>
      </c>
      <c r="RVL67" s="4" t="s">
        <v>63</v>
      </c>
      <c r="RVM67" s="3"/>
      <c r="RVN67" s="3" t="s">
        <v>1</v>
      </c>
      <c r="RVO67" s="3" t="s">
        <v>2</v>
      </c>
      <c r="RVP67" s="4" t="s">
        <v>3</v>
      </c>
      <c r="RVQ67" s="4" t="s">
        <v>4</v>
      </c>
      <c r="RVR67" s="4" t="s">
        <v>5</v>
      </c>
      <c r="RVS67" s="4" t="s">
        <v>6</v>
      </c>
      <c r="RVT67" s="4" t="s">
        <v>7</v>
      </c>
      <c r="RVU67" s="4" t="s">
        <v>8</v>
      </c>
      <c r="RVV67" s="4" t="s">
        <v>9</v>
      </c>
      <c r="RVW67" s="4" t="s">
        <v>10</v>
      </c>
      <c r="RVX67" s="4" t="s">
        <v>11</v>
      </c>
      <c r="RVY67" s="4" t="s">
        <v>12</v>
      </c>
      <c r="RVZ67" s="4" t="s">
        <v>13</v>
      </c>
      <c r="RWA67" s="4" t="s">
        <v>14</v>
      </c>
      <c r="RWB67" s="4" t="s">
        <v>63</v>
      </c>
      <c r="RWC67" s="3"/>
      <c r="RWD67" s="3" t="s">
        <v>1</v>
      </c>
      <c r="RWE67" s="3" t="s">
        <v>2</v>
      </c>
      <c r="RWF67" s="4" t="s">
        <v>3</v>
      </c>
      <c r="RWG67" s="4" t="s">
        <v>4</v>
      </c>
      <c r="RWH67" s="4" t="s">
        <v>5</v>
      </c>
      <c r="RWI67" s="4" t="s">
        <v>6</v>
      </c>
      <c r="RWJ67" s="4" t="s">
        <v>7</v>
      </c>
      <c r="RWK67" s="4" t="s">
        <v>8</v>
      </c>
      <c r="RWL67" s="4" t="s">
        <v>9</v>
      </c>
      <c r="RWM67" s="4" t="s">
        <v>10</v>
      </c>
      <c r="RWN67" s="4" t="s">
        <v>11</v>
      </c>
      <c r="RWO67" s="4" t="s">
        <v>12</v>
      </c>
      <c r="RWP67" s="4" t="s">
        <v>13</v>
      </c>
      <c r="RWQ67" s="4" t="s">
        <v>14</v>
      </c>
      <c r="RWR67" s="4" t="s">
        <v>63</v>
      </c>
      <c r="RWS67" s="3"/>
      <c r="RWT67" s="3" t="s">
        <v>1</v>
      </c>
      <c r="RWU67" s="3" t="s">
        <v>2</v>
      </c>
      <c r="RWV67" s="4" t="s">
        <v>3</v>
      </c>
      <c r="RWW67" s="4" t="s">
        <v>4</v>
      </c>
      <c r="RWX67" s="4" t="s">
        <v>5</v>
      </c>
      <c r="RWY67" s="4" t="s">
        <v>6</v>
      </c>
      <c r="RWZ67" s="4" t="s">
        <v>7</v>
      </c>
      <c r="RXA67" s="4" t="s">
        <v>8</v>
      </c>
      <c r="RXB67" s="4" t="s">
        <v>9</v>
      </c>
      <c r="RXC67" s="4" t="s">
        <v>10</v>
      </c>
      <c r="RXD67" s="4" t="s">
        <v>11</v>
      </c>
      <c r="RXE67" s="4" t="s">
        <v>12</v>
      </c>
      <c r="RXF67" s="4" t="s">
        <v>13</v>
      </c>
      <c r="RXG67" s="4" t="s">
        <v>14</v>
      </c>
      <c r="RXH67" s="4" t="s">
        <v>63</v>
      </c>
      <c r="RXI67" s="3"/>
      <c r="RXJ67" s="3" t="s">
        <v>1</v>
      </c>
      <c r="RXK67" s="3" t="s">
        <v>2</v>
      </c>
      <c r="RXL67" s="4" t="s">
        <v>3</v>
      </c>
      <c r="RXM67" s="4" t="s">
        <v>4</v>
      </c>
      <c r="RXN67" s="4" t="s">
        <v>5</v>
      </c>
      <c r="RXO67" s="4" t="s">
        <v>6</v>
      </c>
      <c r="RXP67" s="4" t="s">
        <v>7</v>
      </c>
      <c r="RXQ67" s="4" t="s">
        <v>8</v>
      </c>
      <c r="RXR67" s="4" t="s">
        <v>9</v>
      </c>
      <c r="RXS67" s="4" t="s">
        <v>10</v>
      </c>
      <c r="RXT67" s="4" t="s">
        <v>11</v>
      </c>
      <c r="RXU67" s="4" t="s">
        <v>12</v>
      </c>
      <c r="RXV67" s="4" t="s">
        <v>13</v>
      </c>
      <c r="RXW67" s="4" t="s">
        <v>14</v>
      </c>
      <c r="RXX67" s="4" t="s">
        <v>63</v>
      </c>
      <c r="RXY67" s="3"/>
      <c r="RXZ67" s="3" t="s">
        <v>1</v>
      </c>
      <c r="RYA67" s="3" t="s">
        <v>2</v>
      </c>
      <c r="RYB67" s="4" t="s">
        <v>3</v>
      </c>
      <c r="RYC67" s="4" t="s">
        <v>4</v>
      </c>
      <c r="RYD67" s="4" t="s">
        <v>5</v>
      </c>
      <c r="RYE67" s="4" t="s">
        <v>6</v>
      </c>
      <c r="RYF67" s="4" t="s">
        <v>7</v>
      </c>
      <c r="RYG67" s="4" t="s">
        <v>8</v>
      </c>
      <c r="RYH67" s="4" t="s">
        <v>9</v>
      </c>
      <c r="RYI67" s="4" t="s">
        <v>10</v>
      </c>
      <c r="RYJ67" s="4" t="s">
        <v>11</v>
      </c>
      <c r="RYK67" s="4" t="s">
        <v>12</v>
      </c>
      <c r="RYL67" s="4" t="s">
        <v>13</v>
      </c>
      <c r="RYM67" s="4" t="s">
        <v>14</v>
      </c>
      <c r="RYN67" s="4" t="s">
        <v>63</v>
      </c>
      <c r="RYO67" s="3"/>
      <c r="RYP67" s="3" t="s">
        <v>1</v>
      </c>
      <c r="RYQ67" s="3" t="s">
        <v>2</v>
      </c>
      <c r="RYR67" s="4" t="s">
        <v>3</v>
      </c>
      <c r="RYS67" s="4" t="s">
        <v>4</v>
      </c>
      <c r="RYT67" s="4" t="s">
        <v>5</v>
      </c>
      <c r="RYU67" s="4" t="s">
        <v>6</v>
      </c>
      <c r="RYV67" s="4" t="s">
        <v>7</v>
      </c>
      <c r="RYW67" s="4" t="s">
        <v>8</v>
      </c>
      <c r="RYX67" s="4" t="s">
        <v>9</v>
      </c>
      <c r="RYY67" s="4" t="s">
        <v>10</v>
      </c>
      <c r="RYZ67" s="4" t="s">
        <v>11</v>
      </c>
      <c r="RZA67" s="4" t="s">
        <v>12</v>
      </c>
      <c r="RZB67" s="4" t="s">
        <v>13</v>
      </c>
      <c r="RZC67" s="4" t="s">
        <v>14</v>
      </c>
      <c r="RZD67" s="4" t="s">
        <v>63</v>
      </c>
      <c r="RZE67" s="3"/>
      <c r="RZF67" s="3" t="s">
        <v>1</v>
      </c>
      <c r="RZG67" s="3" t="s">
        <v>2</v>
      </c>
      <c r="RZH67" s="4" t="s">
        <v>3</v>
      </c>
      <c r="RZI67" s="4" t="s">
        <v>4</v>
      </c>
      <c r="RZJ67" s="4" t="s">
        <v>5</v>
      </c>
      <c r="RZK67" s="4" t="s">
        <v>6</v>
      </c>
      <c r="RZL67" s="4" t="s">
        <v>7</v>
      </c>
      <c r="RZM67" s="4" t="s">
        <v>8</v>
      </c>
      <c r="RZN67" s="4" t="s">
        <v>9</v>
      </c>
      <c r="RZO67" s="4" t="s">
        <v>10</v>
      </c>
      <c r="RZP67" s="4" t="s">
        <v>11</v>
      </c>
      <c r="RZQ67" s="4" t="s">
        <v>12</v>
      </c>
      <c r="RZR67" s="4" t="s">
        <v>13</v>
      </c>
      <c r="RZS67" s="4" t="s">
        <v>14</v>
      </c>
      <c r="RZT67" s="4" t="s">
        <v>63</v>
      </c>
      <c r="RZU67" s="3"/>
      <c r="RZV67" s="3" t="s">
        <v>1</v>
      </c>
      <c r="RZW67" s="3" t="s">
        <v>2</v>
      </c>
      <c r="RZX67" s="4" t="s">
        <v>3</v>
      </c>
      <c r="RZY67" s="4" t="s">
        <v>4</v>
      </c>
      <c r="RZZ67" s="4" t="s">
        <v>5</v>
      </c>
      <c r="SAA67" s="4" t="s">
        <v>6</v>
      </c>
      <c r="SAB67" s="4" t="s">
        <v>7</v>
      </c>
      <c r="SAC67" s="4" t="s">
        <v>8</v>
      </c>
      <c r="SAD67" s="4" t="s">
        <v>9</v>
      </c>
      <c r="SAE67" s="4" t="s">
        <v>10</v>
      </c>
      <c r="SAF67" s="4" t="s">
        <v>11</v>
      </c>
      <c r="SAG67" s="4" t="s">
        <v>12</v>
      </c>
      <c r="SAH67" s="4" t="s">
        <v>13</v>
      </c>
      <c r="SAI67" s="4" t="s">
        <v>14</v>
      </c>
      <c r="SAJ67" s="4" t="s">
        <v>63</v>
      </c>
      <c r="SAK67" s="3"/>
      <c r="SAL67" s="3" t="s">
        <v>1</v>
      </c>
      <c r="SAM67" s="3" t="s">
        <v>2</v>
      </c>
      <c r="SAN67" s="4" t="s">
        <v>3</v>
      </c>
      <c r="SAO67" s="4" t="s">
        <v>4</v>
      </c>
      <c r="SAP67" s="4" t="s">
        <v>5</v>
      </c>
      <c r="SAQ67" s="4" t="s">
        <v>6</v>
      </c>
      <c r="SAR67" s="4" t="s">
        <v>7</v>
      </c>
      <c r="SAS67" s="4" t="s">
        <v>8</v>
      </c>
      <c r="SAT67" s="4" t="s">
        <v>9</v>
      </c>
      <c r="SAU67" s="4" t="s">
        <v>10</v>
      </c>
      <c r="SAV67" s="4" t="s">
        <v>11</v>
      </c>
      <c r="SAW67" s="4" t="s">
        <v>12</v>
      </c>
      <c r="SAX67" s="4" t="s">
        <v>13</v>
      </c>
      <c r="SAY67" s="4" t="s">
        <v>14</v>
      </c>
      <c r="SAZ67" s="4" t="s">
        <v>63</v>
      </c>
      <c r="SBA67" s="3"/>
      <c r="SBB67" s="3" t="s">
        <v>1</v>
      </c>
      <c r="SBC67" s="3" t="s">
        <v>2</v>
      </c>
      <c r="SBD67" s="4" t="s">
        <v>3</v>
      </c>
      <c r="SBE67" s="4" t="s">
        <v>4</v>
      </c>
      <c r="SBF67" s="4" t="s">
        <v>5</v>
      </c>
      <c r="SBG67" s="4" t="s">
        <v>6</v>
      </c>
      <c r="SBH67" s="4" t="s">
        <v>7</v>
      </c>
      <c r="SBI67" s="4" t="s">
        <v>8</v>
      </c>
      <c r="SBJ67" s="4" t="s">
        <v>9</v>
      </c>
      <c r="SBK67" s="4" t="s">
        <v>10</v>
      </c>
      <c r="SBL67" s="4" t="s">
        <v>11</v>
      </c>
      <c r="SBM67" s="4" t="s">
        <v>12</v>
      </c>
      <c r="SBN67" s="4" t="s">
        <v>13</v>
      </c>
      <c r="SBO67" s="4" t="s">
        <v>14</v>
      </c>
      <c r="SBP67" s="4" t="s">
        <v>63</v>
      </c>
      <c r="SBQ67" s="3"/>
      <c r="SBR67" s="3" t="s">
        <v>1</v>
      </c>
      <c r="SBS67" s="3" t="s">
        <v>2</v>
      </c>
      <c r="SBT67" s="4" t="s">
        <v>3</v>
      </c>
      <c r="SBU67" s="4" t="s">
        <v>4</v>
      </c>
      <c r="SBV67" s="4" t="s">
        <v>5</v>
      </c>
      <c r="SBW67" s="4" t="s">
        <v>6</v>
      </c>
      <c r="SBX67" s="4" t="s">
        <v>7</v>
      </c>
      <c r="SBY67" s="4" t="s">
        <v>8</v>
      </c>
      <c r="SBZ67" s="4" t="s">
        <v>9</v>
      </c>
      <c r="SCA67" s="4" t="s">
        <v>10</v>
      </c>
      <c r="SCB67" s="4" t="s">
        <v>11</v>
      </c>
      <c r="SCC67" s="4" t="s">
        <v>12</v>
      </c>
      <c r="SCD67" s="4" t="s">
        <v>13</v>
      </c>
      <c r="SCE67" s="4" t="s">
        <v>14</v>
      </c>
      <c r="SCF67" s="4" t="s">
        <v>63</v>
      </c>
      <c r="SCG67" s="3"/>
      <c r="SCH67" s="3" t="s">
        <v>1</v>
      </c>
      <c r="SCI67" s="3" t="s">
        <v>2</v>
      </c>
      <c r="SCJ67" s="4" t="s">
        <v>3</v>
      </c>
      <c r="SCK67" s="4" t="s">
        <v>4</v>
      </c>
      <c r="SCL67" s="4" t="s">
        <v>5</v>
      </c>
      <c r="SCM67" s="4" t="s">
        <v>6</v>
      </c>
      <c r="SCN67" s="4" t="s">
        <v>7</v>
      </c>
      <c r="SCO67" s="4" t="s">
        <v>8</v>
      </c>
      <c r="SCP67" s="4" t="s">
        <v>9</v>
      </c>
      <c r="SCQ67" s="4" t="s">
        <v>10</v>
      </c>
      <c r="SCR67" s="4" t="s">
        <v>11</v>
      </c>
      <c r="SCS67" s="4" t="s">
        <v>12</v>
      </c>
      <c r="SCT67" s="4" t="s">
        <v>13</v>
      </c>
      <c r="SCU67" s="4" t="s">
        <v>14</v>
      </c>
      <c r="SCV67" s="4" t="s">
        <v>63</v>
      </c>
      <c r="SCW67" s="3"/>
      <c r="SCX67" s="3" t="s">
        <v>1</v>
      </c>
      <c r="SCY67" s="3" t="s">
        <v>2</v>
      </c>
      <c r="SCZ67" s="4" t="s">
        <v>3</v>
      </c>
      <c r="SDA67" s="4" t="s">
        <v>4</v>
      </c>
      <c r="SDB67" s="4" t="s">
        <v>5</v>
      </c>
      <c r="SDC67" s="4" t="s">
        <v>6</v>
      </c>
      <c r="SDD67" s="4" t="s">
        <v>7</v>
      </c>
      <c r="SDE67" s="4" t="s">
        <v>8</v>
      </c>
      <c r="SDF67" s="4" t="s">
        <v>9</v>
      </c>
      <c r="SDG67" s="4" t="s">
        <v>10</v>
      </c>
      <c r="SDH67" s="4" t="s">
        <v>11</v>
      </c>
      <c r="SDI67" s="4" t="s">
        <v>12</v>
      </c>
      <c r="SDJ67" s="4" t="s">
        <v>13</v>
      </c>
      <c r="SDK67" s="4" t="s">
        <v>14</v>
      </c>
      <c r="SDL67" s="4" t="s">
        <v>63</v>
      </c>
      <c r="SDM67" s="3"/>
      <c r="SDN67" s="3" t="s">
        <v>1</v>
      </c>
      <c r="SDO67" s="3" t="s">
        <v>2</v>
      </c>
      <c r="SDP67" s="4" t="s">
        <v>3</v>
      </c>
      <c r="SDQ67" s="4" t="s">
        <v>4</v>
      </c>
      <c r="SDR67" s="4" t="s">
        <v>5</v>
      </c>
      <c r="SDS67" s="4" t="s">
        <v>6</v>
      </c>
      <c r="SDT67" s="4" t="s">
        <v>7</v>
      </c>
      <c r="SDU67" s="4" t="s">
        <v>8</v>
      </c>
      <c r="SDV67" s="4" t="s">
        <v>9</v>
      </c>
      <c r="SDW67" s="4" t="s">
        <v>10</v>
      </c>
      <c r="SDX67" s="4" t="s">
        <v>11</v>
      </c>
      <c r="SDY67" s="4" t="s">
        <v>12</v>
      </c>
      <c r="SDZ67" s="4" t="s">
        <v>13</v>
      </c>
      <c r="SEA67" s="4" t="s">
        <v>14</v>
      </c>
      <c r="SEB67" s="4" t="s">
        <v>63</v>
      </c>
      <c r="SEC67" s="3"/>
      <c r="SED67" s="3" t="s">
        <v>1</v>
      </c>
      <c r="SEE67" s="3" t="s">
        <v>2</v>
      </c>
      <c r="SEF67" s="4" t="s">
        <v>3</v>
      </c>
      <c r="SEG67" s="4" t="s">
        <v>4</v>
      </c>
      <c r="SEH67" s="4" t="s">
        <v>5</v>
      </c>
      <c r="SEI67" s="4" t="s">
        <v>6</v>
      </c>
      <c r="SEJ67" s="4" t="s">
        <v>7</v>
      </c>
      <c r="SEK67" s="4" t="s">
        <v>8</v>
      </c>
      <c r="SEL67" s="4" t="s">
        <v>9</v>
      </c>
      <c r="SEM67" s="4" t="s">
        <v>10</v>
      </c>
      <c r="SEN67" s="4" t="s">
        <v>11</v>
      </c>
      <c r="SEO67" s="4" t="s">
        <v>12</v>
      </c>
      <c r="SEP67" s="4" t="s">
        <v>13</v>
      </c>
      <c r="SEQ67" s="4" t="s">
        <v>14</v>
      </c>
      <c r="SER67" s="4" t="s">
        <v>63</v>
      </c>
      <c r="SES67" s="3"/>
      <c r="SET67" s="3" t="s">
        <v>1</v>
      </c>
      <c r="SEU67" s="3" t="s">
        <v>2</v>
      </c>
      <c r="SEV67" s="4" t="s">
        <v>3</v>
      </c>
      <c r="SEW67" s="4" t="s">
        <v>4</v>
      </c>
      <c r="SEX67" s="4" t="s">
        <v>5</v>
      </c>
      <c r="SEY67" s="4" t="s">
        <v>6</v>
      </c>
      <c r="SEZ67" s="4" t="s">
        <v>7</v>
      </c>
      <c r="SFA67" s="4" t="s">
        <v>8</v>
      </c>
      <c r="SFB67" s="4" t="s">
        <v>9</v>
      </c>
      <c r="SFC67" s="4" t="s">
        <v>10</v>
      </c>
      <c r="SFD67" s="4" t="s">
        <v>11</v>
      </c>
      <c r="SFE67" s="4" t="s">
        <v>12</v>
      </c>
      <c r="SFF67" s="4" t="s">
        <v>13</v>
      </c>
      <c r="SFG67" s="4" t="s">
        <v>14</v>
      </c>
      <c r="SFH67" s="4" t="s">
        <v>63</v>
      </c>
      <c r="SFI67" s="3"/>
      <c r="SFJ67" s="3" t="s">
        <v>1</v>
      </c>
      <c r="SFK67" s="3" t="s">
        <v>2</v>
      </c>
      <c r="SFL67" s="4" t="s">
        <v>3</v>
      </c>
      <c r="SFM67" s="4" t="s">
        <v>4</v>
      </c>
      <c r="SFN67" s="4" t="s">
        <v>5</v>
      </c>
      <c r="SFO67" s="4" t="s">
        <v>6</v>
      </c>
      <c r="SFP67" s="4" t="s">
        <v>7</v>
      </c>
      <c r="SFQ67" s="4" t="s">
        <v>8</v>
      </c>
      <c r="SFR67" s="4" t="s">
        <v>9</v>
      </c>
      <c r="SFS67" s="4" t="s">
        <v>10</v>
      </c>
      <c r="SFT67" s="4" t="s">
        <v>11</v>
      </c>
      <c r="SFU67" s="4" t="s">
        <v>12</v>
      </c>
      <c r="SFV67" s="4" t="s">
        <v>13</v>
      </c>
      <c r="SFW67" s="4" t="s">
        <v>14</v>
      </c>
      <c r="SFX67" s="4" t="s">
        <v>63</v>
      </c>
      <c r="SFY67" s="3"/>
      <c r="SFZ67" s="3" t="s">
        <v>1</v>
      </c>
      <c r="SGA67" s="3" t="s">
        <v>2</v>
      </c>
      <c r="SGB67" s="4" t="s">
        <v>3</v>
      </c>
      <c r="SGC67" s="4" t="s">
        <v>4</v>
      </c>
      <c r="SGD67" s="4" t="s">
        <v>5</v>
      </c>
      <c r="SGE67" s="4" t="s">
        <v>6</v>
      </c>
      <c r="SGF67" s="4" t="s">
        <v>7</v>
      </c>
      <c r="SGG67" s="4" t="s">
        <v>8</v>
      </c>
      <c r="SGH67" s="4" t="s">
        <v>9</v>
      </c>
      <c r="SGI67" s="4" t="s">
        <v>10</v>
      </c>
      <c r="SGJ67" s="4" t="s">
        <v>11</v>
      </c>
      <c r="SGK67" s="4" t="s">
        <v>12</v>
      </c>
      <c r="SGL67" s="4" t="s">
        <v>13</v>
      </c>
      <c r="SGM67" s="4" t="s">
        <v>14</v>
      </c>
      <c r="SGN67" s="4" t="s">
        <v>63</v>
      </c>
      <c r="SGO67" s="3"/>
      <c r="SGP67" s="3" t="s">
        <v>1</v>
      </c>
      <c r="SGQ67" s="3" t="s">
        <v>2</v>
      </c>
      <c r="SGR67" s="4" t="s">
        <v>3</v>
      </c>
      <c r="SGS67" s="4" t="s">
        <v>4</v>
      </c>
      <c r="SGT67" s="4" t="s">
        <v>5</v>
      </c>
      <c r="SGU67" s="4" t="s">
        <v>6</v>
      </c>
      <c r="SGV67" s="4" t="s">
        <v>7</v>
      </c>
      <c r="SGW67" s="4" t="s">
        <v>8</v>
      </c>
      <c r="SGX67" s="4" t="s">
        <v>9</v>
      </c>
      <c r="SGY67" s="4" t="s">
        <v>10</v>
      </c>
      <c r="SGZ67" s="4" t="s">
        <v>11</v>
      </c>
      <c r="SHA67" s="4" t="s">
        <v>12</v>
      </c>
      <c r="SHB67" s="4" t="s">
        <v>13</v>
      </c>
      <c r="SHC67" s="4" t="s">
        <v>14</v>
      </c>
      <c r="SHD67" s="4" t="s">
        <v>63</v>
      </c>
      <c r="SHE67" s="3"/>
      <c r="SHF67" s="3" t="s">
        <v>1</v>
      </c>
      <c r="SHG67" s="3" t="s">
        <v>2</v>
      </c>
      <c r="SHH67" s="4" t="s">
        <v>3</v>
      </c>
      <c r="SHI67" s="4" t="s">
        <v>4</v>
      </c>
      <c r="SHJ67" s="4" t="s">
        <v>5</v>
      </c>
      <c r="SHK67" s="4" t="s">
        <v>6</v>
      </c>
      <c r="SHL67" s="4" t="s">
        <v>7</v>
      </c>
      <c r="SHM67" s="4" t="s">
        <v>8</v>
      </c>
      <c r="SHN67" s="4" t="s">
        <v>9</v>
      </c>
      <c r="SHO67" s="4" t="s">
        <v>10</v>
      </c>
      <c r="SHP67" s="4" t="s">
        <v>11</v>
      </c>
      <c r="SHQ67" s="4" t="s">
        <v>12</v>
      </c>
      <c r="SHR67" s="4" t="s">
        <v>13</v>
      </c>
      <c r="SHS67" s="4" t="s">
        <v>14</v>
      </c>
      <c r="SHT67" s="4" t="s">
        <v>63</v>
      </c>
      <c r="SHU67" s="3"/>
      <c r="SHV67" s="3" t="s">
        <v>1</v>
      </c>
      <c r="SHW67" s="3" t="s">
        <v>2</v>
      </c>
      <c r="SHX67" s="4" t="s">
        <v>3</v>
      </c>
      <c r="SHY67" s="4" t="s">
        <v>4</v>
      </c>
      <c r="SHZ67" s="4" t="s">
        <v>5</v>
      </c>
      <c r="SIA67" s="4" t="s">
        <v>6</v>
      </c>
      <c r="SIB67" s="4" t="s">
        <v>7</v>
      </c>
      <c r="SIC67" s="4" t="s">
        <v>8</v>
      </c>
      <c r="SID67" s="4" t="s">
        <v>9</v>
      </c>
      <c r="SIE67" s="4" t="s">
        <v>10</v>
      </c>
      <c r="SIF67" s="4" t="s">
        <v>11</v>
      </c>
      <c r="SIG67" s="4" t="s">
        <v>12</v>
      </c>
      <c r="SIH67" s="4" t="s">
        <v>13</v>
      </c>
      <c r="SII67" s="4" t="s">
        <v>14</v>
      </c>
      <c r="SIJ67" s="4" t="s">
        <v>63</v>
      </c>
      <c r="SIK67" s="3"/>
      <c r="SIL67" s="3" t="s">
        <v>1</v>
      </c>
      <c r="SIM67" s="3" t="s">
        <v>2</v>
      </c>
      <c r="SIN67" s="4" t="s">
        <v>3</v>
      </c>
      <c r="SIO67" s="4" t="s">
        <v>4</v>
      </c>
      <c r="SIP67" s="4" t="s">
        <v>5</v>
      </c>
      <c r="SIQ67" s="4" t="s">
        <v>6</v>
      </c>
      <c r="SIR67" s="4" t="s">
        <v>7</v>
      </c>
      <c r="SIS67" s="4" t="s">
        <v>8</v>
      </c>
      <c r="SIT67" s="4" t="s">
        <v>9</v>
      </c>
      <c r="SIU67" s="4" t="s">
        <v>10</v>
      </c>
      <c r="SIV67" s="4" t="s">
        <v>11</v>
      </c>
      <c r="SIW67" s="4" t="s">
        <v>12</v>
      </c>
      <c r="SIX67" s="4" t="s">
        <v>13</v>
      </c>
      <c r="SIY67" s="4" t="s">
        <v>14</v>
      </c>
      <c r="SIZ67" s="4" t="s">
        <v>63</v>
      </c>
      <c r="SJA67" s="3"/>
      <c r="SJB67" s="3" t="s">
        <v>1</v>
      </c>
      <c r="SJC67" s="3" t="s">
        <v>2</v>
      </c>
      <c r="SJD67" s="4" t="s">
        <v>3</v>
      </c>
      <c r="SJE67" s="4" t="s">
        <v>4</v>
      </c>
      <c r="SJF67" s="4" t="s">
        <v>5</v>
      </c>
      <c r="SJG67" s="4" t="s">
        <v>6</v>
      </c>
      <c r="SJH67" s="4" t="s">
        <v>7</v>
      </c>
      <c r="SJI67" s="4" t="s">
        <v>8</v>
      </c>
      <c r="SJJ67" s="4" t="s">
        <v>9</v>
      </c>
      <c r="SJK67" s="4" t="s">
        <v>10</v>
      </c>
      <c r="SJL67" s="4" t="s">
        <v>11</v>
      </c>
      <c r="SJM67" s="4" t="s">
        <v>12</v>
      </c>
      <c r="SJN67" s="4" t="s">
        <v>13</v>
      </c>
      <c r="SJO67" s="4" t="s">
        <v>14</v>
      </c>
      <c r="SJP67" s="4" t="s">
        <v>63</v>
      </c>
      <c r="SJQ67" s="3"/>
      <c r="SJR67" s="3" t="s">
        <v>1</v>
      </c>
      <c r="SJS67" s="3" t="s">
        <v>2</v>
      </c>
      <c r="SJT67" s="4" t="s">
        <v>3</v>
      </c>
      <c r="SJU67" s="4" t="s">
        <v>4</v>
      </c>
      <c r="SJV67" s="4" t="s">
        <v>5</v>
      </c>
      <c r="SJW67" s="4" t="s">
        <v>6</v>
      </c>
      <c r="SJX67" s="4" t="s">
        <v>7</v>
      </c>
      <c r="SJY67" s="4" t="s">
        <v>8</v>
      </c>
      <c r="SJZ67" s="4" t="s">
        <v>9</v>
      </c>
      <c r="SKA67" s="4" t="s">
        <v>10</v>
      </c>
      <c r="SKB67" s="4" t="s">
        <v>11</v>
      </c>
      <c r="SKC67" s="4" t="s">
        <v>12</v>
      </c>
      <c r="SKD67" s="4" t="s">
        <v>13</v>
      </c>
      <c r="SKE67" s="4" t="s">
        <v>14</v>
      </c>
      <c r="SKF67" s="4" t="s">
        <v>63</v>
      </c>
      <c r="SKG67" s="3"/>
      <c r="SKH67" s="3" t="s">
        <v>1</v>
      </c>
      <c r="SKI67" s="3" t="s">
        <v>2</v>
      </c>
      <c r="SKJ67" s="4" t="s">
        <v>3</v>
      </c>
      <c r="SKK67" s="4" t="s">
        <v>4</v>
      </c>
      <c r="SKL67" s="4" t="s">
        <v>5</v>
      </c>
      <c r="SKM67" s="4" t="s">
        <v>6</v>
      </c>
      <c r="SKN67" s="4" t="s">
        <v>7</v>
      </c>
      <c r="SKO67" s="4" t="s">
        <v>8</v>
      </c>
      <c r="SKP67" s="4" t="s">
        <v>9</v>
      </c>
      <c r="SKQ67" s="4" t="s">
        <v>10</v>
      </c>
      <c r="SKR67" s="4" t="s">
        <v>11</v>
      </c>
      <c r="SKS67" s="4" t="s">
        <v>12</v>
      </c>
      <c r="SKT67" s="4" t="s">
        <v>13</v>
      </c>
      <c r="SKU67" s="4" t="s">
        <v>14</v>
      </c>
      <c r="SKV67" s="4" t="s">
        <v>63</v>
      </c>
      <c r="SKW67" s="3"/>
      <c r="SKX67" s="3" t="s">
        <v>1</v>
      </c>
      <c r="SKY67" s="3" t="s">
        <v>2</v>
      </c>
      <c r="SKZ67" s="4" t="s">
        <v>3</v>
      </c>
      <c r="SLA67" s="4" t="s">
        <v>4</v>
      </c>
      <c r="SLB67" s="4" t="s">
        <v>5</v>
      </c>
      <c r="SLC67" s="4" t="s">
        <v>6</v>
      </c>
      <c r="SLD67" s="4" t="s">
        <v>7</v>
      </c>
      <c r="SLE67" s="4" t="s">
        <v>8</v>
      </c>
      <c r="SLF67" s="4" t="s">
        <v>9</v>
      </c>
      <c r="SLG67" s="4" t="s">
        <v>10</v>
      </c>
      <c r="SLH67" s="4" t="s">
        <v>11</v>
      </c>
      <c r="SLI67" s="4" t="s">
        <v>12</v>
      </c>
      <c r="SLJ67" s="4" t="s">
        <v>13</v>
      </c>
      <c r="SLK67" s="4" t="s">
        <v>14</v>
      </c>
      <c r="SLL67" s="4" t="s">
        <v>63</v>
      </c>
      <c r="SLM67" s="3"/>
      <c r="SLN67" s="3" t="s">
        <v>1</v>
      </c>
      <c r="SLO67" s="3" t="s">
        <v>2</v>
      </c>
      <c r="SLP67" s="4" t="s">
        <v>3</v>
      </c>
      <c r="SLQ67" s="4" t="s">
        <v>4</v>
      </c>
      <c r="SLR67" s="4" t="s">
        <v>5</v>
      </c>
      <c r="SLS67" s="4" t="s">
        <v>6</v>
      </c>
      <c r="SLT67" s="4" t="s">
        <v>7</v>
      </c>
      <c r="SLU67" s="4" t="s">
        <v>8</v>
      </c>
      <c r="SLV67" s="4" t="s">
        <v>9</v>
      </c>
      <c r="SLW67" s="4" t="s">
        <v>10</v>
      </c>
      <c r="SLX67" s="4" t="s">
        <v>11</v>
      </c>
      <c r="SLY67" s="4" t="s">
        <v>12</v>
      </c>
      <c r="SLZ67" s="4" t="s">
        <v>13</v>
      </c>
      <c r="SMA67" s="4" t="s">
        <v>14</v>
      </c>
      <c r="SMB67" s="4" t="s">
        <v>63</v>
      </c>
      <c r="SMC67" s="3"/>
      <c r="SMD67" s="3" t="s">
        <v>1</v>
      </c>
      <c r="SME67" s="3" t="s">
        <v>2</v>
      </c>
      <c r="SMF67" s="4" t="s">
        <v>3</v>
      </c>
      <c r="SMG67" s="4" t="s">
        <v>4</v>
      </c>
      <c r="SMH67" s="4" t="s">
        <v>5</v>
      </c>
      <c r="SMI67" s="4" t="s">
        <v>6</v>
      </c>
      <c r="SMJ67" s="4" t="s">
        <v>7</v>
      </c>
      <c r="SMK67" s="4" t="s">
        <v>8</v>
      </c>
      <c r="SML67" s="4" t="s">
        <v>9</v>
      </c>
      <c r="SMM67" s="4" t="s">
        <v>10</v>
      </c>
      <c r="SMN67" s="4" t="s">
        <v>11</v>
      </c>
      <c r="SMO67" s="4" t="s">
        <v>12</v>
      </c>
      <c r="SMP67" s="4" t="s">
        <v>13</v>
      </c>
      <c r="SMQ67" s="4" t="s">
        <v>14</v>
      </c>
      <c r="SMR67" s="4" t="s">
        <v>63</v>
      </c>
      <c r="SMS67" s="3"/>
      <c r="SMT67" s="3" t="s">
        <v>1</v>
      </c>
      <c r="SMU67" s="3" t="s">
        <v>2</v>
      </c>
      <c r="SMV67" s="4" t="s">
        <v>3</v>
      </c>
      <c r="SMW67" s="4" t="s">
        <v>4</v>
      </c>
      <c r="SMX67" s="4" t="s">
        <v>5</v>
      </c>
      <c r="SMY67" s="4" t="s">
        <v>6</v>
      </c>
      <c r="SMZ67" s="4" t="s">
        <v>7</v>
      </c>
      <c r="SNA67" s="4" t="s">
        <v>8</v>
      </c>
      <c r="SNB67" s="4" t="s">
        <v>9</v>
      </c>
      <c r="SNC67" s="4" t="s">
        <v>10</v>
      </c>
      <c r="SND67" s="4" t="s">
        <v>11</v>
      </c>
      <c r="SNE67" s="4" t="s">
        <v>12</v>
      </c>
      <c r="SNF67" s="4" t="s">
        <v>13</v>
      </c>
      <c r="SNG67" s="4" t="s">
        <v>14</v>
      </c>
      <c r="SNH67" s="4" t="s">
        <v>63</v>
      </c>
      <c r="SNI67" s="3"/>
      <c r="SNJ67" s="3" t="s">
        <v>1</v>
      </c>
      <c r="SNK67" s="3" t="s">
        <v>2</v>
      </c>
      <c r="SNL67" s="4" t="s">
        <v>3</v>
      </c>
      <c r="SNM67" s="4" t="s">
        <v>4</v>
      </c>
      <c r="SNN67" s="4" t="s">
        <v>5</v>
      </c>
      <c r="SNO67" s="4" t="s">
        <v>6</v>
      </c>
      <c r="SNP67" s="4" t="s">
        <v>7</v>
      </c>
      <c r="SNQ67" s="4" t="s">
        <v>8</v>
      </c>
      <c r="SNR67" s="4" t="s">
        <v>9</v>
      </c>
      <c r="SNS67" s="4" t="s">
        <v>10</v>
      </c>
      <c r="SNT67" s="4" t="s">
        <v>11</v>
      </c>
      <c r="SNU67" s="4" t="s">
        <v>12</v>
      </c>
      <c r="SNV67" s="4" t="s">
        <v>13</v>
      </c>
      <c r="SNW67" s="4" t="s">
        <v>14</v>
      </c>
      <c r="SNX67" s="4" t="s">
        <v>63</v>
      </c>
      <c r="SNY67" s="3"/>
      <c r="SNZ67" s="3" t="s">
        <v>1</v>
      </c>
      <c r="SOA67" s="3" t="s">
        <v>2</v>
      </c>
      <c r="SOB67" s="4" t="s">
        <v>3</v>
      </c>
      <c r="SOC67" s="4" t="s">
        <v>4</v>
      </c>
      <c r="SOD67" s="4" t="s">
        <v>5</v>
      </c>
      <c r="SOE67" s="4" t="s">
        <v>6</v>
      </c>
      <c r="SOF67" s="4" t="s">
        <v>7</v>
      </c>
      <c r="SOG67" s="4" t="s">
        <v>8</v>
      </c>
      <c r="SOH67" s="4" t="s">
        <v>9</v>
      </c>
      <c r="SOI67" s="4" t="s">
        <v>10</v>
      </c>
      <c r="SOJ67" s="4" t="s">
        <v>11</v>
      </c>
      <c r="SOK67" s="4" t="s">
        <v>12</v>
      </c>
      <c r="SOL67" s="4" t="s">
        <v>13</v>
      </c>
      <c r="SOM67" s="4" t="s">
        <v>14</v>
      </c>
      <c r="SON67" s="4" t="s">
        <v>63</v>
      </c>
      <c r="SOO67" s="3"/>
      <c r="SOP67" s="3" t="s">
        <v>1</v>
      </c>
      <c r="SOQ67" s="3" t="s">
        <v>2</v>
      </c>
      <c r="SOR67" s="4" t="s">
        <v>3</v>
      </c>
      <c r="SOS67" s="4" t="s">
        <v>4</v>
      </c>
      <c r="SOT67" s="4" t="s">
        <v>5</v>
      </c>
      <c r="SOU67" s="4" t="s">
        <v>6</v>
      </c>
      <c r="SOV67" s="4" t="s">
        <v>7</v>
      </c>
      <c r="SOW67" s="4" t="s">
        <v>8</v>
      </c>
      <c r="SOX67" s="4" t="s">
        <v>9</v>
      </c>
      <c r="SOY67" s="4" t="s">
        <v>10</v>
      </c>
      <c r="SOZ67" s="4" t="s">
        <v>11</v>
      </c>
      <c r="SPA67" s="4" t="s">
        <v>12</v>
      </c>
      <c r="SPB67" s="4" t="s">
        <v>13</v>
      </c>
      <c r="SPC67" s="4" t="s">
        <v>14</v>
      </c>
      <c r="SPD67" s="4" t="s">
        <v>63</v>
      </c>
      <c r="SPE67" s="3"/>
      <c r="SPF67" s="3" t="s">
        <v>1</v>
      </c>
      <c r="SPG67" s="3" t="s">
        <v>2</v>
      </c>
      <c r="SPH67" s="4" t="s">
        <v>3</v>
      </c>
      <c r="SPI67" s="4" t="s">
        <v>4</v>
      </c>
      <c r="SPJ67" s="4" t="s">
        <v>5</v>
      </c>
      <c r="SPK67" s="4" t="s">
        <v>6</v>
      </c>
      <c r="SPL67" s="4" t="s">
        <v>7</v>
      </c>
      <c r="SPM67" s="4" t="s">
        <v>8</v>
      </c>
      <c r="SPN67" s="4" t="s">
        <v>9</v>
      </c>
      <c r="SPO67" s="4" t="s">
        <v>10</v>
      </c>
      <c r="SPP67" s="4" t="s">
        <v>11</v>
      </c>
      <c r="SPQ67" s="4" t="s">
        <v>12</v>
      </c>
      <c r="SPR67" s="4" t="s">
        <v>13</v>
      </c>
      <c r="SPS67" s="4" t="s">
        <v>14</v>
      </c>
      <c r="SPT67" s="4" t="s">
        <v>63</v>
      </c>
      <c r="SPU67" s="3"/>
      <c r="SPV67" s="3" t="s">
        <v>1</v>
      </c>
      <c r="SPW67" s="3" t="s">
        <v>2</v>
      </c>
      <c r="SPX67" s="4" t="s">
        <v>3</v>
      </c>
      <c r="SPY67" s="4" t="s">
        <v>4</v>
      </c>
      <c r="SPZ67" s="4" t="s">
        <v>5</v>
      </c>
      <c r="SQA67" s="4" t="s">
        <v>6</v>
      </c>
      <c r="SQB67" s="4" t="s">
        <v>7</v>
      </c>
      <c r="SQC67" s="4" t="s">
        <v>8</v>
      </c>
      <c r="SQD67" s="4" t="s">
        <v>9</v>
      </c>
      <c r="SQE67" s="4" t="s">
        <v>10</v>
      </c>
      <c r="SQF67" s="4" t="s">
        <v>11</v>
      </c>
      <c r="SQG67" s="4" t="s">
        <v>12</v>
      </c>
      <c r="SQH67" s="4" t="s">
        <v>13</v>
      </c>
      <c r="SQI67" s="4" t="s">
        <v>14</v>
      </c>
      <c r="SQJ67" s="4" t="s">
        <v>63</v>
      </c>
      <c r="SQK67" s="3"/>
      <c r="SQL67" s="3" t="s">
        <v>1</v>
      </c>
      <c r="SQM67" s="3" t="s">
        <v>2</v>
      </c>
      <c r="SQN67" s="4" t="s">
        <v>3</v>
      </c>
      <c r="SQO67" s="4" t="s">
        <v>4</v>
      </c>
      <c r="SQP67" s="4" t="s">
        <v>5</v>
      </c>
      <c r="SQQ67" s="4" t="s">
        <v>6</v>
      </c>
      <c r="SQR67" s="4" t="s">
        <v>7</v>
      </c>
      <c r="SQS67" s="4" t="s">
        <v>8</v>
      </c>
      <c r="SQT67" s="4" t="s">
        <v>9</v>
      </c>
      <c r="SQU67" s="4" t="s">
        <v>10</v>
      </c>
      <c r="SQV67" s="4" t="s">
        <v>11</v>
      </c>
      <c r="SQW67" s="4" t="s">
        <v>12</v>
      </c>
      <c r="SQX67" s="4" t="s">
        <v>13</v>
      </c>
      <c r="SQY67" s="4" t="s">
        <v>14</v>
      </c>
      <c r="SQZ67" s="4" t="s">
        <v>63</v>
      </c>
      <c r="SRA67" s="3"/>
      <c r="SRB67" s="3" t="s">
        <v>1</v>
      </c>
      <c r="SRC67" s="3" t="s">
        <v>2</v>
      </c>
      <c r="SRD67" s="4" t="s">
        <v>3</v>
      </c>
      <c r="SRE67" s="4" t="s">
        <v>4</v>
      </c>
      <c r="SRF67" s="4" t="s">
        <v>5</v>
      </c>
      <c r="SRG67" s="4" t="s">
        <v>6</v>
      </c>
      <c r="SRH67" s="4" t="s">
        <v>7</v>
      </c>
      <c r="SRI67" s="4" t="s">
        <v>8</v>
      </c>
      <c r="SRJ67" s="4" t="s">
        <v>9</v>
      </c>
      <c r="SRK67" s="4" t="s">
        <v>10</v>
      </c>
      <c r="SRL67" s="4" t="s">
        <v>11</v>
      </c>
      <c r="SRM67" s="4" t="s">
        <v>12</v>
      </c>
      <c r="SRN67" s="4" t="s">
        <v>13</v>
      </c>
      <c r="SRO67" s="4" t="s">
        <v>14</v>
      </c>
      <c r="SRP67" s="4" t="s">
        <v>63</v>
      </c>
      <c r="SRQ67" s="3"/>
      <c r="SRR67" s="3" t="s">
        <v>1</v>
      </c>
      <c r="SRS67" s="3" t="s">
        <v>2</v>
      </c>
      <c r="SRT67" s="4" t="s">
        <v>3</v>
      </c>
      <c r="SRU67" s="4" t="s">
        <v>4</v>
      </c>
      <c r="SRV67" s="4" t="s">
        <v>5</v>
      </c>
      <c r="SRW67" s="4" t="s">
        <v>6</v>
      </c>
      <c r="SRX67" s="4" t="s">
        <v>7</v>
      </c>
      <c r="SRY67" s="4" t="s">
        <v>8</v>
      </c>
      <c r="SRZ67" s="4" t="s">
        <v>9</v>
      </c>
      <c r="SSA67" s="4" t="s">
        <v>10</v>
      </c>
      <c r="SSB67" s="4" t="s">
        <v>11</v>
      </c>
      <c r="SSC67" s="4" t="s">
        <v>12</v>
      </c>
      <c r="SSD67" s="4" t="s">
        <v>13</v>
      </c>
      <c r="SSE67" s="4" t="s">
        <v>14</v>
      </c>
      <c r="SSF67" s="4" t="s">
        <v>63</v>
      </c>
      <c r="SSG67" s="3"/>
      <c r="SSH67" s="3" t="s">
        <v>1</v>
      </c>
      <c r="SSI67" s="3" t="s">
        <v>2</v>
      </c>
      <c r="SSJ67" s="4" t="s">
        <v>3</v>
      </c>
      <c r="SSK67" s="4" t="s">
        <v>4</v>
      </c>
      <c r="SSL67" s="4" t="s">
        <v>5</v>
      </c>
      <c r="SSM67" s="4" t="s">
        <v>6</v>
      </c>
      <c r="SSN67" s="4" t="s">
        <v>7</v>
      </c>
      <c r="SSO67" s="4" t="s">
        <v>8</v>
      </c>
      <c r="SSP67" s="4" t="s">
        <v>9</v>
      </c>
      <c r="SSQ67" s="4" t="s">
        <v>10</v>
      </c>
      <c r="SSR67" s="4" t="s">
        <v>11</v>
      </c>
      <c r="SSS67" s="4" t="s">
        <v>12</v>
      </c>
      <c r="SST67" s="4" t="s">
        <v>13</v>
      </c>
      <c r="SSU67" s="4" t="s">
        <v>14</v>
      </c>
      <c r="SSV67" s="4" t="s">
        <v>63</v>
      </c>
      <c r="SSW67" s="3"/>
      <c r="SSX67" s="3" t="s">
        <v>1</v>
      </c>
      <c r="SSY67" s="3" t="s">
        <v>2</v>
      </c>
      <c r="SSZ67" s="4" t="s">
        <v>3</v>
      </c>
      <c r="STA67" s="4" t="s">
        <v>4</v>
      </c>
      <c r="STB67" s="4" t="s">
        <v>5</v>
      </c>
      <c r="STC67" s="4" t="s">
        <v>6</v>
      </c>
      <c r="STD67" s="4" t="s">
        <v>7</v>
      </c>
      <c r="STE67" s="4" t="s">
        <v>8</v>
      </c>
      <c r="STF67" s="4" t="s">
        <v>9</v>
      </c>
      <c r="STG67" s="4" t="s">
        <v>10</v>
      </c>
      <c r="STH67" s="4" t="s">
        <v>11</v>
      </c>
      <c r="STI67" s="4" t="s">
        <v>12</v>
      </c>
      <c r="STJ67" s="4" t="s">
        <v>13</v>
      </c>
      <c r="STK67" s="4" t="s">
        <v>14</v>
      </c>
      <c r="STL67" s="4" t="s">
        <v>63</v>
      </c>
      <c r="STM67" s="3"/>
      <c r="STN67" s="3" t="s">
        <v>1</v>
      </c>
      <c r="STO67" s="3" t="s">
        <v>2</v>
      </c>
      <c r="STP67" s="4" t="s">
        <v>3</v>
      </c>
      <c r="STQ67" s="4" t="s">
        <v>4</v>
      </c>
      <c r="STR67" s="4" t="s">
        <v>5</v>
      </c>
      <c r="STS67" s="4" t="s">
        <v>6</v>
      </c>
      <c r="STT67" s="4" t="s">
        <v>7</v>
      </c>
      <c r="STU67" s="4" t="s">
        <v>8</v>
      </c>
      <c r="STV67" s="4" t="s">
        <v>9</v>
      </c>
      <c r="STW67" s="4" t="s">
        <v>10</v>
      </c>
      <c r="STX67" s="4" t="s">
        <v>11</v>
      </c>
      <c r="STY67" s="4" t="s">
        <v>12</v>
      </c>
      <c r="STZ67" s="4" t="s">
        <v>13</v>
      </c>
      <c r="SUA67" s="4" t="s">
        <v>14</v>
      </c>
      <c r="SUB67" s="4" t="s">
        <v>63</v>
      </c>
      <c r="SUC67" s="3"/>
      <c r="SUD67" s="3" t="s">
        <v>1</v>
      </c>
      <c r="SUE67" s="3" t="s">
        <v>2</v>
      </c>
      <c r="SUF67" s="4" t="s">
        <v>3</v>
      </c>
      <c r="SUG67" s="4" t="s">
        <v>4</v>
      </c>
      <c r="SUH67" s="4" t="s">
        <v>5</v>
      </c>
      <c r="SUI67" s="4" t="s">
        <v>6</v>
      </c>
      <c r="SUJ67" s="4" t="s">
        <v>7</v>
      </c>
      <c r="SUK67" s="4" t="s">
        <v>8</v>
      </c>
      <c r="SUL67" s="4" t="s">
        <v>9</v>
      </c>
      <c r="SUM67" s="4" t="s">
        <v>10</v>
      </c>
      <c r="SUN67" s="4" t="s">
        <v>11</v>
      </c>
      <c r="SUO67" s="4" t="s">
        <v>12</v>
      </c>
      <c r="SUP67" s="4" t="s">
        <v>13</v>
      </c>
      <c r="SUQ67" s="4" t="s">
        <v>14</v>
      </c>
      <c r="SUR67" s="4" t="s">
        <v>63</v>
      </c>
      <c r="SUS67" s="3"/>
      <c r="SUT67" s="3" t="s">
        <v>1</v>
      </c>
      <c r="SUU67" s="3" t="s">
        <v>2</v>
      </c>
      <c r="SUV67" s="4" t="s">
        <v>3</v>
      </c>
      <c r="SUW67" s="4" t="s">
        <v>4</v>
      </c>
      <c r="SUX67" s="4" t="s">
        <v>5</v>
      </c>
      <c r="SUY67" s="4" t="s">
        <v>6</v>
      </c>
      <c r="SUZ67" s="4" t="s">
        <v>7</v>
      </c>
      <c r="SVA67" s="4" t="s">
        <v>8</v>
      </c>
      <c r="SVB67" s="4" t="s">
        <v>9</v>
      </c>
      <c r="SVC67" s="4" t="s">
        <v>10</v>
      </c>
      <c r="SVD67" s="4" t="s">
        <v>11</v>
      </c>
      <c r="SVE67" s="4" t="s">
        <v>12</v>
      </c>
      <c r="SVF67" s="4" t="s">
        <v>13</v>
      </c>
      <c r="SVG67" s="4" t="s">
        <v>14</v>
      </c>
      <c r="SVH67" s="4" t="s">
        <v>63</v>
      </c>
      <c r="SVI67" s="3"/>
      <c r="SVJ67" s="3" t="s">
        <v>1</v>
      </c>
      <c r="SVK67" s="3" t="s">
        <v>2</v>
      </c>
      <c r="SVL67" s="4" t="s">
        <v>3</v>
      </c>
      <c r="SVM67" s="4" t="s">
        <v>4</v>
      </c>
      <c r="SVN67" s="4" t="s">
        <v>5</v>
      </c>
      <c r="SVO67" s="4" t="s">
        <v>6</v>
      </c>
      <c r="SVP67" s="4" t="s">
        <v>7</v>
      </c>
      <c r="SVQ67" s="4" t="s">
        <v>8</v>
      </c>
      <c r="SVR67" s="4" t="s">
        <v>9</v>
      </c>
      <c r="SVS67" s="4" t="s">
        <v>10</v>
      </c>
      <c r="SVT67" s="4" t="s">
        <v>11</v>
      </c>
      <c r="SVU67" s="4" t="s">
        <v>12</v>
      </c>
      <c r="SVV67" s="4" t="s">
        <v>13</v>
      </c>
      <c r="SVW67" s="4" t="s">
        <v>14</v>
      </c>
      <c r="SVX67" s="4" t="s">
        <v>63</v>
      </c>
      <c r="SVY67" s="3"/>
      <c r="SVZ67" s="3" t="s">
        <v>1</v>
      </c>
      <c r="SWA67" s="3" t="s">
        <v>2</v>
      </c>
      <c r="SWB67" s="4" t="s">
        <v>3</v>
      </c>
      <c r="SWC67" s="4" t="s">
        <v>4</v>
      </c>
      <c r="SWD67" s="4" t="s">
        <v>5</v>
      </c>
      <c r="SWE67" s="4" t="s">
        <v>6</v>
      </c>
      <c r="SWF67" s="4" t="s">
        <v>7</v>
      </c>
      <c r="SWG67" s="4" t="s">
        <v>8</v>
      </c>
      <c r="SWH67" s="4" t="s">
        <v>9</v>
      </c>
      <c r="SWI67" s="4" t="s">
        <v>10</v>
      </c>
      <c r="SWJ67" s="4" t="s">
        <v>11</v>
      </c>
      <c r="SWK67" s="4" t="s">
        <v>12</v>
      </c>
      <c r="SWL67" s="4" t="s">
        <v>13</v>
      </c>
      <c r="SWM67" s="4" t="s">
        <v>14</v>
      </c>
      <c r="SWN67" s="4" t="s">
        <v>63</v>
      </c>
      <c r="SWO67" s="3"/>
      <c r="SWP67" s="3" t="s">
        <v>1</v>
      </c>
      <c r="SWQ67" s="3" t="s">
        <v>2</v>
      </c>
      <c r="SWR67" s="4" t="s">
        <v>3</v>
      </c>
      <c r="SWS67" s="4" t="s">
        <v>4</v>
      </c>
      <c r="SWT67" s="4" t="s">
        <v>5</v>
      </c>
      <c r="SWU67" s="4" t="s">
        <v>6</v>
      </c>
      <c r="SWV67" s="4" t="s">
        <v>7</v>
      </c>
      <c r="SWW67" s="4" t="s">
        <v>8</v>
      </c>
      <c r="SWX67" s="4" t="s">
        <v>9</v>
      </c>
      <c r="SWY67" s="4" t="s">
        <v>10</v>
      </c>
      <c r="SWZ67" s="4" t="s">
        <v>11</v>
      </c>
      <c r="SXA67" s="4" t="s">
        <v>12</v>
      </c>
      <c r="SXB67" s="4" t="s">
        <v>13</v>
      </c>
      <c r="SXC67" s="4" t="s">
        <v>14</v>
      </c>
      <c r="SXD67" s="4" t="s">
        <v>63</v>
      </c>
      <c r="SXE67" s="3"/>
      <c r="SXF67" s="3" t="s">
        <v>1</v>
      </c>
      <c r="SXG67" s="3" t="s">
        <v>2</v>
      </c>
      <c r="SXH67" s="4" t="s">
        <v>3</v>
      </c>
      <c r="SXI67" s="4" t="s">
        <v>4</v>
      </c>
      <c r="SXJ67" s="4" t="s">
        <v>5</v>
      </c>
      <c r="SXK67" s="4" t="s">
        <v>6</v>
      </c>
      <c r="SXL67" s="4" t="s">
        <v>7</v>
      </c>
      <c r="SXM67" s="4" t="s">
        <v>8</v>
      </c>
      <c r="SXN67" s="4" t="s">
        <v>9</v>
      </c>
      <c r="SXO67" s="4" t="s">
        <v>10</v>
      </c>
      <c r="SXP67" s="4" t="s">
        <v>11</v>
      </c>
      <c r="SXQ67" s="4" t="s">
        <v>12</v>
      </c>
      <c r="SXR67" s="4" t="s">
        <v>13</v>
      </c>
      <c r="SXS67" s="4" t="s">
        <v>14</v>
      </c>
      <c r="SXT67" s="4" t="s">
        <v>63</v>
      </c>
      <c r="SXU67" s="3"/>
      <c r="SXV67" s="3" t="s">
        <v>1</v>
      </c>
      <c r="SXW67" s="3" t="s">
        <v>2</v>
      </c>
      <c r="SXX67" s="4" t="s">
        <v>3</v>
      </c>
      <c r="SXY67" s="4" t="s">
        <v>4</v>
      </c>
      <c r="SXZ67" s="4" t="s">
        <v>5</v>
      </c>
      <c r="SYA67" s="4" t="s">
        <v>6</v>
      </c>
      <c r="SYB67" s="4" t="s">
        <v>7</v>
      </c>
      <c r="SYC67" s="4" t="s">
        <v>8</v>
      </c>
      <c r="SYD67" s="4" t="s">
        <v>9</v>
      </c>
      <c r="SYE67" s="4" t="s">
        <v>10</v>
      </c>
      <c r="SYF67" s="4" t="s">
        <v>11</v>
      </c>
      <c r="SYG67" s="4" t="s">
        <v>12</v>
      </c>
      <c r="SYH67" s="4" t="s">
        <v>13</v>
      </c>
      <c r="SYI67" s="4" t="s">
        <v>14</v>
      </c>
      <c r="SYJ67" s="4" t="s">
        <v>63</v>
      </c>
      <c r="SYK67" s="3"/>
      <c r="SYL67" s="3" t="s">
        <v>1</v>
      </c>
      <c r="SYM67" s="3" t="s">
        <v>2</v>
      </c>
      <c r="SYN67" s="4" t="s">
        <v>3</v>
      </c>
      <c r="SYO67" s="4" t="s">
        <v>4</v>
      </c>
      <c r="SYP67" s="4" t="s">
        <v>5</v>
      </c>
      <c r="SYQ67" s="4" t="s">
        <v>6</v>
      </c>
      <c r="SYR67" s="4" t="s">
        <v>7</v>
      </c>
      <c r="SYS67" s="4" t="s">
        <v>8</v>
      </c>
      <c r="SYT67" s="4" t="s">
        <v>9</v>
      </c>
      <c r="SYU67" s="4" t="s">
        <v>10</v>
      </c>
      <c r="SYV67" s="4" t="s">
        <v>11</v>
      </c>
      <c r="SYW67" s="4" t="s">
        <v>12</v>
      </c>
      <c r="SYX67" s="4" t="s">
        <v>13</v>
      </c>
      <c r="SYY67" s="4" t="s">
        <v>14</v>
      </c>
      <c r="SYZ67" s="4" t="s">
        <v>63</v>
      </c>
      <c r="SZA67" s="3"/>
      <c r="SZB67" s="3" t="s">
        <v>1</v>
      </c>
      <c r="SZC67" s="3" t="s">
        <v>2</v>
      </c>
      <c r="SZD67" s="4" t="s">
        <v>3</v>
      </c>
      <c r="SZE67" s="4" t="s">
        <v>4</v>
      </c>
      <c r="SZF67" s="4" t="s">
        <v>5</v>
      </c>
      <c r="SZG67" s="4" t="s">
        <v>6</v>
      </c>
      <c r="SZH67" s="4" t="s">
        <v>7</v>
      </c>
      <c r="SZI67" s="4" t="s">
        <v>8</v>
      </c>
      <c r="SZJ67" s="4" t="s">
        <v>9</v>
      </c>
      <c r="SZK67" s="4" t="s">
        <v>10</v>
      </c>
      <c r="SZL67" s="4" t="s">
        <v>11</v>
      </c>
      <c r="SZM67" s="4" t="s">
        <v>12</v>
      </c>
      <c r="SZN67" s="4" t="s">
        <v>13</v>
      </c>
      <c r="SZO67" s="4" t="s">
        <v>14</v>
      </c>
      <c r="SZP67" s="4" t="s">
        <v>63</v>
      </c>
      <c r="SZQ67" s="3"/>
      <c r="SZR67" s="3" t="s">
        <v>1</v>
      </c>
      <c r="SZS67" s="3" t="s">
        <v>2</v>
      </c>
      <c r="SZT67" s="4" t="s">
        <v>3</v>
      </c>
      <c r="SZU67" s="4" t="s">
        <v>4</v>
      </c>
      <c r="SZV67" s="4" t="s">
        <v>5</v>
      </c>
      <c r="SZW67" s="4" t="s">
        <v>6</v>
      </c>
      <c r="SZX67" s="4" t="s">
        <v>7</v>
      </c>
      <c r="SZY67" s="4" t="s">
        <v>8</v>
      </c>
      <c r="SZZ67" s="4" t="s">
        <v>9</v>
      </c>
      <c r="TAA67" s="4" t="s">
        <v>10</v>
      </c>
      <c r="TAB67" s="4" t="s">
        <v>11</v>
      </c>
      <c r="TAC67" s="4" t="s">
        <v>12</v>
      </c>
      <c r="TAD67" s="4" t="s">
        <v>13</v>
      </c>
      <c r="TAE67" s="4" t="s">
        <v>14</v>
      </c>
      <c r="TAF67" s="4" t="s">
        <v>63</v>
      </c>
      <c r="TAG67" s="3"/>
      <c r="TAH67" s="3" t="s">
        <v>1</v>
      </c>
      <c r="TAI67" s="3" t="s">
        <v>2</v>
      </c>
      <c r="TAJ67" s="4" t="s">
        <v>3</v>
      </c>
      <c r="TAK67" s="4" t="s">
        <v>4</v>
      </c>
      <c r="TAL67" s="4" t="s">
        <v>5</v>
      </c>
      <c r="TAM67" s="4" t="s">
        <v>6</v>
      </c>
      <c r="TAN67" s="4" t="s">
        <v>7</v>
      </c>
      <c r="TAO67" s="4" t="s">
        <v>8</v>
      </c>
      <c r="TAP67" s="4" t="s">
        <v>9</v>
      </c>
      <c r="TAQ67" s="4" t="s">
        <v>10</v>
      </c>
      <c r="TAR67" s="4" t="s">
        <v>11</v>
      </c>
      <c r="TAS67" s="4" t="s">
        <v>12</v>
      </c>
      <c r="TAT67" s="4" t="s">
        <v>13</v>
      </c>
      <c r="TAU67" s="4" t="s">
        <v>14</v>
      </c>
      <c r="TAV67" s="4" t="s">
        <v>63</v>
      </c>
      <c r="TAW67" s="3"/>
      <c r="TAX67" s="3" t="s">
        <v>1</v>
      </c>
      <c r="TAY67" s="3" t="s">
        <v>2</v>
      </c>
      <c r="TAZ67" s="4" t="s">
        <v>3</v>
      </c>
      <c r="TBA67" s="4" t="s">
        <v>4</v>
      </c>
      <c r="TBB67" s="4" t="s">
        <v>5</v>
      </c>
      <c r="TBC67" s="4" t="s">
        <v>6</v>
      </c>
      <c r="TBD67" s="4" t="s">
        <v>7</v>
      </c>
      <c r="TBE67" s="4" t="s">
        <v>8</v>
      </c>
      <c r="TBF67" s="4" t="s">
        <v>9</v>
      </c>
      <c r="TBG67" s="4" t="s">
        <v>10</v>
      </c>
      <c r="TBH67" s="4" t="s">
        <v>11</v>
      </c>
      <c r="TBI67" s="4" t="s">
        <v>12</v>
      </c>
      <c r="TBJ67" s="4" t="s">
        <v>13</v>
      </c>
      <c r="TBK67" s="4" t="s">
        <v>14</v>
      </c>
      <c r="TBL67" s="4" t="s">
        <v>63</v>
      </c>
      <c r="TBM67" s="3"/>
      <c r="TBN67" s="3" t="s">
        <v>1</v>
      </c>
      <c r="TBO67" s="3" t="s">
        <v>2</v>
      </c>
      <c r="TBP67" s="4" t="s">
        <v>3</v>
      </c>
      <c r="TBQ67" s="4" t="s">
        <v>4</v>
      </c>
      <c r="TBR67" s="4" t="s">
        <v>5</v>
      </c>
      <c r="TBS67" s="4" t="s">
        <v>6</v>
      </c>
      <c r="TBT67" s="4" t="s">
        <v>7</v>
      </c>
      <c r="TBU67" s="4" t="s">
        <v>8</v>
      </c>
      <c r="TBV67" s="4" t="s">
        <v>9</v>
      </c>
      <c r="TBW67" s="4" t="s">
        <v>10</v>
      </c>
      <c r="TBX67" s="4" t="s">
        <v>11</v>
      </c>
      <c r="TBY67" s="4" t="s">
        <v>12</v>
      </c>
      <c r="TBZ67" s="4" t="s">
        <v>13</v>
      </c>
      <c r="TCA67" s="4" t="s">
        <v>14</v>
      </c>
      <c r="TCB67" s="4" t="s">
        <v>63</v>
      </c>
      <c r="TCC67" s="3"/>
      <c r="TCD67" s="3" t="s">
        <v>1</v>
      </c>
      <c r="TCE67" s="3" t="s">
        <v>2</v>
      </c>
      <c r="TCF67" s="4" t="s">
        <v>3</v>
      </c>
      <c r="TCG67" s="4" t="s">
        <v>4</v>
      </c>
      <c r="TCH67" s="4" t="s">
        <v>5</v>
      </c>
      <c r="TCI67" s="4" t="s">
        <v>6</v>
      </c>
      <c r="TCJ67" s="4" t="s">
        <v>7</v>
      </c>
      <c r="TCK67" s="4" t="s">
        <v>8</v>
      </c>
      <c r="TCL67" s="4" t="s">
        <v>9</v>
      </c>
      <c r="TCM67" s="4" t="s">
        <v>10</v>
      </c>
      <c r="TCN67" s="4" t="s">
        <v>11</v>
      </c>
      <c r="TCO67" s="4" t="s">
        <v>12</v>
      </c>
      <c r="TCP67" s="4" t="s">
        <v>13</v>
      </c>
      <c r="TCQ67" s="4" t="s">
        <v>14</v>
      </c>
      <c r="TCR67" s="4" t="s">
        <v>63</v>
      </c>
      <c r="TCS67" s="3"/>
      <c r="TCT67" s="3" t="s">
        <v>1</v>
      </c>
      <c r="TCU67" s="3" t="s">
        <v>2</v>
      </c>
      <c r="TCV67" s="4" t="s">
        <v>3</v>
      </c>
      <c r="TCW67" s="4" t="s">
        <v>4</v>
      </c>
      <c r="TCX67" s="4" t="s">
        <v>5</v>
      </c>
      <c r="TCY67" s="4" t="s">
        <v>6</v>
      </c>
      <c r="TCZ67" s="4" t="s">
        <v>7</v>
      </c>
      <c r="TDA67" s="4" t="s">
        <v>8</v>
      </c>
      <c r="TDB67" s="4" t="s">
        <v>9</v>
      </c>
      <c r="TDC67" s="4" t="s">
        <v>10</v>
      </c>
      <c r="TDD67" s="4" t="s">
        <v>11</v>
      </c>
      <c r="TDE67" s="4" t="s">
        <v>12</v>
      </c>
      <c r="TDF67" s="4" t="s">
        <v>13</v>
      </c>
      <c r="TDG67" s="4" t="s">
        <v>14</v>
      </c>
      <c r="TDH67" s="4" t="s">
        <v>63</v>
      </c>
      <c r="TDI67" s="3"/>
      <c r="TDJ67" s="3" t="s">
        <v>1</v>
      </c>
      <c r="TDK67" s="3" t="s">
        <v>2</v>
      </c>
      <c r="TDL67" s="4" t="s">
        <v>3</v>
      </c>
      <c r="TDM67" s="4" t="s">
        <v>4</v>
      </c>
      <c r="TDN67" s="4" t="s">
        <v>5</v>
      </c>
      <c r="TDO67" s="4" t="s">
        <v>6</v>
      </c>
      <c r="TDP67" s="4" t="s">
        <v>7</v>
      </c>
      <c r="TDQ67" s="4" t="s">
        <v>8</v>
      </c>
      <c r="TDR67" s="4" t="s">
        <v>9</v>
      </c>
      <c r="TDS67" s="4" t="s">
        <v>10</v>
      </c>
      <c r="TDT67" s="4" t="s">
        <v>11</v>
      </c>
      <c r="TDU67" s="4" t="s">
        <v>12</v>
      </c>
      <c r="TDV67" s="4" t="s">
        <v>13</v>
      </c>
      <c r="TDW67" s="4" t="s">
        <v>14</v>
      </c>
      <c r="TDX67" s="4" t="s">
        <v>63</v>
      </c>
      <c r="TDY67" s="3"/>
      <c r="TDZ67" s="3" t="s">
        <v>1</v>
      </c>
      <c r="TEA67" s="3" t="s">
        <v>2</v>
      </c>
      <c r="TEB67" s="4" t="s">
        <v>3</v>
      </c>
      <c r="TEC67" s="4" t="s">
        <v>4</v>
      </c>
      <c r="TED67" s="4" t="s">
        <v>5</v>
      </c>
      <c r="TEE67" s="4" t="s">
        <v>6</v>
      </c>
      <c r="TEF67" s="4" t="s">
        <v>7</v>
      </c>
      <c r="TEG67" s="4" t="s">
        <v>8</v>
      </c>
      <c r="TEH67" s="4" t="s">
        <v>9</v>
      </c>
      <c r="TEI67" s="4" t="s">
        <v>10</v>
      </c>
      <c r="TEJ67" s="4" t="s">
        <v>11</v>
      </c>
      <c r="TEK67" s="4" t="s">
        <v>12</v>
      </c>
      <c r="TEL67" s="4" t="s">
        <v>13</v>
      </c>
      <c r="TEM67" s="4" t="s">
        <v>14</v>
      </c>
      <c r="TEN67" s="4" t="s">
        <v>63</v>
      </c>
      <c r="TEO67" s="3"/>
      <c r="TEP67" s="3" t="s">
        <v>1</v>
      </c>
      <c r="TEQ67" s="3" t="s">
        <v>2</v>
      </c>
      <c r="TER67" s="4" t="s">
        <v>3</v>
      </c>
      <c r="TES67" s="4" t="s">
        <v>4</v>
      </c>
      <c r="TET67" s="4" t="s">
        <v>5</v>
      </c>
      <c r="TEU67" s="4" t="s">
        <v>6</v>
      </c>
      <c r="TEV67" s="4" t="s">
        <v>7</v>
      </c>
      <c r="TEW67" s="4" t="s">
        <v>8</v>
      </c>
      <c r="TEX67" s="4" t="s">
        <v>9</v>
      </c>
      <c r="TEY67" s="4" t="s">
        <v>10</v>
      </c>
      <c r="TEZ67" s="4" t="s">
        <v>11</v>
      </c>
      <c r="TFA67" s="4" t="s">
        <v>12</v>
      </c>
      <c r="TFB67" s="4" t="s">
        <v>13</v>
      </c>
      <c r="TFC67" s="4" t="s">
        <v>14</v>
      </c>
      <c r="TFD67" s="4" t="s">
        <v>63</v>
      </c>
      <c r="TFE67" s="3"/>
      <c r="TFF67" s="3" t="s">
        <v>1</v>
      </c>
      <c r="TFG67" s="3" t="s">
        <v>2</v>
      </c>
      <c r="TFH67" s="4" t="s">
        <v>3</v>
      </c>
      <c r="TFI67" s="4" t="s">
        <v>4</v>
      </c>
      <c r="TFJ67" s="4" t="s">
        <v>5</v>
      </c>
      <c r="TFK67" s="4" t="s">
        <v>6</v>
      </c>
      <c r="TFL67" s="4" t="s">
        <v>7</v>
      </c>
      <c r="TFM67" s="4" t="s">
        <v>8</v>
      </c>
      <c r="TFN67" s="4" t="s">
        <v>9</v>
      </c>
      <c r="TFO67" s="4" t="s">
        <v>10</v>
      </c>
      <c r="TFP67" s="4" t="s">
        <v>11</v>
      </c>
      <c r="TFQ67" s="4" t="s">
        <v>12</v>
      </c>
      <c r="TFR67" s="4" t="s">
        <v>13</v>
      </c>
      <c r="TFS67" s="4" t="s">
        <v>14</v>
      </c>
      <c r="TFT67" s="4" t="s">
        <v>63</v>
      </c>
      <c r="TFU67" s="3"/>
      <c r="TFV67" s="3" t="s">
        <v>1</v>
      </c>
      <c r="TFW67" s="3" t="s">
        <v>2</v>
      </c>
      <c r="TFX67" s="4" t="s">
        <v>3</v>
      </c>
      <c r="TFY67" s="4" t="s">
        <v>4</v>
      </c>
      <c r="TFZ67" s="4" t="s">
        <v>5</v>
      </c>
      <c r="TGA67" s="4" t="s">
        <v>6</v>
      </c>
      <c r="TGB67" s="4" t="s">
        <v>7</v>
      </c>
      <c r="TGC67" s="4" t="s">
        <v>8</v>
      </c>
      <c r="TGD67" s="4" t="s">
        <v>9</v>
      </c>
      <c r="TGE67" s="4" t="s">
        <v>10</v>
      </c>
      <c r="TGF67" s="4" t="s">
        <v>11</v>
      </c>
      <c r="TGG67" s="4" t="s">
        <v>12</v>
      </c>
      <c r="TGH67" s="4" t="s">
        <v>13</v>
      </c>
      <c r="TGI67" s="4" t="s">
        <v>14</v>
      </c>
      <c r="TGJ67" s="4" t="s">
        <v>63</v>
      </c>
      <c r="TGK67" s="3"/>
      <c r="TGL67" s="3" t="s">
        <v>1</v>
      </c>
      <c r="TGM67" s="3" t="s">
        <v>2</v>
      </c>
      <c r="TGN67" s="4" t="s">
        <v>3</v>
      </c>
      <c r="TGO67" s="4" t="s">
        <v>4</v>
      </c>
      <c r="TGP67" s="4" t="s">
        <v>5</v>
      </c>
      <c r="TGQ67" s="4" t="s">
        <v>6</v>
      </c>
      <c r="TGR67" s="4" t="s">
        <v>7</v>
      </c>
      <c r="TGS67" s="4" t="s">
        <v>8</v>
      </c>
      <c r="TGT67" s="4" t="s">
        <v>9</v>
      </c>
      <c r="TGU67" s="4" t="s">
        <v>10</v>
      </c>
      <c r="TGV67" s="4" t="s">
        <v>11</v>
      </c>
      <c r="TGW67" s="4" t="s">
        <v>12</v>
      </c>
      <c r="TGX67" s="4" t="s">
        <v>13</v>
      </c>
      <c r="TGY67" s="4" t="s">
        <v>14</v>
      </c>
      <c r="TGZ67" s="4" t="s">
        <v>63</v>
      </c>
      <c r="THA67" s="3"/>
      <c r="THB67" s="3" t="s">
        <v>1</v>
      </c>
      <c r="THC67" s="3" t="s">
        <v>2</v>
      </c>
      <c r="THD67" s="4" t="s">
        <v>3</v>
      </c>
      <c r="THE67" s="4" t="s">
        <v>4</v>
      </c>
      <c r="THF67" s="4" t="s">
        <v>5</v>
      </c>
      <c r="THG67" s="4" t="s">
        <v>6</v>
      </c>
      <c r="THH67" s="4" t="s">
        <v>7</v>
      </c>
      <c r="THI67" s="4" t="s">
        <v>8</v>
      </c>
      <c r="THJ67" s="4" t="s">
        <v>9</v>
      </c>
      <c r="THK67" s="4" t="s">
        <v>10</v>
      </c>
      <c r="THL67" s="4" t="s">
        <v>11</v>
      </c>
      <c r="THM67" s="4" t="s">
        <v>12</v>
      </c>
      <c r="THN67" s="4" t="s">
        <v>13</v>
      </c>
      <c r="THO67" s="4" t="s">
        <v>14</v>
      </c>
      <c r="THP67" s="4" t="s">
        <v>63</v>
      </c>
      <c r="THQ67" s="3"/>
      <c r="THR67" s="3" t="s">
        <v>1</v>
      </c>
      <c r="THS67" s="3" t="s">
        <v>2</v>
      </c>
      <c r="THT67" s="4" t="s">
        <v>3</v>
      </c>
      <c r="THU67" s="4" t="s">
        <v>4</v>
      </c>
      <c r="THV67" s="4" t="s">
        <v>5</v>
      </c>
      <c r="THW67" s="4" t="s">
        <v>6</v>
      </c>
      <c r="THX67" s="4" t="s">
        <v>7</v>
      </c>
      <c r="THY67" s="4" t="s">
        <v>8</v>
      </c>
      <c r="THZ67" s="4" t="s">
        <v>9</v>
      </c>
      <c r="TIA67" s="4" t="s">
        <v>10</v>
      </c>
      <c r="TIB67" s="4" t="s">
        <v>11</v>
      </c>
      <c r="TIC67" s="4" t="s">
        <v>12</v>
      </c>
      <c r="TID67" s="4" t="s">
        <v>13</v>
      </c>
      <c r="TIE67" s="4" t="s">
        <v>14</v>
      </c>
      <c r="TIF67" s="4" t="s">
        <v>63</v>
      </c>
      <c r="TIG67" s="3"/>
      <c r="TIH67" s="3" t="s">
        <v>1</v>
      </c>
      <c r="TII67" s="3" t="s">
        <v>2</v>
      </c>
      <c r="TIJ67" s="4" t="s">
        <v>3</v>
      </c>
      <c r="TIK67" s="4" t="s">
        <v>4</v>
      </c>
      <c r="TIL67" s="4" t="s">
        <v>5</v>
      </c>
      <c r="TIM67" s="4" t="s">
        <v>6</v>
      </c>
      <c r="TIN67" s="4" t="s">
        <v>7</v>
      </c>
      <c r="TIO67" s="4" t="s">
        <v>8</v>
      </c>
      <c r="TIP67" s="4" t="s">
        <v>9</v>
      </c>
      <c r="TIQ67" s="4" t="s">
        <v>10</v>
      </c>
      <c r="TIR67" s="4" t="s">
        <v>11</v>
      </c>
      <c r="TIS67" s="4" t="s">
        <v>12</v>
      </c>
      <c r="TIT67" s="4" t="s">
        <v>13</v>
      </c>
      <c r="TIU67" s="4" t="s">
        <v>14</v>
      </c>
      <c r="TIV67" s="4" t="s">
        <v>63</v>
      </c>
      <c r="TIW67" s="3"/>
      <c r="TIX67" s="3" t="s">
        <v>1</v>
      </c>
      <c r="TIY67" s="3" t="s">
        <v>2</v>
      </c>
      <c r="TIZ67" s="4" t="s">
        <v>3</v>
      </c>
      <c r="TJA67" s="4" t="s">
        <v>4</v>
      </c>
      <c r="TJB67" s="4" t="s">
        <v>5</v>
      </c>
      <c r="TJC67" s="4" t="s">
        <v>6</v>
      </c>
      <c r="TJD67" s="4" t="s">
        <v>7</v>
      </c>
      <c r="TJE67" s="4" t="s">
        <v>8</v>
      </c>
      <c r="TJF67" s="4" t="s">
        <v>9</v>
      </c>
      <c r="TJG67" s="4" t="s">
        <v>10</v>
      </c>
      <c r="TJH67" s="4" t="s">
        <v>11</v>
      </c>
      <c r="TJI67" s="4" t="s">
        <v>12</v>
      </c>
      <c r="TJJ67" s="4" t="s">
        <v>13</v>
      </c>
      <c r="TJK67" s="4" t="s">
        <v>14</v>
      </c>
      <c r="TJL67" s="4" t="s">
        <v>63</v>
      </c>
      <c r="TJM67" s="3"/>
      <c r="TJN67" s="3" t="s">
        <v>1</v>
      </c>
      <c r="TJO67" s="3" t="s">
        <v>2</v>
      </c>
      <c r="TJP67" s="4" t="s">
        <v>3</v>
      </c>
      <c r="TJQ67" s="4" t="s">
        <v>4</v>
      </c>
      <c r="TJR67" s="4" t="s">
        <v>5</v>
      </c>
      <c r="TJS67" s="4" t="s">
        <v>6</v>
      </c>
      <c r="TJT67" s="4" t="s">
        <v>7</v>
      </c>
      <c r="TJU67" s="4" t="s">
        <v>8</v>
      </c>
      <c r="TJV67" s="4" t="s">
        <v>9</v>
      </c>
      <c r="TJW67" s="4" t="s">
        <v>10</v>
      </c>
      <c r="TJX67" s="4" t="s">
        <v>11</v>
      </c>
      <c r="TJY67" s="4" t="s">
        <v>12</v>
      </c>
      <c r="TJZ67" s="4" t="s">
        <v>13</v>
      </c>
      <c r="TKA67" s="4" t="s">
        <v>14</v>
      </c>
      <c r="TKB67" s="4" t="s">
        <v>63</v>
      </c>
      <c r="TKC67" s="3"/>
      <c r="TKD67" s="3" t="s">
        <v>1</v>
      </c>
      <c r="TKE67" s="3" t="s">
        <v>2</v>
      </c>
      <c r="TKF67" s="4" t="s">
        <v>3</v>
      </c>
      <c r="TKG67" s="4" t="s">
        <v>4</v>
      </c>
      <c r="TKH67" s="4" t="s">
        <v>5</v>
      </c>
      <c r="TKI67" s="4" t="s">
        <v>6</v>
      </c>
      <c r="TKJ67" s="4" t="s">
        <v>7</v>
      </c>
      <c r="TKK67" s="4" t="s">
        <v>8</v>
      </c>
      <c r="TKL67" s="4" t="s">
        <v>9</v>
      </c>
      <c r="TKM67" s="4" t="s">
        <v>10</v>
      </c>
      <c r="TKN67" s="4" t="s">
        <v>11</v>
      </c>
      <c r="TKO67" s="4" t="s">
        <v>12</v>
      </c>
      <c r="TKP67" s="4" t="s">
        <v>13</v>
      </c>
      <c r="TKQ67" s="4" t="s">
        <v>14</v>
      </c>
      <c r="TKR67" s="4" t="s">
        <v>63</v>
      </c>
      <c r="TKS67" s="3"/>
      <c r="TKT67" s="3" t="s">
        <v>1</v>
      </c>
      <c r="TKU67" s="3" t="s">
        <v>2</v>
      </c>
      <c r="TKV67" s="4" t="s">
        <v>3</v>
      </c>
      <c r="TKW67" s="4" t="s">
        <v>4</v>
      </c>
      <c r="TKX67" s="4" t="s">
        <v>5</v>
      </c>
      <c r="TKY67" s="4" t="s">
        <v>6</v>
      </c>
      <c r="TKZ67" s="4" t="s">
        <v>7</v>
      </c>
      <c r="TLA67" s="4" t="s">
        <v>8</v>
      </c>
      <c r="TLB67" s="4" t="s">
        <v>9</v>
      </c>
      <c r="TLC67" s="4" t="s">
        <v>10</v>
      </c>
      <c r="TLD67" s="4" t="s">
        <v>11</v>
      </c>
      <c r="TLE67" s="4" t="s">
        <v>12</v>
      </c>
      <c r="TLF67" s="4" t="s">
        <v>13</v>
      </c>
      <c r="TLG67" s="4" t="s">
        <v>14</v>
      </c>
      <c r="TLH67" s="4" t="s">
        <v>63</v>
      </c>
      <c r="TLI67" s="3"/>
      <c r="TLJ67" s="3" t="s">
        <v>1</v>
      </c>
      <c r="TLK67" s="3" t="s">
        <v>2</v>
      </c>
      <c r="TLL67" s="4" t="s">
        <v>3</v>
      </c>
      <c r="TLM67" s="4" t="s">
        <v>4</v>
      </c>
      <c r="TLN67" s="4" t="s">
        <v>5</v>
      </c>
      <c r="TLO67" s="4" t="s">
        <v>6</v>
      </c>
      <c r="TLP67" s="4" t="s">
        <v>7</v>
      </c>
      <c r="TLQ67" s="4" t="s">
        <v>8</v>
      </c>
      <c r="TLR67" s="4" t="s">
        <v>9</v>
      </c>
      <c r="TLS67" s="4" t="s">
        <v>10</v>
      </c>
      <c r="TLT67" s="4" t="s">
        <v>11</v>
      </c>
      <c r="TLU67" s="4" t="s">
        <v>12</v>
      </c>
      <c r="TLV67" s="4" t="s">
        <v>13</v>
      </c>
      <c r="TLW67" s="4" t="s">
        <v>14</v>
      </c>
      <c r="TLX67" s="4" t="s">
        <v>63</v>
      </c>
      <c r="TLY67" s="3"/>
      <c r="TLZ67" s="3" t="s">
        <v>1</v>
      </c>
      <c r="TMA67" s="3" t="s">
        <v>2</v>
      </c>
      <c r="TMB67" s="4" t="s">
        <v>3</v>
      </c>
      <c r="TMC67" s="4" t="s">
        <v>4</v>
      </c>
      <c r="TMD67" s="4" t="s">
        <v>5</v>
      </c>
      <c r="TME67" s="4" t="s">
        <v>6</v>
      </c>
      <c r="TMF67" s="4" t="s">
        <v>7</v>
      </c>
      <c r="TMG67" s="4" t="s">
        <v>8</v>
      </c>
      <c r="TMH67" s="4" t="s">
        <v>9</v>
      </c>
      <c r="TMI67" s="4" t="s">
        <v>10</v>
      </c>
      <c r="TMJ67" s="4" t="s">
        <v>11</v>
      </c>
      <c r="TMK67" s="4" t="s">
        <v>12</v>
      </c>
      <c r="TML67" s="4" t="s">
        <v>13</v>
      </c>
      <c r="TMM67" s="4" t="s">
        <v>14</v>
      </c>
      <c r="TMN67" s="4" t="s">
        <v>63</v>
      </c>
      <c r="TMO67" s="3"/>
      <c r="TMP67" s="3" t="s">
        <v>1</v>
      </c>
      <c r="TMQ67" s="3" t="s">
        <v>2</v>
      </c>
      <c r="TMR67" s="4" t="s">
        <v>3</v>
      </c>
      <c r="TMS67" s="4" t="s">
        <v>4</v>
      </c>
      <c r="TMT67" s="4" t="s">
        <v>5</v>
      </c>
      <c r="TMU67" s="4" t="s">
        <v>6</v>
      </c>
      <c r="TMV67" s="4" t="s">
        <v>7</v>
      </c>
      <c r="TMW67" s="4" t="s">
        <v>8</v>
      </c>
      <c r="TMX67" s="4" t="s">
        <v>9</v>
      </c>
      <c r="TMY67" s="4" t="s">
        <v>10</v>
      </c>
      <c r="TMZ67" s="4" t="s">
        <v>11</v>
      </c>
      <c r="TNA67" s="4" t="s">
        <v>12</v>
      </c>
      <c r="TNB67" s="4" t="s">
        <v>13</v>
      </c>
      <c r="TNC67" s="4" t="s">
        <v>14</v>
      </c>
      <c r="TND67" s="4" t="s">
        <v>63</v>
      </c>
      <c r="TNE67" s="3"/>
      <c r="TNF67" s="3" t="s">
        <v>1</v>
      </c>
      <c r="TNG67" s="3" t="s">
        <v>2</v>
      </c>
      <c r="TNH67" s="4" t="s">
        <v>3</v>
      </c>
      <c r="TNI67" s="4" t="s">
        <v>4</v>
      </c>
      <c r="TNJ67" s="4" t="s">
        <v>5</v>
      </c>
      <c r="TNK67" s="4" t="s">
        <v>6</v>
      </c>
      <c r="TNL67" s="4" t="s">
        <v>7</v>
      </c>
      <c r="TNM67" s="4" t="s">
        <v>8</v>
      </c>
      <c r="TNN67" s="4" t="s">
        <v>9</v>
      </c>
      <c r="TNO67" s="4" t="s">
        <v>10</v>
      </c>
      <c r="TNP67" s="4" t="s">
        <v>11</v>
      </c>
      <c r="TNQ67" s="4" t="s">
        <v>12</v>
      </c>
      <c r="TNR67" s="4" t="s">
        <v>13</v>
      </c>
      <c r="TNS67" s="4" t="s">
        <v>14</v>
      </c>
      <c r="TNT67" s="4" t="s">
        <v>63</v>
      </c>
      <c r="TNU67" s="3"/>
      <c r="TNV67" s="3" t="s">
        <v>1</v>
      </c>
      <c r="TNW67" s="3" t="s">
        <v>2</v>
      </c>
      <c r="TNX67" s="4" t="s">
        <v>3</v>
      </c>
      <c r="TNY67" s="4" t="s">
        <v>4</v>
      </c>
      <c r="TNZ67" s="4" t="s">
        <v>5</v>
      </c>
      <c r="TOA67" s="4" t="s">
        <v>6</v>
      </c>
      <c r="TOB67" s="4" t="s">
        <v>7</v>
      </c>
      <c r="TOC67" s="4" t="s">
        <v>8</v>
      </c>
      <c r="TOD67" s="4" t="s">
        <v>9</v>
      </c>
      <c r="TOE67" s="4" t="s">
        <v>10</v>
      </c>
      <c r="TOF67" s="4" t="s">
        <v>11</v>
      </c>
      <c r="TOG67" s="4" t="s">
        <v>12</v>
      </c>
      <c r="TOH67" s="4" t="s">
        <v>13</v>
      </c>
      <c r="TOI67" s="4" t="s">
        <v>14</v>
      </c>
      <c r="TOJ67" s="4" t="s">
        <v>63</v>
      </c>
      <c r="TOK67" s="3"/>
      <c r="TOL67" s="3" t="s">
        <v>1</v>
      </c>
      <c r="TOM67" s="3" t="s">
        <v>2</v>
      </c>
      <c r="TON67" s="4" t="s">
        <v>3</v>
      </c>
      <c r="TOO67" s="4" t="s">
        <v>4</v>
      </c>
      <c r="TOP67" s="4" t="s">
        <v>5</v>
      </c>
      <c r="TOQ67" s="4" t="s">
        <v>6</v>
      </c>
      <c r="TOR67" s="4" t="s">
        <v>7</v>
      </c>
      <c r="TOS67" s="4" t="s">
        <v>8</v>
      </c>
      <c r="TOT67" s="4" t="s">
        <v>9</v>
      </c>
      <c r="TOU67" s="4" t="s">
        <v>10</v>
      </c>
      <c r="TOV67" s="4" t="s">
        <v>11</v>
      </c>
      <c r="TOW67" s="4" t="s">
        <v>12</v>
      </c>
      <c r="TOX67" s="4" t="s">
        <v>13</v>
      </c>
      <c r="TOY67" s="4" t="s">
        <v>14</v>
      </c>
      <c r="TOZ67" s="4" t="s">
        <v>63</v>
      </c>
      <c r="TPA67" s="3"/>
      <c r="TPB67" s="3" t="s">
        <v>1</v>
      </c>
      <c r="TPC67" s="3" t="s">
        <v>2</v>
      </c>
      <c r="TPD67" s="4" t="s">
        <v>3</v>
      </c>
      <c r="TPE67" s="4" t="s">
        <v>4</v>
      </c>
      <c r="TPF67" s="4" t="s">
        <v>5</v>
      </c>
      <c r="TPG67" s="4" t="s">
        <v>6</v>
      </c>
      <c r="TPH67" s="4" t="s">
        <v>7</v>
      </c>
      <c r="TPI67" s="4" t="s">
        <v>8</v>
      </c>
      <c r="TPJ67" s="4" t="s">
        <v>9</v>
      </c>
      <c r="TPK67" s="4" t="s">
        <v>10</v>
      </c>
      <c r="TPL67" s="4" t="s">
        <v>11</v>
      </c>
      <c r="TPM67" s="4" t="s">
        <v>12</v>
      </c>
      <c r="TPN67" s="4" t="s">
        <v>13</v>
      </c>
      <c r="TPO67" s="4" t="s">
        <v>14</v>
      </c>
      <c r="TPP67" s="4" t="s">
        <v>63</v>
      </c>
      <c r="TPQ67" s="3"/>
      <c r="TPR67" s="3" t="s">
        <v>1</v>
      </c>
      <c r="TPS67" s="3" t="s">
        <v>2</v>
      </c>
      <c r="TPT67" s="4" t="s">
        <v>3</v>
      </c>
      <c r="TPU67" s="4" t="s">
        <v>4</v>
      </c>
      <c r="TPV67" s="4" t="s">
        <v>5</v>
      </c>
      <c r="TPW67" s="4" t="s">
        <v>6</v>
      </c>
      <c r="TPX67" s="4" t="s">
        <v>7</v>
      </c>
      <c r="TPY67" s="4" t="s">
        <v>8</v>
      </c>
      <c r="TPZ67" s="4" t="s">
        <v>9</v>
      </c>
      <c r="TQA67" s="4" t="s">
        <v>10</v>
      </c>
      <c r="TQB67" s="4" t="s">
        <v>11</v>
      </c>
      <c r="TQC67" s="4" t="s">
        <v>12</v>
      </c>
      <c r="TQD67" s="4" t="s">
        <v>13</v>
      </c>
      <c r="TQE67" s="4" t="s">
        <v>14</v>
      </c>
      <c r="TQF67" s="4" t="s">
        <v>63</v>
      </c>
      <c r="TQG67" s="3"/>
      <c r="TQH67" s="3" t="s">
        <v>1</v>
      </c>
      <c r="TQI67" s="3" t="s">
        <v>2</v>
      </c>
      <c r="TQJ67" s="4" t="s">
        <v>3</v>
      </c>
      <c r="TQK67" s="4" t="s">
        <v>4</v>
      </c>
      <c r="TQL67" s="4" t="s">
        <v>5</v>
      </c>
      <c r="TQM67" s="4" t="s">
        <v>6</v>
      </c>
      <c r="TQN67" s="4" t="s">
        <v>7</v>
      </c>
      <c r="TQO67" s="4" t="s">
        <v>8</v>
      </c>
      <c r="TQP67" s="4" t="s">
        <v>9</v>
      </c>
      <c r="TQQ67" s="4" t="s">
        <v>10</v>
      </c>
      <c r="TQR67" s="4" t="s">
        <v>11</v>
      </c>
      <c r="TQS67" s="4" t="s">
        <v>12</v>
      </c>
      <c r="TQT67" s="4" t="s">
        <v>13</v>
      </c>
      <c r="TQU67" s="4" t="s">
        <v>14</v>
      </c>
      <c r="TQV67" s="4" t="s">
        <v>63</v>
      </c>
      <c r="TQW67" s="3"/>
      <c r="TQX67" s="3" t="s">
        <v>1</v>
      </c>
      <c r="TQY67" s="3" t="s">
        <v>2</v>
      </c>
      <c r="TQZ67" s="4" t="s">
        <v>3</v>
      </c>
      <c r="TRA67" s="4" t="s">
        <v>4</v>
      </c>
      <c r="TRB67" s="4" t="s">
        <v>5</v>
      </c>
      <c r="TRC67" s="4" t="s">
        <v>6</v>
      </c>
      <c r="TRD67" s="4" t="s">
        <v>7</v>
      </c>
      <c r="TRE67" s="4" t="s">
        <v>8</v>
      </c>
      <c r="TRF67" s="4" t="s">
        <v>9</v>
      </c>
      <c r="TRG67" s="4" t="s">
        <v>10</v>
      </c>
      <c r="TRH67" s="4" t="s">
        <v>11</v>
      </c>
      <c r="TRI67" s="4" t="s">
        <v>12</v>
      </c>
      <c r="TRJ67" s="4" t="s">
        <v>13</v>
      </c>
      <c r="TRK67" s="4" t="s">
        <v>14</v>
      </c>
      <c r="TRL67" s="4" t="s">
        <v>63</v>
      </c>
      <c r="TRM67" s="3"/>
      <c r="TRN67" s="3" t="s">
        <v>1</v>
      </c>
      <c r="TRO67" s="3" t="s">
        <v>2</v>
      </c>
      <c r="TRP67" s="4" t="s">
        <v>3</v>
      </c>
      <c r="TRQ67" s="4" t="s">
        <v>4</v>
      </c>
      <c r="TRR67" s="4" t="s">
        <v>5</v>
      </c>
      <c r="TRS67" s="4" t="s">
        <v>6</v>
      </c>
      <c r="TRT67" s="4" t="s">
        <v>7</v>
      </c>
      <c r="TRU67" s="4" t="s">
        <v>8</v>
      </c>
      <c r="TRV67" s="4" t="s">
        <v>9</v>
      </c>
      <c r="TRW67" s="4" t="s">
        <v>10</v>
      </c>
      <c r="TRX67" s="4" t="s">
        <v>11</v>
      </c>
      <c r="TRY67" s="4" t="s">
        <v>12</v>
      </c>
      <c r="TRZ67" s="4" t="s">
        <v>13</v>
      </c>
      <c r="TSA67" s="4" t="s">
        <v>14</v>
      </c>
      <c r="TSB67" s="4" t="s">
        <v>63</v>
      </c>
      <c r="TSC67" s="3"/>
      <c r="TSD67" s="3" t="s">
        <v>1</v>
      </c>
      <c r="TSE67" s="3" t="s">
        <v>2</v>
      </c>
      <c r="TSF67" s="4" t="s">
        <v>3</v>
      </c>
      <c r="TSG67" s="4" t="s">
        <v>4</v>
      </c>
      <c r="TSH67" s="4" t="s">
        <v>5</v>
      </c>
      <c r="TSI67" s="4" t="s">
        <v>6</v>
      </c>
      <c r="TSJ67" s="4" t="s">
        <v>7</v>
      </c>
      <c r="TSK67" s="4" t="s">
        <v>8</v>
      </c>
      <c r="TSL67" s="4" t="s">
        <v>9</v>
      </c>
      <c r="TSM67" s="4" t="s">
        <v>10</v>
      </c>
      <c r="TSN67" s="4" t="s">
        <v>11</v>
      </c>
      <c r="TSO67" s="4" t="s">
        <v>12</v>
      </c>
      <c r="TSP67" s="4" t="s">
        <v>13</v>
      </c>
      <c r="TSQ67" s="4" t="s">
        <v>14</v>
      </c>
      <c r="TSR67" s="4" t="s">
        <v>63</v>
      </c>
      <c r="TSS67" s="3"/>
      <c r="TST67" s="3" t="s">
        <v>1</v>
      </c>
      <c r="TSU67" s="3" t="s">
        <v>2</v>
      </c>
      <c r="TSV67" s="4" t="s">
        <v>3</v>
      </c>
      <c r="TSW67" s="4" t="s">
        <v>4</v>
      </c>
      <c r="TSX67" s="4" t="s">
        <v>5</v>
      </c>
      <c r="TSY67" s="4" t="s">
        <v>6</v>
      </c>
      <c r="TSZ67" s="4" t="s">
        <v>7</v>
      </c>
      <c r="TTA67" s="4" t="s">
        <v>8</v>
      </c>
      <c r="TTB67" s="4" t="s">
        <v>9</v>
      </c>
      <c r="TTC67" s="4" t="s">
        <v>10</v>
      </c>
      <c r="TTD67" s="4" t="s">
        <v>11</v>
      </c>
      <c r="TTE67" s="4" t="s">
        <v>12</v>
      </c>
      <c r="TTF67" s="4" t="s">
        <v>13</v>
      </c>
      <c r="TTG67" s="4" t="s">
        <v>14</v>
      </c>
      <c r="TTH67" s="4" t="s">
        <v>63</v>
      </c>
      <c r="TTI67" s="3"/>
      <c r="TTJ67" s="3" t="s">
        <v>1</v>
      </c>
      <c r="TTK67" s="3" t="s">
        <v>2</v>
      </c>
      <c r="TTL67" s="4" t="s">
        <v>3</v>
      </c>
      <c r="TTM67" s="4" t="s">
        <v>4</v>
      </c>
      <c r="TTN67" s="4" t="s">
        <v>5</v>
      </c>
      <c r="TTO67" s="4" t="s">
        <v>6</v>
      </c>
      <c r="TTP67" s="4" t="s">
        <v>7</v>
      </c>
      <c r="TTQ67" s="4" t="s">
        <v>8</v>
      </c>
      <c r="TTR67" s="4" t="s">
        <v>9</v>
      </c>
      <c r="TTS67" s="4" t="s">
        <v>10</v>
      </c>
      <c r="TTT67" s="4" t="s">
        <v>11</v>
      </c>
      <c r="TTU67" s="4" t="s">
        <v>12</v>
      </c>
      <c r="TTV67" s="4" t="s">
        <v>13</v>
      </c>
      <c r="TTW67" s="4" t="s">
        <v>14</v>
      </c>
      <c r="TTX67" s="4" t="s">
        <v>63</v>
      </c>
      <c r="TTY67" s="3"/>
      <c r="TTZ67" s="3" t="s">
        <v>1</v>
      </c>
      <c r="TUA67" s="3" t="s">
        <v>2</v>
      </c>
      <c r="TUB67" s="4" t="s">
        <v>3</v>
      </c>
      <c r="TUC67" s="4" t="s">
        <v>4</v>
      </c>
      <c r="TUD67" s="4" t="s">
        <v>5</v>
      </c>
      <c r="TUE67" s="4" t="s">
        <v>6</v>
      </c>
      <c r="TUF67" s="4" t="s">
        <v>7</v>
      </c>
      <c r="TUG67" s="4" t="s">
        <v>8</v>
      </c>
      <c r="TUH67" s="4" t="s">
        <v>9</v>
      </c>
      <c r="TUI67" s="4" t="s">
        <v>10</v>
      </c>
      <c r="TUJ67" s="4" t="s">
        <v>11</v>
      </c>
      <c r="TUK67" s="4" t="s">
        <v>12</v>
      </c>
      <c r="TUL67" s="4" t="s">
        <v>13</v>
      </c>
      <c r="TUM67" s="4" t="s">
        <v>14</v>
      </c>
      <c r="TUN67" s="4" t="s">
        <v>63</v>
      </c>
      <c r="TUO67" s="3"/>
      <c r="TUP67" s="3" t="s">
        <v>1</v>
      </c>
      <c r="TUQ67" s="3" t="s">
        <v>2</v>
      </c>
      <c r="TUR67" s="4" t="s">
        <v>3</v>
      </c>
      <c r="TUS67" s="4" t="s">
        <v>4</v>
      </c>
      <c r="TUT67" s="4" t="s">
        <v>5</v>
      </c>
      <c r="TUU67" s="4" t="s">
        <v>6</v>
      </c>
      <c r="TUV67" s="4" t="s">
        <v>7</v>
      </c>
      <c r="TUW67" s="4" t="s">
        <v>8</v>
      </c>
      <c r="TUX67" s="4" t="s">
        <v>9</v>
      </c>
      <c r="TUY67" s="4" t="s">
        <v>10</v>
      </c>
      <c r="TUZ67" s="4" t="s">
        <v>11</v>
      </c>
      <c r="TVA67" s="4" t="s">
        <v>12</v>
      </c>
      <c r="TVB67" s="4" t="s">
        <v>13</v>
      </c>
      <c r="TVC67" s="4" t="s">
        <v>14</v>
      </c>
      <c r="TVD67" s="4" t="s">
        <v>63</v>
      </c>
      <c r="TVE67" s="3"/>
      <c r="TVF67" s="3" t="s">
        <v>1</v>
      </c>
      <c r="TVG67" s="3" t="s">
        <v>2</v>
      </c>
      <c r="TVH67" s="4" t="s">
        <v>3</v>
      </c>
      <c r="TVI67" s="4" t="s">
        <v>4</v>
      </c>
      <c r="TVJ67" s="4" t="s">
        <v>5</v>
      </c>
      <c r="TVK67" s="4" t="s">
        <v>6</v>
      </c>
      <c r="TVL67" s="4" t="s">
        <v>7</v>
      </c>
      <c r="TVM67" s="4" t="s">
        <v>8</v>
      </c>
      <c r="TVN67" s="4" t="s">
        <v>9</v>
      </c>
      <c r="TVO67" s="4" t="s">
        <v>10</v>
      </c>
      <c r="TVP67" s="4" t="s">
        <v>11</v>
      </c>
      <c r="TVQ67" s="4" t="s">
        <v>12</v>
      </c>
      <c r="TVR67" s="4" t="s">
        <v>13</v>
      </c>
      <c r="TVS67" s="4" t="s">
        <v>14</v>
      </c>
      <c r="TVT67" s="4" t="s">
        <v>63</v>
      </c>
      <c r="TVU67" s="3"/>
      <c r="TVV67" s="3" t="s">
        <v>1</v>
      </c>
      <c r="TVW67" s="3" t="s">
        <v>2</v>
      </c>
      <c r="TVX67" s="4" t="s">
        <v>3</v>
      </c>
      <c r="TVY67" s="4" t="s">
        <v>4</v>
      </c>
      <c r="TVZ67" s="4" t="s">
        <v>5</v>
      </c>
      <c r="TWA67" s="4" t="s">
        <v>6</v>
      </c>
      <c r="TWB67" s="4" t="s">
        <v>7</v>
      </c>
      <c r="TWC67" s="4" t="s">
        <v>8</v>
      </c>
      <c r="TWD67" s="4" t="s">
        <v>9</v>
      </c>
      <c r="TWE67" s="4" t="s">
        <v>10</v>
      </c>
      <c r="TWF67" s="4" t="s">
        <v>11</v>
      </c>
      <c r="TWG67" s="4" t="s">
        <v>12</v>
      </c>
      <c r="TWH67" s="4" t="s">
        <v>13</v>
      </c>
      <c r="TWI67" s="4" t="s">
        <v>14</v>
      </c>
      <c r="TWJ67" s="4" t="s">
        <v>63</v>
      </c>
      <c r="TWK67" s="3"/>
      <c r="TWL67" s="3" t="s">
        <v>1</v>
      </c>
      <c r="TWM67" s="3" t="s">
        <v>2</v>
      </c>
      <c r="TWN67" s="4" t="s">
        <v>3</v>
      </c>
      <c r="TWO67" s="4" t="s">
        <v>4</v>
      </c>
      <c r="TWP67" s="4" t="s">
        <v>5</v>
      </c>
      <c r="TWQ67" s="4" t="s">
        <v>6</v>
      </c>
      <c r="TWR67" s="4" t="s">
        <v>7</v>
      </c>
      <c r="TWS67" s="4" t="s">
        <v>8</v>
      </c>
      <c r="TWT67" s="4" t="s">
        <v>9</v>
      </c>
      <c r="TWU67" s="4" t="s">
        <v>10</v>
      </c>
      <c r="TWV67" s="4" t="s">
        <v>11</v>
      </c>
      <c r="TWW67" s="4" t="s">
        <v>12</v>
      </c>
      <c r="TWX67" s="4" t="s">
        <v>13</v>
      </c>
      <c r="TWY67" s="4" t="s">
        <v>14</v>
      </c>
      <c r="TWZ67" s="4" t="s">
        <v>63</v>
      </c>
      <c r="TXA67" s="3"/>
      <c r="TXB67" s="3" t="s">
        <v>1</v>
      </c>
      <c r="TXC67" s="3" t="s">
        <v>2</v>
      </c>
      <c r="TXD67" s="4" t="s">
        <v>3</v>
      </c>
      <c r="TXE67" s="4" t="s">
        <v>4</v>
      </c>
      <c r="TXF67" s="4" t="s">
        <v>5</v>
      </c>
      <c r="TXG67" s="4" t="s">
        <v>6</v>
      </c>
      <c r="TXH67" s="4" t="s">
        <v>7</v>
      </c>
      <c r="TXI67" s="4" t="s">
        <v>8</v>
      </c>
      <c r="TXJ67" s="4" t="s">
        <v>9</v>
      </c>
      <c r="TXK67" s="4" t="s">
        <v>10</v>
      </c>
      <c r="TXL67" s="4" t="s">
        <v>11</v>
      </c>
      <c r="TXM67" s="4" t="s">
        <v>12</v>
      </c>
      <c r="TXN67" s="4" t="s">
        <v>13</v>
      </c>
      <c r="TXO67" s="4" t="s">
        <v>14</v>
      </c>
      <c r="TXP67" s="4" t="s">
        <v>63</v>
      </c>
      <c r="TXQ67" s="3"/>
      <c r="TXR67" s="3" t="s">
        <v>1</v>
      </c>
      <c r="TXS67" s="3" t="s">
        <v>2</v>
      </c>
      <c r="TXT67" s="4" t="s">
        <v>3</v>
      </c>
      <c r="TXU67" s="4" t="s">
        <v>4</v>
      </c>
      <c r="TXV67" s="4" t="s">
        <v>5</v>
      </c>
      <c r="TXW67" s="4" t="s">
        <v>6</v>
      </c>
      <c r="TXX67" s="4" t="s">
        <v>7</v>
      </c>
      <c r="TXY67" s="4" t="s">
        <v>8</v>
      </c>
      <c r="TXZ67" s="4" t="s">
        <v>9</v>
      </c>
      <c r="TYA67" s="4" t="s">
        <v>10</v>
      </c>
      <c r="TYB67" s="4" t="s">
        <v>11</v>
      </c>
      <c r="TYC67" s="4" t="s">
        <v>12</v>
      </c>
      <c r="TYD67" s="4" t="s">
        <v>13</v>
      </c>
      <c r="TYE67" s="4" t="s">
        <v>14</v>
      </c>
      <c r="TYF67" s="4" t="s">
        <v>63</v>
      </c>
      <c r="TYG67" s="3"/>
      <c r="TYH67" s="3" t="s">
        <v>1</v>
      </c>
      <c r="TYI67" s="3" t="s">
        <v>2</v>
      </c>
      <c r="TYJ67" s="4" t="s">
        <v>3</v>
      </c>
      <c r="TYK67" s="4" t="s">
        <v>4</v>
      </c>
      <c r="TYL67" s="4" t="s">
        <v>5</v>
      </c>
      <c r="TYM67" s="4" t="s">
        <v>6</v>
      </c>
      <c r="TYN67" s="4" t="s">
        <v>7</v>
      </c>
      <c r="TYO67" s="4" t="s">
        <v>8</v>
      </c>
      <c r="TYP67" s="4" t="s">
        <v>9</v>
      </c>
      <c r="TYQ67" s="4" t="s">
        <v>10</v>
      </c>
      <c r="TYR67" s="4" t="s">
        <v>11</v>
      </c>
      <c r="TYS67" s="4" t="s">
        <v>12</v>
      </c>
      <c r="TYT67" s="4" t="s">
        <v>13</v>
      </c>
      <c r="TYU67" s="4" t="s">
        <v>14</v>
      </c>
      <c r="TYV67" s="4" t="s">
        <v>63</v>
      </c>
      <c r="TYW67" s="3"/>
      <c r="TYX67" s="3" t="s">
        <v>1</v>
      </c>
      <c r="TYY67" s="3" t="s">
        <v>2</v>
      </c>
      <c r="TYZ67" s="4" t="s">
        <v>3</v>
      </c>
      <c r="TZA67" s="4" t="s">
        <v>4</v>
      </c>
      <c r="TZB67" s="4" t="s">
        <v>5</v>
      </c>
      <c r="TZC67" s="4" t="s">
        <v>6</v>
      </c>
      <c r="TZD67" s="4" t="s">
        <v>7</v>
      </c>
      <c r="TZE67" s="4" t="s">
        <v>8</v>
      </c>
      <c r="TZF67" s="4" t="s">
        <v>9</v>
      </c>
      <c r="TZG67" s="4" t="s">
        <v>10</v>
      </c>
      <c r="TZH67" s="4" t="s">
        <v>11</v>
      </c>
      <c r="TZI67" s="4" t="s">
        <v>12</v>
      </c>
      <c r="TZJ67" s="4" t="s">
        <v>13</v>
      </c>
      <c r="TZK67" s="4" t="s">
        <v>14</v>
      </c>
      <c r="TZL67" s="4" t="s">
        <v>63</v>
      </c>
      <c r="TZM67" s="3"/>
      <c r="TZN67" s="3" t="s">
        <v>1</v>
      </c>
      <c r="TZO67" s="3" t="s">
        <v>2</v>
      </c>
      <c r="TZP67" s="4" t="s">
        <v>3</v>
      </c>
      <c r="TZQ67" s="4" t="s">
        <v>4</v>
      </c>
      <c r="TZR67" s="4" t="s">
        <v>5</v>
      </c>
      <c r="TZS67" s="4" t="s">
        <v>6</v>
      </c>
      <c r="TZT67" s="4" t="s">
        <v>7</v>
      </c>
      <c r="TZU67" s="4" t="s">
        <v>8</v>
      </c>
      <c r="TZV67" s="4" t="s">
        <v>9</v>
      </c>
      <c r="TZW67" s="4" t="s">
        <v>10</v>
      </c>
      <c r="TZX67" s="4" t="s">
        <v>11</v>
      </c>
      <c r="TZY67" s="4" t="s">
        <v>12</v>
      </c>
      <c r="TZZ67" s="4" t="s">
        <v>13</v>
      </c>
      <c r="UAA67" s="4" t="s">
        <v>14</v>
      </c>
      <c r="UAB67" s="4" t="s">
        <v>63</v>
      </c>
      <c r="UAC67" s="3"/>
      <c r="UAD67" s="3" t="s">
        <v>1</v>
      </c>
      <c r="UAE67" s="3" t="s">
        <v>2</v>
      </c>
      <c r="UAF67" s="4" t="s">
        <v>3</v>
      </c>
      <c r="UAG67" s="4" t="s">
        <v>4</v>
      </c>
      <c r="UAH67" s="4" t="s">
        <v>5</v>
      </c>
      <c r="UAI67" s="4" t="s">
        <v>6</v>
      </c>
      <c r="UAJ67" s="4" t="s">
        <v>7</v>
      </c>
      <c r="UAK67" s="4" t="s">
        <v>8</v>
      </c>
      <c r="UAL67" s="4" t="s">
        <v>9</v>
      </c>
      <c r="UAM67" s="4" t="s">
        <v>10</v>
      </c>
      <c r="UAN67" s="4" t="s">
        <v>11</v>
      </c>
      <c r="UAO67" s="4" t="s">
        <v>12</v>
      </c>
      <c r="UAP67" s="4" t="s">
        <v>13</v>
      </c>
      <c r="UAQ67" s="4" t="s">
        <v>14</v>
      </c>
      <c r="UAR67" s="4" t="s">
        <v>63</v>
      </c>
      <c r="UAS67" s="3"/>
      <c r="UAT67" s="3" t="s">
        <v>1</v>
      </c>
      <c r="UAU67" s="3" t="s">
        <v>2</v>
      </c>
      <c r="UAV67" s="4" t="s">
        <v>3</v>
      </c>
      <c r="UAW67" s="4" t="s">
        <v>4</v>
      </c>
      <c r="UAX67" s="4" t="s">
        <v>5</v>
      </c>
      <c r="UAY67" s="4" t="s">
        <v>6</v>
      </c>
      <c r="UAZ67" s="4" t="s">
        <v>7</v>
      </c>
      <c r="UBA67" s="4" t="s">
        <v>8</v>
      </c>
      <c r="UBB67" s="4" t="s">
        <v>9</v>
      </c>
      <c r="UBC67" s="4" t="s">
        <v>10</v>
      </c>
      <c r="UBD67" s="4" t="s">
        <v>11</v>
      </c>
      <c r="UBE67" s="4" t="s">
        <v>12</v>
      </c>
      <c r="UBF67" s="4" t="s">
        <v>13</v>
      </c>
      <c r="UBG67" s="4" t="s">
        <v>14</v>
      </c>
      <c r="UBH67" s="4" t="s">
        <v>63</v>
      </c>
      <c r="UBI67" s="3"/>
      <c r="UBJ67" s="3" t="s">
        <v>1</v>
      </c>
      <c r="UBK67" s="3" t="s">
        <v>2</v>
      </c>
      <c r="UBL67" s="4" t="s">
        <v>3</v>
      </c>
      <c r="UBM67" s="4" t="s">
        <v>4</v>
      </c>
      <c r="UBN67" s="4" t="s">
        <v>5</v>
      </c>
      <c r="UBO67" s="4" t="s">
        <v>6</v>
      </c>
      <c r="UBP67" s="4" t="s">
        <v>7</v>
      </c>
      <c r="UBQ67" s="4" t="s">
        <v>8</v>
      </c>
      <c r="UBR67" s="4" t="s">
        <v>9</v>
      </c>
      <c r="UBS67" s="4" t="s">
        <v>10</v>
      </c>
      <c r="UBT67" s="4" t="s">
        <v>11</v>
      </c>
      <c r="UBU67" s="4" t="s">
        <v>12</v>
      </c>
      <c r="UBV67" s="4" t="s">
        <v>13</v>
      </c>
      <c r="UBW67" s="4" t="s">
        <v>14</v>
      </c>
      <c r="UBX67" s="4" t="s">
        <v>63</v>
      </c>
      <c r="UBY67" s="3"/>
      <c r="UBZ67" s="3" t="s">
        <v>1</v>
      </c>
      <c r="UCA67" s="3" t="s">
        <v>2</v>
      </c>
      <c r="UCB67" s="4" t="s">
        <v>3</v>
      </c>
      <c r="UCC67" s="4" t="s">
        <v>4</v>
      </c>
      <c r="UCD67" s="4" t="s">
        <v>5</v>
      </c>
      <c r="UCE67" s="4" t="s">
        <v>6</v>
      </c>
      <c r="UCF67" s="4" t="s">
        <v>7</v>
      </c>
      <c r="UCG67" s="4" t="s">
        <v>8</v>
      </c>
      <c r="UCH67" s="4" t="s">
        <v>9</v>
      </c>
      <c r="UCI67" s="4" t="s">
        <v>10</v>
      </c>
      <c r="UCJ67" s="4" t="s">
        <v>11</v>
      </c>
      <c r="UCK67" s="4" t="s">
        <v>12</v>
      </c>
      <c r="UCL67" s="4" t="s">
        <v>13</v>
      </c>
      <c r="UCM67" s="4" t="s">
        <v>14</v>
      </c>
      <c r="UCN67" s="4" t="s">
        <v>63</v>
      </c>
      <c r="UCO67" s="3"/>
      <c r="UCP67" s="3" t="s">
        <v>1</v>
      </c>
      <c r="UCQ67" s="3" t="s">
        <v>2</v>
      </c>
      <c r="UCR67" s="4" t="s">
        <v>3</v>
      </c>
      <c r="UCS67" s="4" t="s">
        <v>4</v>
      </c>
      <c r="UCT67" s="4" t="s">
        <v>5</v>
      </c>
      <c r="UCU67" s="4" t="s">
        <v>6</v>
      </c>
      <c r="UCV67" s="4" t="s">
        <v>7</v>
      </c>
      <c r="UCW67" s="4" t="s">
        <v>8</v>
      </c>
      <c r="UCX67" s="4" t="s">
        <v>9</v>
      </c>
      <c r="UCY67" s="4" t="s">
        <v>10</v>
      </c>
      <c r="UCZ67" s="4" t="s">
        <v>11</v>
      </c>
      <c r="UDA67" s="4" t="s">
        <v>12</v>
      </c>
      <c r="UDB67" s="4" t="s">
        <v>13</v>
      </c>
      <c r="UDC67" s="4" t="s">
        <v>14</v>
      </c>
      <c r="UDD67" s="4" t="s">
        <v>63</v>
      </c>
      <c r="UDE67" s="3"/>
      <c r="UDF67" s="3" t="s">
        <v>1</v>
      </c>
      <c r="UDG67" s="3" t="s">
        <v>2</v>
      </c>
      <c r="UDH67" s="4" t="s">
        <v>3</v>
      </c>
      <c r="UDI67" s="4" t="s">
        <v>4</v>
      </c>
      <c r="UDJ67" s="4" t="s">
        <v>5</v>
      </c>
      <c r="UDK67" s="4" t="s">
        <v>6</v>
      </c>
      <c r="UDL67" s="4" t="s">
        <v>7</v>
      </c>
      <c r="UDM67" s="4" t="s">
        <v>8</v>
      </c>
      <c r="UDN67" s="4" t="s">
        <v>9</v>
      </c>
      <c r="UDO67" s="4" t="s">
        <v>10</v>
      </c>
      <c r="UDP67" s="4" t="s">
        <v>11</v>
      </c>
      <c r="UDQ67" s="4" t="s">
        <v>12</v>
      </c>
      <c r="UDR67" s="4" t="s">
        <v>13</v>
      </c>
      <c r="UDS67" s="4" t="s">
        <v>14</v>
      </c>
      <c r="UDT67" s="4" t="s">
        <v>63</v>
      </c>
      <c r="UDU67" s="3"/>
      <c r="UDV67" s="3" t="s">
        <v>1</v>
      </c>
      <c r="UDW67" s="3" t="s">
        <v>2</v>
      </c>
      <c r="UDX67" s="4" t="s">
        <v>3</v>
      </c>
      <c r="UDY67" s="4" t="s">
        <v>4</v>
      </c>
      <c r="UDZ67" s="4" t="s">
        <v>5</v>
      </c>
      <c r="UEA67" s="4" t="s">
        <v>6</v>
      </c>
      <c r="UEB67" s="4" t="s">
        <v>7</v>
      </c>
      <c r="UEC67" s="4" t="s">
        <v>8</v>
      </c>
      <c r="UED67" s="4" t="s">
        <v>9</v>
      </c>
      <c r="UEE67" s="4" t="s">
        <v>10</v>
      </c>
      <c r="UEF67" s="4" t="s">
        <v>11</v>
      </c>
      <c r="UEG67" s="4" t="s">
        <v>12</v>
      </c>
      <c r="UEH67" s="4" t="s">
        <v>13</v>
      </c>
      <c r="UEI67" s="4" t="s">
        <v>14</v>
      </c>
      <c r="UEJ67" s="4" t="s">
        <v>63</v>
      </c>
      <c r="UEK67" s="3"/>
      <c r="UEL67" s="3" t="s">
        <v>1</v>
      </c>
      <c r="UEM67" s="3" t="s">
        <v>2</v>
      </c>
      <c r="UEN67" s="4" t="s">
        <v>3</v>
      </c>
      <c r="UEO67" s="4" t="s">
        <v>4</v>
      </c>
      <c r="UEP67" s="4" t="s">
        <v>5</v>
      </c>
      <c r="UEQ67" s="4" t="s">
        <v>6</v>
      </c>
      <c r="UER67" s="4" t="s">
        <v>7</v>
      </c>
      <c r="UES67" s="4" t="s">
        <v>8</v>
      </c>
      <c r="UET67" s="4" t="s">
        <v>9</v>
      </c>
      <c r="UEU67" s="4" t="s">
        <v>10</v>
      </c>
      <c r="UEV67" s="4" t="s">
        <v>11</v>
      </c>
      <c r="UEW67" s="4" t="s">
        <v>12</v>
      </c>
      <c r="UEX67" s="4" t="s">
        <v>13</v>
      </c>
      <c r="UEY67" s="4" t="s">
        <v>14</v>
      </c>
      <c r="UEZ67" s="4" t="s">
        <v>63</v>
      </c>
      <c r="UFA67" s="3"/>
      <c r="UFB67" s="3" t="s">
        <v>1</v>
      </c>
      <c r="UFC67" s="3" t="s">
        <v>2</v>
      </c>
      <c r="UFD67" s="4" t="s">
        <v>3</v>
      </c>
      <c r="UFE67" s="4" t="s">
        <v>4</v>
      </c>
      <c r="UFF67" s="4" t="s">
        <v>5</v>
      </c>
      <c r="UFG67" s="4" t="s">
        <v>6</v>
      </c>
      <c r="UFH67" s="4" t="s">
        <v>7</v>
      </c>
      <c r="UFI67" s="4" t="s">
        <v>8</v>
      </c>
      <c r="UFJ67" s="4" t="s">
        <v>9</v>
      </c>
      <c r="UFK67" s="4" t="s">
        <v>10</v>
      </c>
      <c r="UFL67" s="4" t="s">
        <v>11</v>
      </c>
      <c r="UFM67" s="4" t="s">
        <v>12</v>
      </c>
      <c r="UFN67" s="4" t="s">
        <v>13</v>
      </c>
      <c r="UFO67" s="4" t="s">
        <v>14</v>
      </c>
      <c r="UFP67" s="4" t="s">
        <v>63</v>
      </c>
      <c r="UFQ67" s="3"/>
      <c r="UFR67" s="3" t="s">
        <v>1</v>
      </c>
      <c r="UFS67" s="3" t="s">
        <v>2</v>
      </c>
      <c r="UFT67" s="4" t="s">
        <v>3</v>
      </c>
      <c r="UFU67" s="4" t="s">
        <v>4</v>
      </c>
      <c r="UFV67" s="4" t="s">
        <v>5</v>
      </c>
      <c r="UFW67" s="4" t="s">
        <v>6</v>
      </c>
      <c r="UFX67" s="4" t="s">
        <v>7</v>
      </c>
      <c r="UFY67" s="4" t="s">
        <v>8</v>
      </c>
      <c r="UFZ67" s="4" t="s">
        <v>9</v>
      </c>
      <c r="UGA67" s="4" t="s">
        <v>10</v>
      </c>
      <c r="UGB67" s="4" t="s">
        <v>11</v>
      </c>
      <c r="UGC67" s="4" t="s">
        <v>12</v>
      </c>
      <c r="UGD67" s="4" t="s">
        <v>13</v>
      </c>
      <c r="UGE67" s="4" t="s">
        <v>14</v>
      </c>
      <c r="UGF67" s="4" t="s">
        <v>63</v>
      </c>
      <c r="UGG67" s="3"/>
      <c r="UGH67" s="3" t="s">
        <v>1</v>
      </c>
      <c r="UGI67" s="3" t="s">
        <v>2</v>
      </c>
      <c r="UGJ67" s="4" t="s">
        <v>3</v>
      </c>
      <c r="UGK67" s="4" t="s">
        <v>4</v>
      </c>
      <c r="UGL67" s="4" t="s">
        <v>5</v>
      </c>
      <c r="UGM67" s="4" t="s">
        <v>6</v>
      </c>
      <c r="UGN67" s="4" t="s">
        <v>7</v>
      </c>
      <c r="UGO67" s="4" t="s">
        <v>8</v>
      </c>
      <c r="UGP67" s="4" t="s">
        <v>9</v>
      </c>
      <c r="UGQ67" s="4" t="s">
        <v>10</v>
      </c>
      <c r="UGR67" s="4" t="s">
        <v>11</v>
      </c>
      <c r="UGS67" s="4" t="s">
        <v>12</v>
      </c>
      <c r="UGT67" s="4" t="s">
        <v>13</v>
      </c>
      <c r="UGU67" s="4" t="s">
        <v>14</v>
      </c>
      <c r="UGV67" s="4" t="s">
        <v>63</v>
      </c>
      <c r="UGW67" s="3"/>
      <c r="UGX67" s="3" t="s">
        <v>1</v>
      </c>
      <c r="UGY67" s="3" t="s">
        <v>2</v>
      </c>
      <c r="UGZ67" s="4" t="s">
        <v>3</v>
      </c>
      <c r="UHA67" s="4" t="s">
        <v>4</v>
      </c>
      <c r="UHB67" s="4" t="s">
        <v>5</v>
      </c>
      <c r="UHC67" s="4" t="s">
        <v>6</v>
      </c>
      <c r="UHD67" s="4" t="s">
        <v>7</v>
      </c>
      <c r="UHE67" s="4" t="s">
        <v>8</v>
      </c>
      <c r="UHF67" s="4" t="s">
        <v>9</v>
      </c>
      <c r="UHG67" s="4" t="s">
        <v>10</v>
      </c>
      <c r="UHH67" s="4" t="s">
        <v>11</v>
      </c>
      <c r="UHI67" s="4" t="s">
        <v>12</v>
      </c>
      <c r="UHJ67" s="4" t="s">
        <v>13</v>
      </c>
      <c r="UHK67" s="4" t="s">
        <v>14</v>
      </c>
      <c r="UHL67" s="4" t="s">
        <v>63</v>
      </c>
      <c r="UHM67" s="3"/>
      <c r="UHN67" s="3" t="s">
        <v>1</v>
      </c>
      <c r="UHO67" s="3" t="s">
        <v>2</v>
      </c>
      <c r="UHP67" s="4" t="s">
        <v>3</v>
      </c>
      <c r="UHQ67" s="4" t="s">
        <v>4</v>
      </c>
      <c r="UHR67" s="4" t="s">
        <v>5</v>
      </c>
      <c r="UHS67" s="4" t="s">
        <v>6</v>
      </c>
      <c r="UHT67" s="4" t="s">
        <v>7</v>
      </c>
      <c r="UHU67" s="4" t="s">
        <v>8</v>
      </c>
      <c r="UHV67" s="4" t="s">
        <v>9</v>
      </c>
      <c r="UHW67" s="4" t="s">
        <v>10</v>
      </c>
      <c r="UHX67" s="4" t="s">
        <v>11</v>
      </c>
      <c r="UHY67" s="4" t="s">
        <v>12</v>
      </c>
      <c r="UHZ67" s="4" t="s">
        <v>13</v>
      </c>
      <c r="UIA67" s="4" t="s">
        <v>14</v>
      </c>
      <c r="UIB67" s="4" t="s">
        <v>63</v>
      </c>
      <c r="UIC67" s="3"/>
      <c r="UID67" s="3" t="s">
        <v>1</v>
      </c>
      <c r="UIE67" s="3" t="s">
        <v>2</v>
      </c>
      <c r="UIF67" s="4" t="s">
        <v>3</v>
      </c>
      <c r="UIG67" s="4" t="s">
        <v>4</v>
      </c>
      <c r="UIH67" s="4" t="s">
        <v>5</v>
      </c>
      <c r="UII67" s="4" t="s">
        <v>6</v>
      </c>
      <c r="UIJ67" s="4" t="s">
        <v>7</v>
      </c>
      <c r="UIK67" s="4" t="s">
        <v>8</v>
      </c>
      <c r="UIL67" s="4" t="s">
        <v>9</v>
      </c>
      <c r="UIM67" s="4" t="s">
        <v>10</v>
      </c>
      <c r="UIN67" s="4" t="s">
        <v>11</v>
      </c>
      <c r="UIO67" s="4" t="s">
        <v>12</v>
      </c>
      <c r="UIP67" s="4" t="s">
        <v>13</v>
      </c>
      <c r="UIQ67" s="4" t="s">
        <v>14</v>
      </c>
      <c r="UIR67" s="4" t="s">
        <v>63</v>
      </c>
      <c r="UIS67" s="3"/>
      <c r="UIT67" s="3" t="s">
        <v>1</v>
      </c>
      <c r="UIU67" s="3" t="s">
        <v>2</v>
      </c>
      <c r="UIV67" s="4" t="s">
        <v>3</v>
      </c>
      <c r="UIW67" s="4" t="s">
        <v>4</v>
      </c>
      <c r="UIX67" s="4" t="s">
        <v>5</v>
      </c>
      <c r="UIY67" s="4" t="s">
        <v>6</v>
      </c>
      <c r="UIZ67" s="4" t="s">
        <v>7</v>
      </c>
      <c r="UJA67" s="4" t="s">
        <v>8</v>
      </c>
      <c r="UJB67" s="4" t="s">
        <v>9</v>
      </c>
      <c r="UJC67" s="4" t="s">
        <v>10</v>
      </c>
      <c r="UJD67" s="4" t="s">
        <v>11</v>
      </c>
      <c r="UJE67" s="4" t="s">
        <v>12</v>
      </c>
      <c r="UJF67" s="4" t="s">
        <v>13</v>
      </c>
      <c r="UJG67" s="4" t="s">
        <v>14</v>
      </c>
      <c r="UJH67" s="4" t="s">
        <v>63</v>
      </c>
      <c r="UJI67" s="3"/>
      <c r="UJJ67" s="3" t="s">
        <v>1</v>
      </c>
      <c r="UJK67" s="3" t="s">
        <v>2</v>
      </c>
      <c r="UJL67" s="4" t="s">
        <v>3</v>
      </c>
      <c r="UJM67" s="4" t="s">
        <v>4</v>
      </c>
      <c r="UJN67" s="4" t="s">
        <v>5</v>
      </c>
      <c r="UJO67" s="4" t="s">
        <v>6</v>
      </c>
      <c r="UJP67" s="4" t="s">
        <v>7</v>
      </c>
      <c r="UJQ67" s="4" t="s">
        <v>8</v>
      </c>
      <c r="UJR67" s="4" t="s">
        <v>9</v>
      </c>
      <c r="UJS67" s="4" t="s">
        <v>10</v>
      </c>
      <c r="UJT67" s="4" t="s">
        <v>11</v>
      </c>
      <c r="UJU67" s="4" t="s">
        <v>12</v>
      </c>
      <c r="UJV67" s="4" t="s">
        <v>13</v>
      </c>
      <c r="UJW67" s="4" t="s">
        <v>14</v>
      </c>
      <c r="UJX67" s="4" t="s">
        <v>63</v>
      </c>
      <c r="UJY67" s="3"/>
      <c r="UJZ67" s="3" t="s">
        <v>1</v>
      </c>
      <c r="UKA67" s="3" t="s">
        <v>2</v>
      </c>
      <c r="UKB67" s="4" t="s">
        <v>3</v>
      </c>
      <c r="UKC67" s="4" t="s">
        <v>4</v>
      </c>
      <c r="UKD67" s="4" t="s">
        <v>5</v>
      </c>
      <c r="UKE67" s="4" t="s">
        <v>6</v>
      </c>
      <c r="UKF67" s="4" t="s">
        <v>7</v>
      </c>
      <c r="UKG67" s="4" t="s">
        <v>8</v>
      </c>
      <c r="UKH67" s="4" t="s">
        <v>9</v>
      </c>
      <c r="UKI67" s="4" t="s">
        <v>10</v>
      </c>
      <c r="UKJ67" s="4" t="s">
        <v>11</v>
      </c>
      <c r="UKK67" s="4" t="s">
        <v>12</v>
      </c>
      <c r="UKL67" s="4" t="s">
        <v>13</v>
      </c>
      <c r="UKM67" s="4" t="s">
        <v>14</v>
      </c>
      <c r="UKN67" s="4" t="s">
        <v>63</v>
      </c>
      <c r="UKO67" s="3"/>
      <c r="UKP67" s="3" t="s">
        <v>1</v>
      </c>
      <c r="UKQ67" s="3" t="s">
        <v>2</v>
      </c>
      <c r="UKR67" s="4" t="s">
        <v>3</v>
      </c>
      <c r="UKS67" s="4" t="s">
        <v>4</v>
      </c>
      <c r="UKT67" s="4" t="s">
        <v>5</v>
      </c>
      <c r="UKU67" s="4" t="s">
        <v>6</v>
      </c>
      <c r="UKV67" s="4" t="s">
        <v>7</v>
      </c>
      <c r="UKW67" s="4" t="s">
        <v>8</v>
      </c>
      <c r="UKX67" s="4" t="s">
        <v>9</v>
      </c>
      <c r="UKY67" s="4" t="s">
        <v>10</v>
      </c>
      <c r="UKZ67" s="4" t="s">
        <v>11</v>
      </c>
      <c r="ULA67" s="4" t="s">
        <v>12</v>
      </c>
      <c r="ULB67" s="4" t="s">
        <v>13</v>
      </c>
      <c r="ULC67" s="4" t="s">
        <v>14</v>
      </c>
      <c r="ULD67" s="4" t="s">
        <v>63</v>
      </c>
      <c r="ULE67" s="3"/>
      <c r="ULF67" s="3" t="s">
        <v>1</v>
      </c>
      <c r="ULG67" s="3" t="s">
        <v>2</v>
      </c>
      <c r="ULH67" s="4" t="s">
        <v>3</v>
      </c>
      <c r="ULI67" s="4" t="s">
        <v>4</v>
      </c>
      <c r="ULJ67" s="4" t="s">
        <v>5</v>
      </c>
      <c r="ULK67" s="4" t="s">
        <v>6</v>
      </c>
      <c r="ULL67" s="4" t="s">
        <v>7</v>
      </c>
      <c r="ULM67" s="4" t="s">
        <v>8</v>
      </c>
      <c r="ULN67" s="4" t="s">
        <v>9</v>
      </c>
      <c r="ULO67" s="4" t="s">
        <v>10</v>
      </c>
      <c r="ULP67" s="4" t="s">
        <v>11</v>
      </c>
      <c r="ULQ67" s="4" t="s">
        <v>12</v>
      </c>
      <c r="ULR67" s="4" t="s">
        <v>13</v>
      </c>
      <c r="ULS67" s="4" t="s">
        <v>14</v>
      </c>
      <c r="ULT67" s="4" t="s">
        <v>63</v>
      </c>
      <c r="ULU67" s="3"/>
      <c r="ULV67" s="3" t="s">
        <v>1</v>
      </c>
      <c r="ULW67" s="3" t="s">
        <v>2</v>
      </c>
      <c r="ULX67" s="4" t="s">
        <v>3</v>
      </c>
      <c r="ULY67" s="4" t="s">
        <v>4</v>
      </c>
      <c r="ULZ67" s="4" t="s">
        <v>5</v>
      </c>
      <c r="UMA67" s="4" t="s">
        <v>6</v>
      </c>
      <c r="UMB67" s="4" t="s">
        <v>7</v>
      </c>
      <c r="UMC67" s="4" t="s">
        <v>8</v>
      </c>
      <c r="UMD67" s="4" t="s">
        <v>9</v>
      </c>
      <c r="UME67" s="4" t="s">
        <v>10</v>
      </c>
      <c r="UMF67" s="4" t="s">
        <v>11</v>
      </c>
      <c r="UMG67" s="4" t="s">
        <v>12</v>
      </c>
      <c r="UMH67" s="4" t="s">
        <v>13</v>
      </c>
      <c r="UMI67" s="4" t="s">
        <v>14</v>
      </c>
      <c r="UMJ67" s="4" t="s">
        <v>63</v>
      </c>
      <c r="UMK67" s="3"/>
      <c r="UML67" s="3" t="s">
        <v>1</v>
      </c>
      <c r="UMM67" s="3" t="s">
        <v>2</v>
      </c>
      <c r="UMN67" s="4" t="s">
        <v>3</v>
      </c>
      <c r="UMO67" s="4" t="s">
        <v>4</v>
      </c>
      <c r="UMP67" s="4" t="s">
        <v>5</v>
      </c>
      <c r="UMQ67" s="4" t="s">
        <v>6</v>
      </c>
      <c r="UMR67" s="4" t="s">
        <v>7</v>
      </c>
      <c r="UMS67" s="4" t="s">
        <v>8</v>
      </c>
      <c r="UMT67" s="4" t="s">
        <v>9</v>
      </c>
      <c r="UMU67" s="4" t="s">
        <v>10</v>
      </c>
      <c r="UMV67" s="4" t="s">
        <v>11</v>
      </c>
      <c r="UMW67" s="4" t="s">
        <v>12</v>
      </c>
      <c r="UMX67" s="4" t="s">
        <v>13</v>
      </c>
      <c r="UMY67" s="4" t="s">
        <v>14</v>
      </c>
      <c r="UMZ67" s="4" t="s">
        <v>63</v>
      </c>
      <c r="UNA67" s="3"/>
      <c r="UNB67" s="3" t="s">
        <v>1</v>
      </c>
      <c r="UNC67" s="3" t="s">
        <v>2</v>
      </c>
      <c r="UND67" s="4" t="s">
        <v>3</v>
      </c>
      <c r="UNE67" s="4" t="s">
        <v>4</v>
      </c>
      <c r="UNF67" s="4" t="s">
        <v>5</v>
      </c>
      <c r="UNG67" s="4" t="s">
        <v>6</v>
      </c>
      <c r="UNH67" s="4" t="s">
        <v>7</v>
      </c>
      <c r="UNI67" s="4" t="s">
        <v>8</v>
      </c>
      <c r="UNJ67" s="4" t="s">
        <v>9</v>
      </c>
      <c r="UNK67" s="4" t="s">
        <v>10</v>
      </c>
      <c r="UNL67" s="4" t="s">
        <v>11</v>
      </c>
      <c r="UNM67" s="4" t="s">
        <v>12</v>
      </c>
      <c r="UNN67" s="4" t="s">
        <v>13</v>
      </c>
      <c r="UNO67" s="4" t="s">
        <v>14</v>
      </c>
      <c r="UNP67" s="4" t="s">
        <v>63</v>
      </c>
      <c r="UNQ67" s="3"/>
      <c r="UNR67" s="3" t="s">
        <v>1</v>
      </c>
      <c r="UNS67" s="3" t="s">
        <v>2</v>
      </c>
      <c r="UNT67" s="4" t="s">
        <v>3</v>
      </c>
      <c r="UNU67" s="4" t="s">
        <v>4</v>
      </c>
      <c r="UNV67" s="4" t="s">
        <v>5</v>
      </c>
      <c r="UNW67" s="4" t="s">
        <v>6</v>
      </c>
      <c r="UNX67" s="4" t="s">
        <v>7</v>
      </c>
      <c r="UNY67" s="4" t="s">
        <v>8</v>
      </c>
      <c r="UNZ67" s="4" t="s">
        <v>9</v>
      </c>
      <c r="UOA67" s="4" t="s">
        <v>10</v>
      </c>
      <c r="UOB67" s="4" t="s">
        <v>11</v>
      </c>
      <c r="UOC67" s="4" t="s">
        <v>12</v>
      </c>
      <c r="UOD67" s="4" t="s">
        <v>13</v>
      </c>
      <c r="UOE67" s="4" t="s">
        <v>14</v>
      </c>
      <c r="UOF67" s="4" t="s">
        <v>63</v>
      </c>
      <c r="UOG67" s="3"/>
      <c r="UOH67" s="3" t="s">
        <v>1</v>
      </c>
      <c r="UOI67" s="3" t="s">
        <v>2</v>
      </c>
      <c r="UOJ67" s="4" t="s">
        <v>3</v>
      </c>
      <c r="UOK67" s="4" t="s">
        <v>4</v>
      </c>
      <c r="UOL67" s="4" t="s">
        <v>5</v>
      </c>
      <c r="UOM67" s="4" t="s">
        <v>6</v>
      </c>
      <c r="UON67" s="4" t="s">
        <v>7</v>
      </c>
      <c r="UOO67" s="4" t="s">
        <v>8</v>
      </c>
      <c r="UOP67" s="4" t="s">
        <v>9</v>
      </c>
      <c r="UOQ67" s="4" t="s">
        <v>10</v>
      </c>
      <c r="UOR67" s="4" t="s">
        <v>11</v>
      </c>
      <c r="UOS67" s="4" t="s">
        <v>12</v>
      </c>
      <c r="UOT67" s="4" t="s">
        <v>13</v>
      </c>
      <c r="UOU67" s="4" t="s">
        <v>14</v>
      </c>
      <c r="UOV67" s="4" t="s">
        <v>63</v>
      </c>
      <c r="UOW67" s="3"/>
      <c r="UOX67" s="3" t="s">
        <v>1</v>
      </c>
      <c r="UOY67" s="3" t="s">
        <v>2</v>
      </c>
      <c r="UOZ67" s="4" t="s">
        <v>3</v>
      </c>
      <c r="UPA67" s="4" t="s">
        <v>4</v>
      </c>
      <c r="UPB67" s="4" t="s">
        <v>5</v>
      </c>
      <c r="UPC67" s="4" t="s">
        <v>6</v>
      </c>
      <c r="UPD67" s="4" t="s">
        <v>7</v>
      </c>
      <c r="UPE67" s="4" t="s">
        <v>8</v>
      </c>
      <c r="UPF67" s="4" t="s">
        <v>9</v>
      </c>
      <c r="UPG67" s="4" t="s">
        <v>10</v>
      </c>
      <c r="UPH67" s="4" t="s">
        <v>11</v>
      </c>
      <c r="UPI67" s="4" t="s">
        <v>12</v>
      </c>
      <c r="UPJ67" s="4" t="s">
        <v>13</v>
      </c>
      <c r="UPK67" s="4" t="s">
        <v>14</v>
      </c>
      <c r="UPL67" s="4" t="s">
        <v>63</v>
      </c>
      <c r="UPM67" s="3"/>
      <c r="UPN67" s="3" t="s">
        <v>1</v>
      </c>
      <c r="UPO67" s="3" t="s">
        <v>2</v>
      </c>
      <c r="UPP67" s="4" t="s">
        <v>3</v>
      </c>
      <c r="UPQ67" s="4" t="s">
        <v>4</v>
      </c>
      <c r="UPR67" s="4" t="s">
        <v>5</v>
      </c>
      <c r="UPS67" s="4" t="s">
        <v>6</v>
      </c>
      <c r="UPT67" s="4" t="s">
        <v>7</v>
      </c>
      <c r="UPU67" s="4" t="s">
        <v>8</v>
      </c>
      <c r="UPV67" s="4" t="s">
        <v>9</v>
      </c>
      <c r="UPW67" s="4" t="s">
        <v>10</v>
      </c>
      <c r="UPX67" s="4" t="s">
        <v>11</v>
      </c>
      <c r="UPY67" s="4" t="s">
        <v>12</v>
      </c>
      <c r="UPZ67" s="4" t="s">
        <v>13</v>
      </c>
      <c r="UQA67" s="4" t="s">
        <v>14</v>
      </c>
      <c r="UQB67" s="4" t="s">
        <v>63</v>
      </c>
      <c r="UQC67" s="3"/>
      <c r="UQD67" s="3" t="s">
        <v>1</v>
      </c>
      <c r="UQE67" s="3" t="s">
        <v>2</v>
      </c>
      <c r="UQF67" s="4" t="s">
        <v>3</v>
      </c>
      <c r="UQG67" s="4" t="s">
        <v>4</v>
      </c>
      <c r="UQH67" s="4" t="s">
        <v>5</v>
      </c>
      <c r="UQI67" s="4" t="s">
        <v>6</v>
      </c>
      <c r="UQJ67" s="4" t="s">
        <v>7</v>
      </c>
      <c r="UQK67" s="4" t="s">
        <v>8</v>
      </c>
      <c r="UQL67" s="4" t="s">
        <v>9</v>
      </c>
      <c r="UQM67" s="4" t="s">
        <v>10</v>
      </c>
      <c r="UQN67" s="4" t="s">
        <v>11</v>
      </c>
      <c r="UQO67" s="4" t="s">
        <v>12</v>
      </c>
      <c r="UQP67" s="4" t="s">
        <v>13</v>
      </c>
      <c r="UQQ67" s="4" t="s">
        <v>14</v>
      </c>
      <c r="UQR67" s="4" t="s">
        <v>63</v>
      </c>
      <c r="UQS67" s="3"/>
      <c r="UQT67" s="3" t="s">
        <v>1</v>
      </c>
      <c r="UQU67" s="3" t="s">
        <v>2</v>
      </c>
      <c r="UQV67" s="4" t="s">
        <v>3</v>
      </c>
      <c r="UQW67" s="4" t="s">
        <v>4</v>
      </c>
      <c r="UQX67" s="4" t="s">
        <v>5</v>
      </c>
      <c r="UQY67" s="4" t="s">
        <v>6</v>
      </c>
      <c r="UQZ67" s="4" t="s">
        <v>7</v>
      </c>
      <c r="URA67" s="4" t="s">
        <v>8</v>
      </c>
      <c r="URB67" s="4" t="s">
        <v>9</v>
      </c>
      <c r="URC67" s="4" t="s">
        <v>10</v>
      </c>
      <c r="URD67" s="4" t="s">
        <v>11</v>
      </c>
      <c r="URE67" s="4" t="s">
        <v>12</v>
      </c>
      <c r="URF67" s="4" t="s">
        <v>13</v>
      </c>
      <c r="URG67" s="4" t="s">
        <v>14</v>
      </c>
      <c r="URH67" s="4" t="s">
        <v>63</v>
      </c>
      <c r="URI67" s="3"/>
      <c r="URJ67" s="3" t="s">
        <v>1</v>
      </c>
      <c r="URK67" s="3" t="s">
        <v>2</v>
      </c>
      <c r="URL67" s="4" t="s">
        <v>3</v>
      </c>
      <c r="URM67" s="4" t="s">
        <v>4</v>
      </c>
      <c r="URN67" s="4" t="s">
        <v>5</v>
      </c>
      <c r="URO67" s="4" t="s">
        <v>6</v>
      </c>
      <c r="URP67" s="4" t="s">
        <v>7</v>
      </c>
      <c r="URQ67" s="4" t="s">
        <v>8</v>
      </c>
      <c r="URR67" s="4" t="s">
        <v>9</v>
      </c>
      <c r="URS67" s="4" t="s">
        <v>10</v>
      </c>
      <c r="URT67" s="4" t="s">
        <v>11</v>
      </c>
      <c r="URU67" s="4" t="s">
        <v>12</v>
      </c>
      <c r="URV67" s="4" t="s">
        <v>13</v>
      </c>
      <c r="URW67" s="4" t="s">
        <v>14</v>
      </c>
      <c r="URX67" s="4" t="s">
        <v>63</v>
      </c>
      <c r="URY67" s="3"/>
      <c r="URZ67" s="3" t="s">
        <v>1</v>
      </c>
      <c r="USA67" s="3" t="s">
        <v>2</v>
      </c>
      <c r="USB67" s="4" t="s">
        <v>3</v>
      </c>
      <c r="USC67" s="4" t="s">
        <v>4</v>
      </c>
      <c r="USD67" s="4" t="s">
        <v>5</v>
      </c>
      <c r="USE67" s="4" t="s">
        <v>6</v>
      </c>
      <c r="USF67" s="4" t="s">
        <v>7</v>
      </c>
      <c r="USG67" s="4" t="s">
        <v>8</v>
      </c>
      <c r="USH67" s="4" t="s">
        <v>9</v>
      </c>
      <c r="USI67" s="4" t="s">
        <v>10</v>
      </c>
      <c r="USJ67" s="4" t="s">
        <v>11</v>
      </c>
      <c r="USK67" s="4" t="s">
        <v>12</v>
      </c>
      <c r="USL67" s="4" t="s">
        <v>13</v>
      </c>
      <c r="USM67" s="4" t="s">
        <v>14</v>
      </c>
      <c r="USN67" s="4" t="s">
        <v>63</v>
      </c>
      <c r="USO67" s="3"/>
      <c r="USP67" s="3" t="s">
        <v>1</v>
      </c>
      <c r="USQ67" s="3" t="s">
        <v>2</v>
      </c>
      <c r="USR67" s="4" t="s">
        <v>3</v>
      </c>
      <c r="USS67" s="4" t="s">
        <v>4</v>
      </c>
      <c r="UST67" s="4" t="s">
        <v>5</v>
      </c>
      <c r="USU67" s="4" t="s">
        <v>6</v>
      </c>
      <c r="USV67" s="4" t="s">
        <v>7</v>
      </c>
      <c r="USW67" s="4" t="s">
        <v>8</v>
      </c>
      <c r="USX67" s="4" t="s">
        <v>9</v>
      </c>
      <c r="USY67" s="4" t="s">
        <v>10</v>
      </c>
      <c r="USZ67" s="4" t="s">
        <v>11</v>
      </c>
      <c r="UTA67" s="4" t="s">
        <v>12</v>
      </c>
      <c r="UTB67" s="4" t="s">
        <v>13</v>
      </c>
      <c r="UTC67" s="4" t="s">
        <v>14</v>
      </c>
      <c r="UTD67" s="4" t="s">
        <v>63</v>
      </c>
      <c r="UTE67" s="3"/>
      <c r="UTF67" s="3" t="s">
        <v>1</v>
      </c>
      <c r="UTG67" s="3" t="s">
        <v>2</v>
      </c>
      <c r="UTH67" s="4" t="s">
        <v>3</v>
      </c>
      <c r="UTI67" s="4" t="s">
        <v>4</v>
      </c>
      <c r="UTJ67" s="4" t="s">
        <v>5</v>
      </c>
      <c r="UTK67" s="4" t="s">
        <v>6</v>
      </c>
      <c r="UTL67" s="4" t="s">
        <v>7</v>
      </c>
      <c r="UTM67" s="4" t="s">
        <v>8</v>
      </c>
      <c r="UTN67" s="4" t="s">
        <v>9</v>
      </c>
      <c r="UTO67" s="4" t="s">
        <v>10</v>
      </c>
      <c r="UTP67" s="4" t="s">
        <v>11</v>
      </c>
      <c r="UTQ67" s="4" t="s">
        <v>12</v>
      </c>
      <c r="UTR67" s="4" t="s">
        <v>13</v>
      </c>
      <c r="UTS67" s="4" t="s">
        <v>14</v>
      </c>
      <c r="UTT67" s="4" t="s">
        <v>63</v>
      </c>
      <c r="UTU67" s="3"/>
      <c r="UTV67" s="3" t="s">
        <v>1</v>
      </c>
      <c r="UTW67" s="3" t="s">
        <v>2</v>
      </c>
      <c r="UTX67" s="4" t="s">
        <v>3</v>
      </c>
      <c r="UTY67" s="4" t="s">
        <v>4</v>
      </c>
      <c r="UTZ67" s="4" t="s">
        <v>5</v>
      </c>
      <c r="UUA67" s="4" t="s">
        <v>6</v>
      </c>
      <c r="UUB67" s="4" t="s">
        <v>7</v>
      </c>
      <c r="UUC67" s="4" t="s">
        <v>8</v>
      </c>
      <c r="UUD67" s="4" t="s">
        <v>9</v>
      </c>
      <c r="UUE67" s="4" t="s">
        <v>10</v>
      </c>
      <c r="UUF67" s="4" t="s">
        <v>11</v>
      </c>
      <c r="UUG67" s="4" t="s">
        <v>12</v>
      </c>
      <c r="UUH67" s="4" t="s">
        <v>13</v>
      </c>
      <c r="UUI67" s="4" t="s">
        <v>14</v>
      </c>
      <c r="UUJ67" s="4" t="s">
        <v>63</v>
      </c>
      <c r="UUK67" s="3"/>
      <c r="UUL67" s="3" t="s">
        <v>1</v>
      </c>
      <c r="UUM67" s="3" t="s">
        <v>2</v>
      </c>
      <c r="UUN67" s="4" t="s">
        <v>3</v>
      </c>
      <c r="UUO67" s="4" t="s">
        <v>4</v>
      </c>
      <c r="UUP67" s="4" t="s">
        <v>5</v>
      </c>
      <c r="UUQ67" s="4" t="s">
        <v>6</v>
      </c>
      <c r="UUR67" s="4" t="s">
        <v>7</v>
      </c>
      <c r="UUS67" s="4" t="s">
        <v>8</v>
      </c>
      <c r="UUT67" s="4" t="s">
        <v>9</v>
      </c>
      <c r="UUU67" s="4" t="s">
        <v>10</v>
      </c>
      <c r="UUV67" s="4" t="s">
        <v>11</v>
      </c>
      <c r="UUW67" s="4" t="s">
        <v>12</v>
      </c>
      <c r="UUX67" s="4" t="s">
        <v>13</v>
      </c>
      <c r="UUY67" s="4" t="s">
        <v>14</v>
      </c>
      <c r="UUZ67" s="4" t="s">
        <v>63</v>
      </c>
      <c r="UVA67" s="3"/>
      <c r="UVB67" s="3" t="s">
        <v>1</v>
      </c>
      <c r="UVC67" s="3" t="s">
        <v>2</v>
      </c>
      <c r="UVD67" s="4" t="s">
        <v>3</v>
      </c>
      <c r="UVE67" s="4" t="s">
        <v>4</v>
      </c>
      <c r="UVF67" s="4" t="s">
        <v>5</v>
      </c>
      <c r="UVG67" s="4" t="s">
        <v>6</v>
      </c>
      <c r="UVH67" s="4" t="s">
        <v>7</v>
      </c>
      <c r="UVI67" s="4" t="s">
        <v>8</v>
      </c>
      <c r="UVJ67" s="4" t="s">
        <v>9</v>
      </c>
      <c r="UVK67" s="4" t="s">
        <v>10</v>
      </c>
      <c r="UVL67" s="4" t="s">
        <v>11</v>
      </c>
      <c r="UVM67" s="4" t="s">
        <v>12</v>
      </c>
      <c r="UVN67" s="4" t="s">
        <v>13</v>
      </c>
      <c r="UVO67" s="4" t="s">
        <v>14</v>
      </c>
      <c r="UVP67" s="4" t="s">
        <v>63</v>
      </c>
      <c r="UVQ67" s="3"/>
      <c r="UVR67" s="3" t="s">
        <v>1</v>
      </c>
      <c r="UVS67" s="3" t="s">
        <v>2</v>
      </c>
      <c r="UVT67" s="4" t="s">
        <v>3</v>
      </c>
      <c r="UVU67" s="4" t="s">
        <v>4</v>
      </c>
      <c r="UVV67" s="4" t="s">
        <v>5</v>
      </c>
      <c r="UVW67" s="4" t="s">
        <v>6</v>
      </c>
      <c r="UVX67" s="4" t="s">
        <v>7</v>
      </c>
      <c r="UVY67" s="4" t="s">
        <v>8</v>
      </c>
      <c r="UVZ67" s="4" t="s">
        <v>9</v>
      </c>
      <c r="UWA67" s="4" t="s">
        <v>10</v>
      </c>
      <c r="UWB67" s="4" t="s">
        <v>11</v>
      </c>
      <c r="UWC67" s="4" t="s">
        <v>12</v>
      </c>
      <c r="UWD67" s="4" t="s">
        <v>13</v>
      </c>
      <c r="UWE67" s="4" t="s">
        <v>14</v>
      </c>
      <c r="UWF67" s="4" t="s">
        <v>63</v>
      </c>
      <c r="UWG67" s="3"/>
      <c r="UWH67" s="3" t="s">
        <v>1</v>
      </c>
      <c r="UWI67" s="3" t="s">
        <v>2</v>
      </c>
      <c r="UWJ67" s="4" t="s">
        <v>3</v>
      </c>
      <c r="UWK67" s="4" t="s">
        <v>4</v>
      </c>
      <c r="UWL67" s="4" t="s">
        <v>5</v>
      </c>
      <c r="UWM67" s="4" t="s">
        <v>6</v>
      </c>
      <c r="UWN67" s="4" t="s">
        <v>7</v>
      </c>
      <c r="UWO67" s="4" t="s">
        <v>8</v>
      </c>
      <c r="UWP67" s="4" t="s">
        <v>9</v>
      </c>
      <c r="UWQ67" s="4" t="s">
        <v>10</v>
      </c>
      <c r="UWR67" s="4" t="s">
        <v>11</v>
      </c>
      <c r="UWS67" s="4" t="s">
        <v>12</v>
      </c>
      <c r="UWT67" s="4" t="s">
        <v>13</v>
      </c>
      <c r="UWU67" s="4" t="s">
        <v>14</v>
      </c>
      <c r="UWV67" s="4" t="s">
        <v>63</v>
      </c>
      <c r="UWW67" s="3"/>
      <c r="UWX67" s="3" t="s">
        <v>1</v>
      </c>
      <c r="UWY67" s="3" t="s">
        <v>2</v>
      </c>
      <c r="UWZ67" s="4" t="s">
        <v>3</v>
      </c>
      <c r="UXA67" s="4" t="s">
        <v>4</v>
      </c>
      <c r="UXB67" s="4" t="s">
        <v>5</v>
      </c>
      <c r="UXC67" s="4" t="s">
        <v>6</v>
      </c>
      <c r="UXD67" s="4" t="s">
        <v>7</v>
      </c>
      <c r="UXE67" s="4" t="s">
        <v>8</v>
      </c>
      <c r="UXF67" s="4" t="s">
        <v>9</v>
      </c>
      <c r="UXG67" s="4" t="s">
        <v>10</v>
      </c>
      <c r="UXH67" s="4" t="s">
        <v>11</v>
      </c>
      <c r="UXI67" s="4" t="s">
        <v>12</v>
      </c>
      <c r="UXJ67" s="4" t="s">
        <v>13</v>
      </c>
      <c r="UXK67" s="4" t="s">
        <v>14</v>
      </c>
      <c r="UXL67" s="4" t="s">
        <v>63</v>
      </c>
      <c r="UXM67" s="3"/>
      <c r="UXN67" s="3" t="s">
        <v>1</v>
      </c>
      <c r="UXO67" s="3" t="s">
        <v>2</v>
      </c>
      <c r="UXP67" s="4" t="s">
        <v>3</v>
      </c>
      <c r="UXQ67" s="4" t="s">
        <v>4</v>
      </c>
      <c r="UXR67" s="4" t="s">
        <v>5</v>
      </c>
      <c r="UXS67" s="4" t="s">
        <v>6</v>
      </c>
      <c r="UXT67" s="4" t="s">
        <v>7</v>
      </c>
      <c r="UXU67" s="4" t="s">
        <v>8</v>
      </c>
      <c r="UXV67" s="4" t="s">
        <v>9</v>
      </c>
      <c r="UXW67" s="4" t="s">
        <v>10</v>
      </c>
      <c r="UXX67" s="4" t="s">
        <v>11</v>
      </c>
      <c r="UXY67" s="4" t="s">
        <v>12</v>
      </c>
      <c r="UXZ67" s="4" t="s">
        <v>13</v>
      </c>
      <c r="UYA67" s="4" t="s">
        <v>14</v>
      </c>
      <c r="UYB67" s="4" t="s">
        <v>63</v>
      </c>
      <c r="UYC67" s="3"/>
      <c r="UYD67" s="3" t="s">
        <v>1</v>
      </c>
      <c r="UYE67" s="3" t="s">
        <v>2</v>
      </c>
      <c r="UYF67" s="4" t="s">
        <v>3</v>
      </c>
      <c r="UYG67" s="4" t="s">
        <v>4</v>
      </c>
      <c r="UYH67" s="4" t="s">
        <v>5</v>
      </c>
      <c r="UYI67" s="4" t="s">
        <v>6</v>
      </c>
      <c r="UYJ67" s="4" t="s">
        <v>7</v>
      </c>
      <c r="UYK67" s="4" t="s">
        <v>8</v>
      </c>
      <c r="UYL67" s="4" t="s">
        <v>9</v>
      </c>
      <c r="UYM67" s="4" t="s">
        <v>10</v>
      </c>
      <c r="UYN67" s="4" t="s">
        <v>11</v>
      </c>
      <c r="UYO67" s="4" t="s">
        <v>12</v>
      </c>
      <c r="UYP67" s="4" t="s">
        <v>13</v>
      </c>
      <c r="UYQ67" s="4" t="s">
        <v>14</v>
      </c>
      <c r="UYR67" s="4" t="s">
        <v>63</v>
      </c>
      <c r="UYS67" s="3"/>
      <c r="UYT67" s="3" t="s">
        <v>1</v>
      </c>
      <c r="UYU67" s="3" t="s">
        <v>2</v>
      </c>
      <c r="UYV67" s="4" t="s">
        <v>3</v>
      </c>
      <c r="UYW67" s="4" t="s">
        <v>4</v>
      </c>
      <c r="UYX67" s="4" t="s">
        <v>5</v>
      </c>
      <c r="UYY67" s="4" t="s">
        <v>6</v>
      </c>
      <c r="UYZ67" s="4" t="s">
        <v>7</v>
      </c>
      <c r="UZA67" s="4" t="s">
        <v>8</v>
      </c>
      <c r="UZB67" s="4" t="s">
        <v>9</v>
      </c>
      <c r="UZC67" s="4" t="s">
        <v>10</v>
      </c>
      <c r="UZD67" s="4" t="s">
        <v>11</v>
      </c>
      <c r="UZE67" s="4" t="s">
        <v>12</v>
      </c>
      <c r="UZF67" s="4" t="s">
        <v>13</v>
      </c>
      <c r="UZG67" s="4" t="s">
        <v>14</v>
      </c>
      <c r="UZH67" s="4" t="s">
        <v>63</v>
      </c>
      <c r="UZI67" s="3"/>
      <c r="UZJ67" s="3" t="s">
        <v>1</v>
      </c>
      <c r="UZK67" s="3" t="s">
        <v>2</v>
      </c>
      <c r="UZL67" s="4" t="s">
        <v>3</v>
      </c>
      <c r="UZM67" s="4" t="s">
        <v>4</v>
      </c>
      <c r="UZN67" s="4" t="s">
        <v>5</v>
      </c>
      <c r="UZO67" s="4" t="s">
        <v>6</v>
      </c>
      <c r="UZP67" s="4" t="s">
        <v>7</v>
      </c>
      <c r="UZQ67" s="4" t="s">
        <v>8</v>
      </c>
      <c r="UZR67" s="4" t="s">
        <v>9</v>
      </c>
      <c r="UZS67" s="4" t="s">
        <v>10</v>
      </c>
      <c r="UZT67" s="4" t="s">
        <v>11</v>
      </c>
      <c r="UZU67" s="4" t="s">
        <v>12</v>
      </c>
      <c r="UZV67" s="4" t="s">
        <v>13</v>
      </c>
      <c r="UZW67" s="4" t="s">
        <v>14</v>
      </c>
      <c r="UZX67" s="4" t="s">
        <v>63</v>
      </c>
      <c r="UZY67" s="3"/>
      <c r="UZZ67" s="3" t="s">
        <v>1</v>
      </c>
      <c r="VAA67" s="3" t="s">
        <v>2</v>
      </c>
      <c r="VAB67" s="4" t="s">
        <v>3</v>
      </c>
      <c r="VAC67" s="4" t="s">
        <v>4</v>
      </c>
      <c r="VAD67" s="4" t="s">
        <v>5</v>
      </c>
      <c r="VAE67" s="4" t="s">
        <v>6</v>
      </c>
      <c r="VAF67" s="4" t="s">
        <v>7</v>
      </c>
      <c r="VAG67" s="4" t="s">
        <v>8</v>
      </c>
      <c r="VAH67" s="4" t="s">
        <v>9</v>
      </c>
      <c r="VAI67" s="4" t="s">
        <v>10</v>
      </c>
      <c r="VAJ67" s="4" t="s">
        <v>11</v>
      </c>
      <c r="VAK67" s="4" t="s">
        <v>12</v>
      </c>
      <c r="VAL67" s="4" t="s">
        <v>13</v>
      </c>
      <c r="VAM67" s="4" t="s">
        <v>14</v>
      </c>
      <c r="VAN67" s="4" t="s">
        <v>63</v>
      </c>
      <c r="VAO67" s="3"/>
      <c r="VAP67" s="3" t="s">
        <v>1</v>
      </c>
      <c r="VAQ67" s="3" t="s">
        <v>2</v>
      </c>
      <c r="VAR67" s="4" t="s">
        <v>3</v>
      </c>
      <c r="VAS67" s="4" t="s">
        <v>4</v>
      </c>
      <c r="VAT67" s="4" t="s">
        <v>5</v>
      </c>
      <c r="VAU67" s="4" t="s">
        <v>6</v>
      </c>
      <c r="VAV67" s="4" t="s">
        <v>7</v>
      </c>
      <c r="VAW67" s="4" t="s">
        <v>8</v>
      </c>
      <c r="VAX67" s="4" t="s">
        <v>9</v>
      </c>
      <c r="VAY67" s="4" t="s">
        <v>10</v>
      </c>
      <c r="VAZ67" s="4" t="s">
        <v>11</v>
      </c>
      <c r="VBA67" s="4" t="s">
        <v>12</v>
      </c>
      <c r="VBB67" s="4" t="s">
        <v>13</v>
      </c>
      <c r="VBC67" s="4" t="s">
        <v>14</v>
      </c>
      <c r="VBD67" s="4" t="s">
        <v>63</v>
      </c>
      <c r="VBE67" s="3"/>
      <c r="VBF67" s="3" t="s">
        <v>1</v>
      </c>
      <c r="VBG67" s="3" t="s">
        <v>2</v>
      </c>
      <c r="VBH67" s="4" t="s">
        <v>3</v>
      </c>
      <c r="VBI67" s="4" t="s">
        <v>4</v>
      </c>
      <c r="VBJ67" s="4" t="s">
        <v>5</v>
      </c>
      <c r="VBK67" s="4" t="s">
        <v>6</v>
      </c>
      <c r="VBL67" s="4" t="s">
        <v>7</v>
      </c>
      <c r="VBM67" s="4" t="s">
        <v>8</v>
      </c>
      <c r="VBN67" s="4" t="s">
        <v>9</v>
      </c>
      <c r="VBO67" s="4" t="s">
        <v>10</v>
      </c>
      <c r="VBP67" s="4" t="s">
        <v>11</v>
      </c>
      <c r="VBQ67" s="4" t="s">
        <v>12</v>
      </c>
      <c r="VBR67" s="4" t="s">
        <v>13</v>
      </c>
      <c r="VBS67" s="4" t="s">
        <v>14</v>
      </c>
      <c r="VBT67" s="4" t="s">
        <v>63</v>
      </c>
      <c r="VBU67" s="3"/>
      <c r="VBV67" s="3" t="s">
        <v>1</v>
      </c>
      <c r="VBW67" s="3" t="s">
        <v>2</v>
      </c>
      <c r="VBX67" s="4" t="s">
        <v>3</v>
      </c>
      <c r="VBY67" s="4" t="s">
        <v>4</v>
      </c>
      <c r="VBZ67" s="4" t="s">
        <v>5</v>
      </c>
      <c r="VCA67" s="4" t="s">
        <v>6</v>
      </c>
      <c r="VCB67" s="4" t="s">
        <v>7</v>
      </c>
      <c r="VCC67" s="4" t="s">
        <v>8</v>
      </c>
      <c r="VCD67" s="4" t="s">
        <v>9</v>
      </c>
      <c r="VCE67" s="4" t="s">
        <v>10</v>
      </c>
      <c r="VCF67" s="4" t="s">
        <v>11</v>
      </c>
      <c r="VCG67" s="4" t="s">
        <v>12</v>
      </c>
      <c r="VCH67" s="4" t="s">
        <v>13</v>
      </c>
      <c r="VCI67" s="4" t="s">
        <v>14</v>
      </c>
      <c r="VCJ67" s="4" t="s">
        <v>63</v>
      </c>
      <c r="VCK67" s="3"/>
      <c r="VCL67" s="3" t="s">
        <v>1</v>
      </c>
      <c r="VCM67" s="3" t="s">
        <v>2</v>
      </c>
      <c r="VCN67" s="4" t="s">
        <v>3</v>
      </c>
      <c r="VCO67" s="4" t="s">
        <v>4</v>
      </c>
      <c r="VCP67" s="4" t="s">
        <v>5</v>
      </c>
      <c r="VCQ67" s="4" t="s">
        <v>6</v>
      </c>
      <c r="VCR67" s="4" t="s">
        <v>7</v>
      </c>
      <c r="VCS67" s="4" t="s">
        <v>8</v>
      </c>
      <c r="VCT67" s="4" t="s">
        <v>9</v>
      </c>
      <c r="VCU67" s="4" t="s">
        <v>10</v>
      </c>
      <c r="VCV67" s="4" t="s">
        <v>11</v>
      </c>
      <c r="VCW67" s="4" t="s">
        <v>12</v>
      </c>
      <c r="VCX67" s="4" t="s">
        <v>13</v>
      </c>
      <c r="VCY67" s="4" t="s">
        <v>14</v>
      </c>
      <c r="VCZ67" s="4" t="s">
        <v>63</v>
      </c>
      <c r="VDA67" s="3"/>
      <c r="VDB67" s="3" t="s">
        <v>1</v>
      </c>
      <c r="VDC67" s="3" t="s">
        <v>2</v>
      </c>
      <c r="VDD67" s="4" t="s">
        <v>3</v>
      </c>
      <c r="VDE67" s="4" t="s">
        <v>4</v>
      </c>
      <c r="VDF67" s="4" t="s">
        <v>5</v>
      </c>
      <c r="VDG67" s="4" t="s">
        <v>6</v>
      </c>
      <c r="VDH67" s="4" t="s">
        <v>7</v>
      </c>
      <c r="VDI67" s="4" t="s">
        <v>8</v>
      </c>
      <c r="VDJ67" s="4" t="s">
        <v>9</v>
      </c>
      <c r="VDK67" s="4" t="s">
        <v>10</v>
      </c>
      <c r="VDL67" s="4" t="s">
        <v>11</v>
      </c>
      <c r="VDM67" s="4" t="s">
        <v>12</v>
      </c>
      <c r="VDN67" s="4" t="s">
        <v>13</v>
      </c>
      <c r="VDO67" s="4" t="s">
        <v>14</v>
      </c>
      <c r="VDP67" s="4" t="s">
        <v>63</v>
      </c>
      <c r="VDQ67" s="3"/>
      <c r="VDR67" s="3" t="s">
        <v>1</v>
      </c>
      <c r="VDS67" s="3" t="s">
        <v>2</v>
      </c>
      <c r="VDT67" s="4" t="s">
        <v>3</v>
      </c>
      <c r="VDU67" s="4" t="s">
        <v>4</v>
      </c>
      <c r="VDV67" s="4" t="s">
        <v>5</v>
      </c>
      <c r="VDW67" s="4" t="s">
        <v>6</v>
      </c>
      <c r="VDX67" s="4" t="s">
        <v>7</v>
      </c>
      <c r="VDY67" s="4" t="s">
        <v>8</v>
      </c>
      <c r="VDZ67" s="4" t="s">
        <v>9</v>
      </c>
      <c r="VEA67" s="4" t="s">
        <v>10</v>
      </c>
      <c r="VEB67" s="4" t="s">
        <v>11</v>
      </c>
      <c r="VEC67" s="4" t="s">
        <v>12</v>
      </c>
      <c r="VED67" s="4" t="s">
        <v>13</v>
      </c>
      <c r="VEE67" s="4" t="s">
        <v>14</v>
      </c>
      <c r="VEF67" s="4" t="s">
        <v>63</v>
      </c>
      <c r="VEG67" s="3"/>
      <c r="VEH67" s="3" t="s">
        <v>1</v>
      </c>
      <c r="VEI67" s="3" t="s">
        <v>2</v>
      </c>
      <c r="VEJ67" s="4" t="s">
        <v>3</v>
      </c>
      <c r="VEK67" s="4" t="s">
        <v>4</v>
      </c>
      <c r="VEL67" s="4" t="s">
        <v>5</v>
      </c>
      <c r="VEM67" s="4" t="s">
        <v>6</v>
      </c>
      <c r="VEN67" s="4" t="s">
        <v>7</v>
      </c>
      <c r="VEO67" s="4" t="s">
        <v>8</v>
      </c>
      <c r="VEP67" s="4" t="s">
        <v>9</v>
      </c>
      <c r="VEQ67" s="4" t="s">
        <v>10</v>
      </c>
      <c r="VER67" s="4" t="s">
        <v>11</v>
      </c>
      <c r="VES67" s="4" t="s">
        <v>12</v>
      </c>
      <c r="VET67" s="4" t="s">
        <v>13</v>
      </c>
      <c r="VEU67" s="4" t="s">
        <v>14</v>
      </c>
      <c r="VEV67" s="4" t="s">
        <v>63</v>
      </c>
      <c r="VEW67" s="3"/>
      <c r="VEX67" s="3" t="s">
        <v>1</v>
      </c>
      <c r="VEY67" s="3" t="s">
        <v>2</v>
      </c>
      <c r="VEZ67" s="4" t="s">
        <v>3</v>
      </c>
      <c r="VFA67" s="4" t="s">
        <v>4</v>
      </c>
      <c r="VFB67" s="4" t="s">
        <v>5</v>
      </c>
      <c r="VFC67" s="4" t="s">
        <v>6</v>
      </c>
      <c r="VFD67" s="4" t="s">
        <v>7</v>
      </c>
      <c r="VFE67" s="4" t="s">
        <v>8</v>
      </c>
      <c r="VFF67" s="4" t="s">
        <v>9</v>
      </c>
      <c r="VFG67" s="4" t="s">
        <v>10</v>
      </c>
      <c r="VFH67" s="4" t="s">
        <v>11</v>
      </c>
      <c r="VFI67" s="4" t="s">
        <v>12</v>
      </c>
      <c r="VFJ67" s="4" t="s">
        <v>13</v>
      </c>
      <c r="VFK67" s="4" t="s">
        <v>14</v>
      </c>
      <c r="VFL67" s="4" t="s">
        <v>63</v>
      </c>
      <c r="VFM67" s="3"/>
      <c r="VFN67" s="3" t="s">
        <v>1</v>
      </c>
      <c r="VFO67" s="3" t="s">
        <v>2</v>
      </c>
      <c r="VFP67" s="4" t="s">
        <v>3</v>
      </c>
      <c r="VFQ67" s="4" t="s">
        <v>4</v>
      </c>
      <c r="VFR67" s="4" t="s">
        <v>5</v>
      </c>
      <c r="VFS67" s="4" t="s">
        <v>6</v>
      </c>
      <c r="VFT67" s="4" t="s">
        <v>7</v>
      </c>
      <c r="VFU67" s="4" t="s">
        <v>8</v>
      </c>
      <c r="VFV67" s="4" t="s">
        <v>9</v>
      </c>
      <c r="VFW67" s="4" t="s">
        <v>10</v>
      </c>
      <c r="VFX67" s="4" t="s">
        <v>11</v>
      </c>
      <c r="VFY67" s="4" t="s">
        <v>12</v>
      </c>
      <c r="VFZ67" s="4" t="s">
        <v>13</v>
      </c>
      <c r="VGA67" s="4" t="s">
        <v>14</v>
      </c>
      <c r="VGB67" s="4" t="s">
        <v>63</v>
      </c>
      <c r="VGC67" s="3"/>
      <c r="VGD67" s="3" t="s">
        <v>1</v>
      </c>
      <c r="VGE67" s="3" t="s">
        <v>2</v>
      </c>
      <c r="VGF67" s="4" t="s">
        <v>3</v>
      </c>
      <c r="VGG67" s="4" t="s">
        <v>4</v>
      </c>
      <c r="VGH67" s="4" t="s">
        <v>5</v>
      </c>
      <c r="VGI67" s="4" t="s">
        <v>6</v>
      </c>
      <c r="VGJ67" s="4" t="s">
        <v>7</v>
      </c>
      <c r="VGK67" s="4" t="s">
        <v>8</v>
      </c>
      <c r="VGL67" s="4" t="s">
        <v>9</v>
      </c>
      <c r="VGM67" s="4" t="s">
        <v>10</v>
      </c>
      <c r="VGN67" s="4" t="s">
        <v>11</v>
      </c>
      <c r="VGO67" s="4" t="s">
        <v>12</v>
      </c>
      <c r="VGP67" s="4" t="s">
        <v>13</v>
      </c>
      <c r="VGQ67" s="4" t="s">
        <v>14</v>
      </c>
      <c r="VGR67" s="4" t="s">
        <v>63</v>
      </c>
      <c r="VGS67" s="3"/>
      <c r="VGT67" s="3" t="s">
        <v>1</v>
      </c>
      <c r="VGU67" s="3" t="s">
        <v>2</v>
      </c>
      <c r="VGV67" s="4" t="s">
        <v>3</v>
      </c>
      <c r="VGW67" s="4" t="s">
        <v>4</v>
      </c>
      <c r="VGX67" s="4" t="s">
        <v>5</v>
      </c>
      <c r="VGY67" s="4" t="s">
        <v>6</v>
      </c>
      <c r="VGZ67" s="4" t="s">
        <v>7</v>
      </c>
      <c r="VHA67" s="4" t="s">
        <v>8</v>
      </c>
      <c r="VHB67" s="4" t="s">
        <v>9</v>
      </c>
      <c r="VHC67" s="4" t="s">
        <v>10</v>
      </c>
      <c r="VHD67" s="4" t="s">
        <v>11</v>
      </c>
      <c r="VHE67" s="4" t="s">
        <v>12</v>
      </c>
      <c r="VHF67" s="4" t="s">
        <v>13</v>
      </c>
      <c r="VHG67" s="4" t="s">
        <v>14</v>
      </c>
      <c r="VHH67" s="4" t="s">
        <v>63</v>
      </c>
      <c r="VHI67" s="3"/>
      <c r="VHJ67" s="3" t="s">
        <v>1</v>
      </c>
      <c r="VHK67" s="3" t="s">
        <v>2</v>
      </c>
      <c r="VHL67" s="4" t="s">
        <v>3</v>
      </c>
      <c r="VHM67" s="4" t="s">
        <v>4</v>
      </c>
      <c r="VHN67" s="4" t="s">
        <v>5</v>
      </c>
      <c r="VHO67" s="4" t="s">
        <v>6</v>
      </c>
      <c r="VHP67" s="4" t="s">
        <v>7</v>
      </c>
      <c r="VHQ67" s="4" t="s">
        <v>8</v>
      </c>
      <c r="VHR67" s="4" t="s">
        <v>9</v>
      </c>
      <c r="VHS67" s="4" t="s">
        <v>10</v>
      </c>
      <c r="VHT67" s="4" t="s">
        <v>11</v>
      </c>
      <c r="VHU67" s="4" t="s">
        <v>12</v>
      </c>
      <c r="VHV67" s="4" t="s">
        <v>13</v>
      </c>
      <c r="VHW67" s="4" t="s">
        <v>14</v>
      </c>
      <c r="VHX67" s="4" t="s">
        <v>63</v>
      </c>
      <c r="VHY67" s="3"/>
      <c r="VHZ67" s="3" t="s">
        <v>1</v>
      </c>
      <c r="VIA67" s="3" t="s">
        <v>2</v>
      </c>
      <c r="VIB67" s="4" t="s">
        <v>3</v>
      </c>
      <c r="VIC67" s="4" t="s">
        <v>4</v>
      </c>
      <c r="VID67" s="4" t="s">
        <v>5</v>
      </c>
      <c r="VIE67" s="4" t="s">
        <v>6</v>
      </c>
      <c r="VIF67" s="4" t="s">
        <v>7</v>
      </c>
      <c r="VIG67" s="4" t="s">
        <v>8</v>
      </c>
      <c r="VIH67" s="4" t="s">
        <v>9</v>
      </c>
      <c r="VII67" s="4" t="s">
        <v>10</v>
      </c>
      <c r="VIJ67" s="4" t="s">
        <v>11</v>
      </c>
      <c r="VIK67" s="4" t="s">
        <v>12</v>
      </c>
      <c r="VIL67" s="4" t="s">
        <v>13</v>
      </c>
      <c r="VIM67" s="4" t="s">
        <v>14</v>
      </c>
      <c r="VIN67" s="4" t="s">
        <v>63</v>
      </c>
      <c r="VIO67" s="3"/>
      <c r="VIP67" s="3" t="s">
        <v>1</v>
      </c>
      <c r="VIQ67" s="3" t="s">
        <v>2</v>
      </c>
      <c r="VIR67" s="4" t="s">
        <v>3</v>
      </c>
      <c r="VIS67" s="4" t="s">
        <v>4</v>
      </c>
      <c r="VIT67" s="4" t="s">
        <v>5</v>
      </c>
      <c r="VIU67" s="4" t="s">
        <v>6</v>
      </c>
      <c r="VIV67" s="4" t="s">
        <v>7</v>
      </c>
      <c r="VIW67" s="4" t="s">
        <v>8</v>
      </c>
      <c r="VIX67" s="4" t="s">
        <v>9</v>
      </c>
      <c r="VIY67" s="4" t="s">
        <v>10</v>
      </c>
      <c r="VIZ67" s="4" t="s">
        <v>11</v>
      </c>
      <c r="VJA67" s="4" t="s">
        <v>12</v>
      </c>
      <c r="VJB67" s="4" t="s">
        <v>13</v>
      </c>
      <c r="VJC67" s="4" t="s">
        <v>14</v>
      </c>
      <c r="VJD67" s="4" t="s">
        <v>63</v>
      </c>
      <c r="VJE67" s="3"/>
      <c r="VJF67" s="3" t="s">
        <v>1</v>
      </c>
      <c r="VJG67" s="3" t="s">
        <v>2</v>
      </c>
      <c r="VJH67" s="4" t="s">
        <v>3</v>
      </c>
      <c r="VJI67" s="4" t="s">
        <v>4</v>
      </c>
      <c r="VJJ67" s="4" t="s">
        <v>5</v>
      </c>
      <c r="VJK67" s="4" t="s">
        <v>6</v>
      </c>
      <c r="VJL67" s="4" t="s">
        <v>7</v>
      </c>
      <c r="VJM67" s="4" t="s">
        <v>8</v>
      </c>
      <c r="VJN67" s="4" t="s">
        <v>9</v>
      </c>
      <c r="VJO67" s="4" t="s">
        <v>10</v>
      </c>
      <c r="VJP67" s="4" t="s">
        <v>11</v>
      </c>
      <c r="VJQ67" s="4" t="s">
        <v>12</v>
      </c>
      <c r="VJR67" s="4" t="s">
        <v>13</v>
      </c>
      <c r="VJS67" s="4" t="s">
        <v>14</v>
      </c>
      <c r="VJT67" s="4" t="s">
        <v>63</v>
      </c>
      <c r="VJU67" s="3"/>
      <c r="VJV67" s="3" t="s">
        <v>1</v>
      </c>
      <c r="VJW67" s="3" t="s">
        <v>2</v>
      </c>
      <c r="VJX67" s="4" t="s">
        <v>3</v>
      </c>
      <c r="VJY67" s="4" t="s">
        <v>4</v>
      </c>
      <c r="VJZ67" s="4" t="s">
        <v>5</v>
      </c>
      <c r="VKA67" s="4" t="s">
        <v>6</v>
      </c>
      <c r="VKB67" s="4" t="s">
        <v>7</v>
      </c>
      <c r="VKC67" s="4" t="s">
        <v>8</v>
      </c>
      <c r="VKD67" s="4" t="s">
        <v>9</v>
      </c>
      <c r="VKE67" s="4" t="s">
        <v>10</v>
      </c>
      <c r="VKF67" s="4" t="s">
        <v>11</v>
      </c>
      <c r="VKG67" s="4" t="s">
        <v>12</v>
      </c>
      <c r="VKH67" s="4" t="s">
        <v>13</v>
      </c>
      <c r="VKI67" s="4" t="s">
        <v>14</v>
      </c>
      <c r="VKJ67" s="4" t="s">
        <v>63</v>
      </c>
      <c r="VKK67" s="3"/>
      <c r="VKL67" s="3" t="s">
        <v>1</v>
      </c>
      <c r="VKM67" s="3" t="s">
        <v>2</v>
      </c>
      <c r="VKN67" s="4" t="s">
        <v>3</v>
      </c>
      <c r="VKO67" s="4" t="s">
        <v>4</v>
      </c>
      <c r="VKP67" s="4" t="s">
        <v>5</v>
      </c>
      <c r="VKQ67" s="4" t="s">
        <v>6</v>
      </c>
      <c r="VKR67" s="4" t="s">
        <v>7</v>
      </c>
      <c r="VKS67" s="4" t="s">
        <v>8</v>
      </c>
      <c r="VKT67" s="4" t="s">
        <v>9</v>
      </c>
      <c r="VKU67" s="4" t="s">
        <v>10</v>
      </c>
      <c r="VKV67" s="4" t="s">
        <v>11</v>
      </c>
      <c r="VKW67" s="4" t="s">
        <v>12</v>
      </c>
      <c r="VKX67" s="4" t="s">
        <v>13</v>
      </c>
      <c r="VKY67" s="4" t="s">
        <v>14</v>
      </c>
      <c r="VKZ67" s="4" t="s">
        <v>63</v>
      </c>
      <c r="VLA67" s="3"/>
      <c r="VLB67" s="3" t="s">
        <v>1</v>
      </c>
      <c r="VLC67" s="3" t="s">
        <v>2</v>
      </c>
      <c r="VLD67" s="4" t="s">
        <v>3</v>
      </c>
      <c r="VLE67" s="4" t="s">
        <v>4</v>
      </c>
      <c r="VLF67" s="4" t="s">
        <v>5</v>
      </c>
      <c r="VLG67" s="4" t="s">
        <v>6</v>
      </c>
      <c r="VLH67" s="4" t="s">
        <v>7</v>
      </c>
      <c r="VLI67" s="4" t="s">
        <v>8</v>
      </c>
      <c r="VLJ67" s="4" t="s">
        <v>9</v>
      </c>
      <c r="VLK67" s="4" t="s">
        <v>10</v>
      </c>
      <c r="VLL67" s="4" t="s">
        <v>11</v>
      </c>
      <c r="VLM67" s="4" t="s">
        <v>12</v>
      </c>
      <c r="VLN67" s="4" t="s">
        <v>13</v>
      </c>
      <c r="VLO67" s="4" t="s">
        <v>14</v>
      </c>
      <c r="VLP67" s="4" t="s">
        <v>63</v>
      </c>
      <c r="VLQ67" s="3"/>
      <c r="VLR67" s="3" t="s">
        <v>1</v>
      </c>
      <c r="VLS67" s="3" t="s">
        <v>2</v>
      </c>
      <c r="VLT67" s="4" t="s">
        <v>3</v>
      </c>
      <c r="VLU67" s="4" t="s">
        <v>4</v>
      </c>
      <c r="VLV67" s="4" t="s">
        <v>5</v>
      </c>
      <c r="VLW67" s="4" t="s">
        <v>6</v>
      </c>
      <c r="VLX67" s="4" t="s">
        <v>7</v>
      </c>
      <c r="VLY67" s="4" t="s">
        <v>8</v>
      </c>
      <c r="VLZ67" s="4" t="s">
        <v>9</v>
      </c>
      <c r="VMA67" s="4" t="s">
        <v>10</v>
      </c>
      <c r="VMB67" s="4" t="s">
        <v>11</v>
      </c>
      <c r="VMC67" s="4" t="s">
        <v>12</v>
      </c>
      <c r="VMD67" s="4" t="s">
        <v>13</v>
      </c>
      <c r="VME67" s="4" t="s">
        <v>14</v>
      </c>
      <c r="VMF67" s="4" t="s">
        <v>63</v>
      </c>
      <c r="VMG67" s="3"/>
      <c r="VMH67" s="3" t="s">
        <v>1</v>
      </c>
      <c r="VMI67" s="3" t="s">
        <v>2</v>
      </c>
      <c r="VMJ67" s="4" t="s">
        <v>3</v>
      </c>
      <c r="VMK67" s="4" t="s">
        <v>4</v>
      </c>
      <c r="VML67" s="4" t="s">
        <v>5</v>
      </c>
      <c r="VMM67" s="4" t="s">
        <v>6</v>
      </c>
      <c r="VMN67" s="4" t="s">
        <v>7</v>
      </c>
      <c r="VMO67" s="4" t="s">
        <v>8</v>
      </c>
      <c r="VMP67" s="4" t="s">
        <v>9</v>
      </c>
      <c r="VMQ67" s="4" t="s">
        <v>10</v>
      </c>
      <c r="VMR67" s="4" t="s">
        <v>11</v>
      </c>
      <c r="VMS67" s="4" t="s">
        <v>12</v>
      </c>
      <c r="VMT67" s="4" t="s">
        <v>13</v>
      </c>
      <c r="VMU67" s="4" t="s">
        <v>14</v>
      </c>
      <c r="VMV67" s="4" t="s">
        <v>63</v>
      </c>
      <c r="VMW67" s="3"/>
      <c r="VMX67" s="3" t="s">
        <v>1</v>
      </c>
      <c r="VMY67" s="3" t="s">
        <v>2</v>
      </c>
      <c r="VMZ67" s="4" t="s">
        <v>3</v>
      </c>
      <c r="VNA67" s="4" t="s">
        <v>4</v>
      </c>
      <c r="VNB67" s="4" t="s">
        <v>5</v>
      </c>
      <c r="VNC67" s="4" t="s">
        <v>6</v>
      </c>
      <c r="VND67" s="4" t="s">
        <v>7</v>
      </c>
      <c r="VNE67" s="4" t="s">
        <v>8</v>
      </c>
      <c r="VNF67" s="4" t="s">
        <v>9</v>
      </c>
      <c r="VNG67" s="4" t="s">
        <v>10</v>
      </c>
      <c r="VNH67" s="4" t="s">
        <v>11</v>
      </c>
      <c r="VNI67" s="4" t="s">
        <v>12</v>
      </c>
      <c r="VNJ67" s="4" t="s">
        <v>13</v>
      </c>
      <c r="VNK67" s="4" t="s">
        <v>14</v>
      </c>
      <c r="VNL67" s="4" t="s">
        <v>63</v>
      </c>
      <c r="VNM67" s="3"/>
      <c r="VNN67" s="3" t="s">
        <v>1</v>
      </c>
      <c r="VNO67" s="3" t="s">
        <v>2</v>
      </c>
      <c r="VNP67" s="4" t="s">
        <v>3</v>
      </c>
      <c r="VNQ67" s="4" t="s">
        <v>4</v>
      </c>
      <c r="VNR67" s="4" t="s">
        <v>5</v>
      </c>
      <c r="VNS67" s="4" t="s">
        <v>6</v>
      </c>
      <c r="VNT67" s="4" t="s">
        <v>7</v>
      </c>
      <c r="VNU67" s="4" t="s">
        <v>8</v>
      </c>
      <c r="VNV67" s="4" t="s">
        <v>9</v>
      </c>
      <c r="VNW67" s="4" t="s">
        <v>10</v>
      </c>
      <c r="VNX67" s="4" t="s">
        <v>11</v>
      </c>
      <c r="VNY67" s="4" t="s">
        <v>12</v>
      </c>
      <c r="VNZ67" s="4" t="s">
        <v>13</v>
      </c>
      <c r="VOA67" s="4" t="s">
        <v>14</v>
      </c>
      <c r="VOB67" s="4" t="s">
        <v>63</v>
      </c>
      <c r="VOC67" s="3"/>
      <c r="VOD67" s="3" t="s">
        <v>1</v>
      </c>
      <c r="VOE67" s="3" t="s">
        <v>2</v>
      </c>
      <c r="VOF67" s="4" t="s">
        <v>3</v>
      </c>
      <c r="VOG67" s="4" t="s">
        <v>4</v>
      </c>
      <c r="VOH67" s="4" t="s">
        <v>5</v>
      </c>
      <c r="VOI67" s="4" t="s">
        <v>6</v>
      </c>
      <c r="VOJ67" s="4" t="s">
        <v>7</v>
      </c>
      <c r="VOK67" s="4" t="s">
        <v>8</v>
      </c>
      <c r="VOL67" s="4" t="s">
        <v>9</v>
      </c>
      <c r="VOM67" s="4" t="s">
        <v>10</v>
      </c>
      <c r="VON67" s="4" t="s">
        <v>11</v>
      </c>
      <c r="VOO67" s="4" t="s">
        <v>12</v>
      </c>
      <c r="VOP67" s="4" t="s">
        <v>13</v>
      </c>
      <c r="VOQ67" s="4" t="s">
        <v>14</v>
      </c>
      <c r="VOR67" s="4" t="s">
        <v>63</v>
      </c>
      <c r="VOS67" s="3"/>
      <c r="VOT67" s="3" t="s">
        <v>1</v>
      </c>
      <c r="VOU67" s="3" t="s">
        <v>2</v>
      </c>
      <c r="VOV67" s="4" t="s">
        <v>3</v>
      </c>
      <c r="VOW67" s="4" t="s">
        <v>4</v>
      </c>
      <c r="VOX67" s="4" t="s">
        <v>5</v>
      </c>
      <c r="VOY67" s="4" t="s">
        <v>6</v>
      </c>
      <c r="VOZ67" s="4" t="s">
        <v>7</v>
      </c>
      <c r="VPA67" s="4" t="s">
        <v>8</v>
      </c>
      <c r="VPB67" s="4" t="s">
        <v>9</v>
      </c>
      <c r="VPC67" s="4" t="s">
        <v>10</v>
      </c>
      <c r="VPD67" s="4" t="s">
        <v>11</v>
      </c>
      <c r="VPE67" s="4" t="s">
        <v>12</v>
      </c>
      <c r="VPF67" s="4" t="s">
        <v>13</v>
      </c>
      <c r="VPG67" s="4" t="s">
        <v>14</v>
      </c>
      <c r="VPH67" s="4" t="s">
        <v>63</v>
      </c>
      <c r="VPI67" s="3"/>
      <c r="VPJ67" s="3" t="s">
        <v>1</v>
      </c>
      <c r="VPK67" s="3" t="s">
        <v>2</v>
      </c>
      <c r="VPL67" s="4" t="s">
        <v>3</v>
      </c>
      <c r="VPM67" s="4" t="s">
        <v>4</v>
      </c>
      <c r="VPN67" s="4" t="s">
        <v>5</v>
      </c>
      <c r="VPO67" s="4" t="s">
        <v>6</v>
      </c>
      <c r="VPP67" s="4" t="s">
        <v>7</v>
      </c>
      <c r="VPQ67" s="4" t="s">
        <v>8</v>
      </c>
      <c r="VPR67" s="4" t="s">
        <v>9</v>
      </c>
      <c r="VPS67" s="4" t="s">
        <v>10</v>
      </c>
      <c r="VPT67" s="4" t="s">
        <v>11</v>
      </c>
      <c r="VPU67" s="4" t="s">
        <v>12</v>
      </c>
      <c r="VPV67" s="4" t="s">
        <v>13</v>
      </c>
      <c r="VPW67" s="4" t="s">
        <v>14</v>
      </c>
      <c r="VPX67" s="4" t="s">
        <v>63</v>
      </c>
      <c r="VPY67" s="3"/>
      <c r="VPZ67" s="3" t="s">
        <v>1</v>
      </c>
      <c r="VQA67" s="3" t="s">
        <v>2</v>
      </c>
      <c r="VQB67" s="4" t="s">
        <v>3</v>
      </c>
      <c r="VQC67" s="4" t="s">
        <v>4</v>
      </c>
      <c r="VQD67" s="4" t="s">
        <v>5</v>
      </c>
      <c r="VQE67" s="4" t="s">
        <v>6</v>
      </c>
      <c r="VQF67" s="4" t="s">
        <v>7</v>
      </c>
      <c r="VQG67" s="4" t="s">
        <v>8</v>
      </c>
      <c r="VQH67" s="4" t="s">
        <v>9</v>
      </c>
      <c r="VQI67" s="4" t="s">
        <v>10</v>
      </c>
      <c r="VQJ67" s="4" t="s">
        <v>11</v>
      </c>
      <c r="VQK67" s="4" t="s">
        <v>12</v>
      </c>
      <c r="VQL67" s="4" t="s">
        <v>13</v>
      </c>
      <c r="VQM67" s="4" t="s">
        <v>14</v>
      </c>
      <c r="VQN67" s="4" t="s">
        <v>63</v>
      </c>
      <c r="VQO67" s="3"/>
      <c r="VQP67" s="3" t="s">
        <v>1</v>
      </c>
      <c r="VQQ67" s="3" t="s">
        <v>2</v>
      </c>
      <c r="VQR67" s="4" t="s">
        <v>3</v>
      </c>
      <c r="VQS67" s="4" t="s">
        <v>4</v>
      </c>
      <c r="VQT67" s="4" t="s">
        <v>5</v>
      </c>
      <c r="VQU67" s="4" t="s">
        <v>6</v>
      </c>
      <c r="VQV67" s="4" t="s">
        <v>7</v>
      </c>
      <c r="VQW67" s="4" t="s">
        <v>8</v>
      </c>
      <c r="VQX67" s="4" t="s">
        <v>9</v>
      </c>
      <c r="VQY67" s="4" t="s">
        <v>10</v>
      </c>
      <c r="VQZ67" s="4" t="s">
        <v>11</v>
      </c>
      <c r="VRA67" s="4" t="s">
        <v>12</v>
      </c>
      <c r="VRB67" s="4" t="s">
        <v>13</v>
      </c>
      <c r="VRC67" s="4" t="s">
        <v>14</v>
      </c>
      <c r="VRD67" s="4" t="s">
        <v>63</v>
      </c>
      <c r="VRE67" s="3"/>
      <c r="VRF67" s="3" t="s">
        <v>1</v>
      </c>
      <c r="VRG67" s="3" t="s">
        <v>2</v>
      </c>
      <c r="VRH67" s="4" t="s">
        <v>3</v>
      </c>
      <c r="VRI67" s="4" t="s">
        <v>4</v>
      </c>
      <c r="VRJ67" s="4" t="s">
        <v>5</v>
      </c>
      <c r="VRK67" s="4" t="s">
        <v>6</v>
      </c>
      <c r="VRL67" s="4" t="s">
        <v>7</v>
      </c>
      <c r="VRM67" s="4" t="s">
        <v>8</v>
      </c>
      <c r="VRN67" s="4" t="s">
        <v>9</v>
      </c>
      <c r="VRO67" s="4" t="s">
        <v>10</v>
      </c>
      <c r="VRP67" s="4" t="s">
        <v>11</v>
      </c>
      <c r="VRQ67" s="4" t="s">
        <v>12</v>
      </c>
      <c r="VRR67" s="4" t="s">
        <v>13</v>
      </c>
      <c r="VRS67" s="4" t="s">
        <v>14</v>
      </c>
      <c r="VRT67" s="4" t="s">
        <v>63</v>
      </c>
      <c r="VRU67" s="3"/>
      <c r="VRV67" s="3" t="s">
        <v>1</v>
      </c>
      <c r="VRW67" s="3" t="s">
        <v>2</v>
      </c>
      <c r="VRX67" s="4" t="s">
        <v>3</v>
      </c>
      <c r="VRY67" s="4" t="s">
        <v>4</v>
      </c>
      <c r="VRZ67" s="4" t="s">
        <v>5</v>
      </c>
      <c r="VSA67" s="4" t="s">
        <v>6</v>
      </c>
      <c r="VSB67" s="4" t="s">
        <v>7</v>
      </c>
      <c r="VSC67" s="4" t="s">
        <v>8</v>
      </c>
      <c r="VSD67" s="4" t="s">
        <v>9</v>
      </c>
      <c r="VSE67" s="4" t="s">
        <v>10</v>
      </c>
      <c r="VSF67" s="4" t="s">
        <v>11</v>
      </c>
      <c r="VSG67" s="4" t="s">
        <v>12</v>
      </c>
      <c r="VSH67" s="4" t="s">
        <v>13</v>
      </c>
      <c r="VSI67" s="4" t="s">
        <v>14</v>
      </c>
      <c r="VSJ67" s="4" t="s">
        <v>63</v>
      </c>
      <c r="VSK67" s="3"/>
      <c r="VSL67" s="3" t="s">
        <v>1</v>
      </c>
      <c r="VSM67" s="3" t="s">
        <v>2</v>
      </c>
      <c r="VSN67" s="4" t="s">
        <v>3</v>
      </c>
      <c r="VSO67" s="4" t="s">
        <v>4</v>
      </c>
      <c r="VSP67" s="4" t="s">
        <v>5</v>
      </c>
      <c r="VSQ67" s="4" t="s">
        <v>6</v>
      </c>
      <c r="VSR67" s="4" t="s">
        <v>7</v>
      </c>
      <c r="VSS67" s="4" t="s">
        <v>8</v>
      </c>
      <c r="VST67" s="4" t="s">
        <v>9</v>
      </c>
      <c r="VSU67" s="4" t="s">
        <v>10</v>
      </c>
      <c r="VSV67" s="4" t="s">
        <v>11</v>
      </c>
      <c r="VSW67" s="4" t="s">
        <v>12</v>
      </c>
      <c r="VSX67" s="4" t="s">
        <v>13</v>
      </c>
      <c r="VSY67" s="4" t="s">
        <v>14</v>
      </c>
      <c r="VSZ67" s="4" t="s">
        <v>63</v>
      </c>
      <c r="VTA67" s="3"/>
      <c r="VTB67" s="3" t="s">
        <v>1</v>
      </c>
      <c r="VTC67" s="3" t="s">
        <v>2</v>
      </c>
      <c r="VTD67" s="4" t="s">
        <v>3</v>
      </c>
      <c r="VTE67" s="4" t="s">
        <v>4</v>
      </c>
      <c r="VTF67" s="4" t="s">
        <v>5</v>
      </c>
      <c r="VTG67" s="4" t="s">
        <v>6</v>
      </c>
      <c r="VTH67" s="4" t="s">
        <v>7</v>
      </c>
      <c r="VTI67" s="4" t="s">
        <v>8</v>
      </c>
      <c r="VTJ67" s="4" t="s">
        <v>9</v>
      </c>
      <c r="VTK67" s="4" t="s">
        <v>10</v>
      </c>
      <c r="VTL67" s="4" t="s">
        <v>11</v>
      </c>
      <c r="VTM67" s="4" t="s">
        <v>12</v>
      </c>
      <c r="VTN67" s="4" t="s">
        <v>13</v>
      </c>
      <c r="VTO67" s="4" t="s">
        <v>14</v>
      </c>
      <c r="VTP67" s="4" t="s">
        <v>63</v>
      </c>
      <c r="VTQ67" s="3"/>
      <c r="VTR67" s="3" t="s">
        <v>1</v>
      </c>
      <c r="VTS67" s="3" t="s">
        <v>2</v>
      </c>
      <c r="VTT67" s="4" t="s">
        <v>3</v>
      </c>
      <c r="VTU67" s="4" t="s">
        <v>4</v>
      </c>
      <c r="VTV67" s="4" t="s">
        <v>5</v>
      </c>
      <c r="VTW67" s="4" t="s">
        <v>6</v>
      </c>
      <c r="VTX67" s="4" t="s">
        <v>7</v>
      </c>
      <c r="VTY67" s="4" t="s">
        <v>8</v>
      </c>
      <c r="VTZ67" s="4" t="s">
        <v>9</v>
      </c>
      <c r="VUA67" s="4" t="s">
        <v>10</v>
      </c>
      <c r="VUB67" s="4" t="s">
        <v>11</v>
      </c>
      <c r="VUC67" s="4" t="s">
        <v>12</v>
      </c>
      <c r="VUD67" s="4" t="s">
        <v>13</v>
      </c>
      <c r="VUE67" s="4" t="s">
        <v>14</v>
      </c>
      <c r="VUF67" s="4" t="s">
        <v>63</v>
      </c>
      <c r="VUG67" s="3"/>
      <c r="VUH67" s="3" t="s">
        <v>1</v>
      </c>
      <c r="VUI67" s="3" t="s">
        <v>2</v>
      </c>
      <c r="VUJ67" s="4" t="s">
        <v>3</v>
      </c>
      <c r="VUK67" s="4" t="s">
        <v>4</v>
      </c>
      <c r="VUL67" s="4" t="s">
        <v>5</v>
      </c>
      <c r="VUM67" s="4" t="s">
        <v>6</v>
      </c>
      <c r="VUN67" s="4" t="s">
        <v>7</v>
      </c>
      <c r="VUO67" s="4" t="s">
        <v>8</v>
      </c>
      <c r="VUP67" s="4" t="s">
        <v>9</v>
      </c>
      <c r="VUQ67" s="4" t="s">
        <v>10</v>
      </c>
      <c r="VUR67" s="4" t="s">
        <v>11</v>
      </c>
      <c r="VUS67" s="4" t="s">
        <v>12</v>
      </c>
      <c r="VUT67" s="4" t="s">
        <v>13</v>
      </c>
      <c r="VUU67" s="4" t="s">
        <v>14</v>
      </c>
      <c r="VUV67" s="4" t="s">
        <v>63</v>
      </c>
      <c r="VUW67" s="3"/>
      <c r="VUX67" s="3" t="s">
        <v>1</v>
      </c>
      <c r="VUY67" s="3" t="s">
        <v>2</v>
      </c>
      <c r="VUZ67" s="4" t="s">
        <v>3</v>
      </c>
      <c r="VVA67" s="4" t="s">
        <v>4</v>
      </c>
      <c r="VVB67" s="4" t="s">
        <v>5</v>
      </c>
      <c r="VVC67" s="4" t="s">
        <v>6</v>
      </c>
      <c r="VVD67" s="4" t="s">
        <v>7</v>
      </c>
      <c r="VVE67" s="4" t="s">
        <v>8</v>
      </c>
      <c r="VVF67" s="4" t="s">
        <v>9</v>
      </c>
      <c r="VVG67" s="4" t="s">
        <v>10</v>
      </c>
      <c r="VVH67" s="4" t="s">
        <v>11</v>
      </c>
      <c r="VVI67" s="4" t="s">
        <v>12</v>
      </c>
      <c r="VVJ67" s="4" t="s">
        <v>13</v>
      </c>
      <c r="VVK67" s="4" t="s">
        <v>14</v>
      </c>
      <c r="VVL67" s="4" t="s">
        <v>63</v>
      </c>
      <c r="VVM67" s="3"/>
      <c r="VVN67" s="3" t="s">
        <v>1</v>
      </c>
      <c r="VVO67" s="3" t="s">
        <v>2</v>
      </c>
      <c r="VVP67" s="4" t="s">
        <v>3</v>
      </c>
      <c r="VVQ67" s="4" t="s">
        <v>4</v>
      </c>
      <c r="VVR67" s="4" t="s">
        <v>5</v>
      </c>
      <c r="VVS67" s="4" t="s">
        <v>6</v>
      </c>
      <c r="VVT67" s="4" t="s">
        <v>7</v>
      </c>
      <c r="VVU67" s="4" t="s">
        <v>8</v>
      </c>
      <c r="VVV67" s="4" t="s">
        <v>9</v>
      </c>
      <c r="VVW67" s="4" t="s">
        <v>10</v>
      </c>
      <c r="VVX67" s="4" t="s">
        <v>11</v>
      </c>
      <c r="VVY67" s="4" t="s">
        <v>12</v>
      </c>
      <c r="VVZ67" s="4" t="s">
        <v>13</v>
      </c>
      <c r="VWA67" s="4" t="s">
        <v>14</v>
      </c>
      <c r="VWB67" s="4" t="s">
        <v>63</v>
      </c>
      <c r="VWC67" s="3"/>
      <c r="VWD67" s="3" t="s">
        <v>1</v>
      </c>
      <c r="VWE67" s="3" t="s">
        <v>2</v>
      </c>
      <c r="VWF67" s="4" t="s">
        <v>3</v>
      </c>
      <c r="VWG67" s="4" t="s">
        <v>4</v>
      </c>
      <c r="VWH67" s="4" t="s">
        <v>5</v>
      </c>
      <c r="VWI67" s="4" t="s">
        <v>6</v>
      </c>
      <c r="VWJ67" s="4" t="s">
        <v>7</v>
      </c>
      <c r="VWK67" s="4" t="s">
        <v>8</v>
      </c>
      <c r="VWL67" s="4" t="s">
        <v>9</v>
      </c>
      <c r="VWM67" s="4" t="s">
        <v>10</v>
      </c>
      <c r="VWN67" s="4" t="s">
        <v>11</v>
      </c>
      <c r="VWO67" s="4" t="s">
        <v>12</v>
      </c>
      <c r="VWP67" s="4" t="s">
        <v>13</v>
      </c>
      <c r="VWQ67" s="4" t="s">
        <v>14</v>
      </c>
      <c r="VWR67" s="4" t="s">
        <v>63</v>
      </c>
      <c r="VWS67" s="3"/>
      <c r="VWT67" s="3" t="s">
        <v>1</v>
      </c>
      <c r="VWU67" s="3" t="s">
        <v>2</v>
      </c>
      <c r="VWV67" s="4" t="s">
        <v>3</v>
      </c>
      <c r="VWW67" s="4" t="s">
        <v>4</v>
      </c>
      <c r="VWX67" s="4" t="s">
        <v>5</v>
      </c>
      <c r="VWY67" s="4" t="s">
        <v>6</v>
      </c>
      <c r="VWZ67" s="4" t="s">
        <v>7</v>
      </c>
      <c r="VXA67" s="4" t="s">
        <v>8</v>
      </c>
      <c r="VXB67" s="4" t="s">
        <v>9</v>
      </c>
      <c r="VXC67" s="4" t="s">
        <v>10</v>
      </c>
      <c r="VXD67" s="4" t="s">
        <v>11</v>
      </c>
      <c r="VXE67" s="4" t="s">
        <v>12</v>
      </c>
      <c r="VXF67" s="4" t="s">
        <v>13</v>
      </c>
      <c r="VXG67" s="4" t="s">
        <v>14</v>
      </c>
      <c r="VXH67" s="4" t="s">
        <v>63</v>
      </c>
      <c r="VXI67" s="3"/>
      <c r="VXJ67" s="3" t="s">
        <v>1</v>
      </c>
      <c r="VXK67" s="3" t="s">
        <v>2</v>
      </c>
      <c r="VXL67" s="4" t="s">
        <v>3</v>
      </c>
      <c r="VXM67" s="4" t="s">
        <v>4</v>
      </c>
      <c r="VXN67" s="4" t="s">
        <v>5</v>
      </c>
      <c r="VXO67" s="4" t="s">
        <v>6</v>
      </c>
      <c r="VXP67" s="4" t="s">
        <v>7</v>
      </c>
      <c r="VXQ67" s="4" t="s">
        <v>8</v>
      </c>
      <c r="VXR67" s="4" t="s">
        <v>9</v>
      </c>
      <c r="VXS67" s="4" t="s">
        <v>10</v>
      </c>
      <c r="VXT67" s="4" t="s">
        <v>11</v>
      </c>
      <c r="VXU67" s="4" t="s">
        <v>12</v>
      </c>
      <c r="VXV67" s="4" t="s">
        <v>13</v>
      </c>
      <c r="VXW67" s="4" t="s">
        <v>14</v>
      </c>
      <c r="VXX67" s="4" t="s">
        <v>63</v>
      </c>
      <c r="VXY67" s="3"/>
      <c r="VXZ67" s="3" t="s">
        <v>1</v>
      </c>
      <c r="VYA67" s="3" t="s">
        <v>2</v>
      </c>
      <c r="VYB67" s="4" t="s">
        <v>3</v>
      </c>
      <c r="VYC67" s="4" t="s">
        <v>4</v>
      </c>
      <c r="VYD67" s="4" t="s">
        <v>5</v>
      </c>
      <c r="VYE67" s="4" t="s">
        <v>6</v>
      </c>
      <c r="VYF67" s="4" t="s">
        <v>7</v>
      </c>
      <c r="VYG67" s="4" t="s">
        <v>8</v>
      </c>
      <c r="VYH67" s="4" t="s">
        <v>9</v>
      </c>
      <c r="VYI67" s="4" t="s">
        <v>10</v>
      </c>
      <c r="VYJ67" s="4" t="s">
        <v>11</v>
      </c>
      <c r="VYK67" s="4" t="s">
        <v>12</v>
      </c>
      <c r="VYL67" s="4" t="s">
        <v>13</v>
      </c>
      <c r="VYM67" s="4" t="s">
        <v>14</v>
      </c>
      <c r="VYN67" s="4" t="s">
        <v>63</v>
      </c>
      <c r="VYO67" s="3"/>
      <c r="VYP67" s="3" t="s">
        <v>1</v>
      </c>
      <c r="VYQ67" s="3" t="s">
        <v>2</v>
      </c>
      <c r="VYR67" s="4" t="s">
        <v>3</v>
      </c>
      <c r="VYS67" s="4" t="s">
        <v>4</v>
      </c>
      <c r="VYT67" s="4" t="s">
        <v>5</v>
      </c>
      <c r="VYU67" s="4" t="s">
        <v>6</v>
      </c>
      <c r="VYV67" s="4" t="s">
        <v>7</v>
      </c>
      <c r="VYW67" s="4" t="s">
        <v>8</v>
      </c>
      <c r="VYX67" s="4" t="s">
        <v>9</v>
      </c>
      <c r="VYY67" s="4" t="s">
        <v>10</v>
      </c>
      <c r="VYZ67" s="4" t="s">
        <v>11</v>
      </c>
      <c r="VZA67" s="4" t="s">
        <v>12</v>
      </c>
      <c r="VZB67" s="4" t="s">
        <v>13</v>
      </c>
      <c r="VZC67" s="4" t="s">
        <v>14</v>
      </c>
      <c r="VZD67" s="4" t="s">
        <v>63</v>
      </c>
      <c r="VZE67" s="3"/>
      <c r="VZF67" s="3" t="s">
        <v>1</v>
      </c>
      <c r="VZG67" s="3" t="s">
        <v>2</v>
      </c>
      <c r="VZH67" s="4" t="s">
        <v>3</v>
      </c>
      <c r="VZI67" s="4" t="s">
        <v>4</v>
      </c>
      <c r="VZJ67" s="4" t="s">
        <v>5</v>
      </c>
      <c r="VZK67" s="4" t="s">
        <v>6</v>
      </c>
      <c r="VZL67" s="4" t="s">
        <v>7</v>
      </c>
      <c r="VZM67" s="4" t="s">
        <v>8</v>
      </c>
      <c r="VZN67" s="4" t="s">
        <v>9</v>
      </c>
      <c r="VZO67" s="4" t="s">
        <v>10</v>
      </c>
      <c r="VZP67" s="4" t="s">
        <v>11</v>
      </c>
      <c r="VZQ67" s="4" t="s">
        <v>12</v>
      </c>
      <c r="VZR67" s="4" t="s">
        <v>13</v>
      </c>
      <c r="VZS67" s="4" t="s">
        <v>14</v>
      </c>
      <c r="VZT67" s="4" t="s">
        <v>63</v>
      </c>
      <c r="VZU67" s="3"/>
      <c r="VZV67" s="3" t="s">
        <v>1</v>
      </c>
      <c r="VZW67" s="3" t="s">
        <v>2</v>
      </c>
      <c r="VZX67" s="4" t="s">
        <v>3</v>
      </c>
      <c r="VZY67" s="4" t="s">
        <v>4</v>
      </c>
      <c r="VZZ67" s="4" t="s">
        <v>5</v>
      </c>
      <c r="WAA67" s="4" t="s">
        <v>6</v>
      </c>
      <c r="WAB67" s="4" t="s">
        <v>7</v>
      </c>
      <c r="WAC67" s="4" t="s">
        <v>8</v>
      </c>
      <c r="WAD67" s="4" t="s">
        <v>9</v>
      </c>
      <c r="WAE67" s="4" t="s">
        <v>10</v>
      </c>
      <c r="WAF67" s="4" t="s">
        <v>11</v>
      </c>
      <c r="WAG67" s="4" t="s">
        <v>12</v>
      </c>
      <c r="WAH67" s="4" t="s">
        <v>13</v>
      </c>
      <c r="WAI67" s="4" t="s">
        <v>14</v>
      </c>
      <c r="WAJ67" s="4" t="s">
        <v>63</v>
      </c>
      <c r="WAK67" s="3"/>
      <c r="WAL67" s="3" t="s">
        <v>1</v>
      </c>
      <c r="WAM67" s="3" t="s">
        <v>2</v>
      </c>
      <c r="WAN67" s="4" t="s">
        <v>3</v>
      </c>
      <c r="WAO67" s="4" t="s">
        <v>4</v>
      </c>
      <c r="WAP67" s="4" t="s">
        <v>5</v>
      </c>
      <c r="WAQ67" s="4" t="s">
        <v>6</v>
      </c>
      <c r="WAR67" s="4" t="s">
        <v>7</v>
      </c>
      <c r="WAS67" s="4" t="s">
        <v>8</v>
      </c>
      <c r="WAT67" s="4" t="s">
        <v>9</v>
      </c>
      <c r="WAU67" s="4" t="s">
        <v>10</v>
      </c>
      <c r="WAV67" s="4" t="s">
        <v>11</v>
      </c>
      <c r="WAW67" s="4" t="s">
        <v>12</v>
      </c>
      <c r="WAX67" s="4" t="s">
        <v>13</v>
      </c>
      <c r="WAY67" s="4" t="s">
        <v>14</v>
      </c>
      <c r="WAZ67" s="4" t="s">
        <v>63</v>
      </c>
      <c r="WBA67" s="3"/>
      <c r="WBB67" s="3" t="s">
        <v>1</v>
      </c>
      <c r="WBC67" s="3" t="s">
        <v>2</v>
      </c>
      <c r="WBD67" s="4" t="s">
        <v>3</v>
      </c>
      <c r="WBE67" s="4" t="s">
        <v>4</v>
      </c>
      <c r="WBF67" s="4" t="s">
        <v>5</v>
      </c>
      <c r="WBG67" s="4" t="s">
        <v>6</v>
      </c>
      <c r="WBH67" s="4" t="s">
        <v>7</v>
      </c>
      <c r="WBI67" s="4" t="s">
        <v>8</v>
      </c>
      <c r="WBJ67" s="4" t="s">
        <v>9</v>
      </c>
      <c r="WBK67" s="4" t="s">
        <v>10</v>
      </c>
      <c r="WBL67" s="4" t="s">
        <v>11</v>
      </c>
      <c r="WBM67" s="4" t="s">
        <v>12</v>
      </c>
      <c r="WBN67" s="4" t="s">
        <v>13</v>
      </c>
      <c r="WBO67" s="4" t="s">
        <v>14</v>
      </c>
      <c r="WBP67" s="4" t="s">
        <v>63</v>
      </c>
      <c r="WBQ67" s="3"/>
      <c r="WBR67" s="3" t="s">
        <v>1</v>
      </c>
      <c r="WBS67" s="3" t="s">
        <v>2</v>
      </c>
      <c r="WBT67" s="4" t="s">
        <v>3</v>
      </c>
      <c r="WBU67" s="4" t="s">
        <v>4</v>
      </c>
      <c r="WBV67" s="4" t="s">
        <v>5</v>
      </c>
      <c r="WBW67" s="4" t="s">
        <v>6</v>
      </c>
      <c r="WBX67" s="4" t="s">
        <v>7</v>
      </c>
      <c r="WBY67" s="4" t="s">
        <v>8</v>
      </c>
      <c r="WBZ67" s="4" t="s">
        <v>9</v>
      </c>
      <c r="WCA67" s="4" t="s">
        <v>10</v>
      </c>
      <c r="WCB67" s="4" t="s">
        <v>11</v>
      </c>
      <c r="WCC67" s="4" t="s">
        <v>12</v>
      </c>
      <c r="WCD67" s="4" t="s">
        <v>13</v>
      </c>
      <c r="WCE67" s="4" t="s">
        <v>14</v>
      </c>
      <c r="WCF67" s="4" t="s">
        <v>63</v>
      </c>
      <c r="WCG67" s="3"/>
      <c r="WCH67" s="3" t="s">
        <v>1</v>
      </c>
      <c r="WCI67" s="3" t="s">
        <v>2</v>
      </c>
      <c r="WCJ67" s="4" t="s">
        <v>3</v>
      </c>
      <c r="WCK67" s="4" t="s">
        <v>4</v>
      </c>
      <c r="WCL67" s="4" t="s">
        <v>5</v>
      </c>
      <c r="WCM67" s="4" t="s">
        <v>6</v>
      </c>
      <c r="WCN67" s="4" t="s">
        <v>7</v>
      </c>
      <c r="WCO67" s="4" t="s">
        <v>8</v>
      </c>
      <c r="WCP67" s="4" t="s">
        <v>9</v>
      </c>
      <c r="WCQ67" s="4" t="s">
        <v>10</v>
      </c>
      <c r="WCR67" s="4" t="s">
        <v>11</v>
      </c>
      <c r="WCS67" s="4" t="s">
        <v>12</v>
      </c>
      <c r="WCT67" s="4" t="s">
        <v>13</v>
      </c>
      <c r="WCU67" s="4" t="s">
        <v>14</v>
      </c>
      <c r="WCV67" s="4" t="s">
        <v>63</v>
      </c>
      <c r="WCW67" s="3"/>
      <c r="WCX67" s="3" t="s">
        <v>1</v>
      </c>
      <c r="WCY67" s="3" t="s">
        <v>2</v>
      </c>
      <c r="WCZ67" s="4" t="s">
        <v>3</v>
      </c>
      <c r="WDA67" s="4" t="s">
        <v>4</v>
      </c>
      <c r="WDB67" s="4" t="s">
        <v>5</v>
      </c>
      <c r="WDC67" s="4" t="s">
        <v>6</v>
      </c>
      <c r="WDD67" s="4" t="s">
        <v>7</v>
      </c>
      <c r="WDE67" s="4" t="s">
        <v>8</v>
      </c>
      <c r="WDF67" s="4" t="s">
        <v>9</v>
      </c>
      <c r="WDG67" s="4" t="s">
        <v>10</v>
      </c>
      <c r="WDH67" s="4" t="s">
        <v>11</v>
      </c>
      <c r="WDI67" s="4" t="s">
        <v>12</v>
      </c>
      <c r="WDJ67" s="4" t="s">
        <v>13</v>
      </c>
      <c r="WDK67" s="4" t="s">
        <v>14</v>
      </c>
      <c r="WDL67" s="4" t="s">
        <v>63</v>
      </c>
      <c r="WDM67" s="3"/>
      <c r="WDN67" s="3" t="s">
        <v>1</v>
      </c>
      <c r="WDO67" s="3" t="s">
        <v>2</v>
      </c>
      <c r="WDP67" s="4" t="s">
        <v>3</v>
      </c>
      <c r="WDQ67" s="4" t="s">
        <v>4</v>
      </c>
      <c r="WDR67" s="4" t="s">
        <v>5</v>
      </c>
      <c r="WDS67" s="4" t="s">
        <v>6</v>
      </c>
      <c r="WDT67" s="4" t="s">
        <v>7</v>
      </c>
      <c r="WDU67" s="4" t="s">
        <v>8</v>
      </c>
      <c r="WDV67" s="4" t="s">
        <v>9</v>
      </c>
      <c r="WDW67" s="4" t="s">
        <v>10</v>
      </c>
      <c r="WDX67" s="4" t="s">
        <v>11</v>
      </c>
      <c r="WDY67" s="4" t="s">
        <v>12</v>
      </c>
      <c r="WDZ67" s="4" t="s">
        <v>13</v>
      </c>
      <c r="WEA67" s="4" t="s">
        <v>14</v>
      </c>
      <c r="WEB67" s="4" t="s">
        <v>63</v>
      </c>
      <c r="WEC67" s="3"/>
      <c r="WED67" s="3" t="s">
        <v>1</v>
      </c>
      <c r="WEE67" s="3" t="s">
        <v>2</v>
      </c>
      <c r="WEF67" s="4" t="s">
        <v>3</v>
      </c>
      <c r="WEG67" s="4" t="s">
        <v>4</v>
      </c>
      <c r="WEH67" s="4" t="s">
        <v>5</v>
      </c>
      <c r="WEI67" s="4" t="s">
        <v>6</v>
      </c>
      <c r="WEJ67" s="4" t="s">
        <v>7</v>
      </c>
      <c r="WEK67" s="4" t="s">
        <v>8</v>
      </c>
      <c r="WEL67" s="4" t="s">
        <v>9</v>
      </c>
      <c r="WEM67" s="4" t="s">
        <v>10</v>
      </c>
      <c r="WEN67" s="4" t="s">
        <v>11</v>
      </c>
      <c r="WEO67" s="4" t="s">
        <v>12</v>
      </c>
      <c r="WEP67" s="4" t="s">
        <v>13</v>
      </c>
      <c r="WEQ67" s="4" t="s">
        <v>14</v>
      </c>
      <c r="WER67" s="4" t="s">
        <v>63</v>
      </c>
      <c r="WES67" s="3"/>
      <c r="WET67" s="3" t="s">
        <v>1</v>
      </c>
      <c r="WEU67" s="3" t="s">
        <v>2</v>
      </c>
      <c r="WEV67" s="4" t="s">
        <v>3</v>
      </c>
      <c r="WEW67" s="4" t="s">
        <v>4</v>
      </c>
      <c r="WEX67" s="4" t="s">
        <v>5</v>
      </c>
      <c r="WEY67" s="4" t="s">
        <v>6</v>
      </c>
      <c r="WEZ67" s="4" t="s">
        <v>7</v>
      </c>
      <c r="WFA67" s="4" t="s">
        <v>8</v>
      </c>
      <c r="WFB67" s="4" t="s">
        <v>9</v>
      </c>
      <c r="WFC67" s="4" t="s">
        <v>10</v>
      </c>
      <c r="WFD67" s="4" t="s">
        <v>11</v>
      </c>
      <c r="WFE67" s="4" t="s">
        <v>12</v>
      </c>
      <c r="WFF67" s="4" t="s">
        <v>13</v>
      </c>
      <c r="WFG67" s="4" t="s">
        <v>14</v>
      </c>
      <c r="WFH67" s="4" t="s">
        <v>63</v>
      </c>
      <c r="WFI67" s="3"/>
      <c r="WFJ67" s="3" t="s">
        <v>1</v>
      </c>
      <c r="WFK67" s="3" t="s">
        <v>2</v>
      </c>
      <c r="WFL67" s="4" t="s">
        <v>3</v>
      </c>
      <c r="WFM67" s="4" t="s">
        <v>4</v>
      </c>
      <c r="WFN67" s="4" t="s">
        <v>5</v>
      </c>
      <c r="WFO67" s="4" t="s">
        <v>6</v>
      </c>
      <c r="WFP67" s="4" t="s">
        <v>7</v>
      </c>
      <c r="WFQ67" s="4" t="s">
        <v>8</v>
      </c>
      <c r="WFR67" s="4" t="s">
        <v>9</v>
      </c>
      <c r="WFS67" s="4" t="s">
        <v>10</v>
      </c>
      <c r="WFT67" s="4" t="s">
        <v>11</v>
      </c>
      <c r="WFU67" s="4" t="s">
        <v>12</v>
      </c>
      <c r="WFV67" s="4" t="s">
        <v>13</v>
      </c>
      <c r="WFW67" s="4" t="s">
        <v>14</v>
      </c>
      <c r="WFX67" s="4" t="s">
        <v>63</v>
      </c>
      <c r="WFY67" s="3"/>
      <c r="WFZ67" s="3" t="s">
        <v>1</v>
      </c>
      <c r="WGA67" s="3" t="s">
        <v>2</v>
      </c>
      <c r="WGB67" s="4" t="s">
        <v>3</v>
      </c>
      <c r="WGC67" s="4" t="s">
        <v>4</v>
      </c>
      <c r="WGD67" s="4" t="s">
        <v>5</v>
      </c>
      <c r="WGE67" s="4" t="s">
        <v>6</v>
      </c>
      <c r="WGF67" s="4" t="s">
        <v>7</v>
      </c>
      <c r="WGG67" s="4" t="s">
        <v>8</v>
      </c>
      <c r="WGH67" s="4" t="s">
        <v>9</v>
      </c>
      <c r="WGI67" s="4" t="s">
        <v>10</v>
      </c>
      <c r="WGJ67" s="4" t="s">
        <v>11</v>
      </c>
      <c r="WGK67" s="4" t="s">
        <v>12</v>
      </c>
      <c r="WGL67" s="4" t="s">
        <v>13</v>
      </c>
      <c r="WGM67" s="4" t="s">
        <v>14</v>
      </c>
      <c r="WGN67" s="4" t="s">
        <v>63</v>
      </c>
      <c r="WGO67" s="3"/>
      <c r="WGP67" s="3" t="s">
        <v>1</v>
      </c>
      <c r="WGQ67" s="3" t="s">
        <v>2</v>
      </c>
      <c r="WGR67" s="4" t="s">
        <v>3</v>
      </c>
      <c r="WGS67" s="4" t="s">
        <v>4</v>
      </c>
      <c r="WGT67" s="4" t="s">
        <v>5</v>
      </c>
      <c r="WGU67" s="4" t="s">
        <v>6</v>
      </c>
      <c r="WGV67" s="4" t="s">
        <v>7</v>
      </c>
      <c r="WGW67" s="4" t="s">
        <v>8</v>
      </c>
      <c r="WGX67" s="4" t="s">
        <v>9</v>
      </c>
      <c r="WGY67" s="4" t="s">
        <v>10</v>
      </c>
      <c r="WGZ67" s="4" t="s">
        <v>11</v>
      </c>
      <c r="WHA67" s="4" t="s">
        <v>12</v>
      </c>
      <c r="WHB67" s="4" t="s">
        <v>13</v>
      </c>
      <c r="WHC67" s="4" t="s">
        <v>14</v>
      </c>
      <c r="WHD67" s="4" t="s">
        <v>63</v>
      </c>
      <c r="WHE67" s="3"/>
      <c r="WHF67" s="3" t="s">
        <v>1</v>
      </c>
      <c r="WHG67" s="3" t="s">
        <v>2</v>
      </c>
      <c r="WHH67" s="4" t="s">
        <v>3</v>
      </c>
      <c r="WHI67" s="4" t="s">
        <v>4</v>
      </c>
      <c r="WHJ67" s="4" t="s">
        <v>5</v>
      </c>
      <c r="WHK67" s="4" t="s">
        <v>6</v>
      </c>
      <c r="WHL67" s="4" t="s">
        <v>7</v>
      </c>
      <c r="WHM67" s="4" t="s">
        <v>8</v>
      </c>
      <c r="WHN67" s="4" t="s">
        <v>9</v>
      </c>
      <c r="WHO67" s="4" t="s">
        <v>10</v>
      </c>
      <c r="WHP67" s="4" t="s">
        <v>11</v>
      </c>
      <c r="WHQ67" s="4" t="s">
        <v>12</v>
      </c>
      <c r="WHR67" s="4" t="s">
        <v>13</v>
      </c>
      <c r="WHS67" s="4" t="s">
        <v>14</v>
      </c>
      <c r="WHT67" s="4" t="s">
        <v>63</v>
      </c>
      <c r="WHU67" s="3"/>
      <c r="WHV67" s="3" t="s">
        <v>1</v>
      </c>
      <c r="WHW67" s="3" t="s">
        <v>2</v>
      </c>
      <c r="WHX67" s="4" t="s">
        <v>3</v>
      </c>
      <c r="WHY67" s="4" t="s">
        <v>4</v>
      </c>
      <c r="WHZ67" s="4" t="s">
        <v>5</v>
      </c>
      <c r="WIA67" s="4" t="s">
        <v>6</v>
      </c>
      <c r="WIB67" s="4" t="s">
        <v>7</v>
      </c>
      <c r="WIC67" s="4" t="s">
        <v>8</v>
      </c>
      <c r="WID67" s="4" t="s">
        <v>9</v>
      </c>
      <c r="WIE67" s="4" t="s">
        <v>10</v>
      </c>
      <c r="WIF67" s="4" t="s">
        <v>11</v>
      </c>
      <c r="WIG67" s="4" t="s">
        <v>12</v>
      </c>
      <c r="WIH67" s="4" t="s">
        <v>13</v>
      </c>
      <c r="WII67" s="4" t="s">
        <v>14</v>
      </c>
      <c r="WIJ67" s="4" t="s">
        <v>63</v>
      </c>
      <c r="WIK67" s="3"/>
      <c r="WIL67" s="3" t="s">
        <v>1</v>
      </c>
      <c r="WIM67" s="3" t="s">
        <v>2</v>
      </c>
      <c r="WIN67" s="4" t="s">
        <v>3</v>
      </c>
      <c r="WIO67" s="4" t="s">
        <v>4</v>
      </c>
      <c r="WIP67" s="4" t="s">
        <v>5</v>
      </c>
      <c r="WIQ67" s="4" t="s">
        <v>6</v>
      </c>
      <c r="WIR67" s="4" t="s">
        <v>7</v>
      </c>
      <c r="WIS67" s="4" t="s">
        <v>8</v>
      </c>
      <c r="WIT67" s="4" t="s">
        <v>9</v>
      </c>
      <c r="WIU67" s="4" t="s">
        <v>10</v>
      </c>
      <c r="WIV67" s="4" t="s">
        <v>11</v>
      </c>
      <c r="WIW67" s="4" t="s">
        <v>12</v>
      </c>
      <c r="WIX67" s="4" t="s">
        <v>13</v>
      </c>
      <c r="WIY67" s="4" t="s">
        <v>14</v>
      </c>
      <c r="WIZ67" s="4" t="s">
        <v>63</v>
      </c>
      <c r="WJA67" s="3"/>
      <c r="WJB67" s="3" t="s">
        <v>1</v>
      </c>
      <c r="WJC67" s="3" t="s">
        <v>2</v>
      </c>
      <c r="WJD67" s="4" t="s">
        <v>3</v>
      </c>
      <c r="WJE67" s="4" t="s">
        <v>4</v>
      </c>
      <c r="WJF67" s="4" t="s">
        <v>5</v>
      </c>
      <c r="WJG67" s="4" t="s">
        <v>6</v>
      </c>
      <c r="WJH67" s="4" t="s">
        <v>7</v>
      </c>
      <c r="WJI67" s="4" t="s">
        <v>8</v>
      </c>
      <c r="WJJ67" s="4" t="s">
        <v>9</v>
      </c>
      <c r="WJK67" s="4" t="s">
        <v>10</v>
      </c>
      <c r="WJL67" s="4" t="s">
        <v>11</v>
      </c>
      <c r="WJM67" s="4" t="s">
        <v>12</v>
      </c>
      <c r="WJN67" s="4" t="s">
        <v>13</v>
      </c>
      <c r="WJO67" s="4" t="s">
        <v>14</v>
      </c>
      <c r="WJP67" s="4" t="s">
        <v>63</v>
      </c>
      <c r="WJQ67" s="3"/>
      <c r="WJR67" s="3" t="s">
        <v>1</v>
      </c>
      <c r="WJS67" s="3" t="s">
        <v>2</v>
      </c>
      <c r="WJT67" s="4" t="s">
        <v>3</v>
      </c>
      <c r="WJU67" s="4" t="s">
        <v>4</v>
      </c>
      <c r="WJV67" s="4" t="s">
        <v>5</v>
      </c>
      <c r="WJW67" s="4" t="s">
        <v>6</v>
      </c>
      <c r="WJX67" s="4" t="s">
        <v>7</v>
      </c>
      <c r="WJY67" s="4" t="s">
        <v>8</v>
      </c>
      <c r="WJZ67" s="4" t="s">
        <v>9</v>
      </c>
      <c r="WKA67" s="4" t="s">
        <v>10</v>
      </c>
      <c r="WKB67" s="4" t="s">
        <v>11</v>
      </c>
      <c r="WKC67" s="4" t="s">
        <v>12</v>
      </c>
      <c r="WKD67" s="4" t="s">
        <v>13</v>
      </c>
      <c r="WKE67" s="4" t="s">
        <v>14</v>
      </c>
      <c r="WKF67" s="4" t="s">
        <v>63</v>
      </c>
      <c r="WKG67" s="3"/>
      <c r="WKH67" s="3" t="s">
        <v>1</v>
      </c>
      <c r="WKI67" s="3" t="s">
        <v>2</v>
      </c>
      <c r="WKJ67" s="4" t="s">
        <v>3</v>
      </c>
      <c r="WKK67" s="4" t="s">
        <v>4</v>
      </c>
      <c r="WKL67" s="4" t="s">
        <v>5</v>
      </c>
      <c r="WKM67" s="4" t="s">
        <v>6</v>
      </c>
      <c r="WKN67" s="4" t="s">
        <v>7</v>
      </c>
      <c r="WKO67" s="4" t="s">
        <v>8</v>
      </c>
      <c r="WKP67" s="4" t="s">
        <v>9</v>
      </c>
      <c r="WKQ67" s="4" t="s">
        <v>10</v>
      </c>
      <c r="WKR67" s="4" t="s">
        <v>11</v>
      </c>
      <c r="WKS67" s="4" t="s">
        <v>12</v>
      </c>
      <c r="WKT67" s="4" t="s">
        <v>13</v>
      </c>
      <c r="WKU67" s="4" t="s">
        <v>14</v>
      </c>
      <c r="WKV67" s="4" t="s">
        <v>63</v>
      </c>
      <c r="WKW67" s="3"/>
      <c r="WKX67" s="3" t="s">
        <v>1</v>
      </c>
      <c r="WKY67" s="3" t="s">
        <v>2</v>
      </c>
      <c r="WKZ67" s="4" t="s">
        <v>3</v>
      </c>
      <c r="WLA67" s="4" t="s">
        <v>4</v>
      </c>
      <c r="WLB67" s="4" t="s">
        <v>5</v>
      </c>
      <c r="WLC67" s="4" t="s">
        <v>6</v>
      </c>
      <c r="WLD67" s="4" t="s">
        <v>7</v>
      </c>
      <c r="WLE67" s="4" t="s">
        <v>8</v>
      </c>
      <c r="WLF67" s="4" t="s">
        <v>9</v>
      </c>
      <c r="WLG67" s="4" t="s">
        <v>10</v>
      </c>
      <c r="WLH67" s="4" t="s">
        <v>11</v>
      </c>
      <c r="WLI67" s="4" t="s">
        <v>12</v>
      </c>
      <c r="WLJ67" s="4" t="s">
        <v>13</v>
      </c>
      <c r="WLK67" s="4" t="s">
        <v>14</v>
      </c>
      <c r="WLL67" s="4" t="s">
        <v>63</v>
      </c>
      <c r="WLM67" s="3"/>
      <c r="WLN67" s="3" t="s">
        <v>1</v>
      </c>
      <c r="WLO67" s="3" t="s">
        <v>2</v>
      </c>
      <c r="WLP67" s="4" t="s">
        <v>3</v>
      </c>
      <c r="WLQ67" s="4" t="s">
        <v>4</v>
      </c>
      <c r="WLR67" s="4" t="s">
        <v>5</v>
      </c>
      <c r="WLS67" s="4" t="s">
        <v>6</v>
      </c>
      <c r="WLT67" s="4" t="s">
        <v>7</v>
      </c>
      <c r="WLU67" s="4" t="s">
        <v>8</v>
      </c>
      <c r="WLV67" s="4" t="s">
        <v>9</v>
      </c>
      <c r="WLW67" s="4" t="s">
        <v>10</v>
      </c>
      <c r="WLX67" s="4" t="s">
        <v>11</v>
      </c>
      <c r="WLY67" s="4" t="s">
        <v>12</v>
      </c>
      <c r="WLZ67" s="4" t="s">
        <v>13</v>
      </c>
      <c r="WMA67" s="4" t="s">
        <v>14</v>
      </c>
      <c r="WMB67" s="4" t="s">
        <v>63</v>
      </c>
      <c r="WMC67" s="3"/>
      <c r="WMD67" s="3" t="s">
        <v>1</v>
      </c>
      <c r="WME67" s="3" t="s">
        <v>2</v>
      </c>
      <c r="WMF67" s="4" t="s">
        <v>3</v>
      </c>
      <c r="WMG67" s="4" t="s">
        <v>4</v>
      </c>
      <c r="WMH67" s="4" t="s">
        <v>5</v>
      </c>
      <c r="WMI67" s="4" t="s">
        <v>6</v>
      </c>
      <c r="WMJ67" s="4" t="s">
        <v>7</v>
      </c>
      <c r="WMK67" s="4" t="s">
        <v>8</v>
      </c>
      <c r="WML67" s="4" t="s">
        <v>9</v>
      </c>
      <c r="WMM67" s="4" t="s">
        <v>10</v>
      </c>
      <c r="WMN67" s="4" t="s">
        <v>11</v>
      </c>
      <c r="WMO67" s="4" t="s">
        <v>12</v>
      </c>
      <c r="WMP67" s="4" t="s">
        <v>13</v>
      </c>
      <c r="WMQ67" s="4" t="s">
        <v>14</v>
      </c>
      <c r="WMR67" s="4" t="s">
        <v>63</v>
      </c>
      <c r="WMS67" s="3"/>
      <c r="WMT67" s="3" t="s">
        <v>1</v>
      </c>
      <c r="WMU67" s="3" t="s">
        <v>2</v>
      </c>
      <c r="WMV67" s="4" t="s">
        <v>3</v>
      </c>
      <c r="WMW67" s="4" t="s">
        <v>4</v>
      </c>
      <c r="WMX67" s="4" t="s">
        <v>5</v>
      </c>
      <c r="WMY67" s="4" t="s">
        <v>6</v>
      </c>
      <c r="WMZ67" s="4" t="s">
        <v>7</v>
      </c>
      <c r="WNA67" s="4" t="s">
        <v>8</v>
      </c>
      <c r="WNB67" s="4" t="s">
        <v>9</v>
      </c>
      <c r="WNC67" s="4" t="s">
        <v>10</v>
      </c>
      <c r="WND67" s="4" t="s">
        <v>11</v>
      </c>
      <c r="WNE67" s="4" t="s">
        <v>12</v>
      </c>
      <c r="WNF67" s="4" t="s">
        <v>13</v>
      </c>
      <c r="WNG67" s="4" t="s">
        <v>14</v>
      </c>
      <c r="WNH67" s="4" t="s">
        <v>63</v>
      </c>
      <c r="WNI67" s="3"/>
      <c r="WNJ67" s="3" t="s">
        <v>1</v>
      </c>
      <c r="WNK67" s="3" t="s">
        <v>2</v>
      </c>
      <c r="WNL67" s="4" t="s">
        <v>3</v>
      </c>
      <c r="WNM67" s="4" t="s">
        <v>4</v>
      </c>
      <c r="WNN67" s="4" t="s">
        <v>5</v>
      </c>
      <c r="WNO67" s="4" t="s">
        <v>6</v>
      </c>
      <c r="WNP67" s="4" t="s">
        <v>7</v>
      </c>
      <c r="WNQ67" s="4" t="s">
        <v>8</v>
      </c>
      <c r="WNR67" s="4" t="s">
        <v>9</v>
      </c>
      <c r="WNS67" s="4" t="s">
        <v>10</v>
      </c>
      <c r="WNT67" s="4" t="s">
        <v>11</v>
      </c>
      <c r="WNU67" s="4" t="s">
        <v>12</v>
      </c>
      <c r="WNV67" s="4" t="s">
        <v>13</v>
      </c>
      <c r="WNW67" s="4" t="s">
        <v>14</v>
      </c>
      <c r="WNX67" s="4" t="s">
        <v>63</v>
      </c>
      <c r="WNY67" s="3"/>
      <c r="WNZ67" s="3" t="s">
        <v>1</v>
      </c>
      <c r="WOA67" s="3" t="s">
        <v>2</v>
      </c>
      <c r="WOB67" s="4" t="s">
        <v>3</v>
      </c>
      <c r="WOC67" s="4" t="s">
        <v>4</v>
      </c>
      <c r="WOD67" s="4" t="s">
        <v>5</v>
      </c>
      <c r="WOE67" s="4" t="s">
        <v>6</v>
      </c>
      <c r="WOF67" s="4" t="s">
        <v>7</v>
      </c>
      <c r="WOG67" s="4" t="s">
        <v>8</v>
      </c>
      <c r="WOH67" s="4" t="s">
        <v>9</v>
      </c>
      <c r="WOI67" s="4" t="s">
        <v>10</v>
      </c>
      <c r="WOJ67" s="4" t="s">
        <v>11</v>
      </c>
      <c r="WOK67" s="4" t="s">
        <v>12</v>
      </c>
      <c r="WOL67" s="4" t="s">
        <v>13</v>
      </c>
      <c r="WOM67" s="4" t="s">
        <v>14</v>
      </c>
      <c r="WON67" s="4" t="s">
        <v>63</v>
      </c>
      <c r="WOO67" s="3"/>
      <c r="WOP67" s="3" t="s">
        <v>1</v>
      </c>
      <c r="WOQ67" s="3" t="s">
        <v>2</v>
      </c>
      <c r="WOR67" s="4" t="s">
        <v>3</v>
      </c>
      <c r="WOS67" s="4" t="s">
        <v>4</v>
      </c>
      <c r="WOT67" s="4" t="s">
        <v>5</v>
      </c>
      <c r="WOU67" s="4" t="s">
        <v>6</v>
      </c>
      <c r="WOV67" s="4" t="s">
        <v>7</v>
      </c>
      <c r="WOW67" s="4" t="s">
        <v>8</v>
      </c>
      <c r="WOX67" s="4" t="s">
        <v>9</v>
      </c>
      <c r="WOY67" s="4" t="s">
        <v>10</v>
      </c>
      <c r="WOZ67" s="4" t="s">
        <v>11</v>
      </c>
      <c r="WPA67" s="4" t="s">
        <v>12</v>
      </c>
      <c r="WPB67" s="4" t="s">
        <v>13</v>
      </c>
      <c r="WPC67" s="4" t="s">
        <v>14</v>
      </c>
      <c r="WPD67" s="4" t="s">
        <v>63</v>
      </c>
      <c r="WPE67" s="3"/>
      <c r="WPF67" s="3" t="s">
        <v>1</v>
      </c>
      <c r="WPG67" s="3" t="s">
        <v>2</v>
      </c>
      <c r="WPH67" s="4" t="s">
        <v>3</v>
      </c>
      <c r="WPI67" s="4" t="s">
        <v>4</v>
      </c>
      <c r="WPJ67" s="4" t="s">
        <v>5</v>
      </c>
      <c r="WPK67" s="4" t="s">
        <v>6</v>
      </c>
      <c r="WPL67" s="4" t="s">
        <v>7</v>
      </c>
      <c r="WPM67" s="4" t="s">
        <v>8</v>
      </c>
      <c r="WPN67" s="4" t="s">
        <v>9</v>
      </c>
      <c r="WPO67" s="4" t="s">
        <v>10</v>
      </c>
      <c r="WPP67" s="4" t="s">
        <v>11</v>
      </c>
      <c r="WPQ67" s="4" t="s">
        <v>12</v>
      </c>
      <c r="WPR67" s="4" t="s">
        <v>13</v>
      </c>
      <c r="WPS67" s="4" t="s">
        <v>14</v>
      </c>
      <c r="WPT67" s="4" t="s">
        <v>63</v>
      </c>
      <c r="WPU67" s="3"/>
      <c r="WPV67" s="3" t="s">
        <v>1</v>
      </c>
      <c r="WPW67" s="3" t="s">
        <v>2</v>
      </c>
      <c r="WPX67" s="4" t="s">
        <v>3</v>
      </c>
      <c r="WPY67" s="4" t="s">
        <v>4</v>
      </c>
      <c r="WPZ67" s="4" t="s">
        <v>5</v>
      </c>
      <c r="WQA67" s="4" t="s">
        <v>6</v>
      </c>
      <c r="WQB67" s="4" t="s">
        <v>7</v>
      </c>
      <c r="WQC67" s="4" t="s">
        <v>8</v>
      </c>
      <c r="WQD67" s="4" t="s">
        <v>9</v>
      </c>
      <c r="WQE67" s="4" t="s">
        <v>10</v>
      </c>
      <c r="WQF67" s="4" t="s">
        <v>11</v>
      </c>
      <c r="WQG67" s="4" t="s">
        <v>12</v>
      </c>
      <c r="WQH67" s="4" t="s">
        <v>13</v>
      </c>
      <c r="WQI67" s="4" t="s">
        <v>14</v>
      </c>
      <c r="WQJ67" s="4" t="s">
        <v>63</v>
      </c>
      <c r="WQK67" s="3"/>
      <c r="WQL67" s="3" t="s">
        <v>1</v>
      </c>
      <c r="WQM67" s="3" t="s">
        <v>2</v>
      </c>
      <c r="WQN67" s="4" t="s">
        <v>3</v>
      </c>
      <c r="WQO67" s="4" t="s">
        <v>4</v>
      </c>
      <c r="WQP67" s="4" t="s">
        <v>5</v>
      </c>
      <c r="WQQ67" s="4" t="s">
        <v>6</v>
      </c>
      <c r="WQR67" s="4" t="s">
        <v>7</v>
      </c>
      <c r="WQS67" s="4" t="s">
        <v>8</v>
      </c>
      <c r="WQT67" s="4" t="s">
        <v>9</v>
      </c>
      <c r="WQU67" s="4" t="s">
        <v>10</v>
      </c>
      <c r="WQV67" s="4" t="s">
        <v>11</v>
      </c>
      <c r="WQW67" s="4" t="s">
        <v>12</v>
      </c>
      <c r="WQX67" s="4" t="s">
        <v>13</v>
      </c>
      <c r="WQY67" s="4" t="s">
        <v>14</v>
      </c>
      <c r="WQZ67" s="4" t="s">
        <v>63</v>
      </c>
      <c r="WRA67" s="3"/>
      <c r="WRB67" s="3" t="s">
        <v>1</v>
      </c>
      <c r="WRC67" s="3" t="s">
        <v>2</v>
      </c>
      <c r="WRD67" s="4" t="s">
        <v>3</v>
      </c>
      <c r="WRE67" s="4" t="s">
        <v>4</v>
      </c>
      <c r="WRF67" s="4" t="s">
        <v>5</v>
      </c>
      <c r="WRG67" s="4" t="s">
        <v>6</v>
      </c>
      <c r="WRH67" s="4" t="s">
        <v>7</v>
      </c>
      <c r="WRI67" s="4" t="s">
        <v>8</v>
      </c>
      <c r="WRJ67" s="4" t="s">
        <v>9</v>
      </c>
      <c r="WRK67" s="4" t="s">
        <v>10</v>
      </c>
      <c r="WRL67" s="4" t="s">
        <v>11</v>
      </c>
      <c r="WRM67" s="4" t="s">
        <v>12</v>
      </c>
      <c r="WRN67" s="4" t="s">
        <v>13</v>
      </c>
      <c r="WRO67" s="4" t="s">
        <v>14</v>
      </c>
      <c r="WRP67" s="4" t="s">
        <v>63</v>
      </c>
      <c r="WRQ67" s="3"/>
      <c r="WRR67" s="3" t="s">
        <v>1</v>
      </c>
      <c r="WRS67" s="3" t="s">
        <v>2</v>
      </c>
      <c r="WRT67" s="4" t="s">
        <v>3</v>
      </c>
      <c r="WRU67" s="4" t="s">
        <v>4</v>
      </c>
      <c r="WRV67" s="4" t="s">
        <v>5</v>
      </c>
      <c r="WRW67" s="4" t="s">
        <v>6</v>
      </c>
      <c r="WRX67" s="4" t="s">
        <v>7</v>
      </c>
      <c r="WRY67" s="4" t="s">
        <v>8</v>
      </c>
      <c r="WRZ67" s="4" t="s">
        <v>9</v>
      </c>
      <c r="WSA67" s="4" t="s">
        <v>10</v>
      </c>
      <c r="WSB67" s="4" t="s">
        <v>11</v>
      </c>
      <c r="WSC67" s="4" t="s">
        <v>12</v>
      </c>
      <c r="WSD67" s="4" t="s">
        <v>13</v>
      </c>
      <c r="WSE67" s="4" t="s">
        <v>14</v>
      </c>
      <c r="WSF67" s="4" t="s">
        <v>63</v>
      </c>
      <c r="WSG67" s="3"/>
      <c r="WSH67" s="3" t="s">
        <v>1</v>
      </c>
      <c r="WSI67" s="3" t="s">
        <v>2</v>
      </c>
      <c r="WSJ67" s="4" t="s">
        <v>3</v>
      </c>
      <c r="WSK67" s="4" t="s">
        <v>4</v>
      </c>
      <c r="WSL67" s="4" t="s">
        <v>5</v>
      </c>
      <c r="WSM67" s="4" t="s">
        <v>6</v>
      </c>
      <c r="WSN67" s="4" t="s">
        <v>7</v>
      </c>
      <c r="WSO67" s="4" t="s">
        <v>8</v>
      </c>
      <c r="WSP67" s="4" t="s">
        <v>9</v>
      </c>
      <c r="WSQ67" s="4" t="s">
        <v>10</v>
      </c>
      <c r="WSR67" s="4" t="s">
        <v>11</v>
      </c>
      <c r="WSS67" s="4" t="s">
        <v>12</v>
      </c>
      <c r="WST67" s="4" t="s">
        <v>13</v>
      </c>
      <c r="WSU67" s="4" t="s">
        <v>14</v>
      </c>
      <c r="WSV67" s="4" t="s">
        <v>63</v>
      </c>
      <c r="WSW67" s="3"/>
      <c r="WSX67" s="3" t="s">
        <v>1</v>
      </c>
      <c r="WSY67" s="3" t="s">
        <v>2</v>
      </c>
      <c r="WSZ67" s="4" t="s">
        <v>3</v>
      </c>
      <c r="WTA67" s="4" t="s">
        <v>4</v>
      </c>
      <c r="WTB67" s="4" t="s">
        <v>5</v>
      </c>
      <c r="WTC67" s="4" t="s">
        <v>6</v>
      </c>
      <c r="WTD67" s="4" t="s">
        <v>7</v>
      </c>
      <c r="WTE67" s="4" t="s">
        <v>8</v>
      </c>
      <c r="WTF67" s="4" t="s">
        <v>9</v>
      </c>
      <c r="WTG67" s="4" t="s">
        <v>10</v>
      </c>
      <c r="WTH67" s="4" t="s">
        <v>11</v>
      </c>
      <c r="WTI67" s="4" t="s">
        <v>12</v>
      </c>
      <c r="WTJ67" s="4" t="s">
        <v>13</v>
      </c>
      <c r="WTK67" s="4" t="s">
        <v>14</v>
      </c>
      <c r="WTL67" s="4" t="s">
        <v>63</v>
      </c>
      <c r="WTM67" s="3"/>
      <c r="WTN67" s="3" t="s">
        <v>1</v>
      </c>
      <c r="WTO67" s="3" t="s">
        <v>2</v>
      </c>
      <c r="WTP67" s="4" t="s">
        <v>3</v>
      </c>
      <c r="WTQ67" s="4" t="s">
        <v>4</v>
      </c>
      <c r="WTR67" s="4" t="s">
        <v>5</v>
      </c>
      <c r="WTS67" s="4" t="s">
        <v>6</v>
      </c>
      <c r="WTT67" s="4" t="s">
        <v>7</v>
      </c>
      <c r="WTU67" s="4" t="s">
        <v>8</v>
      </c>
      <c r="WTV67" s="4" t="s">
        <v>9</v>
      </c>
      <c r="WTW67" s="4" t="s">
        <v>10</v>
      </c>
      <c r="WTX67" s="4" t="s">
        <v>11</v>
      </c>
      <c r="WTY67" s="4" t="s">
        <v>12</v>
      </c>
      <c r="WTZ67" s="4" t="s">
        <v>13</v>
      </c>
      <c r="WUA67" s="4" t="s">
        <v>14</v>
      </c>
      <c r="WUB67" s="4" t="s">
        <v>63</v>
      </c>
      <c r="WUC67" s="3"/>
      <c r="WUD67" s="3" t="s">
        <v>1</v>
      </c>
      <c r="WUE67" s="3" t="s">
        <v>2</v>
      </c>
      <c r="WUF67" s="4" t="s">
        <v>3</v>
      </c>
      <c r="WUG67" s="4" t="s">
        <v>4</v>
      </c>
      <c r="WUH67" s="4" t="s">
        <v>5</v>
      </c>
      <c r="WUI67" s="4" t="s">
        <v>6</v>
      </c>
      <c r="WUJ67" s="4" t="s">
        <v>7</v>
      </c>
      <c r="WUK67" s="4" t="s">
        <v>8</v>
      </c>
      <c r="WUL67" s="4" t="s">
        <v>9</v>
      </c>
      <c r="WUM67" s="4" t="s">
        <v>10</v>
      </c>
      <c r="WUN67" s="4" t="s">
        <v>11</v>
      </c>
      <c r="WUO67" s="4" t="s">
        <v>12</v>
      </c>
      <c r="WUP67" s="4" t="s">
        <v>13</v>
      </c>
      <c r="WUQ67" s="4" t="s">
        <v>14</v>
      </c>
      <c r="WUR67" s="4" t="s">
        <v>63</v>
      </c>
      <c r="WUS67" s="3"/>
      <c r="WUT67" s="3" t="s">
        <v>1</v>
      </c>
      <c r="WUU67" s="3" t="s">
        <v>2</v>
      </c>
      <c r="WUV67" s="4" t="s">
        <v>3</v>
      </c>
      <c r="WUW67" s="4" t="s">
        <v>4</v>
      </c>
      <c r="WUX67" s="4" t="s">
        <v>5</v>
      </c>
      <c r="WUY67" s="4" t="s">
        <v>6</v>
      </c>
      <c r="WUZ67" s="4" t="s">
        <v>7</v>
      </c>
      <c r="WVA67" s="4" t="s">
        <v>8</v>
      </c>
      <c r="WVB67" s="4" t="s">
        <v>9</v>
      </c>
      <c r="WVC67" s="4" t="s">
        <v>10</v>
      </c>
      <c r="WVD67" s="4" t="s">
        <v>11</v>
      </c>
      <c r="WVE67" s="4" t="s">
        <v>12</v>
      </c>
      <c r="WVF67" s="4" t="s">
        <v>13</v>
      </c>
      <c r="WVG67" s="4" t="s">
        <v>14</v>
      </c>
      <c r="WVH67" s="4" t="s">
        <v>63</v>
      </c>
      <c r="WVI67" s="3"/>
      <c r="WVJ67" s="3" t="s">
        <v>1</v>
      </c>
      <c r="WVK67" s="3" t="s">
        <v>2</v>
      </c>
      <c r="WVL67" s="4" t="s">
        <v>3</v>
      </c>
      <c r="WVM67" s="4" t="s">
        <v>4</v>
      </c>
      <c r="WVN67" s="4" t="s">
        <v>5</v>
      </c>
      <c r="WVO67" s="4" t="s">
        <v>6</v>
      </c>
      <c r="WVP67" s="4" t="s">
        <v>7</v>
      </c>
      <c r="WVQ67" s="4" t="s">
        <v>8</v>
      </c>
      <c r="WVR67" s="4" t="s">
        <v>9</v>
      </c>
      <c r="WVS67" s="4" t="s">
        <v>10</v>
      </c>
      <c r="WVT67" s="4" t="s">
        <v>11</v>
      </c>
      <c r="WVU67" s="4" t="s">
        <v>12</v>
      </c>
      <c r="WVV67" s="4" t="s">
        <v>13</v>
      </c>
      <c r="WVW67" s="4" t="s">
        <v>14</v>
      </c>
      <c r="WVX67" s="4" t="s">
        <v>63</v>
      </c>
      <c r="WVY67" s="3"/>
      <c r="WVZ67" s="3" t="s">
        <v>1</v>
      </c>
      <c r="WWA67" s="3" t="s">
        <v>2</v>
      </c>
      <c r="WWB67" s="4" t="s">
        <v>3</v>
      </c>
      <c r="WWC67" s="4" t="s">
        <v>4</v>
      </c>
      <c r="WWD67" s="4" t="s">
        <v>5</v>
      </c>
      <c r="WWE67" s="4" t="s">
        <v>6</v>
      </c>
      <c r="WWF67" s="4" t="s">
        <v>7</v>
      </c>
      <c r="WWG67" s="4" t="s">
        <v>8</v>
      </c>
      <c r="WWH67" s="4" t="s">
        <v>9</v>
      </c>
      <c r="WWI67" s="4" t="s">
        <v>10</v>
      </c>
      <c r="WWJ67" s="4" t="s">
        <v>11</v>
      </c>
      <c r="WWK67" s="4" t="s">
        <v>12</v>
      </c>
      <c r="WWL67" s="4" t="s">
        <v>13</v>
      </c>
      <c r="WWM67" s="4" t="s">
        <v>14</v>
      </c>
      <c r="WWN67" s="4" t="s">
        <v>63</v>
      </c>
      <c r="WWO67" s="3"/>
      <c r="WWP67" s="3" t="s">
        <v>1</v>
      </c>
      <c r="WWQ67" s="3" t="s">
        <v>2</v>
      </c>
      <c r="WWR67" s="4" t="s">
        <v>3</v>
      </c>
      <c r="WWS67" s="4" t="s">
        <v>4</v>
      </c>
      <c r="WWT67" s="4" t="s">
        <v>5</v>
      </c>
      <c r="WWU67" s="4" t="s">
        <v>6</v>
      </c>
      <c r="WWV67" s="4" t="s">
        <v>7</v>
      </c>
      <c r="WWW67" s="4" t="s">
        <v>8</v>
      </c>
      <c r="WWX67" s="4" t="s">
        <v>9</v>
      </c>
      <c r="WWY67" s="4" t="s">
        <v>10</v>
      </c>
      <c r="WWZ67" s="4" t="s">
        <v>11</v>
      </c>
      <c r="WXA67" s="4" t="s">
        <v>12</v>
      </c>
      <c r="WXB67" s="4" t="s">
        <v>13</v>
      </c>
      <c r="WXC67" s="4" t="s">
        <v>14</v>
      </c>
      <c r="WXD67" s="4" t="s">
        <v>63</v>
      </c>
      <c r="WXE67" s="3"/>
      <c r="WXF67" s="3" t="s">
        <v>1</v>
      </c>
      <c r="WXG67" s="3" t="s">
        <v>2</v>
      </c>
      <c r="WXH67" s="4" t="s">
        <v>3</v>
      </c>
      <c r="WXI67" s="4" t="s">
        <v>4</v>
      </c>
      <c r="WXJ67" s="4" t="s">
        <v>5</v>
      </c>
      <c r="WXK67" s="4" t="s">
        <v>6</v>
      </c>
      <c r="WXL67" s="4" t="s">
        <v>7</v>
      </c>
      <c r="WXM67" s="4" t="s">
        <v>8</v>
      </c>
      <c r="WXN67" s="4" t="s">
        <v>9</v>
      </c>
      <c r="WXO67" s="4" t="s">
        <v>10</v>
      </c>
      <c r="WXP67" s="4" t="s">
        <v>11</v>
      </c>
      <c r="WXQ67" s="4" t="s">
        <v>12</v>
      </c>
      <c r="WXR67" s="4" t="s">
        <v>13</v>
      </c>
      <c r="WXS67" s="4" t="s">
        <v>14</v>
      </c>
      <c r="WXT67" s="4" t="s">
        <v>63</v>
      </c>
      <c r="WXU67" s="3"/>
      <c r="WXV67" s="3" t="s">
        <v>1</v>
      </c>
      <c r="WXW67" s="3" t="s">
        <v>2</v>
      </c>
      <c r="WXX67" s="4" t="s">
        <v>3</v>
      </c>
      <c r="WXY67" s="4" t="s">
        <v>4</v>
      </c>
      <c r="WXZ67" s="4" t="s">
        <v>5</v>
      </c>
      <c r="WYA67" s="4" t="s">
        <v>6</v>
      </c>
      <c r="WYB67" s="4" t="s">
        <v>7</v>
      </c>
      <c r="WYC67" s="4" t="s">
        <v>8</v>
      </c>
      <c r="WYD67" s="4" t="s">
        <v>9</v>
      </c>
      <c r="WYE67" s="4" t="s">
        <v>10</v>
      </c>
      <c r="WYF67" s="4" t="s">
        <v>11</v>
      </c>
      <c r="WYG67" s="4" t="s">
        <v>12</v>
      </c>
      <c r="WYH67" s="4" t="s">
        <v>13</v>
      </c>
      <c r="WYI67" s="4" t="s">
        <v>14</v>
      </c>
      <c r="WYJ67" s="4" t="s">
        <v>63</v>
      </c>
      <c r="WYK67" s="3"/>
      <c r="WYL67" s="3" t="s">
        <v>1</v>
      </c>
      <c r="WYM67" s="3" t="s">
        <v>2</v>
      </c>
      <c r="WYN67" s="4" t="s">
        <v>3</v>
      </c>
      <c r="WYO67" s="4" t="s">
        <v>4</v>
      </c>
      <c r="WYP67" s="4" t="s">
        <v>5</v>
      </c>
      <c r="WYQ67" s="4" t="s">
        <v>6</v>
      </c>
      <c r="WYR67" s="4" t="s">
        <v>7</v>
      </c>
      <c r="WYS67" s="4" t="s">
        <v>8</v>
      </c>
      <c r="WYT67" s="4" t="s">
        <v>9</v>
      </c>
      <c r="WYU67" s="4" t="s">
        <v>10</v>
      </c>
      <c r="WYV67" s="4" t="s">
        <v>11</v>
      </c>
      <c r="WYW67" s="4" t="s">
        <v>12</v>
      </c>
      <c r="WYX67" s="4" t="s">
        <v>13</v>
      </c>
      <c r="WYY67" s="4" t="s">
        <v>14</v>
      </c>
      <c r="WYZ67" s="4" t="s">
        <v>63</v>
      </c>
      <c r="WZA67" s="3"/>
      <c r="WZB67" s="3" t="s">
        <v>1</v>
      </c>
      <c r="WZC67" s="3" t="s">
        <v>2</v>
      </c>
      <c r="WZD67" s="4" t="s">
        <v>3</v>
      </c>
      <c r="WZE67" s="4" t="s">
        <v>4</v>
      </c>
      <c r="WZF67" s="4" t="s">
        <v>5</v>
      </c>
      <c r="WZG67" s="4" t="s">
        <v>6</v>
      </c>
      <c r="WZH67" s="4" t="s">
        <v>7</v>
      </c>
      <c r="WZI67" s="4" t="s">
        <v>8</v>
      </c>
      <c r="WZJ67" s="4" t="s">
        <v>9</v>
      </c>
      <c r="WZK67" s="4" t="s">
        <v>10</v>
      </c>
      <c r="WZL67" s="4" t="s">
        <v>11</v>
      </c>
      <c r="WZM67" s="4" t="s">
        <v>12</v>
      </c>
      <c r="WZN67" s="4" t="s">
        <v>13</v>
      </c>
      <c r="WZO67" s="4" t="s">
        <v>14</v>
      </c>
      <c r="WZP67" s="4" t="s">
        <v>63</v>
      </c>
      <c r="WZQ67" s="3"/>
      <c r="WZR67" s="3" t="s">
        <v>1</v>
      </c>
      <c r="WZS67" s="3" t="s">
        <v>2</v>
      </c>
      <c r="WZT67" s="4" t="s">
        <v>3</v>
      </c>
      <c r="WZU67" s="4" t="s">
        <v>4</v>
      </c>
      <c r="WZV67" s="4" t="s">
        <v>5</v>
      </c>
      <c r="WZW67" s="4" t="s">
        <v>6</v>
      </c>
      <c r="WZX67" s="4" t="s">
        <v>7</v>
      </c>
      <c r="WZY67" s="4" t="s">
        <v>8</v>
      </c>
      <c r="WZZ67" s="4" t="s">
        <v>9</v>
      </c>
      <c r="XAA67" s="4" t="s">
        <v>10</v>
      </c>
      <c r="XAB67" s="4" t="s">
        <v>11</v>
      </c>
      <c r="XAC67" s="4" t="s">
        <v>12</v>
      </c>
      <c r="XAD67" s="4" t="s">
        <v>13</v>
      </c>
      <c r="XAE67" s="4" t="s">
        <v>14</v>
      </c>
      <c r="XAF67" s="4" t="s">
        <v>63</v>
      </c>
      <c r="XAG67" s="3"/>
      <c r="XAH67" s="3" t="s">
        <v>1</v>
      </c>
      <c r="XAI67" s="3" t="s">
        <v>2</v>
      </c>
      <c r="XAJ67" s="4" t="s">
        <v>3</v>
      </c>
      <c r="XAK67" s="4" t="s">
        <v>4</v>
      </c>
      <c r="XAL67" s="4" t="s">
        <v>5</v>
      </c>
      <c r="XAM67" s="4" t="s">
        <v>6</v>
      </c>
      <c r="XAN67" s="4" t="s">
        <v>7</v>
      </c>
      <c r="XAO67" s="4" t="s">
        <v>8</v>
      </c>
      <c r="XAP67" s="4" t="s">
        <v>9</v>
      </c>
      <c r="XAQ67" s="4" t="s">
        <v>10</v>
      </c>
      <c r="XAR67" s="4" t="s">
        <v>11</v>
      </c>
      <c r="XAS67" s="4" t="s">
        <v>12</v>
      </c>
      <c r="XAT67" s="4" t="s">
        <v>13</v>
      </c>
      <c r="XAU67" s="4" t="s">
        <v>14</v>
      </c>
      <c r="XAV67" s="4" t="s">
        <v>63</v>
      </c>
      <c r="XAW67" s="3"/>
      <c r="XAX67" s="3" t="s">
        <v>1</v>
      </c>
      <c r="XAY67" s="3" t="s">
        <v>2</v>
      </c>
      <c r="XAZ67" s="4" t="s">
        <v>3</v>
      </c>
      <c r="XBA67" s="4" t="s">
        <v>4</v>
      </c>
      <c r="XBB67" s="4" t="s">
        <v>5</v>
      </c>
      <c r="XBC67" s="4" t="s">
        <v>6</v>
      </c>
      <c r="XBD67" s="4" t="s">
        <v>7</v>
      </c>
      <c r="XBE67" s="4" t="s">
        <v>8</v>
      </c>
      <c r="XBF67" s="4" t="s">
        <v>9</v>
      </c>
      <c r="XBG67" s="4" t="s">
        <v>10</v>
      </c>
      <c r="XBH67" s="4" t="s">
        <v>11</v>
      </c>
      <c r="XBI67" s="4" t="s">
        <v>12</v>
      </c>
      <c r="XBJ67" s="4" t="s">
        <v>13</v>
      </c>
      <c r="XBK67" s="4" t="s">
        <v>14</v>
      </c>
      <c r="XBL67" s="4" t="s">
        <v>63</v>
      </c>
      <c r="XBM67" s="3"/>
      <c r="XBN67" s="3" t="s">
        <v>1</v>
      </c>
      <c r="XBO67" s="3" t="s">
        <v>2</v>
      </c>
      <c r="XBP67" s="4" t="s">
        <v>3</v>
      </c>
      <c r="XBQ67" s="4" t="s">
        <v>4</v>
      </c>
      <c r="XBR67" s="4" t="s">
        <v>5</v>
      </c>
      <c r="XBS67" s="4" t="s">
        <v>6</v>
      </c>
      <c r="XBT67" s="4" t="s">
        <v>7</v>
      </c>
      <c r="XBU67" s="4" t="s">
        <v>8</v>
      </c>
      <c r="XBV67" s="4" t="s">
        <v>9</v>
      </c>
      <c r="XBW67" s="4" t="s">
        <v>10</v>
      </c>
      <c r="XBX67" s="4" t="s">
        <v>11</v>
      </c>
      <c r="XBY67" s="4" t="s">
        <v>12</v>
      </c>
      <c r="XBZ67" s="4" t="s">
        <v>13</v>
      </c>
      <c r="XCA67" s="4" t="s">
        <v>14</v>
      </c>
      <c r="XCB67" s="4" t="s">
        <v>63</v>
      </c>
      <c r="XCC67" s="3"/>
      <c r="XCD67" s="3" t="s">
        <v>1</v>
      </c>
      <c r="XCE67" s="3" t="s">
        <v>2</v>
      </c>
      <c r="XCF67" s="4" t="s">
        <v>3</v>
      </c>
      <c r="XCG67" s="4" t="s">
        <v>4</v>
      </c>
      <c r="XCH67" s="4" t="s">
        <v>5</v>
      </c>
      <c r="XCI67" s="4" t="s">
        <v>6</v>
      </c>
      <c r="XCJ67" s="4" t="s">
        <v>7</v>
      </c>
      <c r="XCK67" s="4" t="s">
        <v>8</v>
      </c>
      <c r="XCL67" s="4" t="s">
        <v>9</v>
      </c>
      <c r="XCM67" s="4" t="s">
        <v>10</v>
      </c>
      <c r="XCN67" s="4" t="s">
        <v>11</v>
      </c>
      <c r="XCO67" s="4" t="s">
        <v>12</v>
      </c>
      <c r="XCP67" s="4" t="s">
        <v>13</v>
      </c>
      <c r="XCQ67" s="4" t="s">
        <v>14</v>
      </c>
      <c r="XCR67" s="4" t="s">
        <v>63</v>
      </c>
      <c r="XCS67" s="3"/>
      <c r="XCT67" s="3" t="s">
        <v>1</v>
      </c>
      <c r="XCU67" s="3" t="s">
        <v>2</v>
      </c>
      <c r="XCV67" s="4" t="s">
        <v>3</v>
      </c>
      <c r="XCW67" s="4" t="s">
        <v>4</v>
      </c>
      <c r="XCX67" s="4" t="s">
        <v>5</v>
      </c>
      <c r="XCY67" s="4" t="s">
        <v>6</v>
      </c>
      <c r="XCZ67" s="4" t="s">
        <v>7</v>
      </c>
      <c r="XDA67" s="4" t="s">
        <v>8</v>
      </c>
      <c r="XDB67" s="4" t="s">
        <v>9</v>
      </c>
      <c r="XDC67" s="4" t="s">
        <v>10</v>
      </c>
      <c r="XDD67" s="4" t="s">
        <v>11</v>
      </c>
      <c r="XDE67" s="4" t="s">
        <v>12</v>
      </c>
      <c r="XDF67" s="4" t="s">
        <v>13</v>
      </c>
      <c r="XDG67" s="4" t="s">
        <v>14</v>
      </c>
      <c r="XDH67" s="4" t="s">
        <v>63</v>
      </c>
      <c r="XDI67" s="3"/>
      <c r="XDJ67" s="3" t="s">
        <v>1</v>
      </c>
      <c r="XDK67" s="3" t="s">
        <v>2</v>
      </c>
      <c r="XDL67" s="4" t="s">
        <v>3</v>
      </c>
      <c r="XDM67" s="4" t="s">
        <v>4</v>
      </c>
      <c r="XDN67" s="4" t="s">
        <v>5</v>
      </c>
      <c r="XDO67" s="4" t="s">
        <v>6</v>
      </c>
      <c r="XDP67" s="4" t="s">
        <v>7</v>
      </c>
      <c r="XDQ67" s="4" t="s">
        <v>8</v>
      </c>
      <c r="XDR67" s="4" t="s">
        <v>9</v>
      </c>
      <c r="XDS67" s="4" t="s">
        <v>10</v>
      </c>
      <c r="XDT67" s="4" t="s">
        <v>11</v>
      </c>
      <c r="XDU67" s="4" t="s">
        <v>12</v>
      </c>
      <c r="XDV67" s="4" t="s">
        <v>13</v>
      </c>
      <c r="XDW67" s="4" t="s">
        <v>14</v>
      </c>
      <c r="XDX67" s="4" t="s">
        <v>63</v>
      </c>
      <c r="XDY67" s="3"/>
      <c r="XDZ67" s="3" t="s">
        <v>1</v>
      </c>
      <c r="XEA67" s="3" t="s">
        <v>2</v>
      </c>
      <c r="XEB67" s="4" t="s">
        <v>3</v>
      </c>
      <c r="XEC67" s="4" t="s">
        <v>4</v>
      </c>
      <c r="XED67" s="4" t="s">
        <v>5</v>
      </c>
      <c r="XEE67" s="4" t="s">
        <v>6</v>
      </c>
      <c r="XEF67" s="4" t="s">
        <v>7</v>
      </c>
      <c r="XEG67" s="4" t="s">
        <v>8</v>
      </c>
      <c r="XEH67" s="4" t="s">
        <v>9</v>
      </c>
      <c r="XEI67" s="4" t="s">
        <v>10</v>
      </c>
      <c r="XEJ67" s="4" t="s">
        <v>11</v>
      </c>
      <c r="XEK67" s="4" t="s">
        <v>12</v>
      </c>
      <c r="XEL67" s="4" t="s">
        <v>13</v>
      </c>
      <c r="XEM67" s="4" t="s">
        <v>14</v>
      </c>
      <c r="XEN67" s="4" t="s">
        <v>63</v>
      </c>
      <c r="XEO67" s="3"/>
      <c r="XEP67" s="3" t="s">
        <v>1</v>
      </c>
      <c r="XEQ67" s="3" t="s">
        <v>2</v>
      </c>
      <c r="XER67" s="4" t="s">
        <v>3</v>
      </c>
      <c r="XES67" s="4" t="s">
        <v>4</v>
      </c>
      <c r="XET67" s="4" t="s">
        <v>5</v>
      </c>
      <c r="XEU67" s="4" t="s">
        <v>6</v>
      </c>
      <c r="XEV67" s="4" t="s">
        <v>7</v>
      </c>
      <c r="XEW67" s="4" t="s">
        <v>8</v>
      </c>
      <c r="XEX67" s="4" t="s">
        <v>9</v>
      </c>
      <c r="XEY67" s="4" t="s">
        <v>10</v>
      </c>
      <c r="XEZ67" s="4" t="s">
        <v>11</v>
      </c>
      <c r="XFA67" s="4" t="s">
        <v>12</v>
      </c>
      <c r="XFB67" s="4" t="s">
        <v>13</v>
      </c>
      <c r="XFC67" s="4" t="s">
        <v>14</v>
      </c>
      <c r="XFD67" s="4" t="s">
        <v>63</v>
      </c>
    </row>
    <row r="68" spans="1:16384" s="5" customFormat="1" ht="25" customHeight="1">
      <c r="A68" s="189">
        <v>68</v>
      </c>
      <c r="B68" s="189"/>
      <c r="C68" s="189"/>
      <c r="D68" s="190" t="s">
        <v>108</v>
      </c>
      <c r="E68" s="190" t="s">
        <v>108</v>
      </c>
      <c r="F68" s="190" t="s">
        <v>108</v>
      </c>
      <c r="G68" s="190" t="s">
        <v>108</v>
      </c>
      <c r="H68" s="190" t="s">
        <v>108</v>
      </c>
      <c r="I68" s="190" t="s">
        <v>108</v>
      </c>
      <c r="J68" s="190" t="s">
        <v>108</v>
      </c>
      <c r="K68" s="190" t="s">
        <v>108</v>
      </c>
      <c r="L68" s="190" t="s">
        <v>108</v>
      </c>
      <c r="M68" s="190" t="s">
        <v>108</v>
      </c>
      <c r="N68" s="190" t="s">
        <v>108</v>
      </c>
      <c r="O68" s="190" t="s">
        <v>108</v>
      </c>
      <c r="P68" s="190" t="s">
        <v>109</v>
      </c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3"/>
      <c r="EP68" s="93"/>
      <c r="EQ68" s="93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94"/>
      <c r="FD68" s="94"/>
      <c r="FE68" s="93"/>
      <c r="FF68" s="93"/>
      <c r="FG68" s="93"/>
      <c r="FH68" s="94"/>
      <c r="FI68" s="94"/>
      <c r="FJ68" s="94"/>
      <c r="FK68" s="94"/>
      <c r="FL68" s="94"/>
      <c r="FM68" s="94"/>
      <c r="FN68" s="94"/>
      <c r="FO68" s="94"/>
      <c r="FP68" s="94"/>
      <c r="FQ68" s="94"/>
      <c r="FR68" s="94"/>
      <c r="FS68" s="94"/>
      <c r="FT68" s="94"/>
      <c r="FU68" s="93"/>
      <c r="FV68" s="93"/>
      <c r="FW68" s="93"/>
      <c r="FX68" s="94"/>
      <c r="FY68" s="94"/>
      <c r="FZ68" s="94"/>
      <c r="GA68" s="94"/>
      <c r="GB68" s="94"/>
      <c r="GC68" s="94"/>
      <c r="GD68" s="94"/>
      <c r="GE68" s="94"/>
      <c r="GF68" s="94"/>
      <c r="GG68" s="94"/>
      <c r="GH68" s="94"/>
      <c r="GI68" s="94"/>
      <c r="GJ68" s="94"/>
      <c r="GK68" s="93"/>
      <c r="GL68" s="93"/>
      <c r="GM68" s="93"/>
      <c r="GN68" s="94"/>
      <c r="GO68" s="94"/>
      <c r="GP68" s="94"/>
      <c r="GQ68" s="94"/>
      <c r="GR68" s="94"/>
      <c r="GS68" s="94"/>
      <c r="GT68" s="94"/>
      <c r="GU68" s="94"/>
      <c r="GV68" s="94"/>
      <c r="GW68" s="94"/>
      <c r="GX68" s="94"/>
      <c r="GY68" s="94"/>
      <c r="GZ68" s="94"/>
      <c r="HA68" s="3" t="s">
        <v>392</v>
      </c>
      <c r="HB68" s="3"/>
      <c r="HC68" s="3"/>
      <c r="HD68" s="4" t="s">
        <v>108</v>
      </c>
      <c r="HE68" s="4" t="s">
        <v>108</v>
      </c>
      <c r="HF68" s="4" t="s">
        <v>108</v>
      </c>
      <c r="HG68" s="4" t="s">
        <v>108</v>
      </c>
      <c r="HH68" s="4" t="s">
        <v>108</v>
      </c>
      <c r="HI68" s="4" t="s">
        <v>108</v>
      </c>
      <c r="HJ68" s="4" t="s">
        <v>108</v>
      </c>
      <c r="HK68" s="4" t="s">
        <v>108</v>
      </c>
      <c r="HL68" s="4" t="s">
        <v>108</v>
      </c>
      <c r="HM68" s="4" t="s">
        <v>108</v>
      </c>
      <c r="HN68" s="4" t="s">
        <v>108</v>
      </c>
      <c r="HO68" s="4" t="s">
        <v>108</v>
      </c>
      <c r="HP68" s="4" t="s">
        <v>109</v>
      </c>
      <c r="HQ68" s="3" t="s">
        <v>392</v>
      </c>
      <c r="HR68" s="3"/>
      <c r="HS68" s="3"/>
      <c r="HT68" s="4" t="s">
        <v>108</v>
      </c>
      <c r="HU68" s="4" t="s">
        <v>108</v>
      </c>
      <c r="HV68" s="4" t="s">
        <v>108</v>
      </c>
      <c r="HW68" s="4" t="s">
        <v>108</v>
      </c>
      <c r="HX68" s="4" t="s">
        <v>108</v>
      </c>
      <c r="HY68" s="4" t="s">
        <v>108</v>
      </c>
      <c r="HZ68" s="4" t="s">
        <v>108</v>
      </c>
      <c r="IA68" s="4" t="s">
        <v>108</v>
      </c>
      <c r="IB68" s="4" t="s">
        <v>108</v>
      </c>
      <c r="IC68" s="4" t="s">
        <v>108</v>
      </c>
      <c r="ID68" s="4" t="s">
        <v>108</v>
      </c>
      <c r="IE68" s="4" t="s">
        <v>108</v>
      </c>
      <c r="IF68" s="4" t="s">
        <v>109</v>
      </c>
      <c r="IG68" s="3" t="s">
        <v>392</v>
      </c>
      <c r="IH68" s="3"/>
      <c r="II68" s="3"/>
      <c r="IJ68" s="4" t="s">
        <v>108</v>
      </c>
      <c r="IK68" s="4" t="s">
        <v>108</v>
      </c>
      <c r="IL68" s="4" t="s">
        <v>108</v>
      </c>
      <c r="IM68" s="4" t="s">
        <v>108</v>
      </c>
      <c r="IN68" s="4" t="s">
        <v>108</v>
      </c>
      <c r="IO68" s="4" t="s">
        <v>108</v>
      </c>
      <c r="IP68" s="4" t="s">
        <v>108</v>
      </c>
      <c r="IQ68" s="4" t="s">
        <v>108</v>
      </c>
      <c r="IR68" s="4" t="s">
        <v>108</v>
      </c>
      <c r="IS68" s="4" t="s">
        <v>108</v>
      </c>
      <c r="IT68" s="4" t="s">
        <v>108</v>
      </c>
      <c r="IU68" s="4" t="s">
        <v>108</v>
      </c>
      <c r="IV68" s="4" t="s">
        <v>109</v>
      </c>
      <c r="IW68" s="3" t="s">
        <v>392</v>
      </c>
      <c r="IX68" s="3"/>
      <c r="IY68" s="3"/>
      <c r="IZ68" s="4" t="s">
        <v>108</v>
      </c>
      <c r="JA68" s="4" t="s">
        <v>108</v>
      </c>
      <c r="JB68" s="4" t="s">
        <v>108</v>
      </c>
      <c r="JC68" s="4" t="s">
        <v>108</v>
      </c>
      <c r="JD68" s="4" t="s">
        <v>108</v>
      </c>
      <c r="JE68" s="4" t="s">
        <v>108</v>
      </c>
      <c r="JF68" s="4" t="s">
        <v>108</v>
      </c>
      <c r="JG68" s="4" t="s">
        <v>108</v>
      </c>
      <c r="JH68" s="4" t="s">
        <v>108</v>
      </c>
      <c r="JI68" s="4" t="s">
        <v>108</v>
      </c>
      <c r="JJ68" s="4" t="s">
        <v>108</v>
      </c>
      <c r="JK68" s="4" t="s">
        <v>108</v>
      </c>
      <c r="JL68" s="4" t="s">
        <v>109</v>
      </c>
      <c r="JM68" s="3" t="s">
        <v>392</v>
      </c>
      <c r="JN68" s="3"/>
      <c r="JO68" s="3"/>
      <c r="JP68" s="4" t="s">
        <v>108</v>
      </c>
      <c r="JQ68" s="4" t="s">
        <v>108</v>
      </c>
      <c r="JR68" s="4" t="s">
        <v>108</v>
      </c>
      <c r="JS68" s="4" t="s">
        <v>108</v>
      </c>
      <c r="JT68" s="4" t="s">
        <v>108</v>
      </c>
      <c r="JU68" s="4" t="s">
        <v>108</v>
      </c>
      <c r="JV68" s="4" t="s">
        <v>108</v>
      </c>
      <c r="JW68" s="4" t="s">
        <v>108</v>
      </c>
      <c r="JX68" s="4" t="s">
        <v>108</v>
      </c>
      <c r="JY68" s="4" t="s">
        <v>108</v>
      </c>
      <c r="JZ68" s="4" t="s">
        <v>108</v>
      </c>
      <c r="KA68" s="4" t="s">
        <v>108</v>
      </c>
      <c r="KB68" s="4" t="s">
        <v>109</v>
      </c>
      <c r="KC68" s="3" t="s">
        <v>392</v>
      </c>
      <c r="KD68" s="3"/>
      <c r="KE68" s="3"/>
      <c r="KF68" s="4" t="s">
        <v>108</v>
      </c>
      <c r="KG68" s="4" t="s">
        <v>108</v>
      </c>
      <c r="KH68" s="4" t="s">
        <v>108</v>
      </c>
      <c r="KI68" s="4" t="s">
        <v>108</v>
      </c>
      <c r="KJ68" s="4" t="s">
        <v>108</v>
      </c>
      <c r="KK68" s="4" t="s">
        <v>108</v>
      </c>
      <c r="KL68" s="4" t="s">
        <v>108</v>
      </c>
      <c r="KM68" s="4" t="s">
        <v>108</v>
      </c>
      <c r="KN68" s="4" t="s">
        <v>108</v>
      </c>
      <c r="KO68" s="4" t="s">
        <v>108</v>
      </c>
      <c r="KP68" s="4" t="s">
        <v>108</v>
      </c>
      <c r="KQ68" s="4" t="s">
        <v>108</v>
      </c>
      <c r="KR68" s="4" t="s">
        <v>109</v>
      </c>
      <c r="KS68" s="3" t="s">
        <v>392</v>
      </c>
      <c r="KT68" s="3"/>
      <c r="KU68" s="3"/>
      <c r="KV68" s="4" t="s">
        <v>108</v>
      </c>
      <c r="KW68" s="4" t="s">
        <v>108</v>
      </c>
      <c r="KX68" s="4" t="s">
        <v>108</v>
      </c>
      <c r="KY68" s="4" t="s">
        <v>108</v>
      </c>
      <c r="KZ68" s="4" t="s">
        <v>108</v>
      </c>
      <c r="LA68" s="4" t="s">
        <v>108</v>
      </c>
      <c r="LB68" s="4" t="s">
        <v>108</v>
      </c>
      <c r="LC68" s="4" t="s">
        <v>108</v>
      </c>
      <c r="LD68" s="4" t="s">
        <v>108</v>
      </c>
      <c r="LE68" s="4" t="s">
        <v>108</v>
      </c>
      <c r="LF68" s="4" t="s">
        <v>108</v>
      </c>
      <c r="LG68" s="4" t="s">
        <v>108</v>
      </c>
      <c r="LH68" s="4" t="s">
        <v>109</v>
      </c>
      <c r="LI68" s="3" t="s">
        <v>392</v>
      </c>
      <c r="LJ68" s="3"/>
      <c r="LK68" s="3"/>
      <c r="LL68" s="4" t="s">
        <v>108</v>
      </c>
      <c r="LM68" s="4" t="s">
        <v>108</v>
      </c>
      <c r="LN68" s="4" t="s">
        <v>108</v>
      </c>
      <c r="LO68" s="4" t="s">
        <v>108</v>
      </c>
      <c r="LP68" s="4" t="s">
        <v>108</v>
      </c>
      <c r="LQ68" s="4" t="s">
        <v>108</v>
      </c>
      <c r="LR68" s="4" t="s">
        <v>108</v>
      </c>
      <c r="LS68" s="4" t="s">
        <v>108</v>
      </c>
      <c r="LT68" s="4" t="s">
        <v>108</v>
      </c>
      <c r="LU68" s="4" t="s">
        <v>108</v>
      </c>
      <c r="LV68" s="4" t="s">
        <v>108</v>
      </c>
      <c r="LW68" s="4" t="s">
        <v>108</v>
      </c>
      <c r="LX68" s="4" t="s">
        <v>109</v>
      </c>
      <c r="LY68" s="3" t="s">
        <v>392</v>
      </c>
      <c r="LZ68" s="3"/>
      <c r="MA68" s="3"/>
      <c r="MB68" s="4" t="s">
        <v>108</v>
      </c>
      <c r="MC68" s="4" t="s">
        <v>108</v>
      </c>
      <c r="MD68" s="4" t="s">
        <v>108</v>
      </c>
      <c r="ME68" s="4" t="s">
        <v>108</v>
      </c>
      <c r="MF68" s="4" t="s">
        <v>108</v>
      </c>
      <c r="MG68" s="4" t="s">
        <v>108</v>
      </c>
      <c r="MH68" s="4" t="s">
        <v>108</v>
      </c>
      <c r="MI68" s="4" t="s">
        <v>108</v>
      </c>
      <c r="MJ68" s="4" t="s">
        <v>108</v>
      </c>
      <c r="MK68" s="4" t="s">
        <v>108</v>
      </c>
      <c r="ML68" s="4" t="s">
        <v>108</v>
      </c>
      <c r="MM68" s="4" t="s">
        <v>108</v>
      </c>
      <c r="MN68" s="4" t="s">
        <v>109</v>
      </c>
      <c r="MO68" s="3" t="s">
        <v>392</v>
      </c>
      <c r="MP68" s="3"/>
      <c r="MQ68" s="3"/>
      <c r="MR68" s="4" t="s">
        <v>108</v>
      </c>
      <c r="MS68" s="4" t="s">
        <v>108</v>
      </c>
      <c r="MT68" s="4" t="s">
        <v>108</v>
      </c>
      <c r="MU68" s="4" t="s">
        <v>108</v>
      </c>
      <c r="MV68" s="4" t="s">
        <v>108</v>
      </c>
      <c r="MW68" s="4" t="s">
        <v>108</v>
      </c>
      <c r="MX68" s="4" t="s">
        <v>108</v>
      </c>
      <c r="MY68" s="4" t="s">
        <v>108</v>
      </c>
      <c r="MZ68" s="4" t="s">
        <v>108</v>
      </c>
      <c r="NA68" s="4" t="s">
        <v>108</v>
      </c>
      <c r="NB68" s="4" t="s">
        <v>108</v>
      </c>
      <c r="NC68" s="4" t="s">
        <v>108</v>
      </c>
      <c r="ND68" s="4" t="s">
        <v>109</v>
      </c>
      <c r="NE68" s="3" t="s">
        <v>392</v>
      </c>
      <c r="NF68" s="3"/>
      <c r="NG68" s="3"/>
      <c r="NH68" s="4" t="s">
        <v>108</v>
      </c>
      <c r="NI68" s="4" t="s">
        <v>108</v>
      </c>
      <c r="NJ68" s="4" t="s">
        <v>108</v>
      </c>
      <c r="NK68" s="4" t="s">
        <v>108</v>
      </c>
      <c r="NL68" s="4" t="s">
        <v>108</v>
      </c>
      <c r="NM68" s="4" t="s">
        <v>108</v>
      </c>
      <c r="NN68" s="4" t="s">
        <v>108</v>
      </c>
      <c r="NO68" s="4" t="s">
        <v>108</v>
      </c>
      <c r="NP68" s="4" t="s">
        <v>108</v>
      </c>
      <c r="NQ68" s="4" t="s">
        <v>108</v>
      </c>
      <c r="NR68" s="4" t="s">
        <v>108</v>
      </c>
      <c r="NS68" s="4" t="s">
        <v>108</v>
      </c>
      <c r="NT68" s="4" t="s">
        <v>109</v>
      </c>
      <c r="NU68" s="3" t="s">
        <v>392</v>
      </c>
      <c r="NV68" s="3"/>
      <c r="NW68" s="3"/>
      <c r="NX68" s="4" t="s">
        <v>108</v>
      </c>
      <c r="NY68" s="4" t="s">
        <v>108</v>
      </c>
      <c r="NZ68" s="4" t="s">
        <v>108</v>
      </c>
      <c r="OA68" s="4" t="s">
        <v>108</v>
      </c>
      <c r="OB68" s="4" t="s">
        <v>108</v>
      </c>
      <c r="OC68" s="4" t="s">
        <v>108</v>
      </c>
      <c r="OD68" s="4" t="s">
        <v>108</v>
      </c>
      <c r="OE68" s="4" t="s">
        <v>108</v>
      </c>
      <c r="OF68" s="4" t="s">
        <v>108</v>
      </c>
      <c r="OG68" s="4" t="s">
        <v>108</v>
      </c>
      <c r="OH68" s="4" t="s">
        <v>108</v>
      </c>
      <c r="OI68" s="4" t="s">
        <v>108</v>
      </c>
      <c r="OJ68" s="4" t="s">
        <v>109</v>
      </c>
      <c r="OK68" s="3" t="s">
        <v>392</v>
      </c>
      <c r="OL68" s="3"/>
      <c r="OM68" s="3"/>
      <c r="ON68" s="4" t="s">
        <v>108</v>
      </c>
      <c r="OO68" s="4" t="s">
        <v>108</v>
      </c>
      <c r="OP68" s="4" t="s">
        <v>108</v>
      </c>
      <c r="OQ68" s="4" t="s">
        <v>108</v>
      </c>
      <c r="OR68" s="4" t="s">
        <v>108</v>
      </c>
      <c r="OS68" s="4" t="s">
        <v>108</v>
      </c>
      <c r="OT68" s="4" t="s">
        <v>108</v>
      </c>
      <c r="OU68" s="4" t="s">
        <v>108</v>
      </c>
      <c r="OV68" s="4" t="s">
        <v>108</v>
      </c>
      <c r="OW68" s="4" t="s">
        <v>108</v>
      </c>
      <c r="OX68" s="4" t="s">
        <v>108</v>
      </c>
      <c r="OY68" s="4" t="s">
        <v>108</v>
      </c>
      <c r="OZ68" s="4" t="s">
        <v>109</v>
      </c>
      <c r="PA68" s="3" t="s">
        <v>392</v>
      </c>
      <c r="PB68" s="3"/>
      <c r="PC68" s="3"/>
      <c r="PD68" s="4" t="s">
        <v>108</v>
      </c>
      <c r="PE68" s="4" t="s">
        <v>108</v>
      </c>
      <c r="PF68" s="4" t="s">
        <v>108</v>
      </c>
      <c r="PG68" s="4" t="s">
        <v>108</v>
      </c>
      <c r="PH68" s="4" t="s">
        <v>108</v>
      </c>
      <c r="PI68" s="4" t="s">
        <v>108</v>
      </c>
      <c r="PJ68" s="4" t="s">
        <v>108</v>
      </c>
      <c r="PK68" s="4" t="s">
        <v>108</v>
      </c>
      <c r="PL68" s="4" t="s">
        <v>108</v>
      </c>
      <c r="PM68" s="4" t="s">
        <v>108</v>
      </c>
      <c r="PN68" s="4" t="s">
        <v>108</v>
      </c>
      <c r="PO68" s="4" t="s">
        <v>108</v>
      </c>
      <c r="PP68" s="4" t="s">
        <v>109</v>
      </c>
      <c r="PQ68" s="3" t="s">
        <v>392</v>
      </c>
      <c r="PR68" s="3"/>
      <c r="PS68" s="3"/>
      <c r="PT68" s="4" t="s">
        <v>108</v>
      </c>
      <c r="PU68" s="4" t="s">
        <v>108</v>
      </c>
      <c r="PV68" s="4" t="s">
        <v>108</v>
      </c>
      <c r="PW68" s="4" t="s">
        <v>108</v>
      </c>
      <c r="PX68" s="4" t="s">
        <v>108</v>
      </c>
      <c r="PY68" s="4" t="s">
        <v>108</v>
      </c>
      <c r="PZ68" s="4" t="s">
        <v>108</v>
      </c>
      <c r="QA68" s="4" t="s">
        <v>108</v>
      </c>
      <c r="QB68" s="4" t="s">
        <v>108</v>
      </c>
      <c r="QC68" s="4" t="s">
        <v>108</v>
      </c>
      <c r="QD68" s="4" t="s">
        <v>108</v>
      </c>
      <c r="QE68" s="4" t="s">
        <v>108</v>
      </c>
      <c r="QF68" s="4" t="s">
        <v>109</v>
      </c>
      <c r="QG68" s="3" t="s">
        <v>392</v>
      </c>
      <c r="QH68" s="3"/>
      <c r="QI68" s="3"/>
      <c r="QJ68" s="4" t="s">
        <v>108</v>
      </c>
      <c r="QK68" s="4" t="s">
        <v>108</v>
      </c>
      <c r="QL68" s="4" t="s">
        <v>108</v>
      </c>
      <c r="QM68" s="4" t="s">
        <v>108</v>
      </c>
      <c r="QN68" s="4" t="s">
        <v>108</v>
      </c>
      <c r="QO68" s="4" t="s">
        <v>108</v>
      </c>
      <c r="QP68" s="4" t="s">
        <v>108</v>
      </c>
      <c r="QQ68" s="4" t="s">
        <v>108</v>
      </c>
      <c r="QR68" s="4" t="s">
        <v>108</v>
      </c>
      <c r="QS68" s="4" t="s">
        <v>108</v>
      </c>
      <c r="QT68" s="4" t="s">
        <v>108</v>
      </c>
      <c r="QU68" s="4" t="s">
        <v>108</v>
      </c>
      <c r="QV68" s="4" t="s">
        <v>109</v>
      </c>
      <c r="QW68" s="3" t="s">
        <v>392</v>
      </c>
      <c r="QX68" s="3"/>
      <c r="QY68" s="3"/>
      <c r="QZ68" s="4" t="s">
        <v>108</v>
      </c>
      <c r="RA68" s="4" t="s">
        <v>108</v>
      </c>
      <c r="RB68" s="4" t="s">
        <v>108</v>
      </c>
      <c r="RC68" s="4" t="s">
        <v>108</v>
      </c>
      <c r="RD68" s="4" t="s">
        <v>108</v>
      </c>
      <c r="RE68" s="4" t="s">
        <v>108</v>
      </c>
      <c r="RF68" s="4" t="s">
        <v>108</v>
      </c>
      <c r="RG68" s="4" t="s">
        <v>108</v>
      </c>
      <c r="RH68" s="4" t="s">
        <v>108</v>
      </c>
      <c r="RI68" s="4" t="s">
        <v>108</v>
      </c>
      <c r="RJ68" s="4" t="s">
        <v>108</v>
      </c>
      <c r="RK68" s="4" t="s">
        <v>108</v>
      </c>
      <c r="RL68" s="4" t="s">
        <v>109</v>
      </c>
      <c r="RM68" s="3" t="s">
        <v>392</v>
      </c>
      <c r="RN68" s="3"/>
      <c r="RO68" s="3"/>
      <c r="RP68" s="4" t="s">
        <v>108</v>
      </c>
      <c r="RQ68" s="4" t="s">
        <v>108</v>
      </c>
      <c r="RR68" s="4" t="s">
        <v>108</v>
      </c>
      <c r="RS68" s="4" t="s">
        <v>108</v>
      </c>
      <c r="RT68" s="4" t="s">
        <v>108</v>
      </c>
      <c r="RU68" s="4" t="s">
        <v>108</v>
      </c>
      <c r="RV68" s="4" t="s">
        <v>108</v>
      </c>
      <c r="RW68" s="4" t="s">
        <v>108</v>
      </c>
      <c r="RX68" s="4" t="s">
        <v>108</v>
      </c>
      <c r="RY68" s="4" t="s">
        <v>108</v>
      </c>
      <c r="RZ68" s="4" t="s">
        <v>108</v>
      </c>
      <c r="SA68" s="4" t="s">
        <v>108</v>
      </c>
      <c r="SB68" s="4" t="s">
        <v>109</v>
      </c>
      <c r="SC68" s="3" t="s">
        <v>392</v>
      </c>
      <c r="SD68" s="3"/>
      <c r="SE68" s="3"/>
      <c r="SF68" s="4" t="s">
        <v>108</v>
      </c>
      <c r="SG68" s="4" t="s">
        <v>108</v>
      </c>
      <c r="SH68" s="4" t="s">
        <v>108</v>
      </c>
      <c r="SI68" s="4" t="s">
        <v>108</v>
      </c>
      <c r="SJ68" s="4" t="s">
        <v>108</v>
      </c>
      <c r="SK68" s="4" t="s">
        <v>108</v>
      </c>
      <c r="SL68" s="4" t="s">
        <v>108</v>
      </c>
      <c r="SM68" s="4" t="s">
        <v>108</v>
      </c>
      <c r="SN68" s="4" t="s">
        <v>108</v>
      </c>
      <c r="SO68" s="4" t="s">
        <v>108</v>
      </c>
      <c r="SP68" s="4" t="s">
        <v>108</v>
      </c>
      <c r="SQ68" s="4" t="s">
        <v>108</v>
      </c>
      <c r="SR68" s="4" t="s">
        <v>109</v>
      </c>
      <c r="SS68" s="3" t="s">
        <v>392</v>
      </c>
      <c r="ST68" s="3"/>
      <c r="SU68" s="3"/>
      <c r="SV68" s="4" t="s">
        <v>108</v>
      </c>
      <c r="SW68" s="4" t="s">
        <v>108</v>
      </c>
      <c r="SX68" s="4" t="s">
        <v>108</v>
      </c>
      <c r="SY68" s="4" t="s">
        <v>108</v>
      </c>
      <c r="SZ68" s="4" t="s">
        <v>108</v>
      </c>
      <c r="TA68" s="4" t="s">
        <v>108</v>
      </c>
      <c r="TB68" s="4" t="s">
        <v>108</v>
      </c>
      <c r="TC68" s="4" t="s">
        <v>108</v>
      </c>
      <c r="TD68" s="4" t="s">
        <v>108</v>
      </c>
      <c r="TE68" s="4" t="s">
        <v>108</v>
      </c>
      <c r="TF68" s="4" t="s">
        <v>108</v>
      </c>
      <c r="TG68" s="4" t="s">
        <v>108</v>
      </c>
      <c r="TH68" s="4" t="s">
        <v>109</v>
      </c>
      <c r="TI68" s="3" t="s">
        <v>392</v>
      </c>
      <c r="TJ68" s="3"/>
      <c r="TK68" s="3"/>
      <c r="TL68" s="4" t="s">
        <v>108</v>
      </c>
      <c r="TM68" s="4" t="s">
        <v>108</v>
      </c>
      <c r="TN68" s="4" t="s">
        <v>108</v>
      </c>
      <c r="TO68" s="4" t="s">
        <v>108</v>
      </c>
      <c r="TP68" s="4" t="s">
        <v>108</v>
      </c>
      <c r="TQ68" s="4" t="s">
        <v>108</v>
      </c>
      <c r="TR68" s="4" t="s">
        <v>108</v>
      </c>
      <c r="TS68" s="4" t="s">
        <v>108</v>
      </c>
      <c r="TT68" s="4" t="s">
        <v>108</v>
      </c>
      <c r="TU68" s="4" t="s">
        <v>108</v>
      </c>
      <c r="TV68" s="4" t="s">
        <v>108</v>
      </c>
      <c r="TW68" s="4" t="s">
        <v>108</v>
      </c>
      <c r="TX68" s="4" t="s">
        <v>109</v>
      </c>
      <c r="TY68" s="3" t="s">
        <v>392</v>
      </c>
      <c r="TZ68" s="3"/>
      <c r="UA68" s="3"/>
      <c r="UB68" s="4" t="s">
        <v>108</v>
      </c>
      <c r="UC68" s="4" t="s">
        <v>108</v>
      </c>
      <c r="UD68" s="4" t="s">
        <v>108</v>
      </c>
      <c r="UE68" s="4" t="s">
        <v>108</v>
      </c>
      <c r="UF68" s="4" t="s">
        <v>108</v>
      </c>
      <c r="UG68" s="4" t="s">
        <v>108</v>
      </c>
      <c r="UH68" s="4" t="s">
        <v>108</v>
      </c>
      <c r="UI68" s="4" t="s">
        <v>108</v>
      </c>
      <c r="UJ68" s="4" t="s">
        <v>108</v>
      </c>
      <c r="UK68" s="4" t="s">
        <v>108</v>
      </c>
      <c r="UL68" s="4" t="s">
        <v>108</v>
      </c>
      <c r="UM68" s="4" t="s">
        <v>108</v>
      </c>
      <c r="UN68" s="4" t="s">
        <v>109</v>
      </c>
      <c r="UO68" s="3" t="s">
        <v>392</v>
      </c>
      <c r="UP68" s="3"/>
      <c r="UQ68" s="3"/>
      <c r="UR68" s="4" t="s">
        <v>108</v>
      </c>
      <c r="US68" s="4" t="s">
        <v>108</v>
      </c>
      <c r="UT68" s="4" t="s">
        <v>108</v>
      </c>
      <c r="UU68" s="4" t="s">
        <v>108</v>
      </c>
      <c r="UV68" s="4" t="s">
        <v>108</v>
      </c>
      <c r="UW68" s="4" t="s">
        <v>108</v>
      </c>
      <c r="UX68" s="4" t="s">
        <v>108</v>
      </c>
      <c r="UY68" s="4" t="s">
        <v>108</v>
      </c>
      <c r="UZ68" s="4" t="s">
        <v>108</v>
      </c>
      <c r="VA68" s="4" t="s">
        <v>108</v>
      </c>
      <c r="VB68" s="4" t="s">
        <v>108</v>
      </c>
      <c r="VC68" s="4" t="s">
        <v>108</v>
      </c>
      <c r="VD68" s="4" t="s">
        <v>109</v>
      </c>
      <c r="VE68" s="3" t="s">
        <v>392</v>
      </c>
      <c r="VF68" s="3"/>
      <c r="VG68" s="3"/>
      <c r="VH68" s="4" t="s">
        <v>108</v>
      </c>
      <c r="VI68" s="4" t="s">
        <v>108</v>
      </c>
      <c r="VJ68" s="4" t="s">
        <v>108</v>
      </c>
      <c r="VK68" s="4" t="s">
        <v>108</v>
      </c>
      <c r="VL68" s="4" t="s">
        <v>108</v>
      </c>
      <c r="VM68" s="4" t="s">
        <v>108</v>
      </c>
      <c r="VN68" s="4" t="s">
        <v>108</v>
      </c>
      <c r="VO68" s="4" t="s">
        <v>108</v>
      </c>
      <c r="VP68" s="4" t="s">
        <v>108</v>
      </c>
      <c r="VQ68" s="4" t="s">
        <v>108</v>
      </c>
      <c r="VR68" s="4" t="s">
        <v>108</v>
      </c>
      <c r="VS68" s="4" t="s">
        <v>108</v>
      </c>
      <c r="VT68" s="4" t="s">
        <v>109</v>
      </c>
      <c r="VU68" s="3" t="s">
        <v>392</v>
      </c>
      <c r="VV68" s="3"/>
      <c r="VW68" s="3"/>
      <c r="VX68" s="4" t="s">
        <v>108</v>
      </c>
      <c r="VY68" s="4" t="s">
        <v>108</v>
      </c>
      <c r="VZ68" s="4" t="s">
        <v>108</v>
      </c>
      <c r="WA68" s="4" t="s">
        <v>108</v>
      </c>
      <c r="WB68" s="4" t="s">
        <v>108</v>
      </c>
      <c r="WC68" s="4" t="s">
        <v>108</v>
      </c>
      <c r="WD68" s="4" t="s">
        <v>108</v>
      </c>
      <c r="WE68" s="4" t="s">
        <v>108</v>
      </c>
      <c r="WF68" s="4" t="s">
        <v>108</v>
      </c>
      <c r="WG68" s="4" t="s">
        <v>108</v>
      </c>
      <c r="WH68" s="4" t="s">
        <v>108</v>
      </c>
      <c r="WI68" s="4" t="s">
        <v>108</v>
      </c>
      <c r="WJ68" s="4" t="s">
        <v>109</v>
      </c>
      <c r="WK68" s="3" t="s">
        <v>392</v>
      </c>
      <c r="WL68" s="3"/>
      <c r="WM68" s="3"/>
      <c r="WN68" s="4" t="s">
        <v>108</v>
      </c>
      <c r="WO68" s="4" t="s">
        <v>108</v>
      </c>
      <c r="WP68" s="4" t="s">
        <v>108</v>
      </c>
      <c r="WQ68" s="4" t="s">
        <v>108</v>
      </c>
      <c r="WR68" s="4" t="s">
        <v>108</v>
      </c>
      <c r="WS68" s="4" t="s">
        <v>108</v>
      </c>
      <c r="WT68" s="4" t="s">
        <v>108</v>
      </c>
      <c r="WU68" s="4" t="s">
        <v>108</v>
      </c>
      <c r="WV68" s="4" t="s">
        <v>108</v>
      </c>
      <c r="WW68" s="4" t="s">
        <v>108</v>
      </c>
      <c r="WX68" s="4" t="s">
        <v>108</v>
      </c>
      <c r="WY68" s="4" t="s">
        <v>108</v>
      </c>
      <c r="WZ68" s="4" t="s">
        <v>109</v>
      </c>
      <c r="XA68" s="3" t="s">
        <v>392</v>
      </c>
      <c r="XB68" s="3"/>
      <c r="XC68" s="3"/>
      <c r="XD68" s="4" t="s">
        <v>108</v>
      </c>
      <c r="XE68" s="4" t="s">
        <v>108</v>
      </c>
      <c r="XF68" s="4" t="s">
        <v>108</v>
      </c>
      <c r="XG68" s="4" t="s">
        <v>108</v>
      </c>
      <c r="XH68" s="4" t="s">
        <v>108</v>
      </c>
      <c r="XI68" s="4" t="s">
        <v>108</v>
      </c>
      <c r="XJ68" s="4" t="s">
        <v>108</v>
      </c>
      <c r="XK68" s="4" t="s">
        <v>108</v>
      </c>
      <c r="XL68" s="4" t="s">
        <v>108</v>
      </c>
      <c r="XM68" s="4" t="s">
        <v>108</v>
      </c>
      <c r="XN68" s="4" t="s">
        <v>108</v>
      </c>
      <c r="XO68" s="4" t="s">
        <v>108</v>
      </c>
      <c r="XP68" s="4" t="s">
        <v>109</v>
      </c>
      <c r="XQ68" s="3" t="s">
        <v>392</v>
      </c>
      <c r="XR68" s="3"/>
      <c r="XS68" s="3"/>
      <c r="XT68" s="4" t="s">
        <v>108</v>
      </c>
      <c r="XU68" s="4" t="s">
        <v>108</v>
      </c>
      <c r="XV68" s="4" t="s">
        <v>108</v>
      </c>
      <c r="XW68" s="4" t="s">
        <v>108</v>
      </c>
      <c r="XX68" s="4" t="s">
        <v>108</v>
      </c>
      <c r="XY68" s="4" t="s">
        <v>108</v>
      </c>
      <c r="XZ68" s="4" t="s">
        <v>108</v>
      </c>
      <c r="YA68" s="4" t="s">
        <v>108</v>
      </c>
      <c r="YB68" s="4" t="s">
        <v>108</v>
      </c>
      <c r="YC68" s="4" t="s">
        <v>108</v>
      </c>
      <c r="YD68" s="4" t="s">
        <v>108</v>
      </c>
      <c r="YE68" s="4" t="s">
        <v>108</v>
      </c>
      <c r="YF68" s="4" t="s">
        <v>109</v>
      </c>
      <c r="YG68" s="3" t="s">
        <v>392</v>
      </c>
      <c r="YH68" s="3"/>
      <c r="YI68" s="3"/>
      <c r="YJ68" s="4" t="s">
        <v>108</v>
      </c>
      <c r="YK68" s="4" t="s">
        <v>108</v>
      </c>
      <c r="YL68" s="4" t="s">
        <v>108</v>
      </c>
      <c r="YM68" s="4" t="s">
        <v>108</v>
      </c>
      <c r="YN68" s="4" t="s">
        <v>108</v>
      </c>
      <c r="YO68" s="4" t="s">
        <v>108</v>
      </c>
      <c r="YP68" s="4" t="s">
        <v>108</v>
      </c>
      <c r="YQ68" s="4" t="s">
        <v>108</v>
      </c>
      <c r="YR68" s="4" t="s">
        <v>108</v>
      </c>
      <c r="YS68" s="4" t="s">
        <v>108</v>
      </c>
      <c r="YT68" s="4" t="s">
        <v>108</v>
      </c>
      <c r="YU68" s="4" t="s">
        <v>108</v>
      </c>
      <c r="YV68" s="4" t="s">
        <v>109</v>
      </c>
      <c r="YW68" s="3" t="s">
        <v>392</v>
      </c>
      <c r="YX68" s="3"/>
      <c r="YY68" s="3"/>
      <c r="YZ68" s="4" t="s">
        <v>108</v>
      </c>
      <c r="ZA68" s="4" t="s">
        <v>108</v>
      </c>
      <c r="ZB68" s="4" t="s">
        <v>108</v>
      </c>
      <c r="ZC68" s="4" t="s">
        <v>108</v>
      </c>
      <c r="ZD68" s="4" t="s">
        <v>108</v>
      </c>
      <c r="ZE68" s="4" t="s">
        <v>108</v>
      </c>
      <c r="ZF68" s="4" t="s">
        <v>108</v>
      </c>
      <c r="ZG68" s="4" t="s">
        <v>108</v>
      </c>
      <c r="ZH68" s="4" t="s">
        <v>108</v>
      </c>
      <c r="ZI68" s="4" t="s">
        <v>108</v>
      </c>
      <c r="ZJ68" s="4" t="s">
        <v>108</v>
      </c>
      <c r="ZK68" s="4" t="s">
        <v>108</v>
      </c>
      <c r="ZL68" s="4" t="s">
        <v>109</v>
      </c>
      <c r="ZM68" s="3" t="s">
        <v>392</v>
      </c>
      <c r="ZN68" s="3"/>
      <c r="ZO68" s="3"/>
      <c r="ZP68" s="4" t="s">
        <v>108</v>
      </c>
      <c r="ZQ68" s="4" t="s">
        <v>108</v>
      </c>
      <c r="ZR68" s="4" t="s">
        <v>108</v>
      </c>
      <c r="ZS68" s="4" t="s">
        <v>108</v>
      </c>
      <c r="ZT68" s="4" t="s">
        <v>108</v>
      </c>
      <c r="ZU68" s="4" t="s">
        <v>108</v>
      </c>
      <c r="ZV68" s="4" t="s">
        <v>108</v>
      </c>
      <c r="ZW68" s="4" t="s">
        <v>108</v>
      </c>
      <c r="ZX68" s="4" t="s">
        <v>108</v>
      </c>
      <c r="ZY68" s="4" t="s">
        <v>108</v>
      </c>
      <c r="ZZ68" s="4" t="s">
        <v>108</v>
      </c>
      <c r="AAA68" s="4" t="s">
        <v>108</v>
      </c>
      <c r="AAB68" s="4" t="s">
        <v>109</v>
      </c>
      <c r="AAC68" s="3" t="s">
        <v>392</v>
      </c>
      <c r="AAD68" s="3"/>
      <c r="AAE68" s="3"/>
      <c r="AAF68" s="4" t="s">
        <v>108</v>
      </c>
      <c r="AAG68" s="4" t="s">
        <v>108</v>
      </c>
      <c r="AAH68" s="4" t="s">
        <v>108</v>
      </c>
      <c r="AAI68" s="4" t="s">
        <v>108</v>
      </c>
      <c r="AAJ68" s="4" t="s">
        <v>108</v>
      </c>
      <c r="AAK68" s="4" t="s">
        <v>108</v>
      </c>
      <c r="AAL68" s="4" t="s">
        <v>108</v>
      </c>
      <c r="AAM68" s="4" t="s">
        <v>108</v>
      </c>
      <c r="AAN68" s="4" t="s">
        <v>108</v>
      </c>
      <c r="AAO68" s="4" t="s">
        <v>108</v>
      </c>
      <c r="AAP68" s="4" t="s">
        <v>108</v>
      </c>
      <c r="AAQ68" s="4" t="s">
        <v>108</v>
      </c>
      <c r="AAR68" s="4" t="s">
        <v>109</v>
      </c>
      <c r="AAS68" s="3" t="s">
        <v>392</v>
      </c>
      <c r="AAT68" s="3"/>
      <c r="AAU68" s="3"/>
      <c r="AAV68" s="4" t="s">
        <v>108</v>
      </c>
      <c r="AAW68" s="4" t="s">
        <v>108</v>
      </c>
      <c r="AAX68" s="4" t="s">
        <v>108</v>
      </c>
      <c r="AAY68" s="4" t="s">
        <v>108</v>
      </c>
      <c r="AAZ68" s="4" t="s">
        <v>108</v>
      </c>
      <c r="ABA68" s="4" t="s">
        <v>108</v>
      </c>
      <c r="ABB68" s="4" t="s">
        <v>108</v>
      </c>
      <c r="ABC68" s="4" t="s">
        <v>108</v>
      </c>
      <c r="ABD68" s="4" t="s">
        <v>108</v>
      </c>
      <c r="ABE68" s="4" t="s">
        <v>108</v>
      </c>
      <c r="ABF68" s="4" t="s">
        <v>108</v>
      </c>
      <c r="ABG68" s="4" t="s">
        <v>108</v>
      </c>
      <c r="ABH68" s="4" t="s">
        <v>109</v>
      </c>
      <c r="ABI68" s="3" t="s">
        <v>392</v>
      </c>
      <c r="ABJ68" s="3"/>
      <c r="ABK68" s="3"/>
      <c r="ABL68" s="4" t="s">
        <v>108</v>
      </c>
      <c r="ABM68" s="4" t="s">
        <v>108</v>
      </c>
      <c r="ABN68" s="4" t="s">
        <v>108</v>
      </c>
      <c r="ABO68" s="4" t="s">
        <v>108</v>
      </c>
      <c r="ABP68" s="4" t="s">
        <v>108</v>
      </c>
      <c r="ABQ68" s="4" t="s">
        <v>108</v>
      </c>
      <c r="ABR68" s="4" t="s">
        <v>108</v>
      </c>
      <c r="ABS68" s="4" t="s">
        <v>108</v>
      </c>
      <c r="ABT68" s="4" t="s">
        <v>108</v>
      </c>
      <c r="ABU68" s="4" t="s">
        <v>108</v>
      </c>
      <c r="ABV68" s="4" t="s">
        <v>108</v>
      </c>
      <c r="ABW68" s="4" t="s">
        <v>108</v>
      </c>
      <c r="ABX68" s="4" t="s">
        <v>109</v>
      </c>
      <c r="ABY68" s="3" t="s">
        <v>392</v>
      </c>
      <c r="ABZ68" s="3"/>
      <c r="ACA68" s="3"/>
      <c r="ACB68" s="4" t="s">
        <v>108</v>
      </c>
      <c r="ACC68" s="4" t="s">
        <v>108</v>
      </c>
      <c r="ACD68" s="4" t="s">
        <v>108</v>
      </c>
      <c r="ACE68" s="4" t="s">
        <v>108</v>
      </c>
      <c r="ACF68" s="4" t="s">
        <v>108</v>
      </c>
      <c r="ACG68" s="4" t="s">
        <v>108</v>
      </c>
      <c r="ACH68" s="4" t="s">
        <v>108</v>
      </c>
      <c r="ACI68" s="4" t="s">
        <v>108</v>
      </c>
      <c r="ACJ68" s="4" t="s">
        <v>108</v>
      </c>
      <c r="ACK68" s="4" t="s">
        <v>108</v>
      </c>
      <c r="ACL68" s="4" t="s">
        <v>108</v>
      </c>
      <c r="ACM68" s="4" t="s">
        <v>108</v>
      </c>
      <c r="ACN68" s="4" t="s">
        <v>109</v>
      </c>
      <c r="ACO68" s="3" t="s">
        <v>392</v>
      </c>
      <c r="ACP68" s="3"/>
      <c r="ACQ68" s="3"/>
      <c r="ACR68" s="4" t="s">
        <v>108</v>
      </c>
      <c r="ACS68" s="4" t="s">
        <v>108</v>
      </c>
      <c r="ACT68" s="4" t="s">
        <v>108</v>
      </c>
      <c r="ACU68" s="4" t="s">
        <v>108</v>
      </c>
      <c r="ACV68" s="4" t="s">
        <v>108</v>
      </c>
      <c r="ACW68" s="4" t="s">
        <v>108</v>
      </c>
      <c r="ACX68" s="4" t="s">
        <v>108</v>
      </c>
      <c r="ACY68" s="4" t="s">
        <v>108</v>
      </c>
      <c r="ACZ68" s="4" t="s">
        <v>108</v>
      </c>
      <c r="ADA68" s="4" t="s">
        <v>108</v>
      </c>
      <c r="ADB68" s="4" t="s">
        <v>108</v>
      </c>
      <c r="ADC68" s="4" t="s">
        <v>108</v>
      </c>
      <c r="ADD68" s="4" t="s">
        <v>109</v>
      </c>
      <c r="ADE68" s="3" t="s">
        <v>392</v>
      </c>
      <c r="ADF68" s="3"/>
      <c r="ADG68" s="3"/>
      <c r="ADH68" s="4" t="s">
        <v>108</v>
      </c>
      <c r="ADI68" s="4" t="s">
        <v>108</v>
      </c>
      <c r="ADJ68" s="4" t="s">
        <v>108</v>
      </c>
      <c r="ADK68" s="4" t="s">
        <v>108</v>
      </c>
      <c r="ADL68" s="4" t="s">
        <v>108</v>
      </c>
      <c r="ADM68" s="4" t="s">
        <v>108</v>
      </c>
      <c r="ADN68" s="4" t="s">
        <v>108</v>
      </c>
      <c r="ADO68" s="4" t="s">
        <v>108</v>
      </c>
      <c r="ADP68" s="4" t="s">
        <v>108</v>
      </c>
      <c r="ADQ68" s="4" t="s">
        <v>108</v>
      </c>
      <c r="ADR68" s="4" t="s">
        <v>108</v>
      </c>
      <c r="ADS68" s="4" t="s">
        <v>108</v>
      </c>
      <c r="ADT68" s="4" t="s">
        <v>109</v>
      </c>
      <c r="ADU68" s="3" t="s">
        <v>392</v>
      </c>
      <c r="ADV68" s="3"/>
      <c r="ADW68" s="3"/>
      <c r="ADX68" s="4" t="s">
        <v>108</v>
      </c>
      <c r="ADY68" s="4" t="s">
        <v>108</v>
      </c>
      <c r="ADZ68" s="4" t="s">
        <v>108</v>
      </c>
      <c r="AEA68" s="4" t="s">
        <v>108</v>
      </c>
      <c r="AEB68" s="4" t="s">
        <v>108</v>
      </c>
      <c r="AEC68" s="4" t="s">
        <v>108</v>
      </c>
      <c r="AED68" s="4" t="s">
        <v>108</v>
      </c>
      <c r="AEE68" s="4" t="s">
        <v>108</v>
      </c>
      <c r="AEF68" s="4" t="s">
        <v>108</v>
      </c>
      <c r="AEG68" s="4" t="s">
        <v>108</v>
      </c>
      <c r="AEH68" s="4" t="s">
        <v>108</v>
      </c>
      <c r="AEI68" s="4" t="s">
        <v>108</v>
      </c>
      <c r="AEJ68" s="4" t="s">
        <v>109</v>
      </c>
      <c r="AEK68" s="3" t="s">
        <v>392</v>
      </c>
      <c r="AEL68" s="3"/>
      <c r="AEM68" s="3"/>
      <c r="AEN68" s="4" t="s">
        <v>108</v>
      </c>
      <c r="AEO68" s="4" t="s">
        <v>108</v>
      </c>
      <c r="AEP68" s="4" t="s">
        <v>108</v>
      </c>
      <c r="AEQ68" s="4" t="s">
        <v>108</v>
      </c>
      <c r="AER68" s="4" t="s">
        <v>108</v>
      </c>
      <c r="AES68" s="4" t="s">
        <v>108</v>
      </c>
      <c r="AET68" s="4" t="s">
        <v>108</v>
      </c>
      <c r="AEU68" s="4" t="s">
        <v>108</v>
      </c>
      <c r="AEV68" s="4" t="s">
        <v>108</v>
      </c>
      <c r="AEW68" s="4" t="s">
        <v>108</v>
      </c>
      <c r="AEX68" s="4" t="s">
        <v>108</v>
      </c>
      <c r="AEY68" s="4" t="s">
        <v>108</v>
      </c>
      <c r="AEZ68" s="4" t="s">
        <v>109</v>
      </c>
      <c r="AFA68" s="3" t="s">
        <v>392</v>
      </c>
      <c r="AFB68" s="3"/>
      <c r="AFC68" s="3"/>
      <c r="AFD68" s="4" t="s">
        <v>108</v>
      </c>
      <c r="AFE68" s="4" t="s">
        <v>108</v>
      </c>
      <c r="AFF68" s="4" t="s">
        <v>108</v>
      </c>
      <c r="AFG68" s="4" t="s">
        <v>108</v>
      </c>
      <c r="AFH68" s="4" t="s">
        <v>108</v>
      </c>
      <c r="AFI68" s="4" t="s">
        <v>108</v>
      </c>
      <c r="AFJ68" s="4" t="s">
        <v>108</v>
      </c>
      <c r="AFK68" s="4" t="s">
        <v>108</v>
      </c>
      <c r="AFL68" s="4" t="s">
        <v>108</v>
      </c>
      <c r="AFM68" s="4" t="s">
        <v>108</v>
      </c>
      <c r="AFN68" s="4" t="s">
        <v>108</v>
      </c>
      <c r="AFO68" s="4" t="s">
        <v>108</v>
      </c>
      <c r="AFP68" s="4" t="s">
        <v>109</v>
      </c>
      <c r="AFQ68" s="3" t="s">
        <v>392</v>
      </c>
      <c r="AFR68" s="3"/>
      <c r="AFS68" s="3"/>
      <c r="AFT68" s="4" t="s">
        <v>108</v>
      </c>
      <c r="AFU68" s="4" t="s">
        <v>108</v>
      </c>
      <c r="AFV68" s="4" t="s">
        <v>108</v>
      </c>
      <c r="AFW68" s="4" t="s">
        <v>108</v>
      </c>
      <c r="AFX68" s="4" t="s">
        <v>108</v>
      </c>
      <c r="AFY68" s="4" t="s">
        <v>108</v>
      </c>
      <c r="AFZ68" s="4" t="s">
        <v>108</v>
      </c>
      <c r="AGA68" s="4" t="s">
        <v>108</v>
      </c>
      <c r="AGB68" s="4" t="s">
        <v>108</v>
      </c>
      <c r="AGC68" s="4" t="s">
        <v>108</v>
      </c>
      <c r="AGD68" s="4" t="s">
        <v>108</v>
      </c>
      <c r="AGE68" s="4" t="s">
        <v>108</v>
      </c>
      <c r="AGF68" s="4" t="s">
        <v>109</v>
      </c>
      <c r="AGG68" s="3" t="s">
        <v>392</v>
      </c>
      <c r="AGH68" s="3"/>
      <c r="AGI68" s="3"/>
      <c r="AGJ68" s="4" t="s">
        <v>108</v>
      </c>
      <c r="AGK68" s="4" t="s">
        <v>108</v>
      </c>
      <c r="AGL68" s="4" t="s">
        <v>108</v>
      </c>
      <c r="AGM68" s="4" t="s">
        <v>108</v>
      </c>
      <c r="AGN68" s="4" t="s">
        <v>108</v>
      </c>
      <c r="AGO68" s="4" t="s">
        <v>108</v>
      </c>
      <c r="AGP68" s="4" t="s">
        <v>108</v>
      </c>
      <c r="AGQ68" s="4" t="s">
        <v>108</v>
      </c>
      <c r="AGR68" s="4" t="s">
        <v>108</v>
      </c>
      <c r="AGS68" s="4" t="s">
        <v>108</v>
      </c>
      <c r="AGT68" s="4" t="s">
        <v>108</v>
      </c>
      <c r="AGU68" s="4" t="s">
        <v>108</v>
      </c>
      <c r="AGV68" s="4" t="s">
        <v>109</v>
      </c>
      <c r="AGW68" s="3" t="s">
        <v>392</v>
      </c>
      <c r="AGX68" s="3"/>
      <c r="AGY68" s="3"/>
      <c r="AGZ68" s="4" t="s">
        <v>108</v>
      </c>
      <c r="AHA68" s="4" t="s">
        <v>108</v>
      </c>
      <c r="AHB68" s="4" t="s">
        <v>108</v>
      </c>
      <c r="AHC68" s="4" t="s">
        <v>108</v>
      </c>
      <c r="AHD68" s="4" t="s">
        <v>108</v>
      </c>
      <c r="AHE68" s="4" t="s">
        <v>108</v>
      </c>
      <c r="AHF68" s="4" t="s">
        <v>108</v>
      </c>
      <c r="AHG68" s="4" t="s">
        <v>108</v>
      </c>
      <c r="AHH68" s="4" t="s">
        <v>108</v>
      </c>
      <c r="AHI68" s="4" t="s">
        <v>108</v>
      </c>
      <c r="AHJ68" s="4" t="s">
        <v>108</v>
      </c>
      <c r="AHK68" s="4" t="s">
        <v>108</v>
      </c>
      <c r="AHL68" s="4" t="s">
        <v>109</v>
      </c>
      <c r="AHM68" s="3" t="s">
        <v>392</v>
      </c>
      <c r="AHN68" s="3"/>
      <c r="AHO68" s="3"/>
      <c r="AHP68" s="4" t="s">
        <v>108</v>
      </c>
      <c r="AHQ68" s="4" t="s">
        <v>108</v>
      </c>
      <c r="AHR68" s="4" t="s">
        <v>108</v>
      </c>
      <c r="AHS68" s="4" t="s">
        <v>108</v>
      </c>
      <c r="AHT68" s="4" t="s">
        <v>108</v>
      </c>
      <c r="AHU68" s="4" t="s">
        <v>108</v>
      </c>
      <c r="AHV68" s="4" t="s">
        <v>108</v>
      </c>
      <c r="AHW68" s="4" t="s">
        <v>108</v>
      </c>
      <c r="AHX68" s="4" t="s">
        <v>108</v>
      </c>
      <c r="AHY68" s="4" t="s">
        <v>108</v>
      </c>
      <c r="AHZ68" s="4" t="s">
        <v>108</v>
      </c>
      <c r="AIA68" s="4" t="s">
        <v>108</v>
      </c>
      <c r="AIB68" s="4" t="s">
        <v>109</v>
      </c>
      <c r="AIC68" s="3" t="s">
        <v>392</v>
      </c>
      <c r="AID68" s="3"/>
      <c r="AIE68" s="3"/>
      <c r="AIF68" s="4" t="s">
        <v>108</v>
      </c>
      <c r="AIG68" s="4" t="s">
        <v>108</v>
      </c>
      <c r="AIH68" s="4" t="s">
        <v>108</v>
      </c>
      <c r="AII68" s="4" t="s">
        <v>108</v>
      </c>
      <c r="AIJ68" s="4" t="s">
        <v>108</v>
      </c>
      <c r="AIK68" s="4" t="s">
        <v>108</v>
      </c>
      <c r="AIL68" s="4" t="s">
        <v>108</v>
      </c>
      <c r="AIM68" s="4" t="s">
        <v>108</v>
      </c>
      <c r="AIN68" s="4" t="s">
        <v>108</v>
      </c>
      <c r="AIO68" s="4" t="s">
        <v>108</v>
      </c>
      <c r="AIP68" s="4" t="s">
        <v>108</v>
      </c>
      <c r="AIQ68" s="4" t="s">
        <v>108</v>
      </c>
      <c r="AIR68" s="4" t="s">
        <v>109</v>
      </c>
      <c r="AIS68" s="3" t="s">
        <v>392</v>
      </c>
      <c r="AIT68" s="3"/>
      <c r="AIU68" s="3"/>
      <c r="AIV68" s="4" t="s">
        <v>108</v>
      </c>
      <c r="AIW68" s="4" t="s">
        <v>108</v>
      </c>
      <c r="AIX68" s="4" t="s">
        <v>108</v>
      </c>
      <c r="AIY68" s="4" t="s">
        <v>108</v>
      </c>
      <c r="AIZ68" s="4" t="s">
        <v>108</v>
      </c>
      <c r="AJA68" s="4" t="s">
        <v>108</v>
      </c>
      <c r="AJB68" s="4" t="s">
        <v>108</v>
      </c>
      <c r="AJC68" s="4" t="s">
        <v>108</v>
      </c>
      <c r="AJD68" s="4" t="s">
        <v>108</v>
      </c>
      <c r="AJE68" s="4" t="s">
        <v>108</v>
      </c>
      <c r="AJF68" s="4" t="s">
        <v>108</v>
      </c>
      <c r="AJG68" s="4" t="s">
        <v>108</v>
      </c>
      <c r="AJH68" s="4" t="s">
        <v>109</v>
      </c>
      <c r="AJI68" s="3" t="s">
        <v>392</v>
      </c>
      <c r="AJJ68" s="3"/>
      <c r="AJK68" s="3"/>
      <c r="AJL68" s="4" t="s">
        <v>108</v>
      </c>
      <c r="AJM68" s="4" t="s">
        <v>108</v>
      </c>
      <c r="AJN68" s="4" t="s">
        <v>108</v>
      </c>
      <c r="AJO68" s="4" t="s">
        <v>108</v>
      </c>
      <c r="AJP68" s="4" t="s">
        <v>108</v>
      </c>
      <c r="AJQ68" s="4" t="s">
        <v>108</v>
      </c>
      <c r="AJR68" s="4" t="s">
        <v>108</v>
      </c>
      <c r="AJS68" s="4" t="s">
        <v>108</v>
      </c>
      <c r="AJT68" s="4" t="s">
        <v>108</v>
      </c>
      <c r="AJU68" s="4" t="s">
        <v>108</v>
      </c>
      <c r="AJV68" s="4" t="s">
        <v>108</v>
      </c>
      <c r="AJW68" s="4" t="s">
        <v>108</v>
      </c>
      <c r="AJX68" s="4" t="s">
        <v>109</v>
      </c>
      <c r="AJY68" s="3" t="s">
        <v>392</v>
      </c>
      <c r="AJZ68" s="3"/>
      <c r="AKA68" s="3"/>
      <c r="AKB68" s="4" t="s">
        <v>108</v>
      </c>
      <c r="AKC68" s="4" t="s">
        <v>108</v>
      </c>
      <c r="AKD68" s="4" t="s">
        <v>108</v>
      </c>
      <c r="AKE68" s="4" t="s">
        <v>108</v>
      </c>
      <c r="AKF68" s="4" t="s">
        <v>108</v>
      </c>
      <c r="AKG68" s="4" t="s">
        <v>108</v>
      </c>
      <c r="AKH68" s="4" t="s">
        <v>108</v>
      </c>
      <c r="AKI68" s="4" t="s">
        <v>108</v>
      </c>
      <c r="AKJ68" s="4" t="s">
        <v>108</v>
      </c>
      <c r="AKK68" s="4" t="s">
        <v>108</v>
      </c>
      <c r="AKL68" s="4" t="s">
        <v>108</v>
      </c>
      <c r="AKM68" s="4" t="s">
        <v>108</v>
      </c>
      <c r="AKN68" s="4" t="s">
        <v>109</v>
      </c>
      <c r="AKO68" s="3" t="s">
        <v>392</v>
      </c>
      <c r="AKP68" s="3"/>
      <c r="AKQ68" s="3"/>
      <c r="AKR68" s="4" t="s">
        <v>108</v>
      </c>
      <c r="AKS68" s="4" t="s">
        <v>108</v>
      </c>
      <c r="AKT68" s="4" t="s">
        <v>108</v>
      </c>
      <c r="AKU68" s="4" t="s">
        <v>108</v>
      </c>
      <c r="AKV68" s="4" t="s">
        <v>108</v>
      </c>
      <c r="AKW68" s="4" t="s">
        <v>108</v>
      </c>
      <c r="AKX68" s="4" t="s">
        <v>108</v>
      </c>
      <c r="AKY68" s="4" t="s">
        <v>108</v>
      </c>
      <c r="AKZ68" s="4" t="s">
        <v>108</v>
      </c>
      <c r="ALA68" s="4" t="s">
        <v>108</v>
      </c>
      <c r="ALB68" s="4" t="s">
        <v>108</v>
      </c>
      <c r="ALC68" s="4" t="s">
        <v>108</v>
      </c>
      <c r="ALD68" s="4" t="s">
        <v>109</v>
      </c>
      <c r="ALE68" s="3" t="s">
        <v>392</v>
      </c>
      <c r="ALF68" s="3"/>
      <c r="ALG68" s="3"/>
      <c r="ALH68" s="4" t="s">
        <v>108</v>
      </c>
      <c r="ALI68" s="4" t="s">
        <v>108</v>
      </c>
      <c r="ALJ68" s="4" t="s">
        <v>108</v>
      </c>
      <c r="ALK68" s="4" t="s">
        <v>108</v>
      </c>
      <c r="ALL68" s="4" t="s">
        <v>108</v>
      </c>
      <c r="ALM68" s="4" t="s">
        <v>108</v>
      </c>
      <c r="ALN68" s="4" t="s">
        <v>108</v>
      </c>
      <c r="ALO68" s="4" t="s">
        <v>108</v>
      </c>
      <c r="ALP68" s="4" t="s">
        <v>108</v>
      </c>
      <c r="ALQ68" s="4" t="s">
        <v>108</v>
      </c>
      <c r="ALR68" s="4" t="s">
        <v>108</v>
      </c>
      <c r="ALS68" s="4" t="s">
        <v>108</v>
      </c>
      <c r="ALT68" s="4" t="s">
        <v>109</v>
      </c>
      <c r="ALU68" s="3" t="s">
        <v>392</v>
      </c>
      <c r="ALV68" s="3"/>
      <c r="ALW68" s="3"/>
      <c r="ALX68" s="4" t="s">
        <v>108</v>
      </c>
      <c r="ALY68" s="4" t="s">
        <v>108</v>
      </c>
      <c r="ALZ68" s="4" t="s">
        <v>108</v>
      </c>
      <c r="AMA68" s="4" t="s">
        <v>108</v>
      </c>
      <c r="AMB68" s="4" t="s">
        <v>108</v>
      </c>
      <c r="AMC68" s="4" t="s">
        <v>108</v>
      </c>
      <c r="AMD68" s="4" t="s">
        <v>108</v>
      </c>
      <c r="AME68" s="4" t="s">
        <v>108</v>
      </c>
      <c r="AMF68" s="4" t="s">
        <v>108</v>
      </c>
      <c r="AMG68" s="4" t="s">
        <v>108</v>
      </c>
      <c r="AMH68" s="4" t="s">
        <v>108</v>
      </c>
      <c r="AMI68" s="4" t="s">
        <v>108</v>
      </c>
      <c r="AMJ68" s="4" t="s">
        <v>109</v>
      </c>
      <c r="AMK68" s="3" t="s">
        <v>392</v>
      </c>
      <c r="AML68" s="3"/>
      <c r="AMM68" s="3"/>
      <c r="AMN68" s="4" t="s">
        <v>108</v>
      </c>
      <c r="AMO68" s="4" t="s">
        <v>108</v>
      </c>
      <c r="AMP68" s="4" t="s">
        <v>108</v>
      </c>
      <c r="AMQ68" s="4" t="s">
        <v>108</v>
      </c>
      <c r="AMR68" s="4" t="s">
        <v>108</v>
      </c>
      <c r="AMS68" s="4" t="s">
        <v>108</v>
      </c>
      <c r="AMT68" s="4" t="s">
        <v>108</v>
      </c>
      <c r="AMU68" s="4" t="s">
        <v>108</v>
      </c>
      <c r="AMV68" s="4" t="s">
        <v>108</v>
      </c>
      <c r="AMW68" s="4" t="s">
        <v>108</v>
      </c>
      <c r="AMX68" s="4" t="s">
        <v>108</v>
      </c>
      <c r="AMY68" s="4" t="s">
        <v>108</v>
      </c>
      <c r="AMZ68" s="4" t="s">
        <v>109</v>
      </c>
      <c r="ANA68" s="3" t="s">
        <v>392</v>
      </c>
      <c r="ANB68" s="3"/>
      <c r="ANC68" s="3"/>
      <c r="AND68" s="4" t="s">
        <v>108</v>
      </c>
      <c r="ANE68" s="4" t="s">
        <v>108</v>
      </c>
      <c r="ANF68" s="4" t="s">
        <v>108</v>
      </c>
      <c r="ANG68" s="4" t="s">
        <v>108</v>
      </c>
      <c r="ANH68" s="4" t="s">
        <v>108</v>
      </c>
      <c r="ANI68" s="4" t="s">
        <v>108</v>
      </c>
      <c r="ANJ68" s="4" t="s">
        <v>108</v>
      </c>
      <c r="ANK68" s="4" t="s">
        <v>108</v>
      </c>
      <c r="ANL68" s="4" t="s">
        <v>108</v>
      </c>
      <c r="ANM68" s="4" t="s">
        <v>108</v>
      </c>
      <c r="ANN68" s="4" t="s">
        <v>108</v>
      </c>
      <c r="ANO68" s="4" t="s">
        <v>108</v>
      </c>
      <c r="ANP68" s="4" t="s">
        <v>109</v>
      </c>
      <c r="ANQ68" s="3" t="s">
        <v>392</v>
      </c>
      <c r="ANR68" s="3"/>
      <c r="ANS68" s="3"/>
      <c r="ANT68" s="4" t="s">
        <v>108</v>
      </c>
      <c r="ANU68" s="4" t="s">
        <v>108</v>
      </c>
      <c r="ANV68" s="4" t="s">
        <v>108</v>
      </c>
      <c r="ANW68" s="4" t="s">
        <v>108</v>
      </c>
      <c r="ANX68" s="4" t="s">
        <v>108</v>
      </c>
      <c r="ANY68" s="4" t="s">
        <v>108</v>
      </c>
      <c r="ANZ68" s="4" t="s">
        <v>108</v>
      </c>
      <c r="AOA68" s="4" t="s">
        <v>108</v>
      </c>
      <c r="AOB68" s="4" t="s">
        <v>108</v>
      </c>
      <c r="AOC68" s="4" t="s">
        <v>108</v>
      </c>
      <c r="AOD68" s="4" t="s">
        <v>108</v>
      </c>
      <c r="AOE68" s="4" t="s">
        <v>108</v>
      </c>
      <c r="AOF68" s="4" t="s">
        <v>109</v>
      </c>
      <c r="AOG68" s="3" t="s">
        <v>392</v>
      </c>
      <c r="AOH68" s="3"/>
      <c r="AOI68" s="3"/>
      <c r="AOJ68" s="4" t="s">
        <v>108</v>
      </c>
      <c r="AOK68" s="4" t="s">
        <v>108</v>
      </c>
      <c r="AOL68" s="4" t="s">
        <v>108</v>
      </c>
      <c r="AOM68" s="4" t="s">
        <v>108</v>
      </c>
      <c r="AON68" s="4" t="s">
        <v>108</v>
      </c>
      <c r="AOO68" s="4" t="s">
        <v>108</v>
      </c>
      <c r="AOP68" s="4" t="s">
        <v>108</v>
      </c>
      <c r="AOQ68" s="4" t="s">
        <v>108</v>
      </c>
      <c r="AOR68" s="4" t="s">
        <v>108</v>
      </c>
      <c r="AOS68" s="4" t="s">
        <v>108</v>
      </c>
      <c r="AOT68" s="4" t="s">
        <v>108</v>
      </c>
      <c r="AOU68" s="4" t="s">
        <v>108</v>
      </c>
      <c r="AOV68" s="4" t="s">
        <v>109</v>
      </c>
      <c r="AOW68" s="3" t="s">
        <v>392</v>
      </c>
      <c r="AOX68" s="3"/>
      <c r="AOY68" s="3"/>
      <c r="AOZ68" s="4" t="s">
        <v>108</v>
      </c>
      <c r="APA68" s="4" t="s">
        <v>108</v>
      </c>
      <c r="APB68" s="4" t="s">
        <v>108</v>
      </c>
      <c r="APC68" s="4" t="s">
        <v>108</v>
      </c>
      <c r="APD68" s="4" t="s">
        <v>108</v>
      </c>
      <c r="APE68" s="4" t="s">
        <v>108</v>
      </c>
      <c r="APF68" s="4" t="s">
        <v>108</v>
      </c>
      <c r="APG68" s="4" t="s">
        <v>108</v>
      </c>
      <c r="APH68" s="4" t="s">
        <v>108</v>
      </c>
      <c r="API68" s="4" t="s">
        <v>108</v>
      </c>
      <c r="APJ68" s="4" t="s">
        <v>108</v>
      </c>
      <c r="APK68" s="4" t="s">
        <v>108</v>
      </c>
      <c r="APL68" s="4" t="s">
        <v>109</v>
      </c>
      <c r="APM68" s="3" t="s">
        <v>392</v>
      </c>
      <c r="APN68" s="3"/>
      <c r="APO68" s="3"/>
      <c r="APP68" s="4" t="s">
        <v>108</v>
      </c>
      <c r="APQ68" s="4" t="s">
        <v>108</v>
      </c>
      <c r="APR68" s="4" t="s">
        <v>108</v>
      </c>
      <c r="APS68" s="4" t="s">
        <v>108</v>
      </c>
      <c r="APT68" s="4" t="s">
        <v>108</v>
      </c>
      <c r="APU68" s="4" t="s">
        <v>108</v>
      </c>
      <c r="APV68" s="4" t="s">
        <v>108</v>
      </c>
      <c r="APW68" s="4" t="s">
        <v>108</v>
      </c>
      <c r="APX68" s="4" t="s">
        <v>108</v>
      </c>
      <c r="APY68" s="4" t="s">
        <v>108</v>
      </c>
      <c r="APZ68" s="4" t="s">
        <v>108</v>
      </c>
      <c r="AQA68" s="4" t="s">
        <v>108</v>
      </c>
      <c r="AQB68" s="4" t="s">
        <v>109</v>
      </c>
      <c r="AQC68" s="3" t="s">
        <v>392</v>
      </c>
      <c r="AQD68" s="3"/>
      <c r="AQE68" s="3"/>
      <c r="AQF68" s="4" t="s">
        <v>108</v>
      </c>
      <c r="AQG68" s="4" t="s">
        <v>108</v>
      </c>
      <c r="AQH68" s="4" t="s">
        <v>108</v>
      </c>
      <c r="AQI68" s="4" t="s">
        <v>108</v>
      </c>
      <c r="AQJ68" s="4" t="s">
        <v>108</v>
      </c>
      <c r="AQK68" s="4" t="s">
        <v>108</v>
      </c>
      <c r="AQL68" s="4" t="s">
        <v>108</v>
      </c>
      <c r="AQM68" s="4" t="s">
        <v>108</v>
      </c>
      <c r="AQN68" s="4" t="s">
        <v>108</v>
      </c>
      <c r="AQO68" s="4" t="s">
        <v>108</v>
      </c>
      <c r="AQP68" s="4" t="s">
        <v>108</v>
      </c>
      <c r="AQQ68" s="4" t="s">
        <v>108</v>
      </c>
      <c r="AQR68" s="4" t="s">
        <v>109</v>
      </c>
      <c r="AQS68" s="3" t="s">
        <v>392</v>
      </c>
      <c r="AQT68" s="3"/>
      <c r="AQU68" s="3"/>
      <c r="AQV68" s="4" t="s">
        <v>108</v>
      </c>
      <c r="AQW68" s="4" t="s">
        <v>108</v>
      </c>
      <c r="AQX68" s="4" t="s">
        <v>108</v>
      </c>
      <c r="AQY68" s="4" t="s">
        <v>108</v>
      </c>
      <c r="AQZ68" s="4" t="s">
        <v>108</v>
      </c>
      <c r="ARA68" s="4" t="s">
        <v>108</v>
      </c>
      <c r="ARB68" s="4" t="s">
        <v>108</v>
      </c>
      <c r="ARC68" s="4" t="s">
        <v>108</v>
      </c>
      <c r="ARD68" s="4" t="s">
        <v>108</v>
      </c>
      <c r="ARE68" s="4" t="s">
        <v>108</v>
      </c>
      <c r="ARF68" s="4" t="s">
        <v>108</v>
      </c>
      <c r="ARG68" s="4" t="s">
        <v>108</v>
      </c>
      <c r="ARH68" s="4" t="s">
        <v>109</v>
      </c>
      <c r="ARI68" s="3" t="s">
        <v>392</v>
      </c>
      <c r="ARJ68" s="3"/>
      <c r="ARK68" s="3"/>
      <c r="ARL68" s="4" t="s">
        <v>108</v>
      </c>
      <c r="ARM68" s="4" t="s">
        <v>108</v>
      </c>
      <c r="ARN68" s="4" t="s">
        <v>108</v>
      </c>
      <c r="ARO68" s="4" t="s">
        <v>108</v>
      </c>
      <c r="ARP68" s="4" t="s">
        <v>108</v>
      </c>
      <c r="ARQ68" s="4" t="s">
        <v>108</v>
      </c>
      <c r="ARR68" s="4" t="s">
        <v>108</v>
      </c>
      <c r="ARS68" s="4" t="s">
        <v>108</v>
      </c>
      <c r="ART68" s="4" t="s">
        <v>108</v>
      </c>
      <c r="ARU68" s="4" t="s">
        <v>108</v>
      </c>
      <c r="ARV68" s="4" t="s">
        <v>108</v>
      </c>
      <c r="ARW68" s="4" t="s">
        <v>108</v>
      </c>
      <c r="ARX68" s="4" t="s">
        <v>109</v>
      </c>
      <c r="ARY68" s="3" t="s">
        <v>392</v>
      </c>
      <c r="ARZ68" s="3"/>
      <c r="ASA68" s="3"/>
      <c r="ASB68" s="4" t="s">
        <v>108</v>
      </c>
      <c r="ASC68" s="4" t="s">
        <v>108</v>
      </c>
      <c r="ASD68" s="4" t="s">
        <v>108</v>
      </c>
      <c r="ASE68" s="4" t="s">
        <v>108</v>
      </c>
      <c r="ASF68" s="4" t="s">
        <v>108</v>
      </c>
      <c r="ASG68" s="4" t="s">
        <v>108</v>
      </c>
      <c r="ASH68" s="4" t="s">
        <v>108</v>
      </c>
      <c r="ASI68" s="4" t="s">
        <v>108</v>
      </c>
      <c r="ASJ68" s="4" t="s">
        <v>108</v>
      </c>
      <c r="ASK68" s="4" t="s">
        <v>108</v>
      </c>
      <c r="ASL68" s="4" t="s">
        <v>108</v>
      </c>
      <c r="ASM68" s="4" t="s">
        <v>108</v>
      </c>
      <c r="ASN68" s="4" t="s">
        <v>109</v>
      </c>
      <c r="ASO68" s="3" t="s">
        <v>392</v>
      </c>
      <c r="ASP68" s="3"/>
      <c r="ASQ68" s="3"/>
      <c r="ASR68" s="4" t="s">
        <v>108</v>
      </c>
      <c r="ASS68" s="4" t="s">
        <v>108</v>
      </c>
      <c r="AST68" s="4" t="s">
        <v>108</v>
      </c>
      <c r="ASU68" s="4" t="s">
        <v>108</v>
      </c>
      <c r="ASV68" s="4" t="s">
        <v>108</v>
      </c>
      <c r="ASW68" s="4" t="s">
        <v>108</v>
      </c>
      <c r="ASX68" s="4" t="s">
        <v>108</v>
      </c>
      <c r="ASY68" s="4" t="s">
        <v>108</v>
      </c>
      <c r="ASZ68" s="4" t="s">
        <v>108</v>
      </c>
      <c r="ATA68" s="4" t="s">
        <v>108</v>
      </c>
      <c r="ATB68" s="4" t="s">
        <v>108</v>
      </c>
      <c r="ATC68" s="4" t="s">
        <v>108</v>
      </c>
      <c r="ATD68" s="4" t="s">
        <v>109</v>
      </c>
      <c r="ATE68" s="3" t="s">
        <v>392</v>
      </c>
      <c r="ATF68" s="3"/>
      <c r="ATG68" s="3"/>
      <c r="ATH68" s="4" t="s">
        <v>108</v>
      </c>
      <c r="ATI68" s="4" t="s">
        <v>108</v>
      </c>
      <c r="ATJ68" s="4" t="s">
        <v>108</v>
      </c>
      <c r="ATK68" s="4" t="s">
        <v>108</v>
      </c>
      <c r="ATL68" s="4" t="s">
        <v>108</v>
      </c>
      <c r="ATM68" s="4" t="s">
        <v>108</v>
      </c>
      <c r="ATN68" s="4" t="s">
        <v>108</v>
      </c>
      <c r="ATO68" s="4" t="s">
        <v>108</v>
      </c>
      <c r="ATP68" s="4" t="s">
        <v>108</v>
      </c>
      <c r="ATQ68" s="4" t="s">
        <v>108</v>
      </c>
      <c r="ATR68" s="4" t="s">
        <v>108</v>
      </c>
      <c r="ATS68" s="4" t="s">
        <v>108</v>
      </c>
      <c r="ATT68" s="4" t="s">
        <v>109</v>
      </c>
      <c r="ATU68" s="3" t="s">
        <v>392</v>
      </c>
      <c r="ATV68" s="3"/>
      <c r="ATW68" s="3"/>
      <c r="ATX68" s="4" t="s">
        <v>108</v>
      </c>
      <c r="ATY68" s="4" t="s">
        <v>108</v>
      </c>
      <c r="ATZ68" s="4" t="s">
        <v>108</v>
      </c>
      <c r="AUA68" s="4" t="s">
        <v>108</v>
      </c>
      <c r="AUB68" s="4" t="s">
        <v>108</v>
      </c>
      <c r="AUC68" s="4" t="s">
        <v>108</v>
      </c>
      <c r="AUD68" s="4" t="s">
        <v>108</v>
      </c>
      <c r="AUE68" s="4" t="s">
        <v>108</v>
      </c>
      <c r="AUF68" s="4" t="s">
        <v>108</v>
      </c>
      <c r="AUG68" s="4" t="s">
        <v>108</v>
      </c>
      <c r="AUH68" s="4" t="s">
        <v>108</v>
      </c>
      <c r="AUI68" s="4" t="s">
        <v>108</v>
      </c>
      <c r="AUJ68" s="4" t="s">
        <v>109</v>
      </c>
      <c r="AUK68" s="3" t="s">
        <v>392</v>
      </c>
      <c r="AUL68" s="3"/>
      <c r="AUM68" s="3"/>
      <c r="AUN68" s="4" t="s">
        <v>108</v>
      </c>
      <c r="AUO68" s="4" t="s">
        <v>108</v>
      </c>
      <c r="AUP68" s="4" t="s">
        <v>108</v>
      </c>
      <c r="AUQ68" s="4" t="s">
        <v>108</v>
      </c>
      <c r="AUR68" s="4" t="s">
        <v>108</v>
      </c>
      <c r="AUS68" s="4" t="s">
        <v>108</v>
      </c>
      <c r="AUT68" s="4" t="s">
        <v>108</v>
      </c>
      <c r="AUU68" s="4" t="s">
        <v>108</v>
      </c>
      <c r="AUV68" s="4" t="s">
        <v>108</v>
      </c>
      <c r="AUW68" s="4" t="s">
        <v>108</v>
      </c>
      <c r="AUX68" s="4" t="s">
        <v>108</v>
      </c>
      <c r="AUY68" s="4" t="s">
        <v>108</v>
      </c>
      <c r="AUZ68" s="4" t="s">
        <v>109</v>
      </c>
      <c r="AVA68" s="3" t="s">
        <v>392</v>
      </c>
      <c r="AVB68" s="3"/>
      <c r="AVC68" s="3"/>
      <c r="AVD68" s="4" t="s">
        <v>108</v>
      </c>
      <c r="AVE68" s="4" t="s">
        <v>108</v>
      </c>
      <c r="AVF68" s="4" t="s">
        <v>108</v>
      </c>
      <c r="AVG68" s="4" t="s">
        <v>108</v>
      </c>
      <c r="AVH68" s="4" t="s">
        <v>108</v>
      </c>
      <c r="AVI68" s="4" t="s">
        <v>108</v>
      </c>
      <c r="AVJ68" s="4" t="s">
        <v>108</v>
      </c>
      <c r="AVK68" s="4" t="s">
        <v>108</v>
      </c>
      <c r="AVL68" s="4" t="s">
        <v>108</v>
      </c>
      <c r="AVM68" s="4" t="s">
        <v>108</v>
      </c>
      <c r="AVN68" s="4" t="s">
        <v>108</v>
      </c>
      <c r="AVO68" s="4" t="s">
        <v>108</v>
      </c>
      <c r="AVP68" s="4" t="s">
        <v>109</v>
      </c>
      <c r="AVQ68" s="3" t="s">
        <v>392</v>
      </c>
      <c r="AVR68" s="3"/>
      <c r="AVS68" s="3"/>
      <c r="AVT68" s="4" t="s">
        <v>108</v>
      </c>
      <c r="AVU68" s="4" t="s">
        <v>108</v>
      </c>
      <c r="AVV68" s="4" t="s">
        <v>108</v>
      </c>
      <c r="AVW68" s="4" t="s">
        <v>108</v>
      </c>
      <c r="AVX68" s="4" t="s">
        <v>108</v>
      </c>
      <c r="AVY68" s="4" t="s">
        <v>108</v>
      </c>
      <c r="AVZ68" s="4" t="s">
        <v>108</v>
      </c>
      <c r="AWA68" s="4" t="s">
        <v>108</v>
      </c>
      <c r="AWB68" s="4" t="s">
        <v>108</v>
      </c>
      <c r="AWC68" s="4" t="s">
        <v>108</v>
      </c>
      <c r="AWD68" s="4" t="s">
        <v>108</v>
      </c>
      <c r="AWE68" s="4" t="s">
        <v>108</v>
      </c>
      <c r="AWF68" s="4" t="s">
        <v>109</v>
      </c>
      <c r="AWG68" s="3" t="s">
        <v>392</v>
      </c>
      <c r="AWH68" s="3"/>
      <c r="AWI68" s="3"/>
      <c r="AWJ68" s="4" t="s">
        <v>108</v>
      </c>
      <c r="AWK68" s="4" t="s">
        <v>108</v>
      </c>
      <c r="AWL68" s="4" t="s">
        <v>108</v>
      </c>
      <c r="AWM68" s="4" t="s">
        <v>108</v>
      </c>
      <c r="AWN68" s="4" t="s">
        <v>108</v>
      </c>
      <c r="AWO68" s="4" t="s">
        <v>108</v>
      </c>
      <c r="AWP68" s="4" t="s">
        <v>108</v>
      </c>
      <c r="AWQ68" s="4" t="s">
        <v>108</v>
      </c>
      <c r="AWR68" s="4" t="s">
        <v>108</v>
      </c>
      <c r="AWS68" s="4" t="s">
        <v>108</v>
      </c>
      <c r="AWT68" s="4" t="s">
        <v>108</v>
      </c>
      <c r="AWU68" s="4" t="s">
        <v>108</v>
      </c>
      <c r="AWV68" s="4" t="s">
        <v>109</v>
      </c>
      <c r="AWW68" s="3" t="s">
        <v>392</v>
      </c>
      <c r="AWX68" s="3"/>
      <c r="AWY68" s="3"/>
      <c r="AWZ68" s="4" t="s">
        <v>108</v>
      </c>
      <c r="AXA68" s="4" t="s">
        <v>108</v>
      </c>
      <c r="AXB68" s="4" t="s">
        <v>108</v>
      </c>
      <c r="AXC68" s="4" t="s">
        <v>108</v>
      </c>
      <c r="AXD68" s="4" t="s">
        <v>108</v>
      </c>
      <c r="AXE68" s="4" t="s">
        <v>108</v>
      </c>
      <c r="AXF68" s="4" t="s">
        <v>108</v>
      </c>
      <c r="AXG68" s="4" t="s">
        <v>108</v>
      </c>
      <c r="AXH68" s="4" t="s">
        <v>108</v>
      </c>
      <c r="AXI68" s="4" t="s">
        <v>108</v>
      </c>
      <c r="AXJ68" s="4" t="s">
        <v>108</v>
      </c>
      <c r="AXK68" s="4" t="s">
        <v>108</v>
      </c>
      <c r="AXL68" s="4" t="s">
        <v>109</v>
      </c>
      <c r="AXM68" s="3" t="s">
        <v>392</v>
      </c>
      <c r="AXN68" s="3"/>
      <c r="AXO68" s="3"/>
      <c r="AXP68" s="4" t="s">
        <v>108</v>
      </c>
      <c r="AXQ68" s="4" t="s">
        <v>108</v>
      </c>
      <c r="AXR68" s="4" t="s">
        <v>108</v>
      </c>
      <c r="AXS68" s="4" t="s">
        <v>108</v>
      </c>
      <c r="AXT68" s="4" t="s">
        <v>108</v>
      </c>
      <c r="AXU68" s="4" t="s">
        <v>108</v>
      </c>
      <c r="AXV68" s="4" t="s">
        <v>108</v>
      </c>
      <c r="AXW68" s="4" t="s">
        <v>108</v>
      </c>
      <c r="AXX68" s="4" t="s">
        <v>108</v>
      </c>
      <c r="AXY68" s="4" t="s">
        <v>108</v>
      </c>
      <c r="AXZ68" s="4" t="s">
        <v>108</v>
      </c>
      <c r="AYA68" s="4" t="s">
        <v>108</v>
      </c>
      <c r="AYB68" s="4" t="s">
        <v>109</v>
      </c>
      <c r="AYC68" s="3" t="s">
        <v>392</v>
      </c>
      <c r="AYD68" s="3"/>
      <c r="AYE68" s="3"/>
      <c r="AYF68" s="4" t="s">
        <v>108</v>
      </c>
      <c r="AYG68" s="4" t="s">
        <v>108</v>
      </c>
      <c r="AYH68" s="4" t="s">
        <v>108</v>
      </c>
      <c r="AYI68" s="4" t="s">
        <v>108</v>
      </c>
      <c r="AYJ68" s="4" t="s">
        <v>108</v>
      </c>
      <c r="AYK68" s="4" t="s">
        <v>108</v>
      </c>
      <c r="AYL68" s="4" t="s">
        <v>108</v>
      </c>
      <c r="AYM68" s="4" t="s">
        <v>108</v>
      </c>
      <c r="AYN68" s="4" t="s">
        <v>108</v>
      </c>
      <c r="AYO68" s="4" t="s">
        <v>108</v>
      </c>
      <c r="AYP68" s="4" t="s">
        <v>108</v>
      </c>
      <c r="AYQ68" s="4" t="s">
        <v>108</v>
      </c>
      <c r="AYR68" s="4" t="s">
        <v>109</v>
      </c>
      <c r="AYS68" s="3" t="s">
        <v>392</v>
      </c>
      <c r="AYT68" s="3"/>
      <c r="AYU68" s="3"/>
      <c r="AYV68" s="4" t="s">
        <v>108</v>
      </c>
      <c r="AYW68" s="4" t="s">
        <v>108</v>
      </c>
      <c r="AYX68" s="4" t="s">
        <v>108</v>
      </c>
      <c r="AYY68" s="4" t="s">
        <v>108</v>
      </c>
      <c r="AYZ68" s="4" t="s">
        <v>108</v>
      </c>
      <c r="AZA68" s="4" t="s">
        <v>108</v>
      </c>
      <c r="AZB68" s="4" t="s">
        <v>108</v>
      </c>
      <c r="AZC68" s="4" t="s">
        <v>108</v>
      </c>
      <c r="AZD68" s="4" t="s">
        <v>108</v>
      </c>
      <c r="AZE68" s="4" t="s">
        <v>108</v>
      </c>
      <c r="AZF68" s="4" t="s">
        <v>108</v>
      </c>
      <c r="AZG68" s="4" t="s">
        <v>108</v>
      </c>
      <c r="AZH68" s="4" t="s">
        <v>109</v>
      </c>
      <c r="AZI68" s="3" t="s">
        <v>392</v>
      </c>
      <c r="AZJ68" s="3"/>
      <c r="AZK68" s="3"/>
      <c r="AZL68" s="4" t="s">
        <v>108</v>
      </c>
      <c r="AZM68" s="4" t="s">
        <v>108</v>
      </c>
      <c r="AZN68" s="4" t="s">
        <v>108</v>
      </c>
      <c r="AZO68" s="4" t="s">
        <v>108</v>
      </c>
      <c r="AZP68" s="4" t="s">
        <v>108</v>
      </c>
      <c r="AZQ68" s="4" t="s">
        <v>108</v>
      </c>
      <c r="AZR68" s="4" t="s">
        <v>108</v>
      </c>
      <c r="AZS68" s="4" t="s">
        <v>108</v>
      </c>
      <c r="AZT68" s="4" t="s">
        <v>108</v>
      </c>
      <c r="AZU68" s="4" t="s">
        <v>108</v>
      </c>
      <c r="AZV68" s="4" t="s">
        <v>108</v>
      </c>
      <c r="AZW68" s="4" t="s">
        <v>108</v>
      </c>
      <c r="AZX68" s="4" t="s">
        <v>109</v>
      </c>
      <c r="AZY68" s="3" t="s">
        <v>392</v>
      </c>
      <c r="AZZ68" s="3"/>
      <c r="BAA68" s="3"/>
      <c r="BAB68" s="4" t="s">
        <v>108</v>
      </c>
      <c r="BAC68" s="4" t="s">
        <v>108</v>
      </c>
      <c r="BAD68" s="4" t="s">
        <v>108</v>
      </c>
      <c r="BAE68" s="4" t="s">
        <v>108</v>
      </c>
      <c r="BAF68" s="4" t="s">
        <v>108</v>
      </c>
      <c r="BAG68" s="4" t="s">
        <v>108</v>
      </c>
      <c r="BAH68" s="4" t="s">
        <v>108</v>
      </c>
      <c r="BAI68" s="4" t="s">
        <v>108</v>
      </c>
      <c r="BAJ68" s="4" t="s">
        <v>108</v>
      </c>
      <c r="BAK68" s="4" t="s">
        <v>108</v>
      </c>
      <c r="BAL68" s="4" t="s">
        <v>108</v>
      </c>
      <c r="BAM68" s="4" t="s">
        <v>108</v>
      </c>
      <c r="BAN68" s="4" t="s">
        <v>109</v>
      </c>
      <c r="BAO68" s="3" t="s">
        <v>392</v>
      </c>
      <c r="BAP68" s="3"/>
      <c r="BAQ68" s="3"/>
      <c r="BAR68" s="4" t="s">
        <v>108</v>
      </c>
      <c r="BAS68" s="4" t="s">
        <v>108</v>
      </c>
      <c r="BAT68" s="4" t="s">
        <v>108</v>
      </c>
      <c r="BAU68" s="4" t="s">
        <v>108</v>
      </c>
      <c r="BAV68" s="4" t="s">
        <v>108</v>
      </c>
      <c r="BAW68" s="4" t="s">
        <v>108</v>
      </c>
      <c r="BAX68" s="4" t="s">
        <v>108</v>
      </c>
      <c r="BAY68" s="4" t="s">
        <v>108</v>
      </c>
      <c r="BAZ68" s="4" t="s">
        <v>108</v>
      </c>
      <c r="BBA68" s="4" t="s">
        <v>108</v>
      </c>
      <c r="BBB68" s="4" t="s">
        <v>108</v>
      </c>
      <c r="BBC68" s="4" t="s">
        <v>108</v>
      </c>
      <c r="BBD68" s="4" t="s">
        <v>109</v>
      </c>
      <c r="BBE68" s="3" t="s">
        <v>392</v>
      </c>
      <c r="BBF68" s="3"/>
      <c r="BBG68" s="3"/>
      <c r="BBH68" s="4" t="s">
        <v>108</v>
      </c>
      <c r="BBI68" s="4" t="s">
        <v>108</v>
      </c>
      <c r="BBJ68" s="4" t="s">
        <v>108</v>
      </c>
      <c r="BBK68" s="4" t="s">
        <v>108</v>
      </c>
      <c r="BBL68" s="4" t="s">
        <v>108</v>
      </c>
      <c r="BBM68" s="4" t="s">
        <v>108</v>
      </c>
      <c r="BBN68" s="4" t="s">
        <v>108</v>
      </c>
      <c r="BBO68" s="4" t="s">
        <v>108</v>
      </c>
      <c r="BBP68" s="4" t="s">
        <v>108</v>
      </c>
      <c r="BBQ68" s="4" t="s">
        <v>108</v>
      </c>
      <c r="BBR68" s="4" t="s">
        <v>108</v>
      </c>
      <c r="BBS68" s="4" t="s">
        <v>108</v>
      </c>
      <c r="BBT68" s="4" t="s">
        <v>109</v>
      </c>
      <c r="BBU68" s="3" t="s">
        <v>392</v>
      </c>
      <c r="BBV68" s="3"/>
      <c r="BBW68" s="3"/>
      <c r="BBX68" s="4" t="s">
        <v>108</v>
      </c>
      <c r="BBY68" s="4" t="s">
        <v>108</v>
      </c>
      <c r="BBZ68" s="4" t="s">
        <v>108</v>
      </c>
      <c r="BCA68" s="4" t="s">
        <v>108</v>
      </c>
      <c r="BCB68" s="4" t="s">
        <v>108</v>
      </c>
      <c r="BCC68" s="4" t="s">
        <v>108</v>
      </c>
      <c r="BCD68" s="4" t="s">
        <v>108</v>
      </c>
      <c r="BCE68" s="4" t="s">
        <v>108</v>
      </c>
      <c r="BCF68" s="4" t="s">
        <v>108</v>
      </c>
      <c r="BCG68" s="4" t="s">
        <v>108</v>
      </c>
      <c r="BCH68" s="4" t="s">
        <v>108</v>
      </c>
      <c r="BCI68" s="4" t="s">
        <v>108</v>
      </c>
      <c r="BCJ68" s="4" t="s">
        <v>109</v>
      </c>
      <c r="BCK68" s="3" t="s">
        <v>392</v>
      </c>
      <c r="BCL68" s="3"/>
      <c r="BCM68" s="3"/>
      <c r="BCN68" s="4" t="s">
        <v>108</v>
      </c>
      <c r="BCO68" s="4" t="s">
        <v>108</v>
      </c>
      <c r="BCP68" s="4" t="s">
        <v>108</v>
      </c>
      <c r="BCQ68" s="4" t="s">
        <v>108</v>
      </c>
      <c r="BCR68" s="4" t="s">
        <v>108</v>
      </c>
      <c r="BCS68" s="4" t="s">
        <v>108</v>
      </c>
      <c r="BCT68" s="4" t="s">
        <v>108</v>
      </c>
      <c r="BCU68" s="4" t="s">
        <v>108</v>
      </c>
      <c r="BCV68" s="4" t="s">
        <v>108</v>
      </c>
      <c r="BCW68" s="4" t="s">
        <v>108</v>
      </c>
      <c r="BCX68" s="4" t="s">
        <v>108</v>
      </c>
      <c r="BCY68" s="4" t="s">
        <v>108</v>
      </c>
      <c r="BCZ68" s="4" t="s">
        <v>109</v>
      </c>
      <c r="BDA68" s="3" t="s">
        <v>392</v>
      </c>
      <c r="BDB68" s="3"/>
      <c r="BDC68" s="3"/>
      <c r="BDD68" s="4" t="s">
        <v>108</v>
      </c>
      <c r="BDE68" s="4" t="s">
        <v>108</v>
      </c>
      <c r="BDF68" s="4" t="s">
        <v>108</v>
      </c>
      <c r="BDG68" s="4" t="s">
        <v>108</v>
      </c>
      <c r="BDH68" s="4" t="s">
        <v>108</v>
      </c>
      <c r="BDI68" s="4" t="s">
        <v>108</v>
      </c>
      <c r="BDJ68" s="4" t="s">
        <v>108</v>
      </c>
      <c r="BDK68" s="4" t="s">
        <v>108</v>
      </c>
      <c r="BDL68" s="4" t="s">
        <v>108</v>
      </c>
      <c r="BDM68" s="4" t="s">
        <v>108</v>
      </c>
      <c r="BDN68" s="4" t="s">
        <v>108</v>
      </c>
      <c r="BDO68" s="4" t="s">
        <v>108</v>
      </c>
      <c r="BDP68" s="4" t="s">
        <v>109</v>
      </c>
      <c r="BDQ68" s="3" t="s">
        <v>392</v>
      </c>
      <c r="BDR68" s="3"/>
      <c r="BDS68" s="3"/>
      <c r="BDT68" s="4" t="s">
        <v>108</v>
      </c>
      <c r="BDU68" s="4" t="s">
        <v>108</v>
      </c>
      <c r="BDV68" s="4" t="s">
        <v>108</v>
      </c>
      <c r="BDW68" s="4" t="s">
        <v>108</v>
      </c>
      <c r="BDX68" s="4" t="s">
        <v>108</v>
      </c>
      <c r="BDY68" s="4" t="s">
        <v>108</v>
      </c>
      <c r="BDZ68" s="4" t="s">
        <v>108</v>
      </c>
      <c r="BEA68" s="4" t="s">
        <v>108</v>
      </c>
      <c r="BEB68" s="4" t="s">
        <v>108</v>
      </c>
      <c r="BEC68" s="4" t="s">
        <v>108</v>
      </c>
      <c r="BED68" s="4" t="s">
        <v>108</v>
      </c>
      <c r="BEE68" s="4" t="s">
        <v>108</v>
      </c>
      <c r="BEF68" s="4" t="s">
        <v>109</v>
      </c>
      <c r="BEG68" s="3" t="s">
        <v>392</v>
      </c>
      <c r="BEH68" s="3"/>
      <c r="BEI68" s="3"/>
      <c r="BEJ68" s="4" t="s">
        <v>108</v>
      </c>
      <c r="BEK68" s="4" t="s">
        <v>108</v>
      </c>
      <c r="BEL68" s="4" t="s">
        <v>108</v>
      </c>
      <c r="BEM68" s="4" t="s">
        <v>108</v>
      </c>
      <c r="BEN68" s="4" t="s">
        <v>108</v>
      </c>
      <c r="BEO68" s="4" t="s">
        <v>108</v>
      </c>
      <c r="BEP68" s="4" t="s">
        <v>108</v>
      </c>
      <c r="BEQ68" s="4" t="s">
        <v>108</v>
      </c>
      <c r="BER68" s="4" t="s">
        <v>108</v>
      </c>
      <c r="BES68" s="4" t="s">
        <v>108</v>
      </c>
      <c r="BET68" s="4" t="s">
        <v>108</v>
      </c>
      <c r="BEU68" s="4" t="s">
        <v>108</v>
      </c>
      <c r="BEV68" s="4" t="s">
        <v>109</v>
      </c>
      <c r="BEW68" s="3" t="s">
        <v>392</v>
      </c>
      <c r="BEX68" s="3"/>
      <c r="BEY68" s="3"/>
      <c r="BEZ68" s="4" t="s">
        <v>108</v>
      </c>
      <c r="BFA68" s="4" t="s">
        <v>108</v>
      </c>
      <c r="BFB68" s="4" t="s">
        <v>108</v>
      </c>
      <c r="BFC68" s="4" t="s">
        <v>108</v>
      </c>
      <c r="BFD68" s="4" t="s">
        <v>108</v>
      </c>
      <c r="BFE68" s="4" t="s">
        <v>108</v>
      </c>
      <c r="BFF68" s="4" t="s">
        <v>108</v>
      </c>
      <c r="BFG68" s="4" t="s">
        <v>108</v>
      </c>
      <c r="BFH68" s="4" t="s">
        <v>108</v>
      </c>
      <c r="BFI68" s="4" t="s">
        <v>108</v>
      </c>
      <c r="BFJ68" s="4" t="s">
        <v>108</v>
      </c>
      <c r="BFK68" s="4" t="s">
        <v>108</v>
      </c>
      <c r="BFL68" s="4" t="s">
        <v>109</v>
      </c>
      <c r="BFM68" s="3" t="s">
        <v>392</v>
      </c>
      <c r="BFN68" s="3"/>
      <c r="BFO68" s="3"/>
      <c r="BFP68" s="4" t="s">
        <v>108</v>
      </c>
      <c r="BFQ68" s="4" t="s">
        <v>108</v>
      </c>
      <c r="BFR68" s="4" t="s">
        <v>108</v>
      </c>
      <c r="BFS68" s="4" t="s">
        <v>108</v>
      </c>
      <c r="BFT68" s="4" t="s">
        <v>108</v>
      </c>
      <c r="BFU68" s="4" t="s">
        <v>108</v>
      </c>
      <c r="BFV68" s="4" t="s">
        <v>108</v>
      </c>
      <c r="BFW68" s="4" t="s">
        <v>108</v>
      </c>
      <c r="BFX68" s="4" t="s">
        <v>108</v>
      </c>
      <c r="BFY68" s="4" t="s">
        <v>108</v>
      </c>
      <c r="BFZ68" s="4" t="s">
        <v>108</v>
      </c>
      <c r="BGA68" s="4" t="s">
        <v>108</v>
      </c>
      <c r="BGB68" s="4" t="s">
        <v>109</v>
      </c>
      <c r="BGC68" s="3" t="s">
        <v>392</v>
      </c>
      <c r="BGD68" s="3"/>
      <c r="BGE68" s="3"/>
      <c r="BGF68" s="4" t="s">
        <v>108</v>
      </c>
      <c r="BGG68" s="4" t="s">
        <v>108</v>
      </c>
      <c r="BGH68" s="4" t="s">
        <v>108</v>
      </c>
      <c r="BGI68" s="4" t="s">
        <v>108</v>
      </c>
      <c r="BGJ68" s="4" t="s">
        <v>108</v>
      </c>
      <c r="BGK68" s="4" t="s">
        <v>108</v>
      </c>
      <c r="BGL68" s="4" t="s">
        <v>108</v>
      </c>
      <c r="BGM68" s="4" t="s">
        <v>108</v>
      </c>
      <c r="BGN68" s="4" t="s">
        <v>108</v>
      </c>
      <c r="BGO68" s="4" t="s">
        <v>108</v>
      </c>
      <c r="BGP68" s="4" t="s">
        <v>108</v>
      </c>
      <c r="BGQ68" s="4" t="s">
        <v>108</v>
      </c>
      <c r="BGR68" s="4" t="s">
        <v>109</v>
      </c>
      <c r="BGS68" s="3" t="s">
        <v>392</v>
      </c>
      <c r="BGT68" s="3"/>
      <c r="BGU68" s="3"/>
      <c r="BGV68" s="4" t="s">
        <v>108</v>
      </c>
      <c r="BGW68" s="4" t="s">
        <v>108</v>
      </c>
      <c r="BGX68" s="4" t="s">
        <v>108</v>
      </c>
      <c r="BGY68" s="4" t="s">
        <v>108</v>
      </c>
      <c r="BGZ68" s="4" t="s">
        <v>108</v>
      </c>
      <c r="BHA68" s="4" t="s">
        <v>108</v>
      </c>
      <c r="BHB68" s="4" t="s">
        <v>108</v>
      </c>
      <c r="BHC68" s="4" t="s">
        <v>108</v>
      </c>
      <c r="BHD68" s="4" t="s">
        <v>108</v>
      </c>
      <c r="BHE68" s="4" t="s">
        <v>108</v>
      </c>
      <c r="BHF68" s="4" t="s">
        <v>108</v>
      </c>
      <c r="BHG68" s="4" t="s">
        <v>108</v>
      </c>
      <c r="BHH68" s="4" t="s">
        <v>109</v>
      </c>
      <c r="BHI68" s="3" t="s">
        <v>392</v>
      </c>
      <c r="BHJ68" s="3"/>
      <c r="BHK68" s="3"/>
      <c r="BHL68" s="4" t="s">
        <v>108</v>
      </c>
      <c r="BHM68" s="4" t="s">
        <v>108</v>
      </c>
      <c r="BHN68" s="4" t="s">
        <v>108</v>
      </c>
      <c r="BHO68" s="4" t="s">
        <v>108</v>
      </c>
      <c r="BHP68" s="4" t="s">
        <v>108</v>
      </c>
      <c r="BHQ68" s="4" t="s">
        <v>108</v>
      </c>
      <c r="BHR68" s="4" t="s">
        <v>108</v>
      </c>
      <c r="BHS68" s="4" t="s">
        <v>108</v>
      </c>
      <c r="BHT68" s="4" t="s">
        <v>108</v>
      </c>
      <c r="BHU68" s="4" t="s">
        <v>108</v>
      </c>
      <c r="BHV68" s="4" t="s">
        <v>108</v>
      </c>
      <c r="BHW68" s="4" t="s">
        <v>108</v>
      </c>
      <c r="BHX68" s="4" t="s">
        <v>109</v>
      </c>
      <c r="BHY68" s="3" t="s">
        <v>392</v>
      </c>
      <c r="BHZ68" s="3"/>
      <c r="BIA68" s="3"/>
      <c r="BIB68" s="4" t="s">
        <v>108</v>
      </c>
      <c r="BIC68" s="4" t="s">
        <v>108</v>
      </c>
      <c r="BID68" s="4" t="s">
        <v>108</v>
      </c>
      <c r="BIE68" s="4" t="s">
        <v>108</v>
      </c>
      <c r="BIF68" s="4" t="s">
        <v>108</v>
      </c>
      <c r="BIG68" s="4" t="s">
        <v>108</v>
      </c>
      <c r="BIH68" s="4" t="s">
        <v>108</v>
      </c>
      <c r="BII68" s="4" t="s">
        <v>108</v>
      </c>
      <c r="BIJ68" s="4" t="s">
        <v>108</v>
      </c>
      <c r="BIK68" s="4" t="s">
        <v>108</v>
      </c>
      <c r="BIL68" s="4" t="s">
        <v>108</v>
      </c>
      <c r="BIM68" s="4" t="s">
        <v>108</v>
      </c>
      <c r="BIN68" s="4" t="s">
        <v>109</v>
      </c>
      <c r="BIO68" s="3" t="s">
        <v>392</v>
      </c>
      <c r="BIP68" s="3"/>
      <c r="BIQ68" s="3"/>
      <c r="BIR68" s="4" t="s">
        <v>108</v>
      </c>
      <c r="BIS68" s="4" t="s">
        <v>108</v>
      </c>
      <c r="BIT68" s="4" t="s">
        <v>108</v>
      </c>
      <c r="BIU68" s="4" t="s">
        <v>108</v>
      </c>
      <c r="BIV68" s="4" t="s">
        <v>108</v>
      </c>
      <c r="BIW68" s="4" t="s">
        <v>108</v>
      </c>
      <c r="BIX68" s="4" t="s">
        <v>108</v>
      </c>
      <c r="BIY68" s="4" t="s">
        <v>108</v>
      </c>
      <c r="BIZ68" s="4" t="s">
        <v>108</v>
      </c>
      <c r="BJA68" s="4" t="s">
        <v>108</v>
      </c>
      <c r="BJB68" s="4" t="s">
        <v>108</v>
      </c>
      <c r="BJC68" s="4" t="s">
        <v>108</v>
      </c>
      <c r="BJD68" s="4" t="s">
        <v>109</v>
      </c>
      <c r="BJE68" s="3" t="s">
        <v>392</v>
      </c>
      <c r="BJF68" s="3"/>
      <c r="BJG68" s="3"/>
      <c r="BJH68" s="4" t="s">
        <v>108</v>
      </c>
      <c r="BJI68" s="4" t="s">
        <v>108</v>
      </c>
      <c r="BJJ68" s="4" t="s">
        <v>108</v>
      </c>
      <c r="BJK68" s="4" t="s">
        <v>108</v>
      </c>
      <c r="BJL68" s="4" t="s">
        <v>108</v>
      </c>
      <c r="BJM68" s="4" t="s">
        <v>108</v>
      </c>
      <c r="BJN68" s="4" t="s">
        <v>108</v>
      </c>
      <c r="BJO68" s="4" t="s">
        <v>108</v>
      </c>
      <c r="BJP68" s="4" t="s">
        <v>108</v>
      </c>
      <c r="BJQ68" s="4" t="s">
        <v>108</v>
      </c>
      <c r="BJR68" s="4" t="s">
        <v>108</v>
      </c>
      <c r="BJS68" s="4" t="s">
        <v>108</v>
      </c>
      <c r="BJT68" s="4" t="s">
        <v>109</v>
      </c>
      <c r="BJU68" s="3" t="s">
        <v>392</v>
      </c>
      <c r="BJV68" s="3"/>
      <c r="BJW68" s="3"/>
      <c r="BJX68" s="4" t="s">
        <v>108</v>
      </c>
      <c r="BJY68" s="4" t="s">
        <v>108</v>
      </c>
      <c r="BJZ68" s="4" t="s">
        <v>108</v>
      </c>
      <c r="BKA68" s="4" t="s">
        <v>108</v>
      </c>
      <c r="BKB68" s="4" t="s">
        <v>108</v>
      </c>
      <c r="BKC68" s="4" t="s">
        <v>108</v>
      </c>
      <c r="BKD68" s="4" t="s">
        <v>108</v>
      </c>
      <c r="BKE68" s="4" t="s">
        <v>108</v>
      </c>
      <c r="BKF68" s="4" t="s">
        <v>108</v>
      </c>
      <c r="BKG68" s="4" t="s">
        <v>108</v>
      </c>
      <c r="BKH68" s="4" t="s">
        <v>108</v>
      </c>
      <c r="BKI68" s="4" t="s">
        <v>108</v>
      </c>
      <c r="BKJ68" s="4" t="s">
        <v>109</v>
      </c>
      <c r="BKK68" s="3" t="s">
        <v>392</v>
      </c>
      <c r="BKL68" s="3"/>
      <c r="BKM68" s="3"/>
      <c r="BKN68" s="4" t="s">
        <v>108</v>
      </c>
      <c r="BKO68" s="4" t="s">
        <v>108</v>
      </c>
      <c r="BKP68" s="4" t="s">
        <v>108</v>
      </c>
      <c r="BKQ68" s="4" t="s">
        <v>108</v>
      </c>
      <c r="BKR68" s="4" t="s">
        <v>108</v>
      </c>
      <c r="BKS68" s="4" t="s">
        <v>108</v>
      </c>
      <c r="BKT68" s="4" t="s">
        <v>108</v>
      </c>
      <c r="BKU68" s="4" t="s">
        <v>108</v>
      </c>
      <c r="BKV68" s="4" t="s">
        <v>108</v>
      </c>
      <c r="BKW68" s="4" t="s">
        <v>108</v>
      </c>
      <c r="BKX68" s="4" t="s">
        <v>108</v>
      </c>
      <c r="BKY68" s="4" t="s">
        <v>108</v>
      </c>
      <c r="BKZ68" s="4" t="s">
        <v>109</v>
      </c>
      <c r="BLA68" s="3" t="s">
        <v>392</v>
      </c>
      <c r="BLB68" s="3"/>
      <c r="BLC68" s="3"/>
      <c r="BLD68" s="4" t="s">
        <v>108</v>
      </c>
      <c r="BLE68" s="4" t="s">
        <v>108</v>
      </c>
      <c r="BLF68" s="4" t="s">
        <v>108</v>
      </c>
      <c r="BLG68" s="4" t="s">
        <v>108</v>
      </c>
      <c r="BLH68" s="4" t="s">
        <v>108</v>
      </c>
      <c r="BLI68" s="4" t="s">
        <v>108</v>
      </c>
      <c r="BLJ68" s="4" t="s">
        <v>108</v>
      </c>
      <c r="BLK68" s="4" t="s">
        <v>108</v>
      </c>
      <c r="BLL68" s="4" t="s">
        <v>108</v>
      </c>
      <c r="BLM68" s="4" t="s">
        <v>108</v>
      </c>
      <c r="BLN68" s="4" t="s">
        <v>108</v>
      </c>
      <c r="BLO68" s="4" t="s">
        <v>108</v>
      </c>
      <c r="BLP68" s="4" t="s">
        <v>109</v>
      </c>
      <c r="BLQ68" s="3" t="s">
        <v>392</v>
      </c>
      <c r="BLR68" s="3"/>
      <c r="BLS68" s="3"/>
      <c r="BLT68" s="4" t="s">
        <v>108</v>
      </c>
      <c r="BLU68" s="4" t="s">
        <v>108</v>
      </c>
      <c r="BLV68" s="4" t="s">
        <v>108</v>
      </c>
      <c r="BLW68" s="4" t="s">
        <v>108</v>
      </c>
      <c r="BLX68" s="4" t="s">
        <v>108</v>
      </c>
      <c r="BLY68" s="4" t="s">
        <v>108</v>
      </c>
      <c r="BLZ68" s="4" t="s">
        <v>108</v>
      </c>
      <c r="BMA68" s="4" t="s">
        <v>108</v>
      </c>
      <c r="BMB68" s="4" t="s">
        <v>108</v>
      </c>
      <c r="BMC68" s="4" t="s">
        <v>108</v>
      </c>
      <c r="BMD68" s="4" t="s">
        <v>108</v>
      </c>
      <c r="BME68" s="4" t="s">
        <v>108</v>
      </c>
      <c r="BMF68" s="4" t="s">
        <v>109</v>
      </c>
      <c r="BMG68" s="3" t="s">
        <v>392</v>
      </c>
      <c r="BMH68" s="3"/>
      <c r="BMI68" s="3"/>
      <c r="BMJ68" s="4" t="s">
        <v>108</v>
      </c>
      <c r="BMK68" s="4" t="s">
        <v>108</v>
      </c>
      <c r="BML68" s="4" t="s">
        <v>108</v>
      </c>
      <c r="BMM68" s="4" t="s">
        <v>108</v>
      </c>
      <c r="BMN68" s="4" t="s">
        <v>108</v>
      </c>
      <c r="BMO68" s="4" t="s">
        <v>108</v>
      </c>
      <c r="BMP68" s="4" t="s">
        <v>108</v>
      </c>
      <c r="BMQ68" s="4" t="s">
        <v>108</v>
      </c>
      <c r="BMR68" s="4" t="s">
        <v>108</v>
      </c>
      <c r="BMS68" s="4" t="s">
        <v>108</v>
      </c>
      <c r="BMT68" s="4" t="s">
        <v>108</v>
      </c>
      <c r="BMU68" s="4" t="s">
        <v>108</v>
      </c>
      <c r="BMV68" s="4" t="s">
        <v>109</v>
      </c>
      <c r="BMW68" s="3" t="s">
        <v>392</v>
      </c>
      <c r="BMX68" s="3"/>
      <c r="BMY68" s="3"/>
      <c r="BMZ68" s="4" t="s">
        <v>108</v>
      </c>
      <c r="BNA68" s="4" t="s">
        <v>108</v>
      </c>
      <c r="BNB68" s="4" t="s">
        <v>108</v>
      </c>
      <c r="BNC68" s="4" t="s">
        <v>108</v>
      </c>
      <c r="BND68" s="4" t="s">
        <v>108</v>
      </c>
      <c r="BNE68" s="4" t="s">
        <v>108</v>
      </c>
      <c r="BNF68" s="4" t="s">
        <v>108</v>
      </c>
      <c r="BNG68" s="4" t="s">
        <v>108</v>
      </c>
      <c r="BNH68" s="4" t="s">
        <v>108</v>
      </c>
      <c r="BNI68" s="4" t="s">
        <v>108</v>
      </c>
      <c r="BNJ68" s="4" t="s">
        <v>108</v>
      </c>
      <c r="BNK68" s="4" t="s">
        <v>108</v>
      </c>
      <c r="BNL68" s="4" t="s">
        <v>109</v>
      </c>
      <c r="BNM68" s="3" t="s">
        <v>392</v>
      </c>
      <c r="BNN68" s="3"/>
      <c r="BNO68" s="3"/>
      <c r="BNP68" s="4" t="s">
        <v>108</v>
      </c>
      <c r="BNQ68" s="4" t="s">
        <v>108</v>
      </c>
      <c r="BNR68" s="4" t="s">
        <v>108</v>
      </c>
      <c r="BNS68" s="4" t="s">
        <v>108</v>
      </c>
      <c r="BNT68" s="4" t="s">
        <v>108</v>
      </c>
      <c r="BNU68" s="4" t="s">
        <v>108</v>
      </c>
      <c r="BNV68" s="4" t="s">
        <v>108</v>
      </c>
      <c r="BNW68" s="4" t="s">
        <v>108</v>
      </c>
      <c r="BNX68" s="4" t="s">
        <v>108</v>
      </c>
      <c r="BNY68" s="4" t="s">
        <v>108</v>
      </c>
      <c r="BNZ68" s="4" t="s">
        <v>108</v>
      </c>
      <c r="BOA68" s="4" t="s">
        <v>108</v>
      </c>
      <c r="BOB68" s="4" t="s">
        <v>109</v>
      </c>
      <c r="BOC68" s="3" t="s">
        <v>392</v>
      </c>
      <c r="BOD68" s="3"/>
      <c r="BOE68" s="3"/>
      <c r="BOF68" s="4" t="s">
        <v>108</v>
      </c>
      <c r="BOG68" s="4" t="s">
        <v>108</v>
      </c>
      <c r="BOH68" s="4" t="s">
        <v>108</v>
      </c>
      <c r="BOI68" s="4" t="s">
        <v>108</v>
      </c>
      <c r="BOJ68" s="4" t="s">
        <v>108</v>
      </c>
      <c r="BOK68" s="4" t="s">
        <v>108</v>
      </c>
      <c r="BOL68" s="4" t="s">
        <v>108</v>
      </c>
      <c r="BOM68" s="4" t="s">
        <v>108</v>
      </c>
      <c r="BON68" s="4" t="s">
        <v>108</v>
      </c>
      <c r="BOO68" s="4" t="s">
        <v>108</v>
      </c>
      <c r="BOP68" s="4" t="s">
        <v>108</v>
      </c>
      <c r="BOQ68" s="4" t="s">
        <v>108</v>
      </c>
      <c r="BOR68" s="4" t="s">
        <v>109</v>
      </c>
      <c r="BOS68" s="3" t="s">
        <v>392</v>
      </c>
      <c r="BOT68" s="3"/>
      <c r="BOU68" s="3"/>
      <c r="BOV68" s="4" t="s">
        <v>108</v>
      </c>
      <c r="BOW68" s="4" t="s">
        <v>108</v>
      </c>
      <c r="BOX68" s="4" t="s">
        <v>108</v>
      </c>
      <c r="BOY68" s="4" t="s">
        <v>108</v>
      </c>
      <c r="BOZ68" s="4" t="s">
        <v>108</v>
      </c>
      <c r="BPA68" s="4" t="s">
        <v>108</v>
      </c>
      <c r="BPB68" s="4" t="s">
        <v>108</v>
      </c>
      <c r="BPC68" s="4" t="s">
        <v>108</v>
      </c>
      <c r="BPD68" s="4" t="s">
        <v>108</v>
      </c>
      <c r="BPE68" s="4" t="s">
        <v>108</v>
      </c>
      <c r="BPF68" s="4" t="s">
        <v>108</v>
      </c>
      <c r="BPG68" s="4" t="s">
        <v>108</v>
      </c>
      <c r="BPH68" s="4" t="s">
        <v>109</v>
      </c>
      <c r="BPI68" s="3" t="s">
        <v>392</v>
      </c>
      <c r="BPJ68" s="3"/>
      <c r="BPK68" s="3"/>
      <c r="BPL68" s="4" t="s">
        <v>108</v>
      </c>
      <c r="BPM68" s="4" t="s">
        <v>108</v>
      </c>
      <c r="BPN68" s="4" t="s">
        <v>108</v>
      </c>
      <c r="BPO68" s="4" t="s">
        <v>108</v>
      </c>
      <c r="BPP68" s="4" t="s">
        <v>108</v>
      </c>
      <c r="BPQ68" s="4" t="s">
        <v>108</v>
      </c>
      <c r="BPR68" s="4" t="s">
        <v>108</v>
      </c>
      <c r="BPS68" s="4" t="s">
        <v>108</v>
      </c>
      <c r="BPT68" s="4" t="s">
        <v>108</v>
      </c>
      <c r="BPU68" s="4" t="s">
        <v>108</v>
      </c>
      <c r="BPV68" s="4" t="s">
        <v>108</v>
      </c>
      <c r="BPW68" s="4" t="s">
        <v>108</v>
      </c>
      <c r="BPX68" s="4" t="s">
        <v>109</v>
      </c>
      <c r="BPY68" s="3" t="s">
        <v>392</v>
      </c>
      <c r="BPZ68" s="3"/>
      <c r="BQA68" s="3"/>
      <c r="BQB68" s="4" t="s">
        <v>108</v>
      </c>
      <c r="BQC68" s="4" t="s">
        <v>108</v>
      </c>
      <c r="BQD68" s="4" t="s">
        <v>108</v>
      </c>
      <c r="BQE68" s="4" t="s">
        <v>108</v>
      </c>
      <c r="BQF68" s="4" t="s">
        <v>108</v>
      </c>
      <c r="BQG68" s="4" t="s">
        <v>108</v>
      </c>
      <c r="BQH68" s="4" t="s">
        <v>108</v>
      </c>
      <c r="BQI68" s="4" t="s">
        <v>108</v>
      </c>
      <c r="BQJ68" s="4" t="s">
        <v>108</v>
      </c>
      <c r="BQK68" s="4" t="s">
        <v>108</v>
      </c>
      <c r="BQL68" s="4" t="s">
        <v>108</v>
      </c>
      <c r="BQM68" s="4" t="s">
        <v>108</v>
      </c>
      <c r="BQN68" s="4" t="s">
        <v>109</v>
      </c>
      <c r="BQO68" s="3" t="s">
        <v>392</v>
      </c>
      <c r="BQP68" s="3"/>
      <c r="BQQ68" s="3"/>
      <c r="BQR68" s="4" t="s">
        <v>108</v>
      </c>
      <c r="BQS68" s="4" t="s">
        <v>108</v>
      </c>
      <c r="BQT68" s="4" t="s">
        <v>108</v>
      </c>
      <c r="BQU68" s="4" t="s">
        <v>108</v>
      </c>
      <c r="BQV68" s="4" t="s">
        <v>108</v>
      </c>
      <c r="BQW68" s="4" t="s">
        <v>108</v>
      </c>
      <c r="BQX68" s="4" t="s">
        <v>108</v>
      </c>
      <c r="BQY68" s="4" t="s">
        <v>108</v>
      </c>
      <c r="BQZ68" s="4" t="s">
        <v>108</v>
      </c>
      <c r="BRA68" s="4" t="s">
        <v>108</v>
      </c>
      <c r="BRB68" s="4" t="s">
        <v>108</v>
      </c>
      <c r="BRC68" s="4" t="s">
        <v>108</v>
      </c>
      <c r="BRD68" s="4" t="s">
        <v>109</v>
      </c>
      <c r="BRE68" s="3" t="s">
        <v>392</v>
      </c>
      <c r="BRF68" s="3"/>
      <c r="BRG68" s="3"/>
      <c r="BRH68" s="4" t="s">
        <v>108</v>
      </c>
      <c r="BRI68" s="4" t="s">
        <v>108</v>
      </c>
      <c r="BRJ68" s="4" t="s">
        <v>108</v>
      </c>
      <c r="BRK68" s="4" t="s">
        <v>108</v>
      </c>
      <c r="BRL68" s="4" t="s">
        <v>108</v>
      </c>
      <c r="BRM68" s="4" t="s">
        <v>108</v>
      </c>
      <c r="BRN68" s="4" t="s">
        <v>108</v>
      </c>
      <c r="BRO68" s="4" t="s">
        <v>108</v>
      </c>
      <c r="BRP68" s="4" t="s">
        <v>108</v>
      </c>
      <c r="BRQ68" s="4" t="s">
        <v>108</v>
      </c>
      <c r="BRR68" s="4" t="s">
        <v>108</v>
      </c>
      <c r="BRS68" s="4" t="s">
        <v>108</v>
      </c>
      <c r="BRT68" s="4" t="s">
        <v>109</v>
      </c>
      <c r="BRU68" s="3" t="s">
        <v>392</v>
      </c>
      <c r="BRV68" s="3"/>
      <c r="BRW68" s="3"/>
      <c r="BRX68" s="4" t="s">
        <v>108</v>
      </c>
      <c r="BRY68" s="4" t="s">
        <v>108</v>
      </c>
      <c r="BRZ68" s="4" t="s">
        <v>108</v>
      </c>
      <c r="BSA68" s="4" t="s">
        <v>108</v>
      </c>
      <c r="BSB68" s="4" t="s">
        <v>108</v>
      </c>
      <c r="BSC68" s="4" t="s">
        <v>108</v>
      </c>
      <c r="BSD68" s="4" t="s">
        <v>108</v>
      </c>
      <c r="BSE68" s="4" t="s">
        <v>108</v>
      </c>
      <c r="BSF68" s="4" t="s">
        <v>108</v>
      </c>
      <c r="BSG68" s="4" t="s">
        <v>108</v>
      </c>
      <c r="BSH68" s="4" t="s">
        <v>108</v>
      </c>
      <c r="BSI68" s="4" t="s">
        <v>108</v>
      </c>
      <c r="BSJ68" s="4" t="s">
        <v>109</v>
      </c>
      <c r="BSK68" s="3" t="s">
        <v>392</v>
      </c>
      <c r="BSL68" s="3"/>
      <c r="BSM68" s="3"/>
      <c r="BSN68" s="4" t="s">
        <v>108</v>
      </c>
      <c r="BSO68" s="4" t="s">
        <v>108</v>
      </c>
      <c r="BSP68" s="4" t="s">
        <v>108</v>
      </c>
      <c r="BSQ68" s="4" t="s">
        <v>108</v>
      </c>
      <c r="BSR68" s="4" t="s">
        <v>108</v>
      </c>
      <c r="BSS68" s="4" t="s">
        <v>108</v>
      </c>
      <c r="BST68" s="4" t="s">
        <v>108</v>
      </c>
      <c r="BSU68" s="4" t="s">
        <v>108</v>
      </c>
      <c r="BSV68" s="4" t="s">
        <v>108</v>
      </c>
      <c r="BSW68" s="4" t="s">
        <v>108</v>
      </c>
      <c r="BSX68" s="4" t="s">
        <v>108</v>
      </c>
      <c r="BSY68" s="4" t="s">
        <v>108</v>
      </c>
      <c r="BSZ68" s="4" t="s">
        <v>109</v>
      </c>
      <c r="BTA68" s="3" t="s">
        <v>392</v>
      </c>
      <c r="BTB68" s="3"/>
      <c r="BTC68" s="3"/>
      <c r="BTD68" s="4" t="s">
        <v>108</v>
      </c>
      <c r="BTE68" s="4" t="s">
        <v>108</v>
      </c>
      <c r="BTF68" s="4" t="s">
        <v>108</v>
      </c>
      <c r="BTG68" s="4" t="s">
        <v>108</v>
      </c>
      <c r="BTH68" s="4" t="s">
        <v>108</v>
      </c>
      <c r="BTI68" s="4" t="s">
        <v>108</v>
      </c>
      <c r="BTJ68" s="4" t="s">
        <v>108</v>
      </c>
      <c r="BTK68" s="4" t="s">
        <v>108</v>
      </c>
      <c r="BTL68" s="4" t="s">
        <v>108</v>
      </c>
      <c r="BTM68" s="4" t="s">
        <v>108</v>
      </c>
      <c r="BTN68" s="4" t="s">
        <v>108</v>
      </c>
      <c r="BTO68" s="4" t="s">
        <v>108</v>
      </c>
      <c r="BTP68" s="4" t="s">
        <v>109</v>
      </c>
      <c r="BTQ68" s="3" t="s">
        <v>392</v>
      </c>
      <c r="BTR68" s="3"/>
      <c r="BTS68" s="3"/>
      <c r="BTT68" s="4" t="s">
        <v>108</v>
      </c>
      <c r="BTU68" s="4" t="s">
        <v>108</v>
      </c>
      <c r="BTV68" s="4" t="s">
        <v>108</v>
      </c>
      <c r="BTW68" s="4" t="s">
        <v>108</v>
      </c>
      <c r="BTX68" s="4" t="s">
        <v>108</v>
      </c>
      <c r="BTY68" s="4" t="s">
        <v>108</v>
      </c>
      <c r="BTZ68" s="4" t="s">
        <v>108</v>
      </c>
      <c r="BUA68" s="4" t="s">
        <v>108</v>
      </c>
      <c r="BUB68" s="4" t="s">
        <v>108</v>
      </c>
      <c r="BUC68" s="4" t="s">
        <v>108</v>
      </c>
      <c r="BUD68" s="4" t="s">
        <v>108</v>
      </c>
      <c r="BUE68" s="4" t="s">
        <v>108</v>
      </c>
      <c r="BUF68" s="4" t="s">
        <v>109</v>
      </c>
      <c r="BUG68" s="3" t="s">
        <v>392</v>
      </c>
      <c r="BUH68" s="3"/>
      <c r="BUI68" s="3"/>
      <c r="BUJ68" s="4" t="s">
        <v>108</v>
      </c>
      <c r="BUK68" s="4" t="s">
        <v>108</v>
      </c>
      <c r="BUL68" s="4" t="s">
        <v>108</v>
      </c>
      <c r="BUM68" s="4" t="s">
        <v>108</v>
      </c>
      <c r="BUN68" s="4" t="s">
        <v>108</v>
      </c>
      <c r="BUO68" s="4" t="s">
        <v>108</v>
      </c>
      <c r="BUP68" s="4" t="s">
        <v>108</v>
      </c>
      <c r="BUQ68" s="4" t="s">
        <v>108</v>
      </c>
      <c r="BUR68" s="4" t="s">
        <v>108</v>
      </c>
      <c r="BUS68" s="4" t="s">
        <v>108</v>
      </c>
      <c r="BUT68" s="4" t="s">
        <v>108</v>
      </c>
      <c r="BUU68" s="4" t="s">
        <v>108</v>
      </c>
      <c r="BUV68" s="4" t="s">
        <v>109</v>
      </c>
      <c r="BUW68" s="3" t="s">
        <v>392</v>
      </c>
      <c r="BUX68" s="3"/>
      <c r="BUY68" s="3"/>
      <c r="BUZ68" s="4" t="s">
        <v>108</v>
      </c>
      <c r="BVA68" s="4" t="s">
        <v>108</v>
      </c>
      <c r="BVB68" s="4" t="s">
        <v>108</v>
      </c>
      <c r="BVC68" s="4" t="s">
        <v>108</v>
      </c>
      <c r="BVD68" s="4" t="s">
        <v>108</v>
      </c>
      <c r="BVE68" s="4" t="s">
        <v>108</v>
      </c>
      <c r="BVF68" s="4" t="s">
        <v>108</v>
      </c>
      <c r="BVG68" s="4" t="s">
        <v>108</v>
      </c>
      <c r="BVH68" s="4" t="s">
        <v>108</v>
      </c>
      <c r="BVI68" s="4" t="s">
        <v>108</v>
      </c>
      <c r="BVJ68" s="4" t="s">
        <v>108</v>
      </c>
      <c r="BVK68" s="4" t="s">
        <v>108</v>
      </c>
      <c r="BVL68" s="4" t="s">
        <v>109</v>
      </c>
      <c r="BVM68" s="3" t="s">
        <v>392</v>
      </c>
      <c r="BVN68" s="3"/>
      <c r="BVO68" s="3"/>
      <c r="BVP68" s="4" t="s">
        <v>108</v>
      </c>
      <c r="BVQ68" s="4" t="s">
        <v>108</v>
      </c>
      <c r="BVR68" s="4" t="s">
        <v>108</v>
      </c>
      <c r="BVS68" s="4" t="s">
        <v>108</v>
      </c>
      <c r="BVT68" s="4" t="s">
        <v>108</v>
      </c>
      <c r="BVU68" s="4" t="s">
        <v>108</v>
      </c>
      <c r="BVV68" s="4" t="s">
        <v>108</v>
      </c>
      <c r="BVW68" s="4" t="s">
        <v>108</v>
      </c>
      <c r="BVX68" s="4" t="s">
        <v>108</v>
      </c>
      <c r="BVY68" s="4" t="s">
        <v>108</v>
      </c>
      <c r="BVZ68" s="4" t="s">
        <v>108</v>
      </c>
      <c r="BWA68" s="4" t="s">
        <v>108</v>
      </c>
      <c r="BWB68" s="4" t="s">
        <v>109</v>
      </c>
      <c r="BWC68" s="3" t="s">
        <v>392</v>
      </c>
      <c r="BWD68" s="3"/>
      <c r="BWE68" s="3"/>
      <c r="BWF68" s="4" t="s">
        <v>108</v>
      </c>
      <c r="BWG68" s="4" t="s">
        <v>108</v>
      </c>
      <c r="BWH68" s="4" t="s">
        <v>108</v>
      </c>
      <c r="BWI68" s="4" t="s">
        <v>108</v>
      </c>
      <c r="BWJ68" s="4" t="s">
        <v>108</v>
      </c>
      <c r="BWK68" s="4" t="s">
        <v>108</v>
      </c>
      <c r="BWL68" s="4" t="s">
        <v>108</v>
      </c>
      <c r="BWM68" s="4" t="s">
        <v>108</v>
      </c>
      <c r="BWN68" s="4" t="s">
        <v>108</v>
      </c>
      <c r="BWO68" s="4" t="s">
        <v>108</v>
      </c>
      <c r="BWP68" s="4" t="s">
        <v>108</v>
      </c>
      <c r="BWQ68" s="4" t="s">
        <v>108</v>
      </c>
      <c r="BWR68" s="4" t="s">
        <v>109</v>
      </c>
      <c r="BWS68" s="3" t="s">
        <v>392</v>
      </c>
      <c r="BWT68" s="3"/>
      <c r="BWU68" s="3"/>
      <c r="BWV68" s="4" t="s">
        <v>108</v>
      </c>
      <c r="BWW68" s="4" t="s">
        <v>108</v>
      </c>
      <c r="BWX68" s="4" t="s">
        <v>108</v>
      </c>
      <c r="BWY68" s="4" t="s">
        <v>108</v>
      </c>
      <c r="BWZ68" s="4" t="s">
        <v>108</v>
      </c>
      <c r="BXA68" s="4" t="s">
        <v>108</v>
      </c>
      <c r="BXB68" s="4" t="s">
        <v>108</v>
      </c>
      <c r="BXC68" s="4" t="s">
        <v>108</v>
      </c>
      <c r="BXD68" s="4" t="s">
        <v>108</v>
      </c>
      <c r="BXE68" s="4" t="s">
        <v>108</v>
      </c>
      <c r="BXF68" s="4" t="s">
        <v>108</v>
      </c>
      <c r="BXG68" s="4" t="s">
        <v>108</v>
      </c>
      <c r="BXH68" s="4" t="s">
        <v>109</v>
      </c>
      <c r="BXI68" s="3" t="s">
        <v>392</v>
      </c>
      <c r="BXJ68" s="3"/>
      <c r="BXK68" s="3"/>
      <c r="BXL68" s="4" t="s">
        <v>108</v>
      </c>
      <c r="BXM68" s="4" t="s">
        <v>108</v>
      </c>
      <c r="BXN68" s="4" t="s">
        <v>108</v>
      </c>
      <c r="BXO68" s="4" t="s">
        <v>108</v>
      </c>
      <c r="BXP68" s="4" t="s">
        <v>108</v>
      </c>
      <c r="BXQ68" s="4" t="s">
        <v>108</v>
      </c>
      <c r="BXR68" s="4" t="s">
        <v>108</v>
      </c>
      <c r="BXS68" s="4" t="s">
        <v>108</v>
      </c>
      <c r="BXT68" s="4" t="s">
        <v>108</v>
      </c>
      <c r="BXU68" s="4" t="s">
        <v>108</v>
      </c>
      <c r="BXV68" s="4" t="s">
        <v>108</v>
      </c>
      <c r="BXW68" s="4" t="s">
        <v>108</v>
      </c>
      <c r="BXX68" s="4" t="s">
        <v>109</v>
      </c>
      <c r="BXY68" s="3" t="s">
        <v>392</v>
      </c>
      <c r="BXZ68" s="3"/>
      <c r="BYA68" s="3"/>
      <c r="BYB68" s="4" t="s">
        <v>108</v>
      </c>
      <c r="BYC68" s="4" t="s">
        <v>108</v>
      </c>
      <c r="BYD68" s="4" t="s">
        <v>108</v>
      </c>
      <c r="BYE68" s="4" t="s">
        <v>108</v>
      </c>
      <c r="BYF68" s="4" t="s">
        <v>108</v>
      </c>
      <c r="BYG68" s="4" t="s">
        <v>108</v>
      </c>
      <c r="BYH68" s="4" t="s">
        <v>108</v>
      </c>
      <c r="BYI68" s="4" t="s">
        <v>108</v>
      </c>
      <c r="BYJ68" s="4" t="s">
        <v>108</v>
      </c>
      <c r="BYK68" s="4" t="s">
        <v>108</v>
      </c>
      <c r="BYL68" s="4" t="s">
        <v>108</v>
      </c>
      <c r="BYM68" s="4" t="s">
        <v>108</v>
      </c>
      <c r="BYN68" s="4" t="s">
        <v>109</v>
      </c>
      <c r="BYO68" s="3" t="s">
        <v>392</v>
      </c>
      <c r="BYP68" s="3"/>
      <c r="BYQ68" s="3"/>
      <c r="BYR68" s="4" t="s">
        <v>108</v>
      </c>
      <c r="BYS68" s="4" t="s">
        <v>108</v>
      </c>
      <c r="BYT68" s="4" t="s">
        <v>108</v>
      </c>
      <c r="BYU68" s="4" t="s">
        <v>108</v>
      </c>
      <c r="BYV68" s="4" t="s">
        <v>108</v>
      </c>
      <c r="BYW68" s="4" t="s">
        <v>108</v>
      </c>
      <c r="BYX68" s="4" t="s">
        <v>108</v>
      </c>
      <c r="BYY68" s="4" t="s">
        <v>108</v>
      </c>
      <c r="BYZ68" s="4" t="s">
        <v>108</v>
      </c>
      <c r="BZA68" s="4" t="s">
        <v>108</v>
      </c>
      <c r="BZB68" s="4" t="s">
        <v>108</v>
      </c>
      <c r="BZC68" s="4" t="s">
        <v>108</v>
      </c>
      <c r="BZD68" s="4" t="s">
        <v>109</v>
      </c>
      <c r="BZE68" s="3" t="s">
        <v>392</v>
      </c>
      <c r="BZF68" s="3"/>
      <c r="BZG68" s="3"/>
      <c r="BZH68" s="4" t="s">
        <v>108</v>
      </c>
      <c r="BZI68" s="4" t="s">
        <v>108</v>
      </c>
      <c r="BZJ68" s="4" t="s">
        <v>108</v>
      </c>
      <c r="BZK68" s="4" t="s">
        <v>108</v>
      </c>
      <c r="BZL68" s="4" t="s">
        <v>108</v>
      </c>
      <c r="BZM68" s="4" t="s">
        <v>108</v>
      </c>
      <c r="BZN68" s="4" t="s">
        <v>108</v>
      </c>
      <c r="BZO68" s="4" t="s">
        <v>108</v>
      </c>
      <c r="BZP68" s="4" t="s">
        <v>108</v>
      </c>
      <c r="BZQ68" s="4" t="s">
        <v>108</v>
      </c>
      <c r="BZR68" s="4" t="s">
        <v>108</v>
      </c>
      <c r="BZS68" s="4" t="s">
        <v>108</v>
      </c>
      <c r="BZT68" s="4" t="s">
        <v>109</v>
      </c>
      <c r="BZU68" s="3" t="s">
        <v>392</v>
      </c>
      <c r="BZV68" s="3"/>
      <c r="BZW68" s="3"/>
      <c r="BZX68" s="4" t="s">
        <v>108</v>
      </c>
      <c r="BZY68" s="4" t="s">
        <v>108</v>
      </c>
      <c r="BZZ68" s="4" t="s">
        <v>108</v>
      </c>
      <c r="CAA68" s="4" t="s">
        <v>108</v>
      </c>
      <c r="CAB68" s="4" t="s">
        <v>108</v>
      </c>
      <c r="CAC68" s="4" t="s">
        <v>108</v>
      </c>
      <c r="CAD68" s="4" t="s">
        <v>108</v>
      </c>
      <c r="CAE68" s="4" t="s">
        <v>108</v>
      </c>
      <c r="CAF68" s="4" t="s">
        <v>108</v>
      </c>
      <c r="CAG68" s="4" t="s">
        <v>108</v>
      </c>
      <c r="CAH68" s="4" t="s">
        <v>108</v>
      </c>
      <c r="CAI68" s="4" t="s">
        <v>108</v>
      </c>
      <c r="CAJ68" s="4" t="s">
        <v>109</v>
      </c>
      <c r="CAK68" s="3" t="s">
        <v>392</v>
      </c>
      <c r="CAL68" s="3"/>
      <c r="CAM68" s="3"/>
      <c r="CAN68" s="4" t="s">
        <v>108</v>
      </c>
      <c r="CAO68" s="4" t="s">
        <v>108</v>
      </c>
      <c r="CAP68" s="4" t="s">
        <v>108</v>
      </c>
      <c r="CAQ68" s="4" t="s">
        <v>108</v>
      </c>
      <c r="CAR68" s="4" t="s">
        <v>108</v>
      </c>
      <c r="CAS68" s="4" t="s">
        <v>108</v>
      </c>
      <c r="CAT68" s="4" t="s">
        <v>108</v>
      </c>
      <c r="CAU68" s="4" t="s">
        <v>108</v>
      </c>
      <c r="CAV68" s="4" t="s">
        <v>108</v>
      </c>
      <c r="CAW68" s="4" t="s">
        <v>108</v>
      </c>
      <c r="CAX68" s="4" t="s">
        <v>108</v>
      </c>
      <c r="CAY68" s="4" t="s">
        <v>108</v>
      </c>
      <c r="CAZ68" s="4" t="s">
        <v>109</v>
      </c>
      <c r="CBA68" s="3" t="s">
        <v>392</v>
      </c>
      <c r="CBB68" s="3"/>
      <c r="CBC68" s="3"/>
      <c r="CBD68" s="4" t="s">
        <v>108</v>
      </c>
      <c r="CBE68" s="4" t="s">
        <v>108</v>
      </c>
      <c r="CBF68" s="4" t="s">
        <v>108</v>
      </c>
      <c r="CBG68" s="4" t="s">
        <v>108</v>
      </c>
      <c r="CBH68" s="4" t="s">
        <v>108</v>
      </c>
      <c r="CBI68" s="4" t="s">
        <v>108</v>
      </c>
      <c r="CBJ68" s="4" t="s">
        <v>108</v>
      </c>
      <c r="CBK68" s="4" t="s">
        <v>108</v>
      </c>
      <c r="CBL68" s="4" t="s">
        <v>108</v>
      </c>
      <c r="CBM68" s="4" t="s">
        <v>108</v>
      </c>
      <c r="CBN68" s="4" t="s">
        <v>108</v>
      </c>
      <c r="CBO68" s="4" t="s">
        <v>108</v>
      </c>
      <c r="CBP68" s="4" t="s">
        <v>109</v>
      </c>
      <c r="CBQ68" s="3" t="s">
        <v>392</v>
      </c>
      <c r="CBR68" s="3"/>
      <c r="CBS68" s="3"/>
      <c r="CBT68" s="4" t="s">
        <v>108</v>
      </c>
      <c r="CBU68" s="4" t="s">
        <v>108</v>
      </c>
      <c r="CBV68" s="4" t="s">
        <v>108</v>
      </c>
      <c r="CBW68" s="4" t="s">
        <v>108</v>
      </c>
      <c r="CBX68" s="4" t="s">
        <v>108</v>
      </c>
      <c r="CBY68" s="4" t="s">
        <v>108</v>
      </c>
      <c r="CBZ68" s="4" t="s">
        <v>108</v>
      </c>
      <c r="CCA68" s="4" t="s">
        <v>108</v>
      </c>
      <c r="CCB68" s="4" t="s">
        <v>108</v>
      </c>
      <c r="CCC68" s="4" t="s">
        <v>108</v>
      </c>
      <c r="CCD68" s="4" t="s">
        <v>108</v>
      </c>
      <c r="CCE68" s="4" t="s">
        <v>108</v>
      </c>
      <c r="CCF68" s="4" t="s">
        <v>109</v>
      </c>
      <c r="CCG68" s="3" t="s">
        <v>392</v>
      </c>
      <c r="CCH68" s="3"/>
      <c r="CCI68" s="3"/>
      <c r="CCJ68" s="4" t="s">
        <v>108</v>
      </c>
      <c r="CCK68" s="4" t="s">
        <v>108</v>
      </c>
      <c r="CCL68" s="4" t="s">
        <v>108</v>
      </c>
      <c r="CCM68" s="4" t="s">
        <v>108</v>
      </c>
      <c r="CCN68" s="4" t="s">
        <v>108</v>
      </c>
      <c r="CCO68" s="4" t="s">
        <v>108</v>
      </c>
      <c r="CCP68" s="4" t="s">
        <v>108</v>
      </c>
      <c r="CCQ68" s="4" t="s">
        <v>108</v>
      </c>
      <c r="CCR68" s="4" t="s">
        <v>108</v>
      </c>
      <c r="CCS68" s="4" t="s">
        <v>108</v>
      </c>
      <c r="CCT68" s="4" t="s">
        <v>108</v>
      </c>
      <c r="CCU68" s="4" t="s">
        <v>108</v>
      </c>
      <c r="CCV68" s="4" t="s">
        <v>109</v>
      </c>
      <c r="CCW68" s="3" t="s">
        <v>392</v>
      </c>
      <c r="CCX68" s="3"/>
      <c r="CCY68" s="3"/>
      <c r="CCZ68" s="4" t="s">
        <v>108</v>
      </c>
      <c r="CDA68" s="4" t="s">
        <v>108</v>
      </c>
      <c r="CDB68" s="4" t="s">
        <v>108</v>
      </c>
      <c r="CDC68" s="4" t="s">
        <v>108</v>
      </c>
      <c r="CDD68" s="4" t="s">
        <v>108</v>
      </c>
      <c r="CDE68" s="4" t="s">
        <v>108</v>
      </c>
      <c r="CDF68" s="4" t="s">
        <v>108</v>
      </c>
      <c r="CDG68" s="4" t="s">
        <v>108</v>
      </c>
      <c r="CDH68" s="4" t="s">
        <v>108</v>
      </c>
      <c r="CDI68" s="4" t="s">
        <v>108</v>
      </c>
      <c r="CDJ68" s="4" t="s">
        <v>108</v>
      </c>
      <c r="CDK68" s="4" t="s">
        <v>108</v>
      </c>
      <c r="CDL68" s="4" t="s">
        <v>109</v>
      </c>
      <c r="CDM68" s="3" t="s">
        <v>392</v>
      </c>
      <c r="CDN68" s="3"/>
      <c r="CDO68" s="3"/>
      <c r="CDP68" s="4" t="s">
        <v>108</v>
      </c>
      <c r="CDQ68" s="4" t="s">
        <v>108</v>
      </c>
      <c r="CDR68" s="4" t="s">
        <v>108</v>
      </c>
      <c r="CDS68" s="4" t="s">
        <v>108</v>
      </c>
      <c r="CDT68" s="4" t="s">
        <v>108</v>
      </c>
      <c r="CDU68" s="4" t="s">
        <v>108</v>
      </c>
      <c r="CDV68" s="4" t="s">
        <v>108</v>
      </c>
      <c r="CDW68" s="4" t="s">
        <v>108</v>
      </c>
      <c r="CDX68" s="4" t="s">
        <v>108</v>
      </c>
      <c r="CDY68" s="4" t="s">
        <v>108</v>
      </c>
      <c r="CDZ68" s="4" t="s">
        <v>108</v>
      </c>
      <c r="CEA68" s="4" t="s">
        <v>108</v>
      </c>
      <c r="CEB68" s="4" t="s">
        <v>109</v>
      </c>
      <c r="CEC68" s="3" t="s">
        <v>392</v>
      </c>
      <c r="CED68" s="3"/>
      <c r="CEE68" s="3"/>
      <c r="CEF68" s="4" t="s">
        <v>108</v>
      </c>
      <c r="CEG68" s="4" t="s">
        <v>108</v>
      </c>
      <c r="CEH68" s="4" t="s">
        <v>108</v>
      </c>
      <c r="CEI68" s="4" t="s">
        <v>108</v>
      </c>
      <c r="CEJ68" s="4" t="s">
        <v>108</v>
      </c>
      <c r="CEK68" s="4" t="s">
        <v>108</v>
      </c>
      <c r="CEL68" s="4" t="s">
        <v>108</v>
      </c>
      <c r="CEM68" s="4" t="s">
        <v>108</v>
      </c>
      <c r="CEN68" s="4" t="s">
        <v>108</v>
      </c>
      <c r="CEO68" s="4" t="s">
        <v>108</v>
      </c>
      <c r="CEP68" s="4" t="s">
        <v>108</v>
      </c>
      <c r="CEQ68" s="4" t="s">
        <v>108</v>
      </c>
      <c r="CER68" s="4" t="s">
        <v>109</v>
      </c>
      <c r="CES68" s="3" t="s">
        <v>392</v>
      </c>
      <c r="CET68" s="3"/>
      <c r="CEU68" s="3"/>
      <c r="CEV68" s="4" t="s">
        <v>108</v>
      </c>
      <c r="CEW68" s="4" t="s">
        <v>108</v>
      </c>
      <c r="CEX68" s="4" t="s">
        <v>108</v>
      </c>
      <c r="CEY68" s="4" t="s">
        <v>108</v>
      </c>
      <c r="CEZ68" s="4" t="s">
        <v>108</v>
      </c>
      <c r="CFA68" s="4" t="s">
        <v>108</v>
      </c>
      <c r="CFB68" s="4" t="s">
        <v>108</v>
      </c>
      <c r="CFC68" s="4" t="s">
        <v>108</v>
      </c>
      <c r="CFD68" s="4" t="s">
        <v>108</v>
      </c>
      <c r="CFE68" s="4" t="s">
        <v>108</v>
      </c>
      <c r="CFF68" s="4" t="s">
        <v>108</v>
      </c>
      <c r="CFG68" s="4" t="s">
        <v>108</v>
      </c>
      <c r="CFH68" s="4" t="s">
        <v>109</v>
      </c>
      <c r="CFI68" s="3" t="s">
        <v>392</v>
      </c>
      <c r="CFJ68" s="3"/>
      <c r="CFK68" s="3"/>
      <c r="CFL68" s="4" t="s">
        <v>108</v>
      </c>
      <c r="CFM68" s="4" t="s">
        <v>108</v>
      </c>
      <c r="CFN68" s="4" t="s">
        <v>108</v>
      </c>
      <c r="CFO68" s="4" t="s">
        <v>108</v>
      </c>
      <c r="CFP68" s="4" t="s">
        <v>108</v>
      </c>
      <c r="CFQ68" s="4" t="s">
        <v>108</v>
      </c>
      <c r="CFR68" s="4" t="s">
        <v>108</v>
      </c>
      <c r="CFS68" s="4" t="s">
        <v>108</v>
      </c>
      <c r="CFT68" s="4" t="s">
        <v>108</v>
      </c>
      <c r="CFU68" s="4" t="s">
        <v>108</v>
      </c>
      <c r="CFV68" s="4" t="s">
        <v>108</v>
      </c>
      <c r="CFW68" s="4" t="s">
        <v>108</v>
      </c>
      <c r="CFX68" s="4" t="s">
        <v>109</v>
      </c>
      <c r="CFY68" s="3" t="s">
        <v>392</v>
      </c>
      <c r="CFZ68" s="3"/>
      <c r="CGA68" s="3"/>
      <c r="CGB68" s="4" t="s">
        <v>108</v>
      </c>
      <c r="CGC68" s="4" t="s">
        <v>108</v>
      </c>
      <c r="CGD68" s="4" t="s">
        <v>108</v>
      </c>
      <c r="CGE68" s="4" t="s">
        <v>108</v>
      </c>
      <c r="CGF68" s="4" t="s">
        <v>108</v>
      </c>
      <c r="CGG68" s="4" t="s">
        <v>108</v>
      </c>
      <c r="CGH68" s="4" t="s">
        <v>108</v>
      </c>
      <c r="CGI68" s="4" t="s">
        <v>108</v>
      </c>
      <c r="CGJ68" s="4" t="s">
        <v>108</v>
      </c>
      <c r="CGK68" s="4" t="s">
        <v>108</v>
      </c>
      <c r="CGL68" s="4" t="s">
        <v>108</v>
      </c>
      <c r="CGM68" s="4" t="s">
        <v>108</v>
      </c>
      <c r="CGN68" s="4" t="s">
        <v>109</v>
      </c>
      <c r="CGO68" s="3" t="s">
        <v>392</v>
      </c>
      <c r="CGP68" s="3"/>
      <c r="CGQ68" s="3"/>
      <c r="CGR68" s="4" t="s">
        <v>108</v>
      </c>
      <c r="CGS68" s="4" t="s">
        <v>108</v>
      </c>
      <c r="CGT68" s="4" t="s">
        <v>108</v>
      </c>
      <c r="CGU68" s="4" t="s">
        <v>108</v>
      </c>
      <c r="CGV68" s="4" t="s">
        <v>108</v>
      </c>
      <c r="CGW68" s="4" t="s">
        <v>108</v>
      </c>
      <c r="CGX68" s="4" t="s">
        <v>108</v>
      </c>
      <c r="CGY68" s="4" t="s">
        <v>108</v>
      </c>
      <c r="CGZ68" s="4" t="s">
        <v>108</v>
      </c>
      <c r="CHA68" s="4" t="s">
        <v>108</v>
      </c>
      <c r="CHB68" s="4" t="s">
        <v>108</v>
      </c>
      <c r="CHC68" s="4" t="s">
        <v>108</v>
      </c>
      <c r="CHD68" s="4" t="s">
        <v>109</v>
      </c>
      <c r="CHE68" s="3" t="s">
        <v>392</v>
      </c>
      <c r="CHF68" s="3"/>
      <c r="CHG68" s="3"/>
      <c r="CHH68" s="4" t="s">
        <v>108</v>
      </c>
      <c r="CHI68" s="4" t="s">
        <v>108</v>
      </c>
      <c r="CHJ68" s="4" t="s">
        <v>108</v>
      </c>
      <c r="CHK68" s="4" t="s">
        <v>108</v>
      </c>
      <c r="CHL68" s="4" t="s">
        <v>108</v>
      </c>
      <c r="CHM68" s="4" t="s">
        <v>108</v>
      </c>
      <c r="CHN68" s="4" t="s">
        <v>108</v>
      </c>
      <c r="CHO68" s="4" t="s">
        <v>108</v>
      </c>
      <c r="CHP68" s="4" t="s">
        <v>108</v>
      </c>
      <c r="CHQ68" s="4" t="s">
        <v>108</v>
      </c>
      <c r="CHR68" s="4" t="s">
        <v>108</v>
      </c>
      <c r="CHS68" s="4" t="s">
        <v>108</v>
      </c>
      <c r="CHT68" s="4" t="s">
        <v>109</v>
      </c>
      <c r="CHU68" s="3" t="s">
        <v>392</v>
      </c>
      <c r="CHV68" s="3"/>
      <c r="CHW68" s="3"/>
      <c r="CHX68" s="4" t="s">
        <v>108</v>
      </c>
      <c r="CHY68" s="4" t="s">
        <v>108</v>
      </c>
      <c r="CHZ68" s="4" t="s">
        <v>108</v>
      </c>
      <c r="CIA68" s="4" t="s">
        <v>108</v>
      </c>
      <c r="CIB68" s="4" t="s">
        <v>108</v>
      </c>
      <c r="CIC68" s="4" t="s">
        <v>108</v>
      </c>
      <c r="CID68" s="4" t="s">
        <v>108</v>
      </c>
      <c r="CIE68" s="4" t="s">
        <v>108</v>
      </c>
      <c r="CIF68" s="4" t="s">
        <v>108</v>
      </c>
      <c r="CIG68" s="4" t="s">
        <v>108</v>
      </c>
      <c r="CIH68" s="4" t="s">
        <v>108</v>
      </c>
      <c r="CII68" s="4" t="s">
        <v>108</v>
      </c>
      <c r="CIJ68" s="4" t="s">
        <v>109</v>
      </c>
      <c r="CIK68" s="3" t="s">
        <v>392</v>
      </c>
      <c r="CIL68" s="3"/>
      <c r="CIM68" s="3"/>
      <c r="CIN68" s="4" t="s">
        <v>108</v>
      </c>
      <c r="CIO68" s="4" t="s">
        <v>108</v>
      </c>
      <c r="CIP68" s="4" t="s">
        <v>108</v>
      </c>
      <c r="CIQ68" s="4" t="s">
        <v>108</v>
      </c>
      <c r="CIR68" s="4" t="s">
        <v>108</v>
      </c>
      <c r="CIS68" s="4" t="s">
        <v>108</v>
      </c>
      <c r="CIT68" s="4" t="s">
        <v>108</v>
      </c>
      <c r="CIU68" s="4" t="s">
        <v>108</v>
      </c>
      <c r="CIV68" s="4" t="s">
        <v>108</v>
      </c>
      <c r="CIW68" s="4" t="s">
        <v>108</v>
      </c>
      <c r="CIX68" s="4" t="s">
        <v>108</v>
      </c>
      <c r="CIY68" s="4" t="s">
        <v>108</v>
      </c>
      <c r="CIZ68" s="4" t="s">
        <v>109</v>
      </c>
      <c r="CJA68" s="3" t="s">
        <v>392</v>
      </c>
      <c r="CJB68" s="3"/>
      <c r="CJC68" s="3"/>
      <c r="CJD68" s="4" t="s">
        <v>108</v>
      </c>
      <c r="CJE68" s="4" t="s">
        <v>108</v>
      </c>
      <c r="CJF68" s="4" t="s">
        <v>108</v>
      </c>
      <c r="CJG68" s="4" t="s">
        <v>108</v>
      </c>
      <c r="CJH68" s="4" t="s">
        <v>108</v>
      </c>
      <c r="CJI68" s="4" t="s">
        <v>108</v>
      </c>
      <c r="CJJ68" s="4" t="s">
        <v>108</v>
      </c>
      <c r="CJK68" s="4" t="s">
        <v>108</v>
      </c>
      <c r="CJL68" s="4" t="s">
        <v>108</v>
      </c>
      <c r="CJM68" s="4" t="s">
        <v>108</v>
      </c>
      <c r="CJN68" s="4" t="s">
        <v>108</v>
      </c>
      <c r="CJO68" s="4" t="s">
        <v>108</v>
      </c>
      <c r="CJP68" s="4" t="s">
        <v>109</v>
      </c>
      <c r="CJQ68" s="3" t="s">
        <v>392</v>
      </c>
      <c r="CJR68" s="3"/>
      <c r="CJS68" s="3"/>
      <c r="CJT68" s="4" t="s">
        <v>108</v>
      </c>
      <c r="CJU68" s="4" t="s">
        <v>108</v>
      </c>
      <c r="CJV68" s="4" t="s">
        <v>108</v>
      </c>
      <c r="CJW68" s="4" t="s">
        <v>108</v>
      </c>
      <c r="CJX68" s="4" t="s">
        <v>108</v>
      </c>
      <c r="CJY68" s="4" t="s">
        <v>108</v>
      </c>
      <c r="CJZ68" s="4" t="s">
        <v>108</v>
      </c>
      <c r="CKA68" s="4" t="s">
        <v>108</v>
      </c>
      <c r="CKB68" s="4" t="s">
        <v>108</v>
      </c>
      <c r="CKC68" s="4" t="s">
        <v>108</v>
      </c>
      <c r="CKD68" s="4" t="s">
        <v>108</v>
      </c>
      <c r="CKE68" s="4" t="s">
        <v>108</v>
      </c>
      <c r="CKF68" s="4" t="s">
        <v>109</v>
      </c>
      <c r="CKG68" s="3" t="s">
        <v>392</v>
      </c>
      <c r="CKH68" s="3"/>
      <c r="CKI68" s="3"/>
      <c r="CKJ68" s="4" t="s">
        <v>108</v>
      </c>
      <c r="CKK68" s="4" t="s">
        <v>108</v>
      </c>
      <c r="CKL68" s="4" t="s">
        <v>108</v>
      </c>
      <c r="CKM68" s="4" t="s">
        <v>108</v>
      </c>
      <c r="CKN68" s="4" t="s">
        <v>108</v>
      </c>
      <c r="CKO68" s="4" t="s">
        <v>108</v>
      </c>
      <c r="CKP68" s="4" t="s">
        <v>108</v>
      </c>
      <c r="CKQ68" s="4" t="s">
        <v>108</v>
      </c>
      <c r="CKR68" s="4" t="s">
        <v>108</v>
      </c>
      <c r="CKS68" s="4" t="s">
        <v>108</v>
      </c>
      <c r="CKT68" s="4" t="s">
        <v>108</v>
      </c>
      <c r="CKU68" s="4" t="s">
        <v>108</v>
      </c>
      <c r="CKV68" s="4" t="s">
        <v>109</v>
      </c>
      <c r="CKW68" s="3" t="s">
        <v>392</v>
      </c>
      <c r="CKX68" s="3"/>
      <c r="CKY68" s="3"/>
      <c r="CKZ68" s="4" t="s">
        <v>108</v>
      </c>
      <c r="CLA68" s="4" t="s">
        <v>108</v>
      </c>
      <c r="CLB68" s="4" t="s">
        <v>108</v>
      </c>
      <c r="CLC68" s="4" t="s">
        <v>108</v>
      </c>
      <c r="CLD68" s="4" t="s">
        <v>108</v>
      </c>
      <c r="CLE68" s="4" t="s">
        <v>108</v>
      </c>
      <c r="CLF68" s="4" t="s">
        <v>108</v>
      </c>
      <c r="CLG68" s="4" t="s">
        <v>108</v>
      </c>
      <c r="CLH68" s="4" t="s">
        <v>108</v>
      </c>
      <c r="CLI68" s="4" t="s">
        <v>108</v>
      </c>
      <c r="CLJ68" s="4" t="s">
        <v>108</v>
      </c>
      <c r="CLK68" s="4" t="s">
        <v>108</v>
      </c>
      <c r="CLL68" s="4" t="s">
        <v>109</v>
      </c>
      <c r="CLM68" s="3" t="s">
        <v>392</v>
      </c>
      <c r="CLN68" s="3"/>
      <c r="CLO68" s="3"/>
      <c r="CLP68" s="4" t="s">
        <v>108</v>
      </c>
      <c r="CLQ68" s="4" t="s">
        <v>108</v>
      </c>
      <c r="CLR68" s="4" t="s">
        <v>108</v>
      </c>
      <c r="CLS68" s="4" t="s">
        <v>108</v>
      </c>
      <c r="CLT68" s="4" t="s">
        <v>108</v>
      </c>
      <c r="CLU68" s="4" t="s">
        <v>108</v>
      </c>
      <c r="CLV68" s="4" t="s">
        <v>108</v>
      </c>
      <c r="CLW68" s="4" t="s">
        <v>108</v>
      </c>
      <c r="CLX68" s="4" t="s">
        <v>108</v>
      </c>
      <c r="CLY68" s="4" t="s">
        <v>108</v>
      </c>
      <c r="CLZ68" s="4" t="s">
        <v>108</v>
      </c>
      <c r="CMA68" s="4" t="s">
        <v>108</v>
      </c>
      <c r="CMB68" s="4" t="s">
        <v>109</v>
      </c>
      <c r="CMC68" s="3" t="s">
        <v>392</v>
      </c>
      <c r="CMD68" s="3"/>
      <c r="CME68" s="3"/>
      <c r="CMF68" s="4" t="s">
        <v>108</v>
      </c>
      <c r="CMG68" s="4" t="s">
        <v>108</v>
      </c>
      <c r="CMH68" s="4" t="s">
        <v>108</v>
      </c>
      <c r="CMI68" s="4" t="s">
        <v>108</v>
      </c>
      <c r="CMJ68" s="4" t="s">
        <v>108</v>
      </c>
      <c r="CMK68" s="4" t="s">
        <v>108</v>
      </c>
      <c r="CML68" s="4" t="s">
        <v>108</v>
      </c>
      <c r="CMM68" s="4" t="s">
        <v>108</v>
      </c>
      <c r="CMN68" s="4" t="s">
        <v>108</v>
      </c>
      <c r="CMO68" s="4" t="s">
        <v>108</v>
      </c>
      <c r="CMP68" s="4" t="s">
        <v>108</v>
      </c>
      <c r="CMQ68" s="4" t="s">
        <v>108</v>
      </c>
      <c r="CMR68" s="4" t="s">
        <v>109</v>
      </c>
      <c r="CMS68" s="3" t="s">
        <v>392</v>
      </c>
      <c r="CMT68" s="3"/>
      <c r="CMU68" s="3"/>
      <c r="CMV68" s="4" t="s">
        <v>108</v>
      </c>
      <c r="CMW68" s="4" t="s">
        <v>108</v>
      </c>
      <c r="CMX68" s="4" t="s">
        <v>108</v>
      </c>
      <c r="CMY68" s="4" t="s">
        <v>108</v>
      </c>
      <c r="CMZ68" s="4" t="s">
        <v>108</v>
      </c>
      <c r="CNA68" s="4" t="s">
        <v>108</v>
      </c>
      <c r="CNB68" s="4" t="s">
        <v>108</v>
      </c>
      <c r="CNC68" s="4" t="s">
        <v>108</v>
      </c>
      <c r="CND68" s="4" t="s">
        <v>108</v>
      </c>
      <c r="CNE68" s="4" t="s">
        <v>108</v>
      </c>
      <c r="CNF68" s="4" t="s">
        <v>108</v>
      </c>
      <c r="CNG68" s="4" t="s">
        <v>108</v>
      </c>
      <c r="CNH68" s="4" t="s">
        <v>109</v>
      </c>
      <c r="CNI68" s="3" t="s">
        <v>392</v>
      </c>
      <c r="CNJ68" s="3"/>
      <c r="CNK68" s="3"/>
      <c r="CNL68" s="4" t="s">
        <v>108</v>
      </c>
      <c r="CNM68" s="4" t="s">
        <v>108</v>
      </c>
      <c r="CNN68" s="4" t="s">
        <v>108</v>
      </c>
      <c r="CNO68" s="4" t="s">
        <v>108</v>
      </c>
      <c r="CNP68" s="4" t="s">
        <v>108</v>
      </c>
      <c r="CNQ68" s="4" t="s">
        <v>108</v>
      </c>
      <c r="CNR68" s="4" t="s">
        <v>108</v>
      </c>
      <c r="CNS68" s="4" t="s">
        <v>108</v>
      </c>
      <c r="CNT68" s="4" t="s">
        <v>108</v>
      </c>
      <c r="CNU68" s="4" t="s">
        <v>108</v>
      </c>
      <c r="CNV68" s="4" t="s">
        <v>108</v>
      </c>
      <c r="CNW68" s="4" t="s">
        <v>108</v>
      </c>
      <c r="CNX68" s="4" t="s">
        <v>109</v>
      </c>
      <c r="CNY68" s="3" t="s">
        <v>392</v>
      </c>
      <c r="CNZ68" s="3"/>
      <c r="COA68" s="3"/>
      <c r="COB68" s="4" t="s">
        <v>108</v>
      </c>
      <c r="COC68" s="4" t="s">
        <v>108</v>
      </c>
      <c r="COD68" s="4" t="s">
        <v>108</v>
      </c>
      <c r="COE68" s="4" t="s">
        <v>108</v>
      </c>
      <c r="COF68" s="4" t="s">
        <v>108</v>
      </c>
      <c r="COG68" s="4" t="s">
        <v>108</v>
      </c>
      <c r="COH68" s="4" t="s">
        <v>108</v>
      </c>
      <c r="COI68" s="4" t="s">
        <v>108</v>
      </c>
      <c r="COJ68" s="4" t="s">
        <v>108</v>
      </c>
      <c r="COK68" s="4" t="s">
        <v>108</v>
      </c>
      <c r="COL68" s="4" t="s">
        <v>108</v>
      </c>
      <c r="COM68" s="4" t="s">
        <v>108</v>
      </c>
      <c r="CON68" s="4" t="s">
        <v>109</v>
      </c>
      <c r="COO68" s="3" t="s">
        <v>392</v>
      </c>
      <c r="COP68" s="3"/>
      <c r="COQ68" s="3"/>
      <c r="COR68" s="4" t="s">
        <v>108</v>
      </c>
      <c r="COS68" s="4" t="s">
        <v>108</v>
      </c>
      <c r="COT68" s="4" t="s">
        <v>108</v>
      </c>
      <c r="COU68" s="4" t="s">
        <v>108</v>
      </c>
      <c r="COV68" s="4" t="s">
        <v>108</v>
      </c>
      <c r="COW68" s="4" t="s">
        <v>108</v>
      </c>
      <c r="COX68" s="4" t="s">
        <v>108</v>
      </c>
      <c r="COY68" s="4" t="s">
        <v>108</v>
      </c>
      <c r="COZ68" s="4" t="s">
        <v>108</v>
      </c>
      <c r="CPA68" s="4" t="s">
        <v>108</v>
      </c>
      <c r="CPB68" s="4" t="s">
        <v>108</v>
      </c>
      <c r="CPC68" s="4" t="s">
        <v>108</v>
      </c>
      <c r="CPD68" s="4" t="s">
        <v>109</v>
      </c>
      <c r="CPE68" s="3" t="s">
        <v>392</v>
      </c>
      <c r="CPF68" s="3"/>
      <c r="CPG68" s="3"/>
      <c r="CPH68" s="4" t="s">
        <v>108</v>
      </c>
      <c r="CPI68" s="4" t="s">
        <v>108</v>
      </c>
      <c r="CPJ68" s="4" t="s">
        <v>108</v>
      </c>
      <c r="CPK68" s="4" t="s">
        <v>108</v>
      </c>
      <c r="CPL68" s="4" t="s">
        <v>108</v>
      </c>
      <c r="CPM68" s="4" t="s">
        <v>108</v>
      </c>
      <c r="CPN68" s="4" t="s">
        <v>108</v>
      </c>
      <c r="CPO68" s="4" t="s">
        <v>108</v>
      </c>
      <c r="CPP68" s="4" t="s">
        <v>108</v>
      </c>
      <c r="CPQ68" s="4" t="s">
        <v>108</v>
      </c>
      <c r="CPR68" s="4" t="s">
        <v>108</v>
      </c>
      <c r="CPS68" s="4" t="s">
        <v>108</v>
      </c>
      <c r="CPT68" s="4" t="s">
        <v>109</v>
      </c>
      <c r="CPU68" s="3" t="s">
        <v>392</v>
      </c>
      <c r="CPV68" s="3"/>
      <c r="CPW68" s="3"/>
      <c r="CPX68" s="4" t="s">
        <v>108</v>
      </c>
      <c r="CPY68" s="4" t="s">
        <v>108</v>
      </c>
      <c r="CPZ68" s="4" t="s">
        <v>108</v>
      </c>
      <c r="CQA68" s="4" t="s">
        <v>108</v>
      </c>
      <c r="CQB68" s="4" t="s">
        <v>108</v>
      </c>
      <c r="CQC68" s="4" t="s">
        <v>108</v>
      </c>
      <c r="CQD68" s="4" t="s">
        <v>108</v>
      </c>
      <c r="CQE68" s="4" t="s">
        <v>108</v>
      </c>
      <c r="CQF68" s="4" t="s">
        <v>108</v>
      </c>
      <c r="CQG68" s="4" t="s">
        <v>108</v>
      </c>
      <c r="CQH68" s="4" t="s">
        <v>108</v>
      </c>
      <c r="CQI68" s="4" t="s">
        <v>108</v>
      </c>
      <c r="CQJ68" s="4" t="s">
        <v>109</v>
      </c>
      <c r="CQK68" s="3" t="s">
        <v>392</v>
      </c>
      <c r="CQL68" s="3"/>
      <c r="CQM68" s="3"/>
      <c r="CQN68" s="4" t="s">
        <v>108</v>
      </c>
      <c r="CQO68" s="4" t="s">
        <v>108</v>
      </c>
      <c r="CQP68" s="4" t="s">
        <v>108</v>
      </c>
      <c r="CQQ68" s="4" t="s">
        <v>108</v>
      </c>
      <c r="CQR68" s="4" t="s">
        <v>108</v>
      </c>
      <c r="CQS68" s="4" t="s">
        <v>108</v>
      </c>
      <c r="CQT68" s="4" t="s">
        <v>108</v>
      </c>
      <c r="CQU68" s="4" t="s">
        <v>108</v>
      </c>
      <c r="CQV68" s="4" t="s">
        <v>108</v>
      </c>
      <c r="CQW68" s="4" t="s">
        <v>108</v>
      </c>
      <c r="CQX68" s="4" t="s">
        <v>108</v>
      </c>
      <c r="CQY68" s="4" t="s">
        <v>108</v>
      </c>
      <c r="CQZ68" s="4" t="s">
        <v>109</v>
      </c>
      <c r="CRA68" s="3" t="s">
        <v>392</v>
      </c>
      <c r="CRB68" s="3"/>
      <c r="CRC68" s="3"/>
      <c r="CRD68" s="4" t="s">
        <v>108</v>
      </c>
      <c r="CRE68" s="4" t="s">
        <v>108</v>
      </c>
      <c r="CRF68" s="4" t="s">
        <v>108</v>
      </c>
      <c r="CRG68" s="4" t="s">
        <v>108</v>
      </c>
      <c r="CRH68" s="4" t="s">
        <v>108</v>
      </c>
      <c r="CRI68" s="4" t="s">
        <v>108</v>
      </c>
      <c r="CRJ68" s="4" t="s">
        <v>108</v>
      </c>
      <c r="CRK68" s="4" t="s">
        <v>108</v>
      </c>
      <c r="CRL68" s="4" t="s">
        <v>108</v>
      </c>
      <c r="CRM68" s="4" t="s">
        <v>108</v>
      </c>
      <c r="CRN68" s="4" t="s">
        <v>108</v>
      </c>
      <c r="CRO68" s="4" t="s">
        <v>108</v>
      </c>
      <c r="CRP68" s="4" t="s">
        <v>109</v>
      </c>
      <c r="CRQ68" s="3" t="s">
        <v>392</v>
      </c>
      <c r="CRR68" s="3"/>
      <c r="CRS68" s="3"/>
      <c r="CRT68" s="4" t="s">
        <v>108</v>
      </c>
      <c r="CRU68" s="4" t="s">
        <v>108</v>
      </c>
      <c r="CRV68" s="4" t="s">
        <v>108</v>
      </c>
      <c r="CRW68" s="4" t="s">
        <v>108</v>
      </c>
      <c r="CRX68" s="4" t="s">
        <v>108</v>
      </c>
      <c r="CRY68" s="4" t="s">
        <v>108</v>
      </c>
      <c r="CRZ68" s="4" t="s">
        <v>108</v>
      </c>
      <c r="CSA68" s="4" t="s">
        <v>108</v>
      </c>
      <c r="CSB68" s="4" t="s">
        <v>108</v>
      </c>
      <c r="CSC68" s="4" t="s">
        <v>108</v>
      </c>
      <c r="CSD68" s="4" t="s">
        <v>108</v>
      </c>
      <c r="CSE68" s="4" t="s">
        <v>108</v>
      </c>
      <c r="CSF68" s="4" t="s">
        <v>109</v>
      </c>
      <c r="CSG68" s="3" t="s">
        <v>392</v>
      </c>
      <c r="CSH68" s="3"/>
      <c r="CSI68" s="3"/>
      <c r="CSJ68" s="4" t="s">
        <v>108</v>
      </c>
      <c r="CSK68" s="4" t="s">
        <v>108</v>
      </c>
      <c r="CSL68" s="4" t="s">
        <v>108</v>
      </c>
      <c r="CSM68" s="4" t="s">
        <v>108</v>
      </c>
      <c r="CSN68" s="4" t="s">
        <v>108</v>
      </c>
      <c r="CSO68" s="4" t="s">
        <v>108</v>
      </c>
      <c r="CSP68" s="4" t="s">
        <v>108</v>
      </c>
      <c r="CSQ68" s="4" t="s">
        <v>108</v>
      </c>
      <c r="CSR68" s="4" t="s">
        <v>108</v>
      </c>
      <c r="CSS68" s="4" t="s">
        <v>108</v>
      </c>
      <c r="CST68" s="4" t="s">
        <v>108</v>
      </c>
      <c r="CSU68" s="4" t="s">
        <v>108</v>
      </c>
      <c r="CSV68" s="4" t="s">
        <v>109</v>
      </c>
      <c r="CSW68" s="3" t="s">
        <v>392</v>
      </c>
      <c r="CSX68" s="3"/>
      <c r="CSY68" s="3"/>
      <c r="CSZ68" s="4" t="s">
        <v>108</v>
      </c>
      <c r="CTA68" s="4" t="s">
        <v>108</v>
      </c>
      <c r="CTB68" s="4" t="s">
        <v>108</v>
      </c>
      <c r="CTC68" s="4" t="s">
        <v>108</v>
      </c>
      <c r="CTD68" s="4" t="s">
        <v>108</v>
      </c>
      <c r="CTE68" s="4" t="s">
        <v>108</v>
      </c>
      <c r="CTF68" s="4" t="s">
        <v>108</v>
      </c>
      <c r="CTG68" s="4" t="s">
        <v>108</v>
      </c>
      <c r="CTH68" s="4" t="s">
        <v>108</v>
      </c>
      <c r="CTI68" s="4" t="s">
        <v>108</v>
      </c>
      <c r="CTJ68" s="4" t="s">
        <v>108</v>
      </c>
      <c r="CTK68" s="4" t="s">
        <v>108</v>
      </c>
      <c r="CTL68" s="4" t="s">
        <v>109</v>
      </c>
      <c r="CTM68" s="3" t="s">
        <v>392</v>
      </c>
      <c r="CTN68" s="3"/>
      <c r="CTO68" s="3"/>
      <c r="CTP68" s="4" t="s">
        <v>108</v>
      </c>
      <c r="CTQ68" s="4" t="s">
        <v>108</v>
      </c>
      <c r="CTR68" s="4" t="s">
        <v>108</v>
      </c>
      <c r="CTS68" s="4" t="s">
        <v>108</v>
      </c>
      <c r="CTT68" s="4" t="s">
        <v>108</v>
      </c>
      <c r="CTU68" s="4" t="s">
        <v>108</v>
      </c>
      <c r="CTV68" s="4" t="s">
        <v>108</v>
      </c>
      <c r="CTW68" s="4" t="s">
        <v>108</v>
      </c>
      <c r="CTX68" s="4" t="s">
        <v>108</v>
      </c>
      <c r="CTY68" s="4" t="s">
        <v>108</v>
      </c>
      <c r="CTZ68" s="4" t="s">
        <v>108</v>
      </c>
      <c r="CUA68" s="4" t="s">
        <v>108</v>
      </c>
      <c r="CUB68" s="4" t="s">
        <v>109</v>
      </c>
      <c r="CUC68" s="3" t="s">
        <v>392</v>
      </c>
      <c r="CUD68" s="3"/>
      <c r="CUE68" s="3"/>
      <c r="CUF68" s="4" t="s">
        <v>108</v>
      </c>
      <c r="CUG68" s="4" t="s">
        <v>108</v>
      </c>
      <c r="CUH68" s="4" t="s">
        <v>108</v>
      </c>
      <c r="CUI68" s="4" t="s">
        <v>108</v>
      </c>
      <c r="CUJ68" s="4" t="s">
        <v>108</v>
      </c>
      <c r="CUK68" s="4" t="s">
        <v>108</v>
      </c>
      <c r="CUL68" s="4" t="s">
        <v>108</v>
      </c>
      <c r="CUM68" s="4" t="s">
        <v>108</v>
      </c>
      <c r="CUN68" s="4" t="s">
        <v>108</v>
      </c>
      <c r="CUO68" s="4" t="s">
        <v>108</v>
      </c>
      <c r="CUP68" s="4" t="s">
        <v>108</v>
      </c>
      <c r="CUQ68" s="4" t="s">
        <v>108</v>
      </c>
      <c r="CUR68" s="4" t="s">
        <v>109</v>
      </c>
      <c r="CUS68" s="3" t="s">
        <v>392</v>
      </c>
      <c r="CUT68" s="3"/>
      <c r="CUU68" s="3"/>
      <c r="CUV68" s="4" t="s">
        <v>108</v>
      </c>
      <c r="CUW68" s="4" t="s">
        <v>108</v>
      </c>
      <c r="CUX68" s="4" t="s">
        <v>108</v>
      </c>
      <c r="CUY68" s="4" t="s">
        <v>108</v>
      </c>
      <c r="CUZ68" s="4" t="s">
        <v>108</v>
      </c>
      <c r="CVA68" s="4" t="s">
        <v>108</v>
      </c>
      <c r="CVB68" s="4" t="s">
        <v>108</v>
      </c>
      <c r="CVC68" s="4" t="s">
        <v>108</v>
      </c>
      <c r="CVD68" s="4" t="s">
        <v>108</v>
      </c>
      <c r="CVE68" s="4" t="s">
        <v>108</v>
      </c>
      <c r="CVF68" s="4" t="s">
        <v>108</v>
      </c>
      <c r="CVG68" s="4" t="s">
        <v>108</v>
      </c>
      <c r="CVH68" s="4" t="s">
        <v>109</v>
      </c>
      <c r="CVI68" s="3" t="s">
        <v>392</v>
      </c>
      <c r="CVJ68" s="3"/>
      <c r="CVK68" s="3"/>
      <c r="CVL68" s="4" t="s">
        <v>108</v>
      </c>
      <c r="CVM68" s="4" t="s">
        <v>108</v>
      </c>
      <c r="CVN68" s="4" t="s">
        <v>108</v>
      </c>
      <c r="CVO68" s="4" t="s">
        <v>108</v>
      </c>
      <c r="CVP68" s="4" t="s">
        <v>108</v>
      </c>
      <c r="CVQ68" s="4" t="s">
        <v>108</v>
      </c>
      <c r="CVR68" s="4" t="s">
        <v>108</v>
      </c>
      <c r="CVS68" s="4" t="s">
        <v>108</v>
      </c>
      <c r="CVT68" s="4" t="s">
        <v>108</v>
      </c>
      <c r="CVU68" s="4" t="s">
        <v>108</v>
      </c>
      <c r="CVV68" s="4" t="s">
        <v>108</v>
      </c>
      <c r="CVW68" s="4" t="s">
        <v>108</v>
      </c>
      <c r="CVX68" s="4" t="s">
        <v>109</v>
      </c>
      <c r="CVY68" s="3" t="s">
        <v>392</v>
      </c>
      <c r="CVZ68" s="3"/>
      <c r="CWA68" s="3"/>
      <c r="CWB68" s="4" t="s">
        <v>108</v>
      </c>
      <c r="CWC68" s="4" t="s">
        <v>108</v>
      </c>
      <c r="CWD68" s="4" t="s">
        <v>108</v>
      </c>
      <c r="CWE68" s="4" t="s">
        <v>108</v>
      </c>
      <c r="CWF68" s="4" t="s">
        <v>108</v>
      </c>
      <c r="CWG68" s="4" t="s">
        <v>108</v>
      </c>
      <c r="CWH68" s="4" t="s">
        <v>108</v>
      </c>
      <c r="CWI68" s="4" t="s">
        <v>108</v>
      </c>
      <c r="CWJ68" s="4" t="s">
        <v>108</v>
      </c>
      <c r="CWK68" s="4" t="s">
        <v>108</v>
      </c>
      <c r="CWL68" s="4" t="s">
        <v>108</v>
      </c>
      <c r="CWM68" s="4" t="s">
        <v>108</v>
      </c>
      <c r="CWN68" s="4" t="s">
        <v>109</v>
      </c>
      <c r="CWO68" s="3" t="s">
        <v>392</v>
      </c>
      <c r="CWP68" s="3"/>
      <c r="CWQ68" s="3"/>
      <c r="CWR68" s="4" t="s">
        <v>108</v>
      </c>
      <c r="CWS68" s="4" t="s">
        <v>108</v>
      </c>
      <c r="CWT68" s="4" t="s">
        <v>108</v>
      </c>
      <c r="CWU68" s="4" t="s">
        <v>108</v>
      </c>
      <c r="CWV68" s="4" t="s">
        <v>108</v>
      </c>
      <c r="CWW68" s="4" t="s">
        <v>108</v>
      </c>
      <c r="CWX68" s="4" t="s">
        <v>108</v>
      </c>
      <c r="CWY68" s="4" t="s">
        <v>108</v>
      </c>
      <c r="CWZ68" s="4" t="s">
        <v>108</v>
      </c>
      <c r="CXA68" s="4" t="s">
        <v>108</v>
      </c>
      <c r="CXB68" s="4" t="s">
        <v>108</v>
      </c>
      <c r="CXC68" s="4" t="s">
        <v>108</v>
      </c>
      <c r="CXD68" s="4" t="s">
        <v>109</v>
      </c>
      <c r="CXE68" s="3" t="s">
        <v>392</v>
      </c>
      <c r="CXF68" s="3"/>
      <c r="CXG68" s="3"/>
      <c r="CXH68" s="4" t="s">
        <v>108</v>
      </c>
      <c r="CXI68" s="4" t="s">
        <v>108</v>
      </c>
      <c r="CXJ68" s="4" t="s">
        <v>108</v>
      </c>
      <c r="CXK68" s="4" t="s">
        <v>108</v>
      </c>
      <c r="CXL68" s="4" t="s">
        <v>108</v>
      </c>
      <c r="CXM68" s="4" t="s">
        <v>108</v>
      </c>
      <c r="CXN68" s="4" t="s">
        <v>108</v>
      </c>
      <c r="CXO68" s="4" t="s">
        <v>108</v>
      </c>
      <c r="CXP68" s="4" t="s">
        <v>108</v>
      </c>
      <c r="CXQ68" s="4" t="s">
        <v>108</v>
      </c>
      <c r="CXR68" s="4" t="s">
        <v>108</v>
      </c>
      <c r="CXS68" s="4" t="s">
        <v>108</v>
      </c>
      <c r="CXT68" s="4" t="s">
        <v>109</v>
      </c>
      <c r="CXU68" s="3" t="s">
        <v>392</v>
      </c>
      <c r="CXV68" s="3"/>
      <c r="CXW68" s="3"/>
      <c r="CXX68" s="4" t="s">
        <v>108</v>
      </c>
      <c r="CXY68" s="4" t="s">
        <v>108</v>
      </c>
      <c r="CXZ68" s="4" t="s">
        <v>108</v>
      </c>
      <c r="CYA68" s="4" t="s">
        <v>108</v>
      </c>
      <c r="CYB68" s="4" t="s">
        <v>108</v>
      </c>
      <c r="CYC68" s="4" t="s">
        <v>108</v>
      </c>
      <c r="CYD68" s="4" t="s">
        <v>108</v>
      </c>
      <c r="CYE68" s="4" t="s">
        <v>108</v>
      </c>
      <c r="CYF68" s="4" t="s">
        <v>108</v>
      </c>
      <c r="CYG68" s="4" t="s">
        <v>108</v>
      </c>
      <c r="CYH68" s="4" t="s">
        <v>108</v>
      </c>
      <c r="CYI68" s="4" t="s">
        <v>108</v>
      </c>
      <c r="CYJ68" s="4" t="s">
        <v>109</v>
      </c>
      <c r="CYK68" s="3" t="s">
        <v>392</v>
      </c>
      <c r="CYL68" s="3"/>
      <c r="CYM68" s="3"/>
      <c r="CYN68" s="4" t="s">
        <v>108</v>
      </c>
      <c r="CYO68" s="4" t="s">
        <v>108</v>
      </c>
      <c r="CYP68" s="4" t="s">
        <v>108</v>
      </c>
      <c r="CYQ68" s="4" t="s">
        <v>108</v>
      </c>
      <c r="CYR68" s="4" t="s">
        <v>108</v>
      </c>
      <c r="CYS68" s="4" t="s">
        <v>108</v>
      </c>
      <c r="CYT68" s="4" t="s">
        <v>108</v>
      </c>
      <c r="CYU68" s="4" t="s">
        <v>108</v>
      </c>
      <c r="CYV68" s="4" t="s">
        <v>108</v>
      </c>
      <c r="CYW68" s="4" t="s">
        <v>108</v>
      </c>
      <c r="CYX68" s="4" t="s">
        <v>108</v>
      </c>
      <c r="CYY68" s="4" t="s">
        <v>108</v>
      </c>
      <c r="CYZ68" s="4" t="s">
        <v>109</v>
      </c>
      <c r="CZA68" s="3" t="s">
        <v>392</v>
      </c>
      <c r="CZB68" s="3"/>
      <c r="CZC68" s="3"/>
      <c r="CZD68" s="4" t="s">
        <v>108</v>
      </c>
      <c r="CZE68" s="4" t="s">
        <v>108</v>
      </c>
      <c r="CZF68" s="4" t="s">
        <v>108</v>
      </c>
      <c r="CZG68" s="4" t="s">
        <v>108</v>
      </c>
      <c r="CZH68" s="4" t="s">
        <v>108</v>
      </c>
      <c r="CZI68" s="4" t="s">
        <v>108</v>
      </c>
      <c r="CZJ68" s="4" t="s">
        <v>108</v>
      </c>
      <c r="CZK68" s="4" t="s">
        <v>108</v>
      </c>
      <c r="CZL68" s="4" t="s">
        <v>108</v>
      </c>
      <c r="CZM68" s="4" t="s">
        <v>108</v>
      </c>
      <c r="CZN68" s="4" t="s">
        <v>108</v>
      </c>
      <c r="CZO68" s="4" t="s">
        <v>108</v>
      </c>
      <c r="CZP68" s="4" t="s">
        <v>109</v>
      </c>
      <c r="CZQ68" s="3" t="s">
        <v>392</v>
      </c>
      <c r="CZR68" s="3"/>
      <c r="CZS68" s="3"/>
      <c r="CZT68" s="4" t="s">
        <v>108</v>
      </c>
      <c r="CZU68" s="4" t="s">
        <v>108</v>
      </c>
      <c r="CZV68" s="4" t="s">
        <v>108</v>
      </c>
      <c r="CZW68" s="4" t="s">
        <v>108</v>
      </c>
      <c r="CZX68" s="4" t="s">
        <v>108</v>
      </c>
      <c r="CZY68" s="4" t="s">
        <v>108</v>
      </c>
      <c r="CZZ68" s="4" t="s">
        <v>108</v>
      </c>
      <c r="DAA68" s="4" t="s">
        <v>108</v>
      </c>
      <c r="DAB68" s="4" t="s">
        <v>108</v>
      </c>
      <c r="DAC68" s="4" t="s">
        <v>108</v>
      </c>
      <c r="DAD68" s="4" t="s">
        <v>108</v>
      </c>
      <c r="DAE68" s="4" t="s">
        <v>108</v>
      </c>
      <c r="DAF68" s="4" t="s">
        <v>109</v>
      </c>
      <c r="DAG68" s="3" t="s">
        <v>392</v>
      </c>
      <c r="DAH68" s="3"/>
      <c r="DAI68" s="3"/>
      <c r="DAJ68" s="4" t="s">
        <v>108</v>
      </c>
      <c r="DAK68" s="4" t="s">
        <v>108</v>
      </c>
      <c r="DAL68" s="4" t="s">
        <v>108</v>
      </c>
      <c r="DAM68" s="4" t="s">
        <v>108</v>
      </c>
      <c r="DAN68" s="4" t="s">
        <v>108</v>
      </c>
      <c r="DAO68" s="4" t="s">
        <v>108</v>
      </c>
      <c r="DAP68" s="4" t="s">
        <v>108</v>
      </c>
      <c r="DAQ68" s="4" t="s">
        <v>108</v>
      </c>
      <c r="DAR68" s="4" t="s">
        <v>108</v>
      </c>
      <c r="DAS68" s="4" t="s">
        <v>108</v>
      </c>
      <c r="DAT68" s="4" t="s">
        <v>108</v>
      </c>
      <c r="DAU68" s="4" t="s">
        <v>108</v>
      </c>
      <c r="DAV68" s="4" t="s">
        <v>109</v>
      </c>
      <c r="DAW68" s="3" t="s">
        <v>392</v>
      </c>
      <c r="DAX68" s="3"/>
      <c r="DAY68" s="3"/>
      <c r="DAZ68" s="4" t="s">
        <v>108</v>
      </c>
      <c r="DBA68" s="4" t="s">
        <v>108</v>
      </c>
      <c r="DBB68" s="4" t="s">
        <v>108</v>
      </c>
      <c r="DBC68" s="4" t="s">
        <v>108</v>
      </c>
      <c r="DBD68" s="4" t="s">
        <v>108</v>
      </c>
      <c r="DBE68" s="4" t="s">
        <v>108</v>
      </c>
      <c r="DBF68" s="4" t="s">
        <v>108</v>
      </c>
      <c r="DBG68" s="4" t="s">
        <v>108</v>
      </c>
      <c r="DBH68" s="4" t="s">
        <v>108</v>
      </c>
      <c r="DBI68" s="4" t="s">
        <v>108</v>
      </c>
      <c r="DBJ68" s="4" t="s">
        <v>108</v>
      </c>
      <c r="DBK68" s="4" t="s">
        <v>108</v>
      </c>
      <c r="DBL68" s="4" t="s">
        <v>109</v>
      </c>
      <c r="DBM68" s="3" t="s">
        <v>392</v>
      </c>
      <c r="DBN68" s="3"/>
      <c r="DBO68" s="3"/>
      <c r="DBP68" s="4" t="s">
        <v>108</v>
      </c>
      <c r="DBQ68" s="4" t="s">
        <v>108</v>
      </c>
      <c r="DBR68" s="4" t="s">
        <v>108</v>
      </c>
      <c r="DBS68" s="4" t="s">
        <v>108</v>
      </c>
      <c r="DBT68" s="4" t="s">
        <v>108</v>
      </c>
      <c r="DBU68" s="4" t="s">
        <v>108</v>
      </c>
      <c r="DBV68" s="4" t="s">
        <v>108</v>
      </c>
      <c r="DBW68" s="4" t="s">
        <v>108</v>
      </c>
      <c r="DBX68" s="4" t="s">
        <v>108</v>
      </c>
      <c r="DBY68" s="4" t="s">
        <v>108</v>
      </c>
      <c r="DBZ68" s="4" t="s">
        <v>108</v>
      </c>
      <c r="DCA68" s="4" t="s">
        <v>108</v>
      </c>
      <c r="DCB68" s="4" t="s">
        <v>109</v>
      </c>
      <c r="DCC68" s="3" t="s">
        <v>392</v>
      </c>
      <c r="DCD68" s="3"/>
      <c r="DCE68" s="3"/>
      <c r="DCF68" s="4" t="s">
        <v>108</v>
      </c>
      <c r="DCG68" s="4" t="s">
        <v>108</v>
      </c>
      <c r="DCH68" s="4" t="s">
        <v>108</v>
      </c>
      <c r="DCI68" s="4" t="s">
        <v>108</v>
      </c>
      <c r="DCJ68" s="4" t="s">
        <v>108</v>
      </c>
      <c r="DCK68" s="4" t="s">
        <v>108</v>
      </c>
      <c r="DCL68" s="4" t="s">
        <v>108</v>
      </c>
      <c r="DCM68" s="4" t="s">
        <v>108</v>
      </c>
      <c r="DCN68" s="4" t="s">
        <v>108</v>
      </c>
      <c r="DCO68" s="4" t="s">
        <v>108</v>
      </c>
      <c r="DCP68" s="4" t="s">
        <v>108</v>
      </c>
      <c r="DCQ68" s="4" t="s">
        <v>108</v>
      </c>
      <c r="DCR68" s="4" t="s">
        <v>109</v>
      </c>
      <c r="DCS68" s="3" t="s">
        <v>392</v>
      </c>
      <c r="DCT68" s="3"/>
      <c r="DCU68" s="3"/>
      <c r="DCV68" s="4" t="s">
        <v>108</v>
      </c>
      <c r="DCW68" s="4" t="s">
        <v>108</v>
      </c>
      <c r="DCX68" s="4" t="s">
        <v>108</v>
      </c>
      <c r="DCY68" s="4" t="s">
        <v>108</v>
      </c>
      <c r="DCZ68" s="4" t="s">
        <v>108</v>
      </c>
      <c r="DDA68" s="4" t="s">
        <v>108</v>
      </c>
      <c r="DDB68" s="4" t="s">
        <v>108</v>
      </c>
      <c r="DDC68" s="4" t="s">
        <v>108</v>
      </c>
      <c r="DDD68" s="4" t="s">
        <v>108</v>
      </c>
      <c r="DDE68" s="4" t="s">
        <v>108</v>
      </c>
      <c r="DDF68" s="4" t="s">
        <v>108</v>
      </c>
      <c r="DDG68" s="4" t="s">
        <v>108</v>
      </c>
      <c r="DDH68" s="4" t="s">
        <v>109</v>
      </c>
      <c r="DDI68" s="3" t="s">
        <v>392</v>
      </c>
      <c r="DDJ68" s="3"/>
      <c r="DDK68" s="3"/>
      <c r="DDL68" s="4" t="s">
        <v>108</v>
      </c>
      <c r="DDM68" s="4" t="s">
        <v>108</v>
      </c>
      <c r="DDN68" s="4" t="s">
        <v>108</v>
      </c>
      <c r="DDO68" s="4" t="s">
        <v>108</v>
      </c>
      <c r="DDP68" s="4" t="s">
        <v>108</v>
      </c>
      <c r="DDQ68" s="4" t="s">
        <v>108</v>
      </c>
      <c r="DDR68" s="4" t="s">
        <v>108</v>
      </c>
      <c r="DDS68" s="4" t="s">
        <v>108</v>
      </c>
      <c r="DDT68" s="4" t="s">
        <v>108</v>
      </c>
      <c r="DDU68" s="4" t="s">
        <v>108</v>
      </c>
      <c r="DDV68" s="4" t="s">
        <v>108</v>
      </c>
      <c r="DDW68" s="4" t="s">
        <v>108</v>
      </c>
      <c r="DDX68" s="4" t="s">
        <v>109</v>
      </c>
      <c r="DDY68" s="3" t="s">
        <v>392</v>
      </c>
      <c r="DDZ68" s="3"/>
      <c r="DEA68" s="3"/>
      <c r="DEB68" s="4" t="s">
        <v>108</v>
      </c>
      <c r="DEC68" s="4" t="s">
        <v>108</v>
      </c>
      <c r="DED68" s="4" t="s">
        <v>108</v>
      </c>
      <c r="DEE68" s="4" t="s">
        <v>108</v>
      </c>
      <c r="DEF68" s="4" t="s">
        <v>108</v>
      </c>
      <c r="DEG68" s="4" t="s">
        <v>108</v>
      </c>
      <c r="DEH68" s="4" t="s">
        <v>108</v>
      </c>
      <c r="DEI68" s="4" t="s">
        <v>108</v>
      </c>
      <c r="DEJ68" s="4" t="s">
        <v>108</v>
      </c>
      <c r="DEK68" s="4" t="s">
        <v>108</v>
      </c>
      <c r="DEL68" s="4" t="s">
        <v>108</v>
      </c>
      <c r="DEM68" s="4" t="s">
        <v>108</v>
      </c>
      <c r="DEN68" s="4" t="s">
        <v>109</v>
      </c>
      <c r="DEO68" s="3" t="s">
        <v>392</v>
      </c>
      <c r="DEP68" s="3"/>
      <c r="DEQ68" s="3"/>
      <c r="DER68" s="4" t="s">
        <v>108</v>
      </c>
      <c r="DES68" s="4" t="s">
        <v>108</v>
      </c>
      <c r="DET68" s="4" t="s">
        <v>108</v>
      </c>
      <c r="DEU68" s="4" t="s">
        <v>108</v>
      </c>
      <c r="DEV68" s="4" t="s">
        <v>108</v>
      </c>
      <c r="DEW68" s="4" t="s">
        <v>108</v>
      </c>
      <c r="DEX68" s="4" t="s">
        <v>108</v>
      </c>
      <c r="DEY68" s="4" t="s">
        <v>108</v>
      </c>
      <c r="DEZ68" s="4" t="s">
        <v>108</v>
      </c>
      <c r="DFA68" s="4" t="s">
        <v>108</v>
      </c>
      <c r="DFB68" s="4" t="s">
        <v>108</v>
      </c>
      <c r="DFC68" s="4" t="s">
        <v>108</v>
      </c>
      <c r="DFD68" s="4" t="s">
        <v>109</v>
      </c>
      <c r="DFE68" s="3" t="s">
        <v>392</v>
      </c>
      <c r="DFF68" s="3"/>
      <c r="DFG68" s="3"/>
      <c r="DFH68" s="4" t="s">
        <v>108</v>
      </c>
      <c r="DFI68" s="4" t="s">
        <v>108</v>
      </c>
      <c r="DFJ68" s="4" t="s">
        <v>108</v>
      </c>
      <c r="DFK68" s="4" t="s">
        <v>108</v>
      </c>
      <c r="DFL68" s="4" t="s">
        <v>108</v>
      </c>
      <c r="DFM68" s="4" t="s">
        <v>108</v>
      </c>
      <c r="DFN68" s="4" t="s">
        <v>108</v>
      </c>
      <c r="DFO68" s="4" t="s">
        <v>108</v>
      </c>
      <c r="DFP68" s="4" t="s">
        <v>108</v>
      </c>
      <c r="DFQ68" s="4" t="s">
        <v>108</v>
      </c>
      <c r="DFR68" s="4" t="s">
        <v>108</v>
      </c>
      <c r="DFS68" s="4" t="s">
        <v>108</v>
      </c>
      <c r="DFT68" s="4" t="s">
        <v>109</v>
      </c>
      <c r="DFU68" s="3" t="s">
        <v>392</v>
      </c>
      <c r="DFV68" s="3"/>
      <c r="DFW68" s="3"/>
      <c r="DFX68" s="4" t="s">
        <v>108</v>
      </c>
      <c r="DFY68" s="4" t="s">
        <v>108</v>
      </c>
      <c r="DFZ68" s="4" t="s">
        <v>108</v>
      </c>
      <c r="DGA68" s="4" t="s">
        <v>108</v>
      </c>
      <c r="DGB68" s="4" t="s">
        <v>108</v>
      </c>
      <c r="DGC68" s="4" t="s">
        <v>108</v>
      </c>
      <c r="DGD68" s="4" t="s">
        <v>108</v>
      </c>
      <c r="DGE68" s="4" t="s">
        <v>108</v>
      </c>
      <c r="DGF68" s="4" t="s">
        <v>108</v>
      </c>
      <c r="DGG68" s="4" t="s">
        <v>108</v>
      </c>
      <c r="DGH68" s="4" t="s">
        <v>108</v>
      </c>
      <c r="DGI68" s="4" t="s">
        <v>108</v>
      </c>
      <c r="DGJ68" s="4" t="s">
        <v>109</v>
      </c>
      <c r="DGK68" s="3" t="s">
        <v>392</v>
      </c>
      <c r="DGL68" s="3"/>
      <c r="DGM68" s="3"/>
      <c r="DGN68" s="4" t="s">
        <v>108</v>
      </c>
      <c r="DGO68" s="4" t="s">
        <v>108</v>
      </c>
      <c r="DGP68" s="4" t="s">
        <v>108</v>
      </c>
      <c r="DGQ68" s="4" t="s">
        <v>108</v>
      </c>
      <c r="DGR68" s="4" t="s">
        <v>108</v>
      </c>
      <c r="DGS68" s="4" t="s">
        <v>108</v>
      </c>
      <c r="DGT68" s="4" t="s">
        <v>108</v>
      </c>
      <c r="DGU68" s="4" t="s">
        <v>108</v>
      </c>
      <c r="DGV68" s="4" t="s">
        <v>108</v>
      </c>
      <c r="DGW68" s="4" t="s">
        <v>108</v>
      </c>
      <c r="DGX68" s="4" t="s">
        <v>108</v>
      </c>
      <c r="DGY68" s="4" t="s">
        <v>108</v>
      </c>
      <c r="DGZ68" s="4" t="s">
        <v>109</v>
      </c>
      <c r="DHA68" s="3" t="s">
        <v>392</v>
      </c>
      <c r="DHB68" s="3"/>
      <c r="DHC68" s="3"/>
      <c r="DHD68" s="4" t="s">
        <v>108</v>
      </c>
      <c r="DHE68" s="4" t="s">
        <v>108</v>
      </c>
      <c r="DHF68" s="4" t="s">
        <v>108</v>
      </c>
      <c r="DHG68" s="4" t="s">
        <v>108</v>
      </c>
      <c r="DHH68" s="4" t="s">
        <v>108</v>
      </c>
      <c r="DHI68" s="4" t="s">
        <v>108</v>
      </c>
      <c r="DHJ68" s="4" t="s">
        <v>108</v>
      </c>
      <c r="DHK68" s="4" t="s">
        <v>108</v>
      </c>
      <c r="DHL68" s="4" t="s">
        <v>108</v>
      </c>
      <c r="DHM68" s="4" t="s">
        <v>108</v>
      </c>
      <c r="DHN68" s="4" t="s">
        <v>108</v>
      </c>
      <c r="DHO68" s="4" t="s">
        <v>108</v>
      </c>
      <c r="DHP68" s="4" t="s">
        <v>109</v>
      </c>
      <c r="DHQ68" s="3" t="s">
        <v>392</v>
      </c>
      <c r="DHR68" s="3"/>
      <c r="DHS68" s="3"/>
      <c r="DHT68" s="4" t="s">
        <v>108</v>
      </c>
      <c r="DHU68" s="4" t="s">
        <v>108</v>
      </c>
      <c r="DHV68" s="4" t="s">
        <v>108</v>
      </c>
      <c r="DHW68" s="4" t="s">
        <v>108</v>
      </c>
      <c r="DHX68" s="4" t="s">
        <v>108</v>
      </c>
      <c r="DHY68" s="4" t="s">
        <v>108</v>
      </c>
      <c r="DHZ68" s="4" t="s">
        <v>108</v>
      </c>
      <c r="DIA68" s="4" t="s">
        <v>108</v>
      </c>
      <c r="DIB68" s="4" t="s">
        <v>108</v>
      </c>
      <c r="DIC68" s="4" t="s">
        <v>108</v>
      </c>
      <c r="DID68" s="4" t="s">
        <v>108</v>
      </c>
      <c r="DIE68" s="4" t="s">
        <v>108</v>
      </c>
      <c r="DIF68" s="4" t="s">
        <v>109</v>
      </c>
      <c r="DIG68" s="3" t="s">
        <v>392</v>
      </c>
      <c r="DIH68" s="3"/>
      <c r="DII68" s="3"/>
      <c r="DIJ68" s="4" t="s">
        <v>108</v>
      </c>
      <c r="DIK68" s="4" t="s">
        <v>108</v>
      </c>
      <c r="DIL68" s="4" t="s">
        <v>108</v>
      </c>
      <c r="DIM68" s="4" t="s">
        <v>108</v>
      </c>
      <c r="DIN68" s="4" t="s">
        <v>108</v>
      </c>
      <c r="DIO68" s="4" t="s">
        <v>108</v>
      </c>
      <c r="DIP68" s="4" t="s">
        <v>108</v>
      </c>
      <c r="DIQ68" s="4" t="s">
        <v>108</v>
      </c>
      <c r="DIR68" s="4" t="s">
        <v>108</v>
      </c>
      <c r="DIS68" s="4" t="s">
        <v>108</v>
      </c>
      <c r="DIT68" s="4" t="s">
        <v>108</v>
      </c>
      <c r="DIU68" s="4" t="s">
        <v>108</v>
      </c>
      <c r="DIV68" s="4" t="s">
        <v>109</v>
      </c>
      <c r="DIW68" s="3" t="s">
        <v>392</v>
      </c>
      <c r="DIX68" s="3"/>
      <c r="DIY68" s="3"/>
      <c r="DIZ68" s="4" t="s">
        <v>108</v>
      </c>
      <c r="DJA68" s="4" t="s">
        <v>108</v>
      </c>
      <c r="DJB68" s="4" t="s">
        <v>108</v>
      </c>
      <c r="DJC68" s="4" t="s">
        <v>108</v>
      </c>
      <c r="DJD68" s="4" t="s">
        <v>108</v>
      </c>
      <c r="DJE68" s="4" t="s">
        <v>108</v>
      </c>
      <c r="DJF68" s="4" t="s">
        <v>108</v>
      </c>
      <c r="DJG68" s="4" t="s">
        <v>108</v>
      </c>
      <c r="DJH68" s="4" t="s">
        <v>108</v>
      </c>
      <c r="DJI68" s="4" t="s">
        <v>108</v>
      </c>
      <c r="DJJ68" s="4" t="s">
        <v>108</v>
      </c>
      <c r="DJK68" s="4" t="s">
        <v>108</v>
      </c>
      <c r="DJL68" s="4" t="s">
        <v>109</v>
      </c>
      <c r="DJM68" s="3" t="s">
        <v>392</v>
      </c>
      <c r="DJN68" s="3"/>
      <c r="DJO68" s="3"/>
      <c r="DJP68" s="4" t="s">
        <v>108</v>
      </c>
      <c r="DJQ68" s="4" t="s">
        <v>108</v>
      </c>
      <c r="DJR68" s="4" t="s">
        <v>108</v>
      </c>
      <c r="DJS68" s="4" t="s">
        <v>108</v>
      </c>
      <c r="DJT68" s="4" t="s">
        <v>108</v>
      </c>
      <c r="DJU68" s="4" t="s">
        <v>108</v>
      </c>
      <c r="DJV68" s="4" t="s">
        <v>108</v>
      </c>
      <c r="DJW68" s="4" t="s">
        <v>108</v>
      </c>
      <c r="DJX68" s="4" t="s">
        <v>108</v>
      </c>
      <c r="DJY68" s="4" t="s">
        <v>108</v>
      </c>
      <c r="DJZ68" s="4" t="s">
        <v>108</v>
      </c>
      <c r="DKA68" s="4" t="s">
        <v>108</v>
      </c>
      <c r="DKB68" s="4" t="s">
        <v>109</v>
      </c>
      <c r="DKC68" s="3" t="s">
        <v>392</v>
      </c>
      <c r="DKD68" s="3"/>
      <c r="DKE68" s="3"/>
      <c r="DKF68" s="4" t="s">
        <v>108</v>
      </c>
      <c r="DKG68" s="4" t="s">
        <v>108</v>
      </c>
      <c r="DKH68" s="4" t="s">
        <v>108</v>
      </c>
      <c r="DKI68" s="4" t="s">
        <v>108</v>
      </c>
      <c r="DKJ68" s="4" t="s">
        <v>108</v>
      </c>
      <c r="DKK68" s="4" t="s">
        <v>108</v>
      </c>
      <c r="DKL68" s="4" t="s">
        <v>108</v>
      </c>
      <c r="DKM68" s="4" t="s">
        <v>108</v>
      </c>
      <c r="DKN68" s="4" t="s">
        <v>108</v>
      </c>
      <c r="DKO68" s="4" t="s">
        <v>108</v>
      </c>
      <c r="DKP68" s="4" t="s">
        <v>108</v>
      </c>
      <c r="DKQ68" s="4" t="s">
        <v>108</v>
      </c>
      <c r="DKR68" s="4" t="s">
        <v>109</v>
      </c>
      <c r="DKS68" s="3" t="s">
        <v>392</v>
      </c>
      <c r="DKT68" s="3"/>
      <c r="DKU68" s="3"/>
      <c r="DKV68" s="4" t="s">
        <v>108</v>
      </c>
      <c r="DKW68" s="4" t="s">
        <v>108</v>
      </c>
      <c r="DKX68" s="4" t="s">
        <v>108</v>
      </c>
      <c r="DKY68" s="4" t="s">
        <v>108</v>
      </c>
      <c r="DKZ68" s="4" t="s">
        <v>108</v>
      </c>
      <c r="DLA68" s="4" t="s">
        <v>108</v>
      </c>
      <c r="DLB68" s="4" t="s">
        <v>108</v>
      </c>
      <c r="DLC68" s="4" t="s">
        <v>108</v>
      </c>
      <c r="DLD68" s="4" t="s">
        <v>108</v>
      </c>
      <c r="DLE68" s="4" t="s">
        <v>108</v>
      </c>
      <c r="DLF68" s="4" t="s">
        <v>108</v>
      </c>
      <c r="DLG68" s="4" t="s">
        <v>108</v>
      </c>
      <c r="DLH68" s="4" t="s">
        <v>109</v>
      </c>
      <c r="DLI68" s="3" t="s">
        <v>392</v>
      </c>
      <c r="DLJ68" s="3"/>
      <c r="DLK68" s="3"/>
      <c r="DLL68" s="4" t="s">
        <v>108</v>
      </c>
      <c r="DLM68" s="4" t="s">
        <v>108</v>
      </c>
      <c r="DLN68" s="4" t="s">
        <v>108</v>
      </c>
      <c r="DLO68" s="4" t="s">
        <v>108</v>
      </c>
      <c r="DLP68" s="4" t="s">
        <v>108</v>
      </c>
      <c r="DLQ68" s="4" t="s">
        <v>108</v>
      </c>
      <c r="DLR68" s="4" t="s">
        <v>108</v>
      </c>
      <c r="DLS68" s="4" t="s">
        <v>108</v>
      </c>
      <c r="DLT68" s="4" t="s">
        <v>108</v>
      </c>
      <c r="DLU68" s="4" t="s">
        <v>108</v>
      </c>
      <c r="DLV68" s="4" t="s">
        <v>108</v>
      </c>
      <c r="DLW68" s="4" t="s">
        <v>108</v>
      </c>
      <c r="DLX68" s="4" t="s">
        <v>109</v>
      </c>
      <c r="DLY68" s="3" t="s">
        <v>392</v>
      </c>
      <c r="DLZ68" s="3"/>
      <c r="DMA68" s="3"/>
      <c r="DMB68" s="4" t="s">
        <v>108</v>
      </c>
      <c r="DMC68" s="4" t="s">
        <v>108</v>
      </c>
      <c r="DMD68" s="4" t="s">
        <v>108</v>
      </c>
      <c r="DME68" s="4" t="s">
        <v>108</v>
      </c>
      <c r="DMF68" s="4" t="s">
        <v>108</v>
      </c>
      <c r="DMG68" s="4" t="s">
        <v>108</v>
      </c>
      <c r="DMH68" s="4" t="s">
        <v>108</v>
      </c>
      <c r="DMI68" s="4" t="s">
        <v>108</v>
      </c>
      <c r="DMJ68" s="4" t="s">
        <v>108</v>
      </c>
      <c r="DMK68" s="4" t="s">
        <v>108</v>
      </c>
      <c r="DML68" s="4" t="s">
        <v>108</v>
      </c>
      <c r="DMM68" s="4" t="s">
        <v>108</v>
      </c>
      <c r="DMN68" s="4" t="s">
        <v>109</v>
      </c>
      <c r="DMO68" s="3" t="s">
        <v>392</v>
      </c>
      <c r="DMP68" s="3"/>
      <c r="DMQ68" s="3"/>
      <c r="DMR68" s="4" t="s">
        <v>108</v>
      </c>
      <c r="DMS68" s="4" t="s">
        <v>108</v>
      </c>
      <c r="DMT68" s="4" t="s">
        <v>108</v>
      </c>
      <c r="DMU68" s="4" t="s">
        <v>108</v>
      </c>
      <c r="DMV68" s="4" t="s">
        <v>108</v>
      </c>
      <c r="DMW68" s="4" t="s">
        <v>108</v>
      </c>
      <c r="DMX68" s="4" t="s">
        <v>108</v>
      </c>
      <c r="DMY68" s="4" t="s">
        <v>108</v>
      </c>
      <c r="DMZ68" s="4" t="s">
        <v>108</v>
      </c>
      <c r="DNA68" s="4" t="s">
        <v>108</v>
      </c>
      <c r="DNB68" s="4" t="s">
        <v>108</v>
      </c>
      <c r="DNC68" s="4" t="s">
        <v>108</v>
      </c>
      <c r="DND68" s="4" t="s">
        <v>109</v>
      </c>
      <c r="DNE68" s="3" t="s">
        <v>392</v>
      </c>
      <c r="DNF68" s="3"/>
      <c r="DNG68" s="3"/>
      <c r="DNH68" s="4" t="s">
        <v>108</v>
      </c>
      <c r="DNI68" s="4" t="s">
        <v>108</v>
      </c>
      <c r="DNJ68" s="4" t="s">
        <v>108</v>
      </c>
      <c r="DNK68" s="4" t="s">
        <v>108</v>
      </c>
      <c r="DNL68" s="4" t="s">
        <v>108</v>
      </c>
      <c r="DNM68" s="4" t="s">
        <v>108</v>
      </c>
      <c r="DNN68" s="4" t="s">
        <v>108</v>
      </c>
      <c r="DNO68" s="4" t="s">
        <v>108</v>
      </c>
      <c r="DNP68" s="4" t="s">
        <v>108</v>
      </c>
      <c r="DNQ68" s="4" t="s">
        <v>108</v>
      </c>
      <c r="DNR68" s="4" t="s">
        <v>108</v>
      </c>
      <c r="DNS68" s="4" t="s">
        <v>108</v>
      </c>
      <c r="DNT68" s="4" t="s">
        <v>109</v>
      </c>
      <c r="DNU68" s="3" t="s">
        <v>392</v>
      </c>
      <c r="DNV68" s="3"/>
      <c r="DNW68" s="3"/>
      <c r="DNX68" s="4" t="s">
        <v>108</v>
      </c>
      <c r="DNY68" s="4" t="s">
        <v>108</v>
      </c>
      <c r="DNZ68" s="4" t="s">
        <v>108</v>
      </c>
      <c r="DOA68" s="4" t="s">
        <v>108</v>
      </c>
      <c r="DOB68" s="4" t="s">
        <v>108</v>
      </c>
      <c r="DOC68" s="4" t="s">
        <v>108</v>
      </c>
      <c r="DOD68" s="4" t="s">
        <v>108</v>
      </c>
      <c r="DOE68" s="4" t="s">
        <v>108</v>
      </c>
      <c r="DOF68" s="4" t="s">
        <v>108</v>
      </c>
      <c r="DOG68" s="4" t="s">
        <v>108</v>
      </c>
      <c r="DOH68" s="4" t="s">
        <v>108</v>
      </c>
      <c r="DOI68" s="4" t="s">
        <v>108</v>
      </c>
      <c r="DOJ68" s="4" t="s">
        <v>109</v>
      </c>
      <c r="DOK68" s="3" t="s">
        <v>392</v>
      </c>
      <c r="DOL68" s="3"/>
      <c r="DOM68" s="3"/>
      <c r="DON68" s="4" t="s">
        <v>108</v>
      </c>
      <c r="DOO68" s="4" t="s">
        <v>108</v>
      </c>
      <c r="DOP68" s="4" t="s">
        <v>108</v>
      </c>
      <c r="DOQ68" s="4" t="s">
        <v>108</v>
      </c>
      <c r="DOR68" s="4" t="s">
        <v>108</v>
      </c>
      <c r="DOS68" s="4" t="s">
        <v>108</v>
      </c>
      <c r="DOT68" s="4" t="s">
        <v>108</v>
      </c>
      <c r="DOU68" s="4" t="s">
        <v>108</v>
      </c>
      <c r="DOV68" s="4" t="s">
        <v>108</v>
      </c>
      <c r="DOW68" s="4" t="s">
        <v>108</v>
      </c>
      <c r="DOX68" s="4" t="s">
        <v>108</v>
      </c>
      <c r="DOY68" s="4" t="s">
        <v>108</v>
      </c>
      <c r="DOZ68" s="4" t="s">
        <v>109</v>
      </c>
      <c r="DPA68" s="3" t="s">
        <v>392</v>
      </c>
      <c r="DPB68" s="3"/>
      <c r="DPC68" s="3"/>
      <c r="DPD68" s="4" t="s">
        <v>108</v>
      </c>
      <c r="DPE68" s="4" t="s">
        <v>108</v>
      </c>
      <c r="DPF68" s="4" t="s">
        <v>108</v>
      </c>
      <c r="DPG68" s="4" t="s">
        <v>108</v>
      </c>
      <c r="DPH68" s="4" t="s">
        <v>108</v>
      </c>
      <c r="DPI68" s="4" t="s">
        <v>108</v>
      </c>
      <c r="DPJ68" s="4" t="s">
        <v>108</v>
      </c>
      <c r="DPK68" s="4" t="s">
        <v>108</v>
      </c>
      <c r="DPL68" s="4" t="s">
        <v>108</v>
      </c>
      <c r="DPM68" s="4" t="s">
        <v>108</v>
      </c>
      <c r="DPN68" s="4" t="s">
        <v>108</v>
      </c>
      <c r="DPO68" s="4" t="s">
        <v>108</v>
      </c>
      <c r="DPP68" s="4" t="s">
        <v>109</v>
      </c>
      <c r="DPQ68" s="3" t="s">
        <v>392</v>
      </c>
      <c r="DPR68" s="3"/>
      <c r="DPS68" s="3"/>
      <c r="DPT68" s="4" t="s">
        <v>108</v>
      </c>
      <c r="DPU68" s="4" t="s">
        <v>108</v>
      </c>
      <c r="DPV68" s="4" t="s">
        <v>108</v>
      </c>
      <c r="DPW68" s="4" t="s">
        <v>108</v>
      </c>
      <c r="DPX68" s="4" t="s">
        <v>108</v>
      </c>
      <c r="DPY68" s="4" t="s">
        <v>108</v>
      </c>
      <c r="DPZ68" s="4" t="s">
        <v>108</v>
      </c>
      <c r="DQA68" s="4" t="s">
        <v>108</v>
      </c>
      <c r="DQB68" s="4" t="s">
        <v>108</v>
      </c>
      <c r="DQC68" s="4" t="s">
        <v>108</v>
      </c>
      <c r="DQD68" s="4" t="s">
        <v>108</v>
      </c>
      <c r="DQE68" s="4" t="s">
        <v>108</v>
      </c>
      <c r="DQF68" s="4" t="s">
        <v>109</v>
      </c>
      <c r="DQG68" s="3" t="s">
        <v>392</v>
      </c>
      <c r="DQH68" s="3"/>
      <c r="DQI68" s="3"/>
      <c r="DQJ68" s="4" t="s">
        <v>108</v>
      </c>
      <c r="DQK68" s="4" t="s">
        <v>108</v>
      </c>
      <c r="DQL68" s="4" t="s">
        <v>108</v>
      </c>
      <c r="DQM68" s="4" t="s">
        <v>108</v>
      </c>
      <c r="DQN68" s="4" t="s">
        <v>108</v>
      </c>
      <c r="DQO68" s="4" t="s">
        <v>108</v>
      </c>
      <c r="DQP68" s="4" t="s">
        <v>108</v>
      </c>
      <c r="DQQ68" s="4" t="s">
        <v>108</v>
      </c>
      <c r="DQR68" s="4" t="s">
        <v>108</v>
      </c>
      <c r="DQS68" s="4" t="s">
        <v>108</v>
      </c>
      <c r="DQT68" s="4" t="s">
        <v>108</v>
      </c>
      <c r="DQU68" s="4" t="s">
        <v>108</v>
      </c>
      <c r="DQV68" s="4" t="s">
        <v>109</v>
      </c>
      <c r="DQW68" s="3" t="s">
        <v>392</v>
      </c>
      <c r="DQX68" s="3"/>
      <c r="DQY68" s="3"/>
      <c r="DQZ68" s="4" t="s">
        <v>108</v>
      </c>
      <c r="DRA68" s="4" t="s">
        <v>108</v>
      </c>
      <c r="DRB68" s="4" t="s">
        <v>108</v>
      </c>
      <c r="DRC68" s="4" t="s">
        <v>108</v>
      </c>
      <c r="DRD68" s="4" t="s">
        <v>108</v>
      </c>
      <c r="DRE68" s="4" t="s">
        <v>108</v>
      </c>
      <c r="DRF68" s="4" t="s">
        <v>108</v>
      </c>
      <c r="DRG68" s="4" t="s">
        <v>108</v>
      </c>
      <c r="DRH68" s="4" t="s">
        <v>108</v>
      </c>
      <c r="DRI68" s="4" t="s">
        <v>108</v>
      </c>
      <c r="DRJ68" s="4" t="s">
        <v>108</v>
      </c>
      <c r="DRK68" s="4" t="s">
        <v>108</v>
      </c>
      <c r="DRL68" s="4" t="s">
        <v>109</v>
      </c>
      <c r="DRM68" s="3" t="s">
        <v>392</v>
      </c>
      <c r="DRN68" s="3"/>
      <c r="DRO68" s="3"/>
      <c r="DRP68" s="4" t="s">
        <v>108</v>
      </c>
      <c r="DRQ68" s="4" t="s">
        <v>108</v>
      </c>
      <c r="DRR68" s="4" t="s">
        <v>108</v>
      </c>
      <c r="DRS68" s="4" t="s">
        <v>108</v>
      </c>
      <c r="DRT68" s="4" t="s">
        <v>108</v>
      </c>
      <c r="DRU68" s="4" t="s">
        <v>108</v>
      </c>
      <c r="DRV68" s="4" t="s">
        <v>108</v>
      </c>
      <c r="DRW68" s="4" t="s">
        <v>108</v>
      </c>
      <c r="DRX68" s="4" t="s">
        <v>108</v>
      </c>
      <c r="DRY68" s="4" t="s">
        <v>108</v>
      </c>
      <c r="DRZ68" s="4" t="s">
        <v>108</v>
      </c>
      <c r="DSA68" s="4" t="s">
        <v>108</v>
      </c>
      <c r="DSB68" s="4" t="s">
        <v>109</v>
      </c>
      <c r="DSC68" s="3" t="s">
        <v>392</v>
      </c>
      <c r="DSD68" s="3"/>
      <c r="DSE68" s="3"/>
      <c r="DSF68" s="4" t="s">
        <v>108</v>
      </c>
      <c r="DSG68" s="4" t="s">
        <v>108</v>
      </c>
      <c r="DSH68" s="4" t="s">
        <v>108</v>
      </c>
      <c r="DSI68" s="4" t="s">
        <v>108</v>
      </c>
      <c r="DSJ68" s="4" t="s">
        <v>108</v>
      </c>
      <c r="DSK68" s="4" t="s">
        <v>108</v>
      </c>
      <c r="DSL68" s="4" t="s">
        <v>108</v>
      </c>
      <c r="DSM68" s="4" t="s">
        <v>108</v>
      </c>
      <c r="DSN68" s="4" t="s">
        <v>108</v>
      </c>
      <c r="DSO68" s="4" t="s">
        <v>108</v>
      </c>
      <c r="DSP68" s="4" t="s">
        <v>108</v>
      </c>
      <c r="DSQ68" s="4" t="s">
        <v>108</v>
      </c>
      <c r="DSR68" s="4" t="s">
        <v>109</v>
      </c>
      <c r="DSS68" s="3" t="s">
        <v>392</v>
      </c>
      <c r="DST68" s="3"/>
      <c r="DSU68" s="3"/>
      <c r="DSV68" s="4" t="s">
        <v>108</v>
      </c>
      <c r="DSW68" s="4" t="s">
        <v>108</v>
      </c>
      <c r="DSX68" s="4" t="s">
        <v>108</v>
      </c>
      <c r="DSY68" s="4" t="s">
        <v>108</v>
      </c>
      <c r="DSZ68" s="4" t="s">
        <v>108</v>
      </c>
      <c r="DTA68" s="4" t="s">
        <v>108</v>
      </c>
      <c r="DTB68" s="4" t="s">
        <v>108</v>
      </c>
      <c r="DTC68" s="4" t="s">
        <v>108</v>
      </c>
      <c r="DTD68" s="4" t="s">
        <v>108</v>
      </c>
      <c r="DTE68" s="4" t="s">
        <v>108</v>
      </c>
      <c r="DTF68" s="4" t="s">
        <v>108</v>
      </c>
      <c r="DTG68" s="4" t="s">
        <v>108</v>
      </c>
      <c r="DTH68" s="4" t="s">
        <v>109</v>
      </c>
      <c r="DTI68" s="3" t="s">
        <v>392</v>
      </c>
      <c r="DTJ68" s="3"/>
      <c r="DTK68" s="3"/>
      <c r="DTL68" s="4" t="s">
        <v>108</v>
      </c>
      <c r="DTM68" s="4" t="s">
        <v>108</v>
      </c>
      <c r="DTN68" s="4" t="s">
        <v>108</v>
      </c>
      <c r="DTO68" s="4" t="s">
        <v>108</v>
      </c>
      <c r="DTP68" s="4" t="s">
        <v>108</v>
      </c>
      <c r="DTQ68" s="4" t="s">
        <v>108</v>
      </c>
      <c r="DTR68" s="4" t="s">
        <v>108</v>
      </c>
      <c r="DTS68" s="4" t="s">
        <v>108</v>
      </c>
      <c r="DTT68" s="4" t="s">
        <v>108</v>
      </c>
      <c r="DTU68" s="4" t="s">
        <v>108</v>
      </c>
      <c r="DTV68" s="4" t="s">
        <v>108</v>
      </c>
      <c r="DTW68" s="4" t="s">
        <v>108</v>
      </c>
      <c r="DTX68" s="4" t="s">
        <v>109</v>
      </c>
      <c r="DTY68" s="3" t="s">
        <v>392</v>
      </c>
      <c r="DTZ68" s="3"/>
      <c r="DUA68" s="3"/>
      <c r="DUB68" s="4" t="s">
        <v>108</v>
      </c>
      <c r="DUC68" s="4" t="s">
        <v>108</v>
      </c>
      <c r="DUD68" s="4" t="s">
        <v>108</v>
      </c>
      <c r="DUE68" s="4" t="s">
        <v>108</v>
      </c>
      <c r="DUF68" s="4" t="s">
        <v>108</v>
      </c>
      <c r="DUG68" s="4" t="s">
        <v>108</v>
      </c>
      <c r="DUH68" s="4" t="s">
        <v>108</v>
      </c>
      <c r="DUI68" s="4" t="s">
        <v>108</v>
      </c>
      <c r="DUJ68" s="4" t="s">
        <v>108</v>
      </c>
      <c r="DUK68" s="4" t="s">
        <v>108</v>
      </c>
      <c r="DUL68" s="4" t="s">
        <v>108</v>
      </c>
      <c r="DUM68" s="4" t="s">
        <v>108</v>
      </c>
      <c r="DUN68" s="4" t="s">
        <v>109</v>
      </c>
      <c r="DUO68" s="3" t="s">
        <v>392</v>
      </c>
      <c r="DUP68" s="3"/>
      <c r="DUQ68" s="3"/>
      <c r="DUR68" s="4" t="s">
        <v>108</v>
      </c>
      <c r="DUS68" s="4" t="s">
        <v>108</v>
      </c>
      <c r="DUT68" s="4" t="s">
        <v>108</v>
      </c>
      <c r="DUU68" s="4" t="s">
        <v>108</v>
      </c>
      <c r="DUV68" s="4" t="s">
        <v>108</v>
      </c>
      <c r="DUW68" s="4" t="s">
        <v>108</v>
      </c>
      <c r="DUX68" s="4" t="s">
        <v>108</v>
      </c>
      <c r="DUY68" s="4" t="s">
        <v>108</v>
      </c>
      <c r="DUZ68" s="4" t="s">
        <v>108</v>
      </c>
      <c r="DVA68" s="4" t="s">
        <v>108</v>
      </c>
      <c r="DVB68" s="4" t="s">
        <v>108</v>
      </c>
      <c r="DVC68" s="4" t="s">
        <v>108</v>
      </c>
      <c r="DVD68" s="4" t="s">
        <v>109</v>
      </c>
      <c r="DVE68" s="3" t="s">
        <v>392</v>
      </c>
      <c r="DVF68" s="3"/>
      <c r="DVG68" s="3"/>
      <c r="DVH68" s="4" t="s">
        <v>108</v>
      </c>
      <c r="DVI68" s="4" t="s">
        <v>108</v>
      </c>
      <c r="DVJ68" s="4" t="s">
        <v>108</v>
      </c>
      <c r="DVK68" s="4" t="s">
        <v>108</v>
      </c>
      <c r="DVL68" s="4" t="s">
        <v>108</v>
      </c>
      <c r="DVM68" s="4" t="s">
        <v>108</v>
      </c>
      <c r="DVN68" s="4" t="s">
        <v>108</v>
      </c>
      <c r="DVO68" s="4" t="s">
        <v>108</v>
      </c>
      <c r="DVP68" s="4" t="s">
        <v>108</v>
      </c>
      <c r="DVQ68" s="4" t="s">
        <v>108</v>
      </c>
      <c r="DVR68" s="4" t="s">
        <v>108</v>
      </c>
      <c r="DVS68" s="4" t="s">
        <v>108</v>
      </c>
      <c r="DVT68" s="4" t="s">
        <v>109</v>
      </c>
      <c r="DVU68" s="3" t="s">
        <v>392</v>
      </c>
      <c r="DVV68" s="3"/>
      <c r="DVW68" s="3"/>
      <c r="DVX68" s="4" t="s">
        <v>108</v>
      </c>
      <c r="DVY68" s="4" t="s">
        <v>108</v>
      </c>
      <c r="DVZ68" s="4" t="s">
        <v>108</v>
      </c>
      <c r="DWA68" s="4" t="s">
        <v>108</v>
      </c>
      <c r="DWB68" s="4" t="s">
        <v>108</v>
      </c>
      <c r="DWC68" s="4" t="s">
        <v>108</v>
      </c>
      <c r="DWD68" s="4" t="s">
        <v>108</v>
      </c>
      <c r="DWE68" s="4" t="s">
        <v>108</v>
      </c>
      <c r="DWF68" s="4" t="s">
        <v>108</v>
      </c>
      <c r="DWG68" s="4" t="s">
        <v>108</v>
      </c>
      <c r="DWH68" s="4" t="s">
        <v>108</v>
      </c>
      <c r="DWI68" s="4" t="s">
        <v>108</v>
      </c>
      <c r="DWJ68" s="4" t="s">
        <v>109</v>
      </c>
      <c r="DWK68" s="3" t="s">
        <v>392</v>
      </c>
      <c r="DWL68" s="3"/>
      <c r="DWM68" s="3"/>
      <c r="DWN68" s="4" t="s">
        <v>108</v>
      </c>
      <c r="DWO68" s="4" t="s">
        <v>108</v>
      </c>
      <c r="DWP68" s="4" t="s">
        <v>108</v>
      </c>
      <c r="DWQ68" s="4" t="s">
        <v>108</v>
      </c>
      <c r="DWR68" s="4" t="s">
        <v>108</v>
      </c>
      <c r="DWS68" s="4" t="s">
        <v>108</v>
      </c>
      <c r="DWT68" s="4" t="s">
        <v>108</v>
      </c>
      <c r="DWU68" s="4" t="s">
        <v>108</v>
      </c>
      <c r="DWV68" s="4" t="s">
        <v>108</v>
      </c>
      <c r="DWW68" s="4" t="s">
        <v>108</v>
      </c>
      <c r="DWX68" s="4" t="s">
        <v>108</v>
      </c>
      <c r="DWY68" s="4" t="s">
        <v>108</v>
      </c>
      <c r="DWZ68" s="4" t="s">
        <v>109</v>
      </c>
      <c r="DXA68" s="3" t="s">
        <v>392</v>
      </c>
      <c r="DXB68" s="3"/>
      <c r="DXC68" s="3"/>
      <c r="DXD68" s="4" t="s">
        <v>108</v>
      </c>
      <c r="DXE68" s="4" t="s">
        <v>108</v>
      </c>
      <c r="DXF68" s="4" t="s">
        <v>108</v>
      </c>
      <c r="DXG68" s="4" t="s">
        <v>108</v>
      </c>
      <c r="DXH68" s="4" t="s">
        <v>108</v>
      </c>
      <c r="DXI68" s="4" t="s">
        <v>108</v>
      </c>
      <c r="DXJ68" s="4" t="s">
        <v>108</v>
      </c>
      <c r="DXK68" s="4" t="s">
        <v>108</v>
      </c>
      <c r="DXL68" s="4" t="s">
        <v>108</v>
      </c>
      <c r="DXM68" s="4" t="s">
        <v>108</v>
      </c>
      <c r="DXN68" s="4" t="s">
        <v>108</v>
      </c>
      <c r="DXO68" s="4" t="s">
        <v>108</v>
      </c>
      <c r="DXP68" s="4" t="s">
        <v>109</v>
      </c>
      <c r="DXQ68" s="3" t="s">
        <v>392</v>
      </c>
      <c r="DXR68" s="3"/>
      <c r="DXS68" s="3"/>
      <c r="DXT68" s="4" t="s">
        <v>108</v>
      </c>
      <c r="DXU68" s="4" t="s">
        <v>108</v>
      </c>
      <c r="DXV68" s="4" t="s">
        <v>108</v>
      </c>
      <c r="DXW68" s="4" t="s">
        <v>108</v>
      </c>
      <c r="DXX68" s="4" t="s">
        <v>108</v>
      </c>
      <c r="DXY68" s="4" t="s">
        <v>108</v>
      </c>
      <c r="DXZ68" s="4" t="s">
        <v>108</v>
      </c>
      <c r="DYA68" s="4" t="s">
        <v>108</v>
      </c>
      <c r="DYB68" s="4" t="s">
        <v>108</v>
      </c>
      <c r="DYC68" s="4" t="s">
        <v>108</v>
      </c>
      <c r="DYD68" s="4" t="s">
        <v>108</v>
      </c>
      <c r="DYE68" s="4" t="s">
        <v>108</v>
      </c>
      <c r="DYF68" s="4" t="s">
        <v>109</v>
      </c>
      <c r="DYG68" s="3" t="s">
        <v>392</v>
      </c>
      <c r="DYH68" s="3"/>
      <c r="DYI68" s="3"/>
      <c r="DYJ68" s="4" t="s">
        <v>108</v>
      </c>
      <c r="DYK68" s="4" t="s">
        <v>108</v>
      </c>
      <c r="DYL68" s="4" t="s">
        <v>108</v>
      </c>
      <c r="DYM68" s="4" t="s">
        <v>108</v>
      </c>
      <c r="DYN68" s="4" t="s">
        <v>108</v>
      </c>
      <c r="DYO68" s="4" t="s">
        <v>108</v>
      </c>
      <c r="DYP68" s="4" t="s">
        <v>108</v>
      </c>
      <c r="DYQ68" s="4" t="s">
        <v>108</v>
      </c>
      <c r="DYR68" s="4" t="s">
        <v>108</v>
      </c>
      <c r="DYS68" s="4" t="s">
        <v>108</v>
      </c>
      <c r="DYT68" s="4" t="s">
        <v>108</v>
      </c>
      <c r="DYU68" s="4" t="s">
        <v>108</v>
      </c>
      <c r="DYV68" s="4" t="s">
        <v>109</v>
      </c>
      <c r="DYW68" s="3" t="s">
        <v>392</v>
      </c>
      <c r="DYX68" s="3"/>
      <c r="DYY68" s="3"/>
      <c r="DYZ68" s="4" t="s">
        <v>108</v>
      </c>
      <c r="DZA68" s="4" t="s">
        <v>108</v>
      </c>
      <c r="DZB68" s="4" t="s">
        <v>108</v>
      </c>
      <c r="DZC68" s="4" t="s">
        <v>108</v>
      </c>
      <c r="DZD68" s="4" t="s">
        <v>108</v>
      </c>
      <c r="DZE68" s="4" t="s">
        <v>108</v>
      </c>
      <c r="DZF68" s="4" t="s">
        <v>108</v>
      </c>
      <c r="DZG68" s="4" t="s">
        <v>108</v>
      </c>
      <c r="DZH68" s="4" t="s">
        <v>108</v>
      </c>
      <c r="DZI68" s="4" t="s">
        <v>108</v>
      </c>
      <c r="DZJ68" s="4" t="s">
        <v>108</v>
      </c>
      <c r="DZK68" s="4" t="s">
        <v>108</v>
      </c>
      <c r="DZL68" s="4" t="s">
        <v>109</v>
      </c>
      <c r="DZM68" s="3" t="s">
        <v>392</v>
      </c>
      <c r="DZN68" s="3"/>
      <c r="DZO68" s="3"/>
      <c r="DZP68" s="4" t="s">
        <v>108</v>
      </c>
      <c r="DZQ68" s="4" t="s">
        <v>108</v>
      </c>
      <c r="DZR68" s="4" t="s">
        <v>108</v>
      </c>
      <c r="DZS68" s="4" t="s">
        <v>108</v>
      </c>
      <c r="DZT68" s="4" t="s">
        <v>108</v>
      </c>
      <c r="DZU68" s="4" t="s">
        <v>108</v>
      </c>
      <c r="DZV68" s="4" t="s">
        <v>108</v>
      </c>
      <c r="DZW68" s="4" t="s">
        <v>108</v>
      </c>
      <c r="DZX68" s="4" t="s">
        <v>108</v>
      </c>
      <c r="DZY68" s="4" t="s">
        <v>108</v>
      </c>
      <c r="DZZ68" s="4" t="s">
        <v>108</v>
      </c>
      <c r="EAA68" s="4" t="s">
        <v>108</v>
      </c>
      <c r="EAB68" s="4" t="s">
        <v>109</v>
      </c>
      <c r="EAC68" s="3" t="s">
        <v>392</v>
      </c>
      <c r="EAD68" s="3"/>
      <c r="EAE68" s="3"/>
      <c r="EAF68" s="4" t="s">
        <v>108</v>
      </c>
      <c r="EAG68" s="4" t="s">
        <v>108</v>
      </c>
      <c r="EAH68" s="4" t="s">
        <v>108</v>
      </c>
      <c r="EAI68" s="4" t="s">
        <v>108</v>
      </c>
      <c r="EAJ68" s="4" t="s">
        <v>108</v>
      </c>
      <c r="EAK68" s="4" t="s">
        <v>108</v>
      </c>
      <c r="EAL68" s="4" t="s">
        <v>108</v>
      </c>
      <c r="EAM68" s="4" t="s">
        <v>108</v>
      </c>
      <c r="EAN68" s="4" t="s">
        <v>108</v>
      </c>
      <c r="EAO68" s="4" t="s">
        <v>108</v>
      </c>
      <c r="EAP68" s="4" t="s">
        <v>108</v>
      </c>
      <c r="EAQ68" s="4" t="s">
        <v>108</v>
      </c>
      <c r="EAR68" s="4" t="s">
        <v>109</v>
      </c>
      <c r="EAS68" s="3" t="s">
        <v>392</v>
      </c>
      <c r="EAT68" s="3"/>
      <c r="EAU68" s="3"/>
      <c r="EAV68" s="4" t="s">
        <v>108</v>
      </c>
      <c r="EAW68" s="4" t="s">
        <v>108</v>
      </c>
      <c r="EAX68" s="4" t="s">
        <v>108</v>
      </c>
      <c r="EAY68" s="4" t="s">
        <v>108</v>
      </c>
      <c r="EAZ68" s="4" t="s">
        <v>108</v>
      </c>
      <c r="EBA68" s="4" t="s">
        <v>108</v>
      </c>
      <c r="EBB68" s="4" t="s">
        <v>108</v>
      </c>
      <c r="EBC68" s="4" t="s">
        <v>108</v>
      </c>
      <c r="EBD68" s="4" t="s">
        <v>108</v>
      </c>
      <c r="EBE68" s="4" t="s">
        <v>108</v>
      </c>
      <c r="EBF68" s="4" t="s">
        <v>108</v>
      </c>
      <c r="EBG68" s="4" t="s">
        <v>108</v>
      </c>
      <c r="EBH68" s="4" t="s">
        <v>109</v>
      </c>
      <c r="EBI68" s="3" t="s">
        <v>392</v>
      </c>
      <c r="EBJ68" s="3"/>
      <c r="EBK68" s="3"/>
      <c r="EBL68" s="4" t="s">
        <v>108</v>
      </c>
      <c r="EBM68" s="4" t="s">
        <v>108</v>
      </c>
      <c r="EBN68" s="4" t="s">
        <v>108</v>
      </c>
      <c r="EBO68" s="4" t="s">
        <v>108</v>
      </c>
      <c r="EBP68" s="4" t="s">
        <v>108</v>
      </c>
      <c r="EBQ68" s="4" t="s">
        <v>108</v>
      </c>
      <c r="EBR68" s="4" t="s">
        <v>108</v>
      </c>
      <c r="EBS68" s="4" t="s">
        <v>108</v>
      </c>
      <c r="EBT68" s="4" t="s">
        <v>108</v>
      </c>
      <c r="EBU68" s="4" t="s">
        <v>108</v>
      </c>
      <c r="EBV68" s="4" t="s">
        <v>108</v>
      </c>
      <c r="EBW68" s="4" t="s">
        <v>108</v>
      </c>
      <c r="EBX68" s="4" t="s">
        <v>109</v>
      </c>
      <c r="EBY68" s="3" t="s">
        <v>392</v>
      </c>
      <c r="EBZ68" s="3"/>
      <c r="ECA68" s="3"/>
      <c r="ECB68" s="4" t="s">
        <v>108</v>
      </c>
      <c r="ECC68" s="4" t="s">
        <v>108</v>
      </c>
      <c r="ECD68" s="4" t="s">
        <v>108</v>
      </c>
      <c r="ECE68" s="4" t="s">
        <v>108</v>
      </c>
      <c r="ECF68" s="4" t="s">
        <v>108</v>
      </c>
      <c r="ECG68" s="4" t="s">
        <v>108</v>
      </c>
      <c r="ECH68" s="4" t="s">
        <v>108</v>
      </c>
      <c r="ECI68" s="4" t="s">
        <v>108</v>
      </c>
      <c r="ECJ68" s="4" t="s">
        <v>108</v>
      </c>
      <c r="ECK68" s="4" t="s">
        <v>108</v>
      </c>
      <c r="ECL68" s="4" t="s">
        <v>108</v>
      </c>
      <c r="ECM68" s="4" t="s">
        <v>108</v>
      </c>
      <c r="ECN68" s="4" t="s">
        <v>109</v>
      </c>
      <c r="ECO68" s="3" t="s">
        <v>392</v>
      </c>
      <c r="ECP68" s="3"/>
      <c r="ECQ68" s="3"/>
      <c r="ECR68" s="4" t="s">
        <v>108</v>
      </c>
      <c r="ECS68" s="4" t="s">
        <v>108</v>
      </c>
      <c r="ECT68" s="4" t="s">
        <v>108</v>
      </c>
      <c r="ECU68" s="4" t="s">
        <v>108</v>
      </c>
      <c r="ECV68" s="4" t="s">
        <v>108</v>
      </c>
      <c r="ECW68" s="4" t="s">
        <v>108</v>
      </c>
      <c r="ECX68" s="4" t="s">
        <v>108</v>
      </c>
      <c r="ECY68" s="4" t="s">
        <v>108</v>
      </c>
      <c r="ECZ68" s="4" t="s">
        <v>108</v>
      </c>
      <c r="EDA68" s="4" t="s">
        <v>108</v>
      </c>
      <c r="EDB68" s="4" t="s">
        <v>108</v>
      </c>
      <c r="EDC68" s="4" t="s">
        <v>108</v>
      </c>
      <c r="EDD68" s="4" t="s">
        <v>109</v>
      </c>
      <c r="EDE68" s="3" t="s">
        <v>392</v>
      </c>
      <c r="EDF68" s="3"/>
      <c r="EDG68" s="3"/>
      <c r="EDH68" s="4" t="s">
        <v>108</v>
      </c>
      <c r="EDI68" s="4" t="s">
        <v>108</v>
      </c>
      <c r="EDJ68" s="4" t="s">
        <v>108</v>
      </c>
      <c r="EDK68" s="4" t="s">
        <v>108</v>
      </c>
      <c r="EDL68" s="4" t="s">
        <v>108</v>
      </c>
      <c r="EDM68" s="4" t="s">
        <v>108</v>
      </c>
      <c r="EDN68" s="4" t="s">
        <v>108</v>
      </c>
      <c r="EDO68" s="4" t="s">
        <v>108</v>
      </c>
      <c r="EDP68" s="4" t="s">
        <v>108</v>
      </c>
      <c r="EDQ68" s="4" t="s">
        <v>108</v>
      </c>
      <c r="EDR68" s="4" t="s">
        <v>108</v>
      </c>
      <c r="EDS68" s="4" t="s">
        <v>108</v>
      </c>
      <c r="EDT68" s="4" t="s">
        <v>109</v>
      </c>
      <c r="EDU68" s="3" t="s">
        <v>392</v>
      </c>
      <c r="EDV68" s="3"/>
      <c r="EDW68" s="3"/>
      <c r="EDX68" s="4" t="s">
        <v>108</v>
      </c>
      <c r="EDY68" s="4" t="s">
        <v>108</v>
      </c>
      <c r="EDZ68" s="4" t="s">
        <v>108</v>
      </c>
      <c r="EEA68" s="4" t="s">
        <v>108</v>
      </c>
      <c r="EEB68" s="4" t="s">
        <v>108</v>
      </c>
      <c r="EEC68" s="4" t="s">
        <v>108</v>
      </c>
      <c r="EED68" s="4" t="s">
        <v>108</v>
      </c>
      <c r="EEE68" s="4" t="s">
        <v>108</v>
      </c>
      <c r="EEF68" s="4" t="s">
        <v>108</v>
      </c>
      <c r="EEG68" s="4" t="s">
        <v>108</v>
      </c>
      <c r="EEH68" s="4" t="s">
        <v>108</v>
      </c>
      <c r="EEI68" s="4" t="s">
        <v>108</v>
      </c>
      <c r="EEJ68" s="4" t="s">
        <v>109</v>
      </c>
      <c r="EEK68" s="3" t="s">
        <v>392</v>
      </c>
      <c r="EEL68" s="3"/>
      <c r="EEM68" s="3"/>
      <c r="EEN68" s="4" t="s">
        <v>108</v>
      </c>
      <c r="EEO68" s="4" t="s">
        <v>108</v>
      </c>
      <c r="EEP68" s="4" t="s">
        <v>108</v>
      </c>
      <c r="EEQ68" s="4" t="s">
        <v>108</v>
      </c>
      <c r="EER68" s="4" t="s">
        <v>108</v>
      </c>
      <c r="EES68" s="4" t="s">
        <v>108</v>
      </c>
      <c r="EET68" s="4" t="s">
        <v>108</v>
      </c>
      <c r="EEU68" s="4" t="s">
        <v>108</v>
      </c>
      <c r="EEV68" s="4" t="s">
        <v>108</v>
      </c>
      <c r="EEW68" s="4" t="s">
        <v>108</v>
      </c>
      <c r="EEX68" s="4" t="s">
        <v>108</v>
      </c>
      <c r="EEY68" s="4" t="s">
        <v>108</v>
      </c>
      <c r="EEZ68" s="4" t="s">
        <v>109</v>
      </c>
      <c r="EFA68" s="3" t="s">
        <v>392</v>
      </c>
      <c r="EFB68" s="3"/>
      <c r="EFC68" s="3"/>
      <c r="EFD68" s="4" t="s">
        <v>108</v>
      </c>
      <c r="EFE68" s="4" t="s">
        <v>108</v>
      </c>
      <c r="EFF68" s="4" t="s">
        <v>108</v>
      </c>
      <c r="EFG68" s="4" t="s">
        <v>108</v>
      </c>
      <c r="EFH68" s="4" t="s">
        <v>108</v>
      </c>
      <c r="EFI68" s="4" t="s">
        <v>108</v>
      </c>
      <c r="EFJ68" s="4" t="s">
        <v>108</v>
      </c>
      <c r="EFK68" s="4" t="s">
        <v>108</v>
      </c>
      <c r="EFL68" s="4" t="s">
        <v>108</v>
      </c>
      <c r="EFM68" s="4" t="s">
        <v>108</v>
      </c>
      <c r="EFN68" s="4" t="s">
        <v>108</v>
      </c>
      <c r="EFO68" s="4" t="s">
        <v>108</v>
      </c>
      <c r="EFP68" s="4" t="s">
        <v>109</v>
      </c>
      <c r="EFQ68" s="3" t="s">
        <v>392</v>
      </c>
      <c r="EFR68" s="3"/>
      <c r="EFS68" s="3"/>
      <c r="EFT68" s="4" t="s">
        <v>108</v>
      </c>
      <c r="EFU68" s="4" t="s">
        <v>108</v>
      </c>
      <c r="EFV68" s="4" t="s">
        <v>108</v>
      </c>
      <c r="EFW68" s="4" t="s">
        <v>108</v>
      </c>
      <c r="EFX68" s="4" t="s">
        <v>108</v>
      </c>
      <c r="EFY68" s="4" t="s">
        <v>108</v>
      </c>
      <c r="EFZ68" s="4" t="s">
        <v>108</v>
      </c>
      <c r="EGA68" s="4" t="s">
        <v>108</v>
      </c>
      <c r="EGB68" s="4" t="s">
        <v>108</v>
      </c>
      <c r="EGC68" s="4" t="s">
        <v>108</v>
      </c>
      <c r="EGD68" s="4" t="s">
        <v>108</v>
      </c>
      <c r="EGE68" s="4" t="s">
        <v>108</v>
      </c>
      <c r="EGF68" s="4" t="s">
        <v>109</v>
      </c>
      <c r="EGG68" s="3" t="s">
        <v>392</v>
      </c>
      <c r="EGH68" s="3"/>
      <c r="EGI68" s="3"/>
      <c r="EGJ68" s="4" t="s">
        <v>108</v>
      </c>
      <c r="EGK68" s="4" t="s">
        <v>108</v>
      </c>
      <c r="EGL68" s="4" t="s">
        <v>108</v>
      </c>
      <c r="EGM68" s="4" t="s">
        <v>108</v>
      </c>
      <c r="EGN68" s="4" t="s">
        <v>108</v>
      </c>
      <c r="EGO68" s="4" t="s">
        <v>108</v>
      </c>
      <c r="EGP68" s="4" t="s">
        <v>108</v>
      </c>
      <c r="EGQ68" s="4" t="s">
        <v>108</v>
      </c>
      <c r="EGR68" s="4" t="s">
        <v>108</v>
      </c>
      <c r="EGS68" s="4" t="s">
        <v>108</v>
      </c>
      <c r="EGT68" s="4" t="s">
        <v>108</v>
      </c>
      <c r="EGU68" s="4" t="s">
        <v>108</v>
      </c>
      <c r="EGV68" s="4" t="s">
        <v>109</v>
      </c>
      <c r="EGW68" s="3" t="s">
        <v>392</v>
      </c>
      <c r="EGX68" s="3"/>
      <c r="EGY68" s="3"/>
      <c r="EGZ68" s="4" t="s">
        <v>108</v>
      </c>
      <c r="EHA68" s="4" t="s">
        <v>108</v>
      </c>
      <c r="EHB68" s="4" t="s">
        <v>108</v>
      </c>
      <c r="EHC68" s="4" t="s">
        <v>108</v>
      </c>
      <c r="EHD68" s="4" t="s">
        <v>108</v>
      </c>
      <c r="EHE68" s="4" t="s">
        <v>108</v>
      </c>
      <c r="EHF68" s="4" t="s">
        <v>108</v>
      </c>
      <c r="EHG68" s="4" t="s">
        <v>108</v>
      </c>
      <c r="EHH68" s="4" t="s">
        <v>108</v>
      </c>
      <c r="EHI68" s="4" t="s">
        <v>108</v>
      </c>
      <c r="EHJ68" s="4" t="s">
        <v>108</v>
      </c>
      <c r="EHK68" s="4" t="s">
        <v>108</v>
      </c>
      <c r="EHL68" s="4" t="s">
        <v>109</v>
      </c>
      <c r="EHM68" s="3" t="s">
        <v>392</v>
      </c>
      <c r="EHN68" s="3"/>
      <c r="EHO68" s="3"/>
      <c r="EHP68" s="4" t="s">
        <v>108</v>
      </c>
      <c r="EHQ68" s="4" t="s">
        <v>108</v>
      </c>
      <c r="EHR68" s="4" t="s">
        <v>108</v>
      </c>
      <c r="EHS68" s="4" t="s">
        <v>108</v>
      </c>
      <c r="EHT68" s="4" t="s">
        <v>108</v>
      </c>
      <c r="EHU68" s="4" t="s">
        <v>108</v>
      </c>
      <c r="EHV68" s="4" t="s">
        <v>108</v>
      </c>
      <c r="EHW68" s="4" t="s">
        <v>108</v>
      </c>
      <c r="EHX68" s="4" t="s">
        <v>108</v>
      </c>
      <c r="EHY68" s="4" t="s">
        <v>108</v>
      </c>
      <c r="EHZ68" s="4" t="s">
        <v>108</v>
      </c>
      <c r="EIA68" s="4" t="s">
        <v>108</v>
      </c>
      <c r="EIB68" s="4" t="s">
        <v>109</v>
      </c>
      <c r="EIC68" s="3" t="s">
        <v>392</v>
      </c>
      <c r="EID68" s="3"/>
      <c r="EIE68" s="3"/>
      <c r="EIF68" s="4" t="s">
        <v>108</v>
      </c>
      <c r="EIG68" s="4" t="s">
        <v>108</v>
      </c>
      <c r="EIH68" s="4" t="s">
        <v>108</v>
      </c>
      <c r="EII68" s="4" t="s">
        <v>108</v>
      </c>
      <c r="EIJ68" s="4" t="s">
        <v>108</v>
      </c>
      <c r="EIK68" s="4" t="s">
        <v>108</v>
      </c>
      <c r="EIL68" s="4" t="s">
        <v>108</v>
      </c>
      <c r="EIM68" s="4" t="s">
        <v>108</v>
      </c>
      <c r="EIN68" s="4" t="s">
        <v>108</v>
      </c>
      <c r="EIO68" s="4" t="s">
        <v>108</v>
      </c>
      <c r="EIP68" s="4" t="s">
        <v>108</v>
      </c>
      <c r="EIQ68" s="4" t="s">
        <v>108</v>
      </c>
      <c r="EIR68" s="4" t="s">
        <v>109</v>
      </c>
      <c r="EIS68" s="3" t="s">
        <v>392</v>
      </c>
      <c r="EIT68" s="3"/>
      <c r="EIU68" s="3"/>
      <c r="EIV68" s="4" t="s">
        <v>108</v>
      </c>
      <c r="EIW68" s="4" t="s">
        <v>108</v>
      </c>
      <c r="EIX68" s="4" t="s">
        <v>108</v>
      </c>
      <c r="EIY68" s="4" t="s">
        <v>108</v>
      </c>
      <c r="EIZ68" s="4" t="s">
        <v>108</v>
      </c>
      <c r="EJA68" s="4" t="s">
        <v>108</v>
      </c>
      <c r="EJB68" s="4" t="s">
        <v>108</v>
      </c>
      <c r="EJC68" s="4" t="s">
        <v>108</v>
      </c>
      <c r="EJD68" s="4" t="s">
        <v>108</v>
      </c>
      <c r="EJE68" s="4" t="s">
        <v>108</v>
      </c>
      <c r="EJF68" s="4" t="s">
        <v>108</v>
      </c>
      <c r="EJG68" s="4" t="s">
        <v>108</v>
      </c>
      <c r="EJH68" s="4" t="s">
        <v>109</v>
      </c>
      <c r="EJI68" s="3" t="s">
        <v>392</v>
      </c>
      <c r="EJJ68" s="3"/>
      <c r="EJK68" s="3"/>
      <c r="EJL68" s="4" t="s">
        <v>108</v>
      </c>
      <c r="EJM68" s="4" t="s">
        <v>108</v>
      </c>
      <c r="EJN68" s="4" t="s">
        <v>108</v>
      </c>
      <c r="EJO68" s="4" t="s">
        <v>108</v>
      </c>
      <c r="EJP68" s="4" t="s">
        <v>108</v>
      </c>
      <c r="EJQ68" s="4" t="s">
        <v>108</v>
      </c>
      <c r="EJR68" s="4" t="s">
        <v>108</v>
      </c>
      <c r="EJS68" s="4" t="s">
        <v>108</v>
      </c>
      <c r="EJT68" s="4" t="s">
        <v>108</v>
      </c>
      <c r="EJU68" s="4" t="s">
        <v>108</v>
      </c>
      <c r="EJV68" s="4" t="s">
        <v>108</v>
      </c>
      <c r="EJW68" s="4" t="s">
        <v>108</v>
      </c>
      <c r="EJX68" s="4" t="s">
        <v>109</v>
      </c>
      <c r="EJY68" s="3" t="s">
        <v>392</v>
      </c>
      <c r="EJZ68" s="3"/>
      <c r="EKA68" s="3"/>
      <c r="EKB68" s="4" t="s">
        <v>108</v>
      </c>
      <c r="EKC68" s="4" t="s">
        <v>108</v>
      </c>
      <c r="EKD68" s="4" t="s">
        <v>108</v>
      </c>
      <c r="EKE68" s="4" t="s">
        <v>108</v>
      </c>
      <c r="EKF68" s="4" t="s">
        <v>108</v>
      </c>
      <c r="EKG68" s="4" t="s">
        <v>108</v>
      </c>
      <c r="EKH68" s="4" t="s">
        <v>108</v>
      </c>
      <c r="EKI68" s="4" t="s">
        <v>108</v>
      </c>
      <c r="EKJ68" s="4" t="s">
        <v>108</v>
      </c>
      <c r="EKK68" s="4" t="s">
        <v>108</v>
      </c>
      <c r="EKL68" s="4" t="s">
        <v>108</v>
      </c>
      <c r="EKM68" s="4" t="s">
        <v>108</v>
      </c>
      <c r="EKN68" s="4" t="s">
        <v>109</v>
      </c>
      <c r="EKO68" s="3" t="s">
        <v>392</v>
      </c>
      <c r="EKP68" s="3"/>
      <c r="EKQ68" s="3"/>
      <c r="EKR68" s="4" t="s">
        <v>108</v>
      </c>
      <c r="EKS68" s="4" t="s">
        <v>108</v>
      </c>
      <c r="EKT68" s="4" t="s">
        <v>108</v>
      </c>
      <c r="EKU68" s="4" t="s">
        <v>108</v>
      </c>
      <c r="EKV68" s="4" t="s">
        <v>108</v>
      </c>
      <c r="EKW68" s="4" t="s">
        <v>108</v>
      </c>
      <c r="EKX68" s="4" t="s">
        <v>108</v>
      </c>
      <c r="EKY68" s="4" t="s">
        <v>108</v>
      </c>
      <c r="EKZ68" s="4" t="s">
        <v>108</v>
      </c>
      <c r="ELA68" s="4" t="s">
        <v>108</v>
      </c>
      <c r="ELB68" s="4" t="s">
        <v>108</v>
      </c>
      <c r="ELC68" s="4" t="s">
        <v>108</v>
      </c>
      <c r="ELD68" s="4" t="s">
        <v>109</v>
      </c>
      <c r="ELE68" s="3" t="s">
        <v>392</v>
      </c>
      <c r="ELF68" s="3"/>
      <c r="ELG68" s="3"/>
      <c r="ELH68" s="4" t="s">
        <v>108</v>
      </c>
      <c r="ELI68" s="4" t="s">
        <v>108</v>
      </c>
      <c r="ELJ68" s="4" t="s">
        <v>108</v>
      </c>
      <c r="ELK68" s="4" t="s">
        <v>108</v>
      </c>
      <c r="ELL68" s="4" t="s">
        <v>108</v>
      </c>
      <c r="ELM68" s="4" t="s">
        <v>108</v>
      </c>
      <c r="ELN68" s="4" t="s">
        <v>108</v>
      </c>
      <c r="ELO68" s="4" t="s">
        <v>108</v>
      </c>
      <c r="ELP68" s="4" t="s">
        <v>108</v>
      </c>
      <c r="ELQ68" s="4" t="s">
        <v>108</v>
      </c>
      <c r="ELR68" s="4" t="s">
        <v>108</v>
      </c>
      <c r="ELS68" s="4" t="s">
        <v>108</v>
      </c>
      <c r="ELT68" s="4" t="s">
        <v>109</v>
      </c>
      <c r="ELU68" s="3" t="s">
        <v>392</v>
      </c>
      <c r="ELV68" s="3"/>
      <c r="ELW68" s="3"/>
      <c r="ELX68" s="4" t="s">
        <v>108</v>
      </c>
      <c r="ELY68" s="4" t="s">
        <v>108</v>
      </c>
      <c r="ELZ68" s="4" t="s">
        <v>108</v>
      </c>
      <c r="EMA68" s="4" t="s">
        <v>108</v>
      </c>
      <c r="EMB68" s="4" t="s">
        <v>108</v>
      </c>
      <c r="EMC68" s="4" t="s">
        <v>108</v>
      </c>
      <c r="EMD68" s="4" t="s">
        <v>108</v>
      </c>
      <c r="EME68" s="4" t="s">
        <v>108</v>
      </c>
      <c r="EMF68" s="4" t="s">
        <v>108</v>
      </c>
      <c r="EMG68" s="4" t="s">
        <v>108</v>
      </c>
      <c r="EMH68" s="4" t="s">
        <v>108</v>
      </c>
      <c r="EMI68" s="4" t="s">
        <v>108</v>
      </c>
      <c r="EMJ68" s="4" t="s">
        <v>109</v>
      </c>
      <c r="EMK68" s="3" t="s">
        <v>392</v>
      </c>
      <c r="EML68" s="3"/>
      <c r="EMM68" s="3"/>
      <c r="EMN68" s="4" t="s">
        <v>108</v>
      </c>
      <c r="EMO68" s="4" t="s">
        <v>108</v>
      </c>
      <c r="EMP68" s="4" t="s">
        <v>108</v>
      </c>
      <c r="EMQ68" s="4" t="s">
        <v>108</v>
      </c>
      <c r="EMR68" s="4" t="s">
        <v>108</v>
      </c>
      <c r="EMS68" s="4" t="s">
        <v>108</v>
      </c>
      <c r="EMT68" s="4" t="s">
        <v>108</v>
      </c>
      <c r="EMU68" s="4" t="s">
        <v>108</v>
      </c>
      <c r="EMV68" s="4" t="s">
        <v>108</v>
      </c>
      <c r="EMW68" s="4" t="s">
        <v>108</v>
      </c>
      <c r="EMX68" s="4" t="s">
        <v>108</v>
      </c>
      <c r="EMY68" s="4" t="s">
        <v>108</v>
      </c>
      <c r="EMZ68" s="4" t="s">
        <v>109</v>
      </c>
      <c r="ENA68" s="3" t="s">
        <v>392</v>
      </c>
      <c r="ENB68" s="3"/>
      <c r="ENC68" s="3"/>
      <c r="END68" s="4" t="s">
        <v>108</v>
      </c>
      <c r="ENE68" s="4" t="s">
        <v>108</v>
      </c>
      <c r="ENF68" s="4" t="s">
        <v>108</v>
      </c>
      <c r="ENG68" s="4" t="s">
        <v>108</v>
      </c>
      <c r="ENH68" s="4" t="s">
        <v>108</v>
      </c>
      <c r="ENI68" s="4" t="s">
        <v>108</v>
      </c>
      <c r="ENJ68" s="4" t="s">
        <v>108</v>
      </c>
      <c r="ENK68" s="4" t="s">
        <v>108</v>
      </c>
      <c r="ENL68" s="4" t="s">
        <v>108</v>
      </c>
      <c r="ENM68" s="4" t="s">
        <v>108</v>
      </c>
      <c r="ENN68" s="4" t="s">
        <v>108</v>
      </c>
      <c r="ENO68" s="4" t="s">
        <v>108</v>
      </c>
      <c r="ENP68" s="4" t="s">
        <v>109</v>
      </c>
      <c r="ENQ68" s="3" t="s">
        <v>392</v>
      </c>
      <c r="ENR68" s="3"/>
      <c r="ENS68" s="3"/>
      <c r="ENT68" s="4" t="s">
        <v>108</v>
      </c>
      <c r="ENU68" s="4" t="s">
        <v>108</v>
      </c>
      <c r="ENV68" s="4" t="s">
        <v>108</v>
      </c>
      <c r="ENW68" s="4" t="s">
        <v>108</v>
      </c>
      <c r="ENX68" s="4" t="s">
        <v>108</v>
      </c>
      <c r="ENY68" s="4" t="s">
        <v>108</v>
      </c>
      <c r="ENZ68" s="4" t="s">
        <v>108</v>
      </c>
      <c r="EOA68" s="4" t="s">
        <v>108</v>
      </c>
      <c r="EOB68" s="4" t="s">
        <v>108</v>
      </c>
      <c r="EOC68" s="4" t="s">
        <v>108</v>
      </c>
      <c r="EOD68" s="4" t="s">
        <v>108</v>
      </c>
      <c r="EOE68" s="4" t="s">
        <v>108</v>
      </c>
      <c r="EOF68" s="4" t="s">
        <v>109</v>
      </c>
      <c r="EOG68" s="3" t="s">
        <v>392</v>
      </c>
      <c r="EOH68" s="3"/>
      <c r="EOI68" s="3"/>
      <c r="EOJ68" s="4" t="s">
        <v>108</v>
      </c>
      <c r="EOK68" s="4" t="s">
        <v>108</v>
      </c>
      <c r="EOL68" s="4" t="s">
        <v>108</v>
      </c>
      <c r="EOM68" s="4" t="s">
        <v>108</v>
      </c>
      <c r="EON68" s="4" t="s">
        <v>108</v>
      </c>
      <c r="EOO68" s="4" t="s">
        <v>108</v>
      </c>
      <c r="EOP68" s="4" t="s">
        <v>108</v>
      </c>
      <c r="EOQ68" s="4" t="s">
        <v>108</v>
      </c>
      <c r="EOR68" s="4" t="s">
        <v>108</v>
      </c>
      <c r="EOS68" s="4" t="s">
        <v>108</v>
      </c>
      <c r="EOT68" s="4" t="s">
        <v>108</v>
      </c>
      <c r="EOU68" s="4" t="s">
        <v>108</v>
      </c>
      <c r="EOV68" s="4" t="s">
        <v>109</v>
      </c>
      <c r="EOW68" s="3" t="s">
        <v>392</v>
      </c>
      <c r="EOX68" s="3"/>
      <c r="EOY68" s="3"/>
      <c r="EOZ68" s="4" t="s">
        <v>108</v>
      </c>
      <c r="EPA68" s="4" t="s">
        <v>108</v>
      </c>
      <c r="EPB68" s="4" t="s">
        <v>108</v>
      </c>
      <c r="EPC68" s="4" t="s">
        <v>108</v>
      </c>
      <c r="EPD68" s="4" t="s">
        <v>108</v>
      </c>
      <c r="EPE68" s="4" t="s">
        <v>108</v>
      </c>
      <c r="EPF68" s="4" t="s">
        <v>108</v>
      </c>
      <c r="EPG68" s="4" t="s">
        <v>108</v>
      </c>
      <c r="EPH68" s="4" t="s">
        <v>108</v>
      </c>
      <c r="EPI68" s="4" t="s">
        <v>108</v>
      </c>
      <c r="EPJ68" s="4" t="s">
        <v>108</v>
      </c>
      <c r="EPK68" s="4" t="s">
        <v>108</v>
      </c>
      <c r="EPL68" s="4" t="s">
        <v>109</v>
      </c>
      <c r="EPM68" s="3" t="s">
        <v>392</v>
      </c>
      <c r="EPN68" s="3"/>
      <c r="EPO68" s="3"/>
      <c r="EPP68" s="4" t="s">
        <v>108</v>
      </c>
      <c r="EPQ68" s="4" t="s">
        <v>108</v>
      </c>
      <c r="EPR68" s="4" t="s">
        <v>108</v>
      </c>
      <c r="EPS68" s="4" t="s">
        <v>108</v>
      </c>
      <c r="EPT68" s="4" t="s">
        <v>108</v>
      </c>
      <c r="EPU68" s="4" t="s">
        <v>108</v>
      </c>
      <c r="EPV68" s="4" t="s">
        <v>108</v>
      </c>
      <c r="EPW68" s="4" t="s">
        <v>108</v>
      </c>
      <c r="EPX68" s="4" t="s">
        <v>108</v>
      </c>
      <c r="EPY68" s="4" t="s">
        <v>108</v>
      </c>
      <c r="EPZ68" s="4" t="s">
        <v>108</v>
      </c>
      <c r="EQA68" s="4" t="s">
        <v>108</v>
      </c>
      <c r="EQB68" s="4" t="s">
        <v>109</v>
      </c>
      <c r="EQC68" s="3" t="s">
        <v>392</v>
      </c>
      <c r="EQD68" s="3"/>
      <c r="EQE68" s="3"/>
      <c r="EQF68" s="4" t="s">
        <v>108</v>
      </c>
      <c r="EQG68" s="4" t="s">
        <v>108</v>
      </c>
      <c r="EQH68" s="4" t="s">
        <v>108</v>
      </c>
      <c r="EQI68" s="4" t="s">
        <v>108</v>
      </c>
      <c r="EQJ68" s="4" t="s">
        <v>108</v>
      </c>
      <c r="EQK68" s="4" t="s">
        <v>108</v>
      </c>
      <c r="EQL68" s="4" t="s">
        <v>108</v>
      </c>
      <c r="EQM68" s="4" t="s">
        <v>108</v>
      </c>
      <c r="EQN68" s="4" t="s">
        <v>108</v>
      </c>
      <c r="EQO68" s="4" t="s">
        <v>108</v>
      </c>
      <c r="EQP68" s="4" t="s">
        <v>108</v>
      </c>
      <c r="EQQ68" s="4" t="s">
        <v>108</v>
      </c>
      <c r="EQR68" s="4" t="s">
        <v>109</v>
      </c>
      <c r="EQS68" s="3" t="s">
        <v>392</v>
      </c>
      <c r="EQT68" s="3"/>
      <c r="EQU68" s="3"/>
      <c r="EQV68" s="4" t="s">
        <v>108</v>
      </c>
      <c r="EQW68" s="4" t="s">
        <v>108</v>
      </c>
      <c r="EQX68" s="4" t="s">
        <v>108</v>
      </c>
      <c r="EQY68" s="4" t="s">
        <v>108</v>
      </c>
      <c r="EQZ68" s="4" t="s">
        <v>108</v>
      </c>
      <c r="ERA68" s="4" t="s">
        <v>108</v>
      </c>
      <c r="ERB68" s="4" t="s">
        <v>108</v>
      </c>
      <c r="ERC68" s="4" t="s">
        <v>108</v>
      </c>
      <c r="ERD68" s="4" t="s">
        <v>108</v>
      </c>
      <c r="ERE68" s="4" t="s">
        <v>108</v>
      </c>
      <c r="ERF68" s="4" t="s">
        <v>108</v>
      </c>
      <c r="ERG68" s="4" t="s">
        <v>108</v>
      </c>
      <c r="ERH68" s="4" t="s">
        <v>109</v>
      </c>
      <c r="ERI68" s="3" t="s">
        <v>392</v>
      </c>
      <c r="ERJ68" s="3"/>
      <c r="ERK68" s="3"/>
      <c r="ERL68" s="4" t="s">
        <v>108</v>
      </c>
      <c r="ERM68" s="4" t="s">
        <v>108</v>
      </c>
      <c r="ERN68" s="4" t="s">
        <v>108</v>
      </c>
      <c r="ERO68" s="4" t="s">
        <v>108</v>
      </c>
      <c r="ERP68" s="4" t="s">
        <v>108</v>
      </c>
      <c r="ERQ68" s="4" t="s">
        <v>108</v>
      </c>
      <c r="ERR68" s="4" t="s">
        <v>108</v>
      </c>
      <c r="ERS68" s="4" t="s">
        <v>108</v>
      </c>
      <c r="ERT68" s="4" t="s">
        <v>108</v>
      </c>
      <c r="ERU68" s="4" t="s">
        <v>108</v>
      </c>
      <c r="ERV68" s="4" t="s">
        <v>108</v>
      </c>
      <c r="ERW68" s="4" t="s">
        <v>108</v>
      </c>
      <c r="ERX68" s="4" t="s">
        <v>109</v>
      </c>
      <c r="ERY68" s="3" t="s">
        <v>392</v>
      </c>
      <c r="ERZ68" s="3"/>
      <c r="ESA68" s="3"/>
      <c r="ESB68" s="4" t="s">
        <v>108</v>
      </c>
      <c r="ESC68" s="4" t="s">
        <v>108</v>
      </c>
      <c r="ESD68" s="4" t="s">
        <v>108</v>
      </c>
      <c r="ESE68" s="4" t="s">
        <v>108</v>
      </c>
      <c r="ESF68" s="4" t="s">
        <v>108</v>
      </c>
      <c r="ESG68" s="4" t="s">
        <v>108</v>
      </c>
      <c r="ESH68" s="4" t="s">
        <v>108</v>
      </c>
      <c r="ESI68" s="4" t="s">
        <v>108</v>
      </c>
      <c r="ESJ68" s="4" t="s">
        <v>108</v>
      </c>
      <c r="ESK68" s="4" t="s">
        <v>108</v>
      </c>
      <c r="ESL68" s="4" t="s">
        <v>108</v>
      </c>
      <c r="ESM68" s="4" t="s">
        <v>108</v>
      </c>
      <c r="ESN68" s="4" t="s">
        <v>109</v>
      </c>
      <c r="ESO68" s="3" t="s">
        <v>392</v>
      </c>
      <c r="ESP68" s="3"/>
      <c r="ESQ68" s="3"/>
      <c r="ESR68" s="4" t="s">
        <v>108</v>
      </c>
      <c r="ESS68" s="4" t="s">
        <v>108</v>
      </c>
      <c r="EST68" s="4" t="s">
        <v>108</v>
      </c>
      <c r="ESU68" s="4" t="s">
        <v>108</v>
      </c>
      <c r="ESV68" s="4" t="s">
        <v>108</v>
      </c>
      <c r="ESW68" s="4" t="s">
        <v>108</v>
      </c>
      <c r="ESX68" s="4" t="s">
        <v>108</v>
      </c>
      <c r="ESY68" s="4" t="s">
        <v>108</v>
      </c>
      <c r="ESZ68" s="4" t="s">
        <v>108</v>
      </c>
      <c r="ETA68" s="4" t="s">
        <v>108</v>
      </c>
      <c r="ETB68" s="4" t="s">
        <v>108</v>
      </c>
      <c r="ETC68" s="4" t="s">
        <v>108</v>
      </c>
      <c r="ETD68" s="4" t="s">
        <v>109</v>
      </c>
      <c r="ETE68" s="3" t="s">
        <v>392</v>
      </c>
      <c r="ETF68" s="3"/>
      <c r="ETG68" s="3"/>
      <c r="ETH68" s="4" t="s">
        <v>108</v>
      </c>
      <c r="ETI68" s="4" t="s">
        <v>108</v>
      </c>
      <c r="ETJ68" s="4" t="s">
        <v>108</v>
      </c>
      <c r="ETK68" s="4" t="s">
        <v>108</v>
      </c>
      <c r="ETL68" s="4" t="s">
        <v>108</v>
      </c>
      <c r="ETM68" s="4" t="s">
        <v>108</v>
      </c>
      <c r="ETN68" s="4" t="s">
        <v>108</v>
      </c>
      <c r="ETO68" s="4" t="s">
        <v>108</v>
      </c>
      <c r="ETP68" s="4" t="s">
        <v>108</v>
      </c>
      <c r="ETQ68" s="4" t="s">
        <v>108</v>
      </c>
      <c r="ETR68" s="4" t="s">
        <v>108</v>
      </c>
      <c r="ETS68" s="4" t="s">
        <v>108</v>
      </c>
      <c r="ETT68" s="4" t="s">
        <v>109</v>
      </c>
      <c r="ETU68" s="3" t="s">
        <v>392</v>
      </c>
      <c r="ETV68" s="3"/>
      <c r="ETW68" s="3"/>
      <c r="ETX68" s="4" t="s">
        <v>108</v>
      </c>
      <c r="ETY68" s="4" t="s">
        <v>108</v>
      </c>
      <c r="ETZ68" s="4" t="s">
        <v>108</v>
      </c>
      <c r="EUA68" s="4" t="s">
        <v>108</v>
      </c>
      <c r="EUB68" s="4" t="s">
        <v>108</v>
      </c>
      <c r="EUC68" s="4" t="s">
        <v>108</v>
      </c>
      <c r="EUD68" s="4" t="s">
        <v>108</v>
      </c>
      <c r="EUE68" s="4" t="s">
        <v>108</v>
      </c>
      <c r="EUF68" s="4" t="s">
        <v>108</v>
      </c>
      <c r="EUG68" s="4" t="s">
        <v>108</v>
      </c>
      <c r="EUH68" s="4" t="s">
        <v>108</v>
      </c>
      <c r="EUI68" s="4" t="s">
        <v>108</v>
      </c>
      <c r="EUJ68" s="4" t="s">
        <v>109</v>
      </c>
      <c r="EUK68" s="3" t="s">
        <v>392</v>
      </c>
      <c r="EUL68" s="3"/>
      <c r="EUM68" s="3"/>
      <c r="EUN68" s="4" t="s">
        <v>108</v>
      </c>
      <c r="EUO68" s="4" t="s">
        <v>108</v>
      </c>
      <c r="EUP68" s="4" t="s">
        <v>108</v>
      </c>
      <c r="EUQ68" s="4" t="s">
        <v>108</v>
      </c>
      <c r="EUR68" s="4" t="s">
        <v>108</v>
      </c>
      <c r="EUS68" s="4" t="s">
        <v>108</v>
      </c>
      <c r="EUT68" s="4" t="s">
        <v>108</v>
      </c>
      <c r="EUU68" s="4" t="s">
        <v>108</v>
      </c>
      <c r="EUV68" s="4" t="s">
        <v>108</v>
      </c>
      <c r="EUW68" s="4" t="s">
        <v>108</v>
      </c>
      <c r="EUX68" s="4" t="s">
        <v>108</v>
      </c>
      <c r="EUY68" s="4" t="s">
        <v>108</v>
      </c>
      <c r="EUZ68" s="4" t="s">
        <v>109</v>
      </c>
      <c r="EVA68" s="3" t="s">
        <v>392</v>
      </c>
      <c r="EVB68" s="3"/>
      <c r="EVC68" s="3"/>
      <c r="EVD68" s="4" t="s">
        <v>108</v>
      </c>
      <c r="EVE68" s="4" t="s">
        <v>108</v>
      </c>
      <c r="EVF68" s="4" t="s">
        <v>108</v>
      </c>
      <c r="EVG68" s="4" t="s">
        <v>108</v>
      </c>
      <c r="EVH68" s="4" t="s">
        <v>108</v>
      </c>
      <c r="EVI68" s="4" t="s">
        <v>108</v>
      </c>
      <c r="EVJ68" s="4" t="s">
        <v>108</v>
      </c>
      <c r="EVK68" s="4" t="s">
        <v>108</v>
      </c>
      <c r="EVL68" s="4" t="s">
        <v>108</v>
      </c>
      <c r="EVM68" s="4" t="s">
        <v>108</v>
      </c>
      <c r="EVN68" s="4" t="s">
        <v>108</v>
      </c>
      <c r="EVO68" s="4" t="s">
        <v>108</v>
      </c>
      <c r="EVP68" s="4" t="s">
        <v>109</v>
      </c>
      <c r="EVQ68" s="3" t="s">
        <v>392</v>
      </c>
      <c r="EVR68" s="3"/>
      <c r="EVS68" s="3"/>
      <c r="EVT68" s="4" t="s">
        <v>108</v>
      </c>
      <c r="EVU68" s="4" t="s">
        <v>108</v>
      </c>
      <c r="EVV68" s="4" t="s">
        <v>108</v>
      </c>
      <c r="EVW68" s="4" t="s">
        <v>108</v>
      </c>
      <c r="EVX68" s="4" t="s">
        <v>108</v>
      </c>
      <c r="EVY68" s="4" t="s">
        <v>108</v>
      </c>
      <c r="EVZ68" s="4" t="s">
        <v>108</v>
      </c>
      <c r="EWA68" s="4" t="s">
        <v>108</v>
      </c>
      <c r="EWB68" s="4" t="s">
        <v>108</v>
      </c>
      <c r="EWC68" s="4" t="s">
        <v>108</v>
      </c>
      <c r="EWD68" s="4" t="s">
        <v>108</v>
      </c>
      <c r="EWE68" s="4" t="s">
        <v>108</v>
      </c>
      <c r="EWF68" s="4" t="s">
        <v>109</v>
      </c>
      <c r="EWG68" s="3" t="s">
        <v>392</v>
      </c>
      <c r="EWH68" s="3"/>
      <c r="EWI68" s="3"/>
      <c r="EWJ68" s="4" t="s">
        <v>108</v>
      </c>
      <c r="EWK68" s="4" t="s">
        <v>108</v>
      </c>
      <c r="EWL68" s="4" t="s">
        <v>108</v>
      </c>
      <c r="EWM68" s="4" t="s">
        <v>108</v>
      </c>
      <c r="EWN68" s="4" t="s">
        <v>108</v>
      </c>
      <c r="EWO68" s="4" t="s">
        <v>108</v>
      </c>
      <c r="EWP68" s="4" t="s">
        <v>108</v>
      </c>
      <c r="EWQ68" s="4" t="s">
        <v>108</v>
      </c>
      <c r="EWR68" s="4" t="s">
        <v>108</v>
      </c>
      <c r="EWS68" s="4" t="s">
        <v>108</v>
      </c>
      <c r="EWT68" s="4" t="s">
        <v>108</v>
      </c>
      <c r="EWU68" s="4" t="s">
        <v>108</v>
      </c>
      <c r="EWV68" s="4" t="s">
        <v>109</v>
      </c>
      <c r="EWW68" s="3" t="s">
        <v>392</v>
      </c>
      <c r="EWX68" s="3"/>
      <c r="EWY68" s="3"/>
      <c r="EWZ68" s="4" t="s">
        <v>108</v>
      </c>
      <c r="EXA68" s="4" t="s">
        <v>108</v>
      </c>
      <c r="EXB68" s="4" t="s">
        <v>108</v>
      </c>
      <c r="EXC68" s="4" t="s">
        <v>108</v>
      </c>
      <c r="EXD68" s="4" t="s">
        <v>108</v>
      </c>
      <c r="EXE68" s="4" t="s">
        <v>108</v>
      </c>
      <c r="EXF68" s="4" t="s">
        <v>108</v>
      </c>
      <c r="EXG68" s="4" t="s">
        <v>108</v>
      </c>
      <c r="EXH68" s="4" t="s">
        <v>108</v>
      </c>
      <c r="EXI68" s="4" t="s">
        <v>108</v>
      </c>
      <c r="EXJ68" s="4" t="s">
        <v>108</v>
      </c>
      <c r="EXK68" s="4" t="s">
        <v>108</v>
      </c>
      <c r="EXL68" s="4" t="s">
        <v>109</v>
      </c>
      <c r="EXM68" s="3" t="s">
        <v>392</v>
      </c>
      <c r="EXN68" s="3"/>
      <c r="EXO68" s="3"/>
      <c r="EXP68" s="4" t="s">
        <v>108</v>
      </c>
      <c r="EXQ68" s="4" t="s">
        <v>108</v>
      </c>
      <c r="EXR68" s="4" t="s">
        <v>108</v>
      </c>
      <c r="EXS68" s="4" t="s">
        <v>108</v>
      </c>
      <c r="EXT68" s="4" t="s">
        <v>108</v>
      </c>
      <c r="EXU68" s="4" t="s">
        <v>108</v>
      </c>
      <c r="EXV68" s="4" t="s">
        <v>108</v>
      </c>
      <c r="EXW68" s="4" t="s">
        <v>108</v>
      </c>
      <c r="EXX68" s="4" t="s">
        <v>108</v>
      </c>
      <c r="EXY68" s="4" t="s">
        <v>108</v>
      </c>
      <c r="EXZ68" s="4" t="s">
        <v>108</v>
      </c>
      <c r="EYA68" s="4" t="s">
        <v>108</v>
      </c>
      <c r="EYB68" s="4" t="s">
        <v>109</v>
      </c>
      <c r="EYC68" s="3" t="s">
        <v>392</v>
      </c>
      <c r="EYD68" s="3"/>
      <c r="EYE68" s="3"/>
      <c r="EYF68" s="4" t="s">
        <v>108</v>
      </c>
      <c r="EYG68" s="4" t="s">
        <v>108</v>
      </c>
      <c r="EYH68" s="4" t="s">
        <v>108</v>
      </c>
      <c r="EYI68" s="4" t="s">
        <v>108</v>
      </c>
      <c r="EYJ68" s="4" t="s">
        <v>108</v>
      </c>
      <c r="EYK68" s="4" t="s">
        <v>108</v>
      </c>
      <c r="EYL68" s="4" t="s">
        <v>108</v>
      </c>
      <c r="EYM68" s="4" t="s">
        <v>108</v>
      </c>
      <c r="EYN68" s="4" t="s">
        <v>108</v>
      </c>
      <c r="EYO68" s="4" t="s">
        <v>108</v>
      </c>
      <c r="EYP68" s="4" t="s">
        <v>108</v>
      </c>
      <c r="EYQ68" s="4" t="s">
        <v>108</v>
      </c>
      <c r="EYR68" s="4" t="s">
        <v>109</v>
      </c>
      <c r="EYS68" s="3" t="s">
        <v>392</v>
      </c>
      <c r="EYT68" s="3"/>
      <c r="EYU68" s="3"/>
      <c r="EYV68" s="4" t="s">
        <v>108</v>
      </c>
      <c r="EYW68" s="4" t="s">
        <v>108</v>
      </c>
      <c r="EYX68" s="4" t="s">
        <v>108</v>
      </c>
      <c r="EYY68" s="4" t="s">
        <v>108</v>
      </c>
      <c r="EYZ68" s="4" t="s">
        <v>108</v>
      </c>
      <c r="EZA68" s="4" t="s">
        <v>108</v>
      </c>
      <c r="EZB68" s="4" t="s">
        <v>108</v>
      </c>
      <c r="EZC68" s="4" t="s">
        <v>108</v>
      </c>
      <c r="EZD68" s="4" t="s">
        <v>108</v>
      </c>
      <c r="EZE68" s="4" t="s">
        <v>108</v>
      </c>
      <c r="EZF68" s="4" t="s">
        <v>108</v>
      </c>
      <c r="EZG68" s="4" t="s">
        <v>108</v>
      </c>
      <c r="EZH68" s="4" t="s">
        <v>109</v>
      </c>
      <c r="EZI68" s="3" t="s">
        <v>392</v>
      </c>
      <c r="EZJ68" s="3"/>
      <c r="EZK68" s="3"/>
      <c r="EZL68" s="4" t="s">
        <v>108</v>
      </c>
      <c r="EZM68" s="4" t="s">
        <v>108</v>
      </c>
      <c r="EZN68" s="4" t="s">
        <v>108</v>
      </c>
      <c r="EZO68" s="4" t="s">
        <v>108</v>
      </c>
      <c r="EZP68" s="4" t="s">
        <v>108</v>
      </c>
      <c r="EZQ68" s="4" t="s">
        <v>108</v>
      </c>
      <c r="EZR68" s="4" t="s">
        <v>108</v>
      </c>
      <c r="EZS68" s="4" t="s">
        <v>108</v>
      </c>
      <c r="EZT68" s="4" t="s">
        <v>108</v>
      </c>
      <c r="EZU68" s="4" t="s">
        <v>108</v>
      </c>
      <c r="EZV68" s="4" t="s">
        <v>108</v>
      </c>
      <c r="EZW68" s="4" t="s">
        <v>108</v>
      </c>
      <c r="EZX68" s="4" t="s">
        <v>109</v>
      </c>
      <c r="EZY68" s="3" t="s">
        <v>392</v>
      </c>
      <c r="EZZ68" s="3"/>
      <c r="FAA68" s="3"/>
      <c r="FAB68" s="4" t="s">
        <v>108</v>
      </c>
      <c r="FAC68" s="4" t="s">
        <v>108</v>
      </c>
      <c r="FAD68" s="4" t="s">
        <v>108</v>
      </c>
      <c r="FAE68" s="4" t="s">
        <v>108</v>
      </c>
      <c r="FAF68" s="4" t="s">
        <v>108</v>
      </c>
      <c r="FAG68" s="4" t="s">
        <v>108</v>
      </c>
      <c r="FAH68" s="4" t="s">
        <v>108</v>
      </c>
      <c r="FAI68" s="4" t="s">
        <v>108</v>
      </c>
      <c r="FAJ68" s="4" t="s">
        <v>108</v>
      </c>
      <c r="FAK68" s="4" t="s">
        <v>108</v>
      </c>
      <c r="FAL68" s="4" t="s">
        <v>108</v>
      </c>
      <c r="FAM68" s="4" t="s">
        <v>108</v>
      </c>
      <c r="FAN68" s="4" t="s">
        <v>109</v>
      </c>
      <c r="FAO68" s="3" t="s">
        <v>392</v>
      </c>
      <c r="FAP68" s="3"/>
      <c r="FAQ68" s="3"/>
      <c r="FAR68" s="4" t="s">
        <v>108</v>
      </c>
      <c r="FAS68" s="4" t="s">
        <v>108</v>
      </c>
      <c r="FAT68" s="4" t="s">
        <v>108</v>
      </c>
      <c r="FAU68" s="4" t="s">
        <v>108</v>
      </c>
      <c r="FAV68" s="4" t="s">
        <v>108</v>
      </c>
      <c r="FAW68" s="4" t="s">
        <v>108</v>
      </c>
      <c r="FAX68" s="4" t="s">
        <v>108</v>
      </c>
      <c r="FAY68" s="4" t="s">
        <v>108</v>
      </c>
      <c r="FAZ68" s="4" t="s">
        <v>108</v>
      </c>
      <c r="FBA68" s="4" t="s">
        <v>108</v>
      </c>
      <c r="FBB68" s="4" t="s">
        <v>108</v>
      </c>
      <c r="FBC68" s="4" t="s">
        <v>108</v>
      </c>
      <c r="FBD68" s="4" t="s">
        <v>109</v>
      </c>
      <c r="FBE68" s="3" t="s">
        <v>392</v>
      </c>
      <c r="FBF68" s="3"/>
      <c r="FBG68" s="3"/>
      <c r="FBH68" s="4" t="s">
        <v>108</v>
      </c>
      <c r="FBI68" s="4" t="s">
        <v>108</v>
      </c>
      <c r="FBJ68" s="4" t="s">
        <v>108</v>
      </c>
      <c r="FBK68" s="4" t="s">
        <v>108</v>
      </c>
      <c r="FBL68" s="4" t="s">
        <v>108</v>
      </c>
      <c r="FBM68" s="4" t="s">
        <v>108</v>
      </c>
      <c r="FBN68" s="4" t="s">
        <v>108</v>
      </c>
      <c r="FBO68" s="4" t="s">
        <v>108</v>
      </c>
      <c r="FBP68" s="4" t="s">
        <v>108</v>
      </c>
      <c r="FBQ68" s="4" t="s">
        <v>108</v>
      </c>
      <c r="FBR68" s="4" t="s">
        <v>108</v>
      </c>
      <c r="FBS68" s="4" t="s">
        <v>108</v>
      </c>
      <c r="FBT68" s="4" t="s">
        <v>109</v>
      </c>
      <c r="FBU68" s="3" t="s">
        <v>392</v>
      </c>
      <c r="FBV68" s="3"/>
      <c r="FBW68" s="3"/>
      <c r="FBX68" s="4" t="s">
        <v>108</v>
      </c>
      <c r="FBY68" s="4" t="s">
        <v>108</v>
      </c>
      <c r="FBZ68" s="4" t="s">
        <v>108</v>
      </c>
      <c r="FCA68" s="4" t="s">
        <v>108</v>
      </c>
      <c r="FCB68" s="4" t="s">
        <v>108</v>
      </c>
      <c r="FCC68" s="4" t="s">
        <v>108</v>
      </c>
      <c r="FCD68" s="4" t="s">
        <v>108</v>
      </c>
      <c r="FCE68" s="4" t="s">
        <v>108</v>
      </c>
      <c r="FCF68" s="4" t="s">
        <v>108</v>
      </c>
      <c r="FCG68" s="4" t="s">
        <v>108</v>
      </c>
      <c r="FCH68" s="4" t="s">
        <v>108</v>
      </c>
      <c r="FCI68" s="4" t="s">
        <v>108</v>
      </c>
      <c r="FCJ68" s="4" t="s">
        <v>109</v>
      </c>
      <c r="FCK68" s="3" t="s">
        <v>392</v>
      </c>
      <c r="FCL68" s="3"/>
      <c r="FCM68" s="3"/>
      <c r="FCN68" s="4" t="s">
        <v>108</v>
      </c>
      <c r="FCO68" s="4" t="s">
        <v>108</v>
      </c>
      <c r="FCP68" s="4" t="s">
        <v>108</v>
      </c>
      <c r="FCQ68" s="4" t="s">
        <v>108</v>
      </c>
      <c r="FCR68" s="4" t="s">
        <v>108</v>
      </c>
      <c r="FCS68" s="4" t="s">
        <v>108</v>
      </c>
      <c r="FCT68" s="4" t="s">
        <v>108</v>
      </c>
      <c r="FCU68" s="4" t="s">
        <v>108</v>
      </c>
      <c r="FCV68" s="4" t="s">
        <v>108</v>
      </c>
      <c r="FCW68" s="4" t="s">
        <v>108</v>
      </c>
      <c r="FCX68" s="4" t="s">
        <v>108</v>
      </c>
      <c r="FCY68" s="4" t="s">
        <v>108</v>
      </c>
      <c r="FCZ68" s="4" t="s">
        <v>109</v>
      </c>
      <c r="FDA68" s="3" t="s">
        <v>392</v>
      </c>
      <c r="FDB68" s="3"/>
      <c r="FDC68" s="3"/>
      <c r="FDD68" s="4" t="s">
        <v>108</v>
      </c>
      <c r="FDE68" s="4" t="s">
        <v>108</v>
      </c>
      <c r="FDF68" s="4" t="s">
        <v>108</v>
      </c>
      <c r="FDG68" s="4" t="s">
        <v>108</v>
      </c>
      <c r="FDH68" s="4" t="s">
        <v>108</v>
      </c>
      <c r="FDI68" s="4" t="s">
        <v>108</v>
      </c>
      <c r="FDJ68" s="4" t="s">
        <v>108</v>
      </c>
      <c r="FDK68" s="4" t="s">
        <v>108</v>
      </c>
      <c r="FDL68" s="4" t="s">
        <v>108</v>
      </c>
      <c r="FDM68" s="4" t="s">
        <v>108</v>
      </c>
      <c r="FDN68" s="4" t="s">
        <v>108</v>
      </c>
      <c r="FDO68" s="4" t="s">
        <v>108</v>
      </c>
      <c r="FDP68" s="4" t="s">
        <v>109</v>
      </c>
      <c r="FDQ68" s="3" t="s">
        <v>392</v>
      </c>
      <c r="FDR68" s="3"/>
      <c r="FDS68" s="3"/>
      <c r="FDT68" s="4" t="s">
        <v>108</v>
      </c>
      <c r="FDU68" s="4" t="s">
        <v>108</v>
      </c>
      <c r="FDV68" s="4" t="s">
        <v>108</v>
      </c>
      <c r="FDW68" s="4" t="s">
        <v>108</v>
      </c>
      <c r="FDX68" s="4" t="s">
        <v>108</v>
      </c>
      <c r="FDY68" s="4" t="s">
        <v>108</v>
      </c>
      <c r="FDZ68" s="4" t="s">
        <v>108</v>
      </c>
      <c r="FEA68" s="4" t="s">
        <v>108</v>
      </c>
      <c r="FEB68" s="4" t="s">
        <v>108</v>
      </c>
      <c r="FEC68" s="4" t="s">
        <v>108</v>
      </c>
      <c r="FED68" s="4" t="s">
        <v>108</v>
      </c>
      <c r="FEE68" s="4" t="s">
        <v>108</v>
      </c>
      <c r="FEF68" s="4" t="s">
        <v>109</v>
      </c>
      <c r="FEG68" s="3" t="s">
        <v>392</v>
      </c>
      <c r="FEH68" s="3"/>
      <c r="FEI68" s="3"/>
      <c r="FEJ68" s="4" t="s">
        <v>108</v>
      </c>
      <c r="FEK68" s="4" t="s">
        <v>108</v>
      </c>
      <c r="FEL68" s="4" t="s">
        <v>108</v>
      </c>
      <c r="FEM68" s="4" t="s">
        <v>108</v>
      </c>
      <c r="FEN68" s="4" t="s">
        <v>108</v>
      </c>
      <c r="FEO68" s="4" t="s">
        <v>108</v>
      </c>
      <c r="FEP68" s="4" t="s">
        <v>108</v>
      </c>
      <c r="FEQ68" s="4" t="s">
        <v>108</v>
      </c>
      <c r="FER68" s="4" t="s">
        <v>108</v>
      </c>
      <c r="FES68" s="4" t="s">
        <v>108</v>
      </c>
      <c r="FET68" s="4" t="s">
        <v>108</v>
      </c>
      <c r="FEU68" s="4" t="s">
        <v>108</v>
      </c>
      <c r="FEV68" s="4" t="s">
        <v>109</v>
      </c>
      <c r="FEW68" s="3" t="s">
        <v>392</v>
      </c>
      <c r="FEX68" s="3"/>
      <c r="FEY68" s="3"/>
      <c r="FEZ68" s="4" t="s">
        <v>108</v>
      </c>
      <c r="FFA68" s="4" t="s">
        <v>108</v>
      </c>
      <c r="FFB68" s="4" t="s">
        <v>108</v>
      </c>
      <c r="FFC68" s="4" t="s">
        <v>108</v>
      </c>
      <c r="FFD68" s="4" t="s">
        <v>108</v>
      </c>
      <c r="FFE68" s="4" t="s">
        <v>108</v>
      </c>
      <c r="FFF68" s="4" t="s">
        <v>108</v>
      </c>
      <c r="FFG68" s="4" t="s">
        <v>108</v>
      </c>
      <c r="FFH68" s="4" t="s">
        <v>108</v>
      </c>
      <c r="FFI68" s="4" t="s">
        <v>108</v>
      </c>
      <c r="FFJ68" s="4" t="s">
        <v>108</v>
      </c>
      <c r="FFK68" s="4" t="s">
        <v>108</v>
      </c>
      <c r="FFL68" s="4" t="s">
        <v>109</v>
      </c>
      <c r="FFM68" s="3" t="s">
        <v>392</v>
      </c>
      <c r="FFN68" s="3"/>
      <c r="FFO68" s="3"/>
      <c r="FFP68" s="4" t="s">
        <v>108</v>
      </c>
      <c r="FFQ68" s="4" t="s">
        <v>108</v>
      </c>
      <c r="FFR68" s="4" t="s">
        <v>108</v>
      </c>
      <c r="FFS68" s="4" t="s">
        <v>108</v>
      </c>
      <c r="FFT68" s="4" t="s">
        <v>108</v>
      </c>
      <c r="FFU68" s="4" t="s">
        <v>108</v>
      </c>
      <c r="FFV68" s="4" t="s">
        <v>108</v>
      </c>
      <c r="FFW68" s="4" t="s">
        <v>108</v>
      </c>
      <c r="FFX68" s="4" t="s">
        <v>108</v>
      </c>
      <c r="FFY68" s="4" t="s">
        <v>108</v>
      </c>
      <c r="FFZ68" s="4" t="s">
        <v>108</v>
      </c>
      <c r="FGA68" s="4" t="s">
        <v>108</v>
      </c>
      <c r="FGB68" s="4" t="s">
        <v>109</v>
      </c>
      <c r="FGC68" s="3" t="s">
        <v>392</v>
      </c>
      <c r="FGD68" s="3"/>
      <c r="FGE68" s="3"/>
      <c r="FGF68" s="4" t="s">
        <v>108</v>
      </c>
      <c r="FGG68" s="4" t="s">
        <v>108</v>
      </c>
      <c r="FGH68" s="4" t="s">
        <v>108</v>
      </c>
      <c r="FGI68" s="4" t="s">
        <v>108</v>
      </c>
      <c r="FGJ68" s="4" t="s">
        <v>108</v>
      </c>
      <c r="FGK68" s="4" t="s">
        <v>108</v>
      </c>
      <c r="FGL68" s="4" t="s">
        <v>108</v>
      </c>
      <c r="FGM68" s="4" t="s">
        <v>108</v>
      </c>
      <c r="FGN68" s="4" t="s">
        <v>108</v>
      </c>
      <c r="FGO68" s="4" t="s">
        <v>108</v>
      </c>
      <c r="FGP68" s="4" t="s">
        <v>108</v>
      </c>
      <c r="FGQ68" s="4" t="s">
        <v>108</v>
      </c>
      <c r="FGR68" s="4" t="s">
        <v>109</v>
      </c>
      <c r="FGS68" s="3" t="s">
        <v>392</v>
      </c>
      <c r="FGT68" s="3"/>
      <c r="FGU68" s="3"/>
      <c r="FGV68" s="4" t="s">
        <v>108</v>
      </c>
      <c r="FGW68" s="4" t="s">
        <v>108</v>
      </c>
      <c r="FGX68" s="4" t="s">
        <v>108</v>
      </c>
      <c r="FGY68" s="4" t="s">
        <v>108</v>
      </c>
      <c r="FGZ68" s="4" t="s">
        <v>108</v>
      </c>
      <c r="FHA68" s="4" t="s">
        <v>108</v>
      </c>
      <c r="FHB68" s="4" t="s">
        <v>108</v>
      </c>
      <c r="FHC68" s="4" t="s">
        <v>108</v>
      </c>
      <c r="FHD68" s="4" t="s">
        <v>108</v>
      </c>
      <c r="FHE68" s="4" t="s">
        <v>108</v>
      </c>
      <c r="FHF68" s="4" t="s">
        <v>108</v>
      </c>
      <c r="FHG68" s="4" t="s">
        <v>108</v>
      </c>
      <c r="FHH68" s="4" t="s">
        <v>109</v>
      </c>
      <c r="FHI68" s="3" t="s">
        <v>392</v>
      </c>
      <c r="FHJ68" s="3"/>
      <c r="FHK68" s="3"/>
      <c r="FHL68" s="4" t="s">
        <v>108</v>
      </c>
      <c r="FHM68" s="4" t="s">
        <v>108</v>
      </c>
      <c r="FHN68" s="4" t="s">
        <v>108</v>
      </c>
      <c r="FHO68" s="4" t="s">
        <v>108</v>
      </c>
      <c r="FHP68" s="4" t="s">
        <v>108</v>
      </c>
      <c r="FHQ68" s="4" t="s">
        <v>108</v>
      </c>
      <c r="FHR68" s="4" t="s">
        <v>108</v>
      </c>
      <c r="FHS68" s="4" t="s">
        <v>108</v>
      </c>
      <c r="FHT68" s="4" t="s">
        <v>108</v>
      </c>
      <c r="FHU68" s="4" t="s">
        <v>108</v>
      </c>
      <c r="FHV68" s="4" t="s">
        <v>108</v>
      </c>
      <c r="FHW68" s="4" t="s">
        <v>108</v>
      </c>
      <c r="FHX68" s="4" t="s">
        <v>109</v>
      </c>
      <c r="FHY68" s="3" t="s">
        <v>392</v>
      </c>
      <c r="FHZ68" s="3"/>
      <c r="FIA68" s="3"/>
      <c r="FIB68" s="4" t="s">
        <v>108</v>
      </c>
      <c r="FIC68" s="4" t="s">
        <v>108</v>
      </c>
      <c r="FID68" s="4" t="s">
        <v>108</v>
      </c>
      <c r="FIE68" s="4" t="s">
        <v>108</v>
      </c>
      <c r="FIF68" s="4" t="s">
        <v>108</v>
      </c>
      <c r="FIG68" s="4" t="s">
        <v>108</v>
      </c>
      <c r="FIH68" s="4" t="s">
        <v>108</v>
      </c>
      <c r="FII68" s="4" t="s">
        <v>108</v>
      </c>
      <c r="FIJ68" s="4" t="s">
        <v>108</v>
      </c>
      <c r="FIK68" s="4" t="s">
        <v>108</v>
      </c>
      <c r="FIL68" s="4" t="s">
        <v>108</v>
      </c>
      <c r="FIM68" s="4" t="s">
        <v>108</v>
      </c>
      <c r="FIN68" s="4" t="s">
        <v>109</v>
      </c>
      <c r="FIO68" s="3" t="s">
        <v>392</v>
      </c>
      <c r="FIP68" s="3"/>
      <c r="FIQ68" s="3"/>
      <c r="FIR68" s="4" t="s">
        <v>108</v>
      </c>
      <c r="FIS68" s="4" t="s">
        <v>108</v>
      </c>
      <c r="FIT68" s="4" t="s">
        <v>108</v>
      </c>
      <c r="FIU68" s="4" t="s">
        <v>108</v>
      </c>
      <c r="FIV68" s="4" t="s">
        <v>108</v>
      </c>
      <c r="FIW68" s="4" t="s">
        <v>108</v>
      </c>
      <c r="FIX68" s="4" t="s">
        <v>108</v>
      </c>
      <c r="FIY68" s="4" t="s">
        <v>108</v>
      </c>
      <c r="FIZ68" s="4" t="s">
        <v>108</v>
      </c>
      <c r="FJA68" s="4" t="s">
        <v>108</v>
      </c>
      <c r="FJB68" s="4" t="s">
        <v>108</v>
      </c>
      <c r="FJC68" s="4" t="s">
        <v>108</v>
      </c>
      <c r="FJD68" s="4" t="s">
        <v>109</v>
      </c>
      <c r="FJE68" s="3" t="s">
        <v>392</v>
      </c>
      <c r="FJF68" s="3"/>
      <c r="FJG68" s="3"/>
      <c r="FJH68" s="4" t="s">
        <v>108</v>
      </c>
      <c r="FJI68" s="4" t="s">
        <v>108</v>
      </c>
      <c r="FJJ68" s="4" t="s">
        <v>108</v>
      </c>
      <c r="FJK68" s="4" t="s">
        <v>108</v>
      </c>
      <c r="FJL68" s="4" t="s">
        <v>108</v>
      </c>
      <c r="FJM68" s="4" t="s">
        <v>108</v>
      </c>
      <c r="FJN68" s="4" t="s">
        <v>108</v>
      </c>
      <c r="FJO68" s="4" t="s">
        <v>108</v>
      </c>
      <c r="FJP68" s="4" t="s">
        <v>108</v>
      </c>
      <c r="FJQ68" s="4" t="s">
        <v>108</v>
      </c>
      <c r="FJR68" s="4" t="s">
        <v>108</v>
      </c>
      <c r="FJS68" s="4" t="s">
        <v>108</v>
      </c>
      <c r="FJT68" s="4" t="s">
        <v>109</v>
      </c>
      <c r="FJU68" s="3" t="s">
        <v>392</v>
      </c>
      <c r="FJV68" s="3"/>
      <c r="FJW68" s="3"/>
      <c r="FJX68" s="4" t="s">
        <v>108</v>
      </c>
      <c r="FJY68" s="4" t="s">
        <v>108</v>
      </c>
      <c r="FJZ68" s="4" t="s">
        <v>108</v>
      </c>
      <c r="FKA68" s="4" t="s">
        <v>108</v>
      </c>
      <c r="FKB68" s="4" t="s">
        <v>108</v>
      </c>
      <c r="FKC68" s="4" t="s">
        <v>108</v>
      </c>
      <c r="FKD68" s="4" t="s">
        <v>108</v>
      </c>
      <c r="FKE68" s="4" t="s">
        <v>108</v>
      </c>
      <c r="FKF68" s="4" t="s">
        <v>108</v>
      </c>
      <c r="FKG68" s="4" t="s">
        <v>108</v>
      </c>
      <c r="FKH68" s="4" t="s">
        <v>108</v>
      </c>
      <c r="FKI68" s="4" t="s">
        <v>108</v>
      </c>
      <c r="FKJ68" s="4" t="s">
        <v>109</v>
      </c>
      <c r="FKK68" s="3" t="s">
        <v>392</v>
      </c>
      <c r="FKL68" s="3"/>
      <c r="FKM68" s="3"/>
      <c r="FKN68" s="4" t="s">
        <v>108</v>
      </c>
      <c r="FKO68" s="4" t="s">
        <v>108</v>
      </c>
      <c r="FKP68" s="4" t="s">
        <v>108</v>
      </c>
      <c r="FKQ68" s="4" t="s">
        <v>108</v>
      </c>
      <c r="FKR68" s="4" t="s">
        <v>108</v>
      </c>
      <c r="FKS68" s="4" t="s">
        <v>108</v>
      </c>
      <c r="FKT68" s="4" t="s">
        <v>108</v>
      </c>
      <c r="FKU68" s="4" t="s">
        <v>108</v>
      </c>
      <c r="FKV68" s="4" t="s">
        <v>108</v>
      </c>
      <c r="FKW68" s="4" t="s">
        <v>108</v>
      </c>
      <c r="FKX68" s="4" t="s">
        <v>108</v>
      </c>
      <c r="FKY68" s="4" t="s">
        <v>108</v>
      </c>
      <c r="FKZ68" s="4" t="s">
        <v>109</v>
      </c>
      <c r="FLA68" s="3" t="s">
        <v>392</v>
      </c>
      <c r="FLB68" s="3"/>
      <c r="FLC68" s="3"/>
      <c r="FLD68" s="4" t="s">
        <v>108</v>
      </c>
      <c r="FLE68" s="4" t="s">
        <v>108</v>
      </c>
      <c r="FLF68" s="4" t="s">
        <v>108</v>
      </c>
      <c r="FLG68" s="4" t="s">
        <v>108</v>
      </c>
      <c r="FLH68" s="4" t="s">
        <v>108</v>
      </c>
      <c r="FLI68" s="4" t="s">
        <v>108</v>
      </c>
      <c r="FLJ68" s="4" t="s">
        <v>108</v>
      </c>
      <c r="FLK68" s="4" t="s">
        <v>108</v>
      </c>
      <c r="FLL68" s="4" t="s">
        <v>108</v>
      </c>
      <c r="FLM68" s="4" t="s">
        <v>108</v>
      </c>
      <c r="FLN68" s="4" t="s">
        <v>108</v>
      </c>
      <c r="FLO68" s="4" t="s">
        <v>108</v>
      </c>
      <c r="FLP68" s="4" t="s">
        <v>109</v>
      </c>
      <c r="FLQ68" s="3" t="s">
        <v>392</v>
      </c>
      <c r="FLR68" s="3"/>
      <c r="FLS68" s="3"/>
      <c r="FLT68" s="4" t="s">
        <v>108</v>
      </c>
      <c r="FLU68" s="4" t="s">
        <v>108</v>
      </c>
      <c r="FLV68" s="4" t="s">
        <v>108</v>
      </c>
      <c r="FLW68" s="4" t="s">
        <v>108</v>
      </c>
      <c r="FLX68" s="4" t="s">
        <v>108</v>
      </c>
      <c r="FLY68" s="4" t="s">
        <v>108</v>
      </c>
      <c r="FLZ68" s="4" t="s">
        <v>108</v>
      </c>
      <c r="FMA68" s="4" t="s">
        <v>108</v>
      </c>
      <c r="FMB68" s="4" t="s">
        <v>108</v>
      </c>
      <c r="FMC68" s="4" t="s">
        <v>108</v>
      </c>
      <c r="FMD68" s="4" t="s">
        <v>108</v>
      </c>
      <c r="FME68" s="4" t="s">
        <v>108</v>
      </c>
      <c r="FMF68" s="4" t="s">
        <v>109</v>
      </c>
      <c r="FMG68" s="3" t="s">
        <v>392</v>
      </c>
      <c r="FMH68" s="3"/>
      <c r="FMI68" s="3"/>
      <c r="FMJ68" s="4" t="s">
        <v>108</v>
      </c>
      <c r="FMK68" s="4" t="s">
        <v>108</v>
      </c>
      <c r="FML68" s="4" t="s">
        <v>108</v>
      </c>
      <c r="FMM68" s="4" t="s">
        <v>108</v>
      </c>
      <c r="FMN68" s="4" t="s">
        <v>108</v>
      </c>
      <c r="FMO68" s="4" t="s">
        <v>108</v>
      </c>
      <c r="FMP68" s="4" t="s">
        <v>108</v>
      </c>
      <c r="FMQ68" s="4" t="s">
        <v>108</v>
      </c>
      <c r="FMR68" s="4" t="s">
        <v>108</v>
      </c>
      <c r="FMS68" s="4" t="s">
        <v>108</v>
      </c>
      <c r="FMT68" s="4" t="s">
        <v>108</v>
      </c>
      <c r="FMU68" s="4" t="s">
        <v>108</v>
      </c>
      <c r="FMV68" s="4" t="s">
        <v>109</v>
      </c>
      <c r="FMW68" s="3" t="s">
        <v>392</v>
      </c>
      <c r="FMX68" s="3"/>
      <c r="FMY68" s="3"/>
      <c r="FMZ68" s="4" t="s">
        <v>108</v>
      </c>
      <c r="FNA68" s="4" t="s">
        <v>108</v>
      </c>
      <c r="FNB68" s="4" t="s">
        <v>108</v>
      </c>
      <c r="FNC68" s="4" t="s">
        <v>108</v>
      </c>
      <c r="FND68" s="4" t="s">
        <v>108</v>
      </c>
      <c r="FNE68" s="4" t="s">
        <v>108</v>
      </c>
      <c r="FNF68" s="4" t="s">
        <v>108</v>
      </c>
      <c r="FNG68" s="4" t="s">
        <v>108</v>
      </c>
      <c r="FNH68" s="4" t="s">
        <v>108</v>
      </c>
      <c r="FNI68" s="4" t="s">
        <v>108</v>
      </c>
      <c r="FNJ68" s="4" t="s">
        <v>108</v>
      </c>
      <c r="FNK68" s="4" t="s">
        <v>108</v>
      </c>
      <c r="FNL68" s="4" t="s">
        <v>109</v>
      </c>
      <c r="FNM68" s="3" t="s">
        <v>392</v>
      </c>
      <c r="FNN68" s="3"/>
      <c r="FNO68" s="3"/>
      <c r="FNP68" s="4" t="s">
        <v>108</v>
      </c>
      <c r="FNQ68" s="4" t="s">
        <v>108</v>
      </c>
      <c r="FNR68" s="4" t="s">
        <v>108</v>
      </c>
      <c r="FNS68" s="4" t="s">
        <v>108</v>
      </c>
      <c r="FNT68" s="4" t="s">
        <v>108</v>
      </c>
      <c r="FNU68" s="4" t="s">
        <v>108</v>
      </c>
      <c r="FNV68" s="4" t="s">
        <v>108</v>
      </c>
      <c r="FNW68" s="4" t="s">
        <v>108</v>
      </c>
      <c r="FNX68" s="4" t="s">
        <v>108</v>
      </c>
      <c r="FNY68" s="4" t="s">
        <v>108</v>
      </c>
      <c r="FNZ68" s="4" t="s">
        <v>108</v>
      </c>
      <c r="FOA68" s="4" t="s">
        <v>108</v>
      </c>
      <c r="FOB68" s="4" t="s">
        <v>109</v>
      </c>
      <c r="FOC68" s="3" t="s">
        <v>392</v>
      </c>
      <c r="FOD68" s="3"/>
      <c r="FOE68" s="3"/>
      <c r="FOF68" s="4" t="s">
        <v>108</v>
      </c>
      <c r="FOG68" s="4" t="s">
        <v>108</v>
      </c>
      <c r="FOH68" s="4" t="s">
        <v>108</v>
      </c>
      <c r="FOI68" s="4" t="s">
        <v>108</v>
      </c>
      <c r="FOJ68" s="4" t="s">
        <v>108</v>
      </c>
      <c r="FOK68" s="4" t="s">
        <v>108</v>
      </c>
      <c r="FOL68" s="4" t="s">
        <v>108</v>
      </c>
      <c r="FOM68" s="4" t="s">
        <v>108</v>
      </c>
      <c r="FON68" s="4" t="s">
        <v>108</v>
      </c>
      <c r="FOO68" s="4" t="s">
        <v>108</v>
      </c>
      <c r="FOP68" s="4" t="s">
        <v>108</v>
      </c>
      <c r="FOQ68" s="4" t="s">
        <v>108</v>
      </c>
      <c r="FOR68" s="4" t="s">
        <v>109</v>
      </c>
      <c r="FOS68" s="3" t="s">
        <v>392</v>
      </c>
      <c r="FOT68" s="3"/>
      <c r="FOU68" s="3"/>
      <c r="FOV68" s="4" t="s">
        <v>108</v>
      </c>
      <c r="FOW68" s="4" t="s">
        <v>108</v>
      </c>
      <c r="FOX68" s="4" t="s">
        <v>108</v>
      </c>
      <c r="FOY68" s="4" t="s">
        <v>108</v>
      </c>
      <c r="FOZ68" s="4" t="s">
        <v>108</v>
      </c>
      <c r="FPA68" s="4" t="s">
        <v>108</v>
      </c>
      <c r="FPB68" s="4" t="s">
        <v>108</v>
      </c>
      <c r="FPC68" s="4" t="s">
        <v>108</v>
      </c>
      <c r="FPD68" s="4" t="s">
        <v>108</v>
      </c>
      <c r="FPE68" s="4" t="s">
        <v>108</v>
      </c>
      <c r="FPF68" s="4" t="s">
        <v>108</v>
      </c>
      <c r="FPG68" s="4" t="s">
        <v>108</v>
      </c>
      <c r="FPH68" s="4" t="s">
        <v>109</v>
      </c>
      <c r="FPI68" s="3" t="s">
        <v>392</v>
      </c>
      <c r="FPJ68" s="3"/>
      <c r="FPK68" s="3"/>
      <c r="FPL68" s="4" t="s">
        <v>108</v>
      </c>
      <c r="FPM68" s="4" t="s">
        <v>108</v>
      </c>
      <c r="FPN68" s="4" t="s">
        <v>108</v>
      </c>
      <c r="FPO68" s="4" t="s">
        <v>108</v>
      </c>
      <c r="FPP68" s="4" t="s">
        <v>108</v>
      </c>
      <c r="FPQ68" s="4" t="s">
        <v>108</v>
      </c>
      <c r="FPR68" s="4" t="s">
        <v>108</v>
      </c>
      <c r="FPS68" s="4" t="s">
        <v>108</v>
      </c>
      <c r="FPT68" s="4" t="s">
        <v>108</v>
      </c>
      <c r="FPU68" s="4" t="s">
        <v>108</v>
      </c>
      <c r="FPV68" s="4" t="s">
        <v>108</v>
      </c>
      <c r="FPW68" s="4" t="s">
        <v>108</v>
      </c>
      <c r="FPX68" s="4" t="s">
        <v>109</v>
      </c>
      <c r="FPY68" s="3" t="s">
        <v>392</v>
      </c>
      <c r="FPZ68" s="3"/>
      <c r="FQA68" s="3"/>
      <c r="FQB68" s="4" t="s">
        <v>108</v>
      </c>
      <c r="FQC68" s="4" t="s">
        <v>108</v>
      </c>
      <c r="FQD68" s="4" t="s">
        <v>108</v>
      </c>
      <c r="FQE68" s="4" t="s">
        <v>108</v>
      </c>
      <c r="FQF68" s="4" t="s">
        <v>108</v>
      </c>
      <c r="FQG68" s="4" t="s">
        <v>108</v>
      </c>
      <c r="FQH68" s="4" t="s">
        <v>108</v>
      </c>
      <c r="FQI68" s="4" t="s">
        <v>108</v>
      </c>
      <c r="FQJ68" s="4" t="s">
        <v>108</v>
      </c>
      <c r="FQK68" s="4" t="s">
        <v>108</v>
      </c>
      <c r="FQL68" s="4" t="s">
        <v>108</v>
      </c>
      <c r="FQM68" s="4" t="s">
        <v>108</v>
      </c>
      <c r="FQN68" s="4" t="s">
        <v>109</v>
      </c>
      <c r="FQO68" s="3" t="s">
        <v>392</v>
      </c>
      <c r="FQP68" s="3"/>
      <c r="FQQ68" s="3"/>
      <c r="FQR68" s="4" t="s">
        <v>108</v>
      </c>
      <c r="FQS68" s="4" t="s">
        <v>108</v>
      </c>
      <c r="FQT68" s="4" t="s">
        <v>108</v>
      </c>
      <c r="FQU68" s="4" t="s">
        <v>108</v>
      </c>
      <c r="FQV68" s="4" t="s">
        <v>108</v>
      </c>
      <c r="FQW68" s="4" t="s">
        <v>108</v>
      </c>
      <c r="FQX68" s="4" t="s">
        <v>108</v>
      </c>
      <c r="FQY68" s="4" t="s">
        <v>108</v>
      </c>
      <c r="FQZ68" s="4" t="s">
        <v>108</v>
      </c>
      <c r="FRA68" s="4" t="s">
        <v>108</v>
      </c>
      <c r="FRB68" s="4" t="s">
        <v>108</v>
      </c>
      <c r="FRC68" s="4" t="s">
        <v>108</v>
      </c>
      <c r="FRD68" s="4" t="s">
        <v>109</v>
      </c>
      <c r="FRE68" s="3" t="s">
        <v>392</v>
      </c>
      <c r="FRF68" s="3"/>
      <c r="FRG68" s="3"/>
      <c r="FRH68" s="4" t="s">
        <v>108</v>
      </c>
      <c r="FRI68" s="4" t="s">
        <v>108</v>
      </c>
      <c r="FRJ68" s="4" t="s">
        <v>108</v>
      </c>
      <c r="FRK68" s="4" t="s">
        <v>108</v>
      </c>
      <c r="FRL68" s="4" t="s">
        <v>108</v>
      </c>
      <c r="FRM68" s="4" t="s">
        <v>108</v>
      </c>
      <c r="FRN68" s="4" t="s">
        <v>108</v>
      </c>
      <c r="FRO68" s="4" t="s">
        <v>108</v>
      </c>
      <c r="FRP68" s="4" t="s">
        <v>108</v>
      </c>
      <c r="FRQ68" s="4" t="s">
        <v>108</v>
      </c>
      <c r="FRR68" s="4" t="s">
        <v>108</v>
      </c>
      <c r="FRS68" s="4" t="s">
        <v>108</v>
      </c>
      <c r="FRT68" s="4" t="s">
        <v>109</v>
      </c>
      <c r="FRU68" s="3" t="s">
        <v>392</v>
      </c>
      <c r="FRV68" s="3"/>
      <c r="FRW68" s="3"/>
      <c r="FRX68" s="4" t="s">
        <v>108</v>
      </c>
      <c r="FRY68" s="4" t="s">
        <v>108</v>
      </c>
      <c r="FRZ68" s="4" t="s">
        <v>108</v>
      </c>
      <c r="FSA68" s="4" t="s">
        <v>108</v>
      </c>
      <c r="FSB68" s="4" t="s">
        <v>108</v>
      </c>
      <c r="FSC68" s="4" t="s">
        <v>108</v>
      </c>
      <c r="FSD68" s="4" t="s">
        <v>108</v>
      </c>
      <c r="FSE68" s="4" t="s">
        <v>108</v>
      </c>
      <c r="FSF68" s="4" t="s">
        <v>108</v>
      </c>
      <c r="FSG68" s="4" t="s">
        <v>108</v>
      </c>
      <c r="FSH68" s="4" t="s">
        <v>108</v>
      </c>
      <c r="FSI68" s="4" t="s">
        <v>108</v>
      </c>
      <c r="FSJ68" s="4" t="s">
        <v>109</v>
      </c>
      <c r="FSK68" s="3" t="s">
        <v>392</v>
      </c>
      <c r="FSL68" s="3"/>
      <c r="FSM68" s="3"/>
      <c r="FSN68" s="4" t="s">
        <v>108</v>
      </c>
      <c r="FSO68" s="4" t="s">
        <v>108</v>
      </c>
      <c r="FSP68" s="4" t="s">
        <v>108</v>
      </c>
      <c r="FSQ68" s="4" t="s">
        <v>108</v>
      </c>
      <c r="FSR68" s="4" t="s">
        <v>108</v>
      </c>
      <c r="FSS68" s="4" t="s">
        <v>108</v>
      </c>
      <c r="FST68" s="4" t="s">
        <v>108</v>
      </c>
      <c r="FSU68" s="4" t="s">
        <v>108</v>
      </c>
      <c r="FSV68" s="4" t="s">
        <v>108</v>
      </c>
      <c r="FSW68" s="4" t="s">
        <v>108</v>
      </c>
      <c r="FSX68" s="4" t="s">
        <v>108</v>
      </c>
      <c r="FSY68" s="4" t="s">
        <v>108</v>
      </c>
      <c r="FSZ68" s="4" t="s">
        <v>109</v>
      </c>
      <c r="FTA68" s="3" t="s">
        <v>392</v>
      </c>
      <c r="FTB68" s="3"/>
      <c r="FTC68" s="3"/>
      <c r="FTD68" s="4" t="s">
        <v>108</v>
      </c>
      <c r="FTE68" s="4" t="s">
        <v>108</v>
      </c>
      <c r="FTF68" s="4" t="s">
        <v>108</v>
      </c>
      <c r="FTG68" s="4" t="s">
        <v>108</v>
      </c>
      <c r="FTH68" s="4" t="s">
        <v>108</v>
      </c>
      <c r="FTI68" s="4" t="s">
        <v>108</v>
      </c>
      <c r="FTJ68" s="4" t="s">
        <v>108</v>
      </c>
      <c r="FTK68" s="4" t="s">
        <v>108</v>
      </c>
      <c r="FTL68" s="4" t="s">
        <v>108</v>
      </c>
      <c r="FTM68" s="4" t="s">
        <v>108</v>
      </c>
      <c r="FTN68" s="4" t="s">
        <v>108</v>
      </c>
      <c r="FTO68" s="4" t="s">
        <v>108</v>
      </c>
      <c r="FTP68" s="4" t="s">
        <v>109</v>
      </c>
      <c r="FTQ68" s="3" t="s">
        <v>392</v>
      </c>
      <c r="FTR68" s="3"/>
      <c r="FTS68" s="3"/>
      <c r="FTT68" s="4" t="s">
        <v>108</v>
      </c>
      <c r="FTU68" s="4" t="s">
        <v>108</v>
      </c>
      <c r="FTV68" s="4" t="s">
        <v>108</v>
      </c>
      <c r="FTW68" s="4" t="s">
        <v>108</v>
      </c>
      <c r="FTX68" s="4" t="s">
        <v>108</v>
      </c>
      <c r="FTY68" s="4" t="s">
        <v>108</v>
      </c>
      <c r="FTZ68" s="4" t="s">
        <v>108</v>
      </c>
      <c r="FUA68" s="4" t="s">
        <v>108</v>
      </c>
      <c r="FUB68" s="4" t="s">
        <v>108</v>
      </c>
      <c r="FUC68" s="4" t="s">
        <v>108</v>
      </c>
      <c r="FUD68" s="4" t="s">
        <v>108</v>
      </c>
      <c r="FUE68" s="4" t="s">
        <v>108</v>
      </c>
      <c r="FUF68" s="4" t="s">
        <v>109</v>
      </c>
      <c r="FUG68" s="3" t="s">
        <v>392</v>
      </c>
      <c r="FUH68" s="3"/>
      <c r="FUI68" s="3"/>
      <c r="FUJ68" s="4" t="s">
        <v>108</v>
      </c>
      <c r="FUK68" s="4" t="s">
        <v>108</v>
      </c>
      <c r="FUL68" s="4" t="s">
        <v>108</v>
      </c>
      <c r="FUM68" s="4" t="s">
        <v>108</v>
      </c>
      <c r="FUN68" s="4" t="s">
        <v>108</v>
      </c>
      <c r="FUO68" s="4" t="s">
        <v>108</v>
      </c>
      <c r="FUP68" s="4" t="s">
        <v>108</v>
      </c>
      <c r="FUQ68" s="4" t="s">
        <v>108</v>
      </c>
      <c r="FUR68" s="4" t="s">
        <v>108</v>
      </c>
      <c r="FUS68" s="4" t="s">
        <v>108</v>
      </c>
      <c r="FUT68" s="4" t="s">
        <v>108</v>
      </c>
      <c r="FUU68" s="4" t="s">
        <v>108</v>
      </c>
      <c r="FUV68" s="4" t="s">
        <v>109</v>
      </c>
      <c r="FUW68" s="3" t="s">
        <v>392</v>
      </c>
      <c r="FUX68" s="3"/>
      <c r="FUY68" s="3"/>
      <c r="FUZ68" s="4" t="s">
        <v>108</v>
      </c>
      <c r="FVA68" s="4" t="s">
        <v>108</v>
      </c>
      <c r="FVB68" s="4" t="s">
        <v>108</v>
      </c>
      <c r="FVC68" s="4" t="s">
        <v>108</v>
      </c>
      <c r="FVD68" s="4" t="s">
        <v>108</v>
      </c>
      <c r="FVE68" s="4" t="s">
        <v>108</v>
      </c>
      <c r="FVF68" s="4" t="s">
        <v>108</v>
      </c>
      <c r="FVG68" s="4" t="s">
        <v>108</v>
      </c>
      <c r="FVH68" s="4" t="s">
        <v>108</v>
      </c>
      <c r="FVI68" s="4" t="s">
        <v>108</v>
      </c>
      <c r="FVJ68" s="4" t="s">
        <v>108</v>
      </c>
      <c r="FVK68" s="4" t="s">
        <v>108</v>
      </c>
      <c r="FVL68" s="4" t="s">
        <v>109</v>
      </c>
      <c r="FVM68" s="3" t="s">
        <v>392</v>
      </c>
      <c r="FVN68" s="3"/>
      <c r="FVO68" s="3"/>
      <c r="FVP68" s="4" t="s">
        <v>108</v>
      </c>
      <c r="FVQ68" s="4" t="s">
        <v>108</v>
      </c>
      <c r="FVR68" s="4" t="s">
        <v>108</v>
      </c>
      <c r="FVS68" s="4" t="s">
        <v>108</v>
      </c>
      <c r="FVT68" s="4" t="s">
        <v>108</v>
      </c>
      <c r="FVU68" s="4" t="s">
        <v>108</v>
      </c>
      <c r="FVV68" s="4" t="s">
        <v>108</v>
      </c>
      <c r="FVW68" s="4" t="s">
        <v>108</v>
      </c>
      <c r="FVX68" s="4" t="s">
        <v>108</v>
      </c>
      <c r="FVY68" s="4" t="s">
        <v>108</v>
      </c>
      <c r="FVZ68" s="4" t="s">
        <v>108</v>
      </c>
      <c r="FWA68" s="4" t="s">
        <v>108</v>
      </c>
      <c r="FWB68" s="4" t="s">
        <v>109</v>
      </c>
      <c r="FWC68" s="3" t="s">
        <v>392</v>
      </c>
      <c r="FWD68" s="3"/>
      <c r="FWE68" s="3"/>
      <c r="FWF68" s="4" t="s">
        <v>108</v>
      </c>
      <c r="FWG68" s="4" t="s">
        <v>108</v>
      </c>
      <c r="FWH68" s="4" t="s">
        <v>108</v>
      </c>
      <c r="FWI68" s="4" t="s">
        <v>108</v>
      </c>
      <c r="FWJ68" s="4" t="s">
        <v>108</v>
      </c>
      <c r="FWK68" s="4" t="s">
        <v>108</v>
      </c>
      <c r="FWL68" s="4" t="s">
        <v>108</v>
      </c>
      <c r="FWM68" s="4" t="s">
        <v>108</v>
      </c>
      <c r="FWN68" s="4" t="s">
        <v>108</v>
      </c>
      <c r="FWO68" s="4" t="s">
        <v>108</v>
      </c>
      <c r="FWP68" s="4" t="s">
        <v>108</v>
      </c>
      <c r="FWQ68" s="4" t="s">
        <v>108</v>
      </c>
      <c r="FWR68" s="4" t="s">
        <v>109</v>
      </c>
      <c r="FWS68" s="3" t="s">
        <v>392</v>
      </c>
      <c r="FWT68" s="3"/>
      <c r="FWU68" s="3"/>
      <c r="FWV68" s="4" t="s">
        <v>108</v>
      </c>
      <c r="FWW68" s="4" t="s">
        <v>108</v>
      </c>
      <c r="FWX68" s="4" t="s">
        <v>108</v>
      </c>
      <c r="FWY68" s="4" t="s">
        <v>108</v>
      </c>
      <c r="FWZ68" s="4" t="s">
        <v>108</v>
      </c>
      <c r="FXA68" s="4" t="s">
        <v>108</v>
      </c>
      <c r="FXB68" s="4" t="s">
        <v>108</v>
      </c>
      <c r="FXC68" s="4" t="s">
        <v>108</v>
      </c>
      <c r="FXD68" s="4" t="s">
        <v>108</v>
      </c>
      <c r="FXE68" s="4" t="s">
        <v>108</v>
      </c>
      <c r="FXF68" s="4" t="s">
        <v>108</v>
      </c>
      <c r="FXG68" s="4" t="s">
        <v>108</v>
      </c>
      <c r="FXH68" s="4" t="s">
        <v>109</v>
      </c>
      <c r="FXI68" s="3" t="s">
        <v>392</v>
      </c>
      <c r="FXJ68" s="3"/>
      <c r="FXK68" s="3"/>
      <c r="FXL68" s="4" t="s">
        <v>108</v>
      </c>
      <c r="FXM68" s="4" t="s">
        <v>108</v>
      </c>
      <c r="FXN68" s="4" t="s">
        <v>108</v>
      </c>
      <c r="FXO68" s="4" t="s">
        <v>108</v>
      </c>
      <c r="FXP68" s="4" t="s">
        <v>108</v>
      </c>
      <c r="FXQ68" s="4" t="s">
        <v>108</v>
      </c>
      <c r="FXR68" s="4" t="s">
        <v>108</v>
      </c>
      <c r="FXS68" s="4" t="s">
        <v>108</v>
      </c>
      <c r="FXT68" s="4" t="s">
        <v>108</v>
      </c>
      <c r="FXU68" s="4" t="s">
        <v>108</v>
      </c>
      <c r="FXV68" s="4" t="s">
        <v>108</v>
      </c>
      <c r="FXW68" s="4" t="s">
        <v>108</v>
      </c>
      <c r="FXX68" s="4" t="s">
        <v>109</v>
      </c>
      <c r="FXY68" s="3" t="s">
        <v>392</v>
      </c>
      <c r="FXZ68" s="3"/>
      <c r="FYA68" s="3"/>
      <c r="FYB68" s="4" t="s">
        <v>108</v>
      </c>
      <c r="FYC68" s="4" t="s">
        <v>108</v>
      </c>
      <c r="FYD68" s="4" t="s">
        <v>108</v>
      </c>
      <c r="FYE68" s="4" t="s">
        <v>108</v>
      </c>
      <c r="FYF68" s="4" t="s">
        <v>108</v>
      </c>
      <c r="FYG68" s="4" t="s">
        <v>108</v>
      </c>
      <c r="FYH68" s="4" t="s">
        <v>108</v>
      </c>
      <c r="FYI68" s="4" t="s">
        <v>108</v>
      </c>
      <c r="FYJ68" s="4" t="s">
        <v>108</v>
      </c>
      <c r="FYK68" s="4" t="s">
        <v>108</v>
      </c>
      <c r="FYL68" s="4" t="s">
        <v>108</v>
      </c>
      <c r="FYM68" s="4" t="s">
        <v>108</v>
      </c>
      <c r="FYN68" s="4" t="s">
        <v>109</v>
      </c>
      <c r="FYO68" s="3" t="s">
        <v>392</v>
      </c>
      <c r="FYP68" s="3"/>
      <c r="FYQ68" s="3"/>
      <c r="FYR68" s="4" t="s">
        <v>108</v>
      </c>
      <c r="FYS68" s="4" t="s">
        <v>108</v>
      </c>
      <c r="FYT68" s="4" t="s">
        <v>108</v>
      </c>
      <c r="FYU68" s="4" t="s">
        <v>108</v>
      </c>
      <c r="FYV68" s="4" t="s">
        <v>108</v>
      </c>
      <c r="FYW68" s="4" t="s">
        <v>108</v>
      </c>
      <c r="FYX68" s="4" t="s">
        <v>108</v>
      </c>
      <c r="FYY68" s="4" t="s">
        <v>108</v>
      </c>
      <c r="FYZ68" s="4" t="s">
        <v>108</v>
      </c>
      <c r="FZA68" s="4" t="s">
        <v>108</v>
      </c>
      <c r="FZB68" s="4" t="s">
        <v>108</v>
      </c>
      <c r="FZC68" s="4" t="s">
        <v>108</v>
      </c>
      <c r="FZD68" s="4" t="s">
        <v>109</v>
      </c>
      <c r="FZE68" s="3" t="s">
        <v>392</v>
      </c>
      <c r="FZF68" s="3"/>
      <c r="FZG68" s="3"/>
      <c r="FZH68" s="4" t="s">
        <v>108</v>
      </c>
      <c r="FZI68" s="4" t="s">
        <v>108</v>
      </c>
      <c r="FZJ68" s="4" t="s">
        <v>108</v>
      </c>
      <c r="FZK68" s="4" t="s">
        <v>108</v>
      </c>
      <c r="FZL68" s="4" t="s">
        <v>108</v>
      </c>
      <c r="FZM68" s="4" t="s">
        <v>108</v>
      </c>
      <c r="FZN68" s="4" t="s">
        <v>108</v>
      </c>
      <c r="FZO68" s="4" t="s">
        <v>108</v>
      </c>
      <c r="FZP68" s="4" t="s">
        <v>108</v>
      </c>
      <c r="FZQ68" s="4" t="s">
        <v>108</v>
      </c>
      <c r="FZR68" s="4" t="s">
        <v>108</v>
      </c>
      <c r="FZS68" s="4" t="s">
        <v>108</v>
      </c>
      <c r="FZT68" s="4" t="s">
        <v>109</v>
      </c>
      <c r="FZU68" s="3" t="s">
        <v>392</v>
      </c>
      <c r="FZV68" s="3"/>
      <c r="FZW68" s="3"/>
      <c r="FZX68" s="4" t="s">
        <v>108</v>
      </c>
      <c r="FZY68" s="4" t="s">
        <v>108</v>
      </c>
      <c r="FZZ68" s="4" t="s">
        <v>108</v>
      </c>
      <c r="GAA68" s="4" t="s">
        <v>108</v>
      </c>
      <c r="GAB68" s="4" t="s">
        <v>108</v>
      </c>
      <c r="GAC68" s="4" t="s">
        <v>108</v>
      </c>
      <c r="GAD68" s="4" t="s">
        <v>108</v>
      </c>
      <c r="GAE68" s="4" t="s">
        <v>108</v>
      </c>
      <c r="GAF68" s="4" t="s">
        <v>108</v>
      </c>
      <c r="GAG68" s="4" t="s">
        <v>108</v>
      </c>
      <c r="GAH68" s="4" t="s">
        <v>108</v>
      </c>
      <c r="GAI68" s="4" t="s">
        <v>108</v>
      </c>
      <c r="GAJ68" s="4" t="s">
        <v>109</v>
      </c>
      <c r="GAK68" s="3" t="s">
        <v>392</v>
      </c>
      <c r="GAL68" s="3"/>
      <c r="GAM68" s="3"/>
      <c r="GAN68" s="4" t="s">
        <v>108</v>
      </c>
      <c r="GAO68" s="4" t="s">
        <v>108</v>
      </c>
      <c r="GAP68" s="4" t="s">
        <v>108</v>
      </c>
      <c r="GAQ68" s="4" t="s">
        <v>108</v>
      </c>
      <c r="GAR68" s="4" t="s">
        <v>108</v>
      </c>
      <c r="GAS68" s="4" t="s">
        <v>108</v>
      </c>
      <c r="GAT68" s="4" t="s">
        <v>108</v>
      </c>
      <c r="GAU68" s="4" t="s">
        <v>108</v>
      </c>
      <c r="GAV68" s="4" t="s">
        <v>108</v>
      </c>
      <c r="GAW68" s="4" t="s">
        <v>108</v>
      </c>
      <c r="GAX68" s="4" t="s">
        <v>108</v>
      </c>
      <c r="GAY68" s="4" t="s">
        <v>108</v>
      </c>
      <c r="GAZ68" s="4" t="s">
        <v>109</v>
      </c>
      <c r="GBA68" s="3" t="s">
        <v>392</v>
      </c>
      <c r="GBB68" s="3"/>
      <c r="GBC68" s="3"/>
      <c r="GBD68" s="4" t="s">
        <v>108</v>
      </c>
      <c r="GBE68" s="4" t="s">
        <v>108</v>
      </c>
      <c r="GBF68" s="4" t="s">
        <v>108</v>
      </c>
      <c r="GBG68" s="4" t="s">
        <v>108</v>
      </c>
      <c r="GBH68" s="4" t="s">
        <v>108</v>
      </c>
      <c r="GBI68" s="4" t="s">
        <v>108</v>
      </c>
      <c r="GBJ68" s="4" t="s">
        <v>108</v>
      </c>
      <c r="GBK68" s="4" t="s">
        <v>108</v>
      </c>
      <c r="GBL68" s="4" t="s">
        <v>108</v>
      </c>
      <c r="GBM68" s="4" t="s">
        <v>108</v>
      </c>
      <c r="GBN68" s="4" t="s">
        <v>108</v>
      </c>
      <c r="GBO68" s="4" t="s">
        <v>108</v>
      </c>
      <c r="GBP68" s="4" t="s">
        <v>109</v>
      </c>
      <c r="GBQ68" s="3" t="s">
        <v>392</v>
      </c>
      <c r="GBR68" s="3"/>
      <c r="GBS68" s="3"/>
      <c r="GBT68" s="4" t="s">
        <v>108</v>
      </c>
      <c r="GBU68" s="4" t="s">
        <v>108</v>
      </c>
      <c r="GBV68" s="4" t="s">
        <v>108</v>
      </c>
      <c r="GBW68" s="4" t="s">
        <v>108</v>
      </c>
      <c r="GBX68" s="4" t="s">
        <v>108</v>
      </c>
      <c r="GBY68" s="4" t="s">
        <v>108</v>
      </c>
      <c r="GBZ68" s="4" t="s">
        <v>108</v>
      </c>
      <c r="GCA68" s="4" t="s">
        <v>108</v>
      </c>
      <c r="GCB68" s="4" t="s">
        <v>108</v>
      </c>
      <c r="GCC68" s="4" t="s">
        <v>108</v>
      </c>
      <c r="GCD68" s="4" t="s">
        <v>108</v>
      </c>
      <c r="GCE68" s="4" t="s">
        <v>108</v>
      </c>
      <c r="GCF68" s="4" t="s">
        <v>109</v>
      </c>
      <c r="GCG68" s="3" t="s">
        <v>392</v>
      </c>
      <c r="GCH68" s="3"/>
      <c r="GCI68" s="3"/>
      <c r="GCJ68" s="4" t="s">
        <v>108</v>
      </c>
      <c r="GCK68" s="4" t="s">
        <v>108</v>
      </c>
      <c r="GCL68" s="4" t="s">
        <v>108</v>
      </c>
      <c r="GCM68" s="4" t="s">
        <v>108</v>
      </c>
      <c r="GCN68" s="4" t="s">
        <v>108</v>
      </c>
      <c r="GCO68" s="4" t="s">
        <v>108</v>
      </c>
      <c r="GCP68" s="4" t="s">
        <v>108</v>
      </c>
      <c r="GCQ68" s="4" t="s">
        <v>108</v>
      </c>
      <c r="GCR68" s="4" t="s">
        <v>108</v>
      </c>
      <c r="GCS68" s="4" t="s">
        <v>108</v>
      </c>
      <c r="GCT68" s="4" t="s">
        <v>108</v>
      </c>
      <c r="GCU68" s="4" t="s">
        <v>108</v>
      </c>
      <c r="GCV68" s="4" t="s">
        <v>109</v>
      </c>
      <c r="GCW68" s="3" t="s">
        <v>392</v>
      </c>
      <c r="GCX68" s="3"/>
      <c r="GCY68" s="3"/>
      <c r="GCZ68" s="4" t="s">
        <v>108</v>
      </c>
      <c r="GDA68" s="4" t="s">
        <v>108</v>
      </c>
      <c r="GDB68" s="4" t="s">
        <v>108</v>
      </c>
      <c r="GDC68" s="4" t="s">
        <v>108</v>
      </c>
      <c r="GDD68" s="4" t="s">
        <v>108</v>
      </c>
      <c r="GDE68" s="4" t="s">
        <v>108</v>
      </c>
      <c r="GDF68" s="4" t="s">
        <v>108</v>
      </c>
      <c r="GDG68" s="4" t="s">
        <v>108</v>
      </c>
      <c r="GDH68" s="4" t="s">
        <v>108</v>
      </c>
      <c r="GDI68" s="4" t="s">
        <v>108</v>
      </c>
      <c r="GDJ68" s="4" t="s">
        <v>108</v>
      </c>
      <c r="GDK68" s="4" t="s">
        <v>108</v>
      </c>
      <c r="GDL68" s="4" t="s">
        <v>109</v>
      </c>
      <c r="GDM68" s="3" t="s">
        <v>392</v>
      </c>
      <c r="GDN68" s="3"/>
      <c r="GDO68" s="3"/>
      <c r="GDP68" s="4" t="s">
        <v>108</v>
      </c>
      <c r="GDQ68" s="4" t="s">
        <v>108</v>
      </c>
      <c r="GDR68" s="4" t="s">
        <v>108</v>
      </c>
      <c r="GDS68" s="4" t="s">
        <v>108</v>
      </c>
      <c r="GDT68" s="4" t="s">
        <v>108</v>
      </c>
      <c r="GDU68" s="4" t="s">
        <v>108</v>
      </c>
      <c r="GDV68" s="4" t="s">
        <v>108</v>
      </c>
      <c r="GDW68" s="4" t="s">
        <v>108</v>
      </c>
      <c r="GDX68" s="4" t="s">
        <v>108</v>
      </c>
      <c r="GDY68" s="4" t="s">
        <v>108</v>
      </c>
      <c r="GDZ68" s="4" t="s">
        <v>108</v>
      </c>
      <c r="GEA68" s="4" t="s">
        <v>108</v>
      </c>
      <c r="GEB68" s="4" t="s">
        <v>109</v>
      </c>
      <c r="GEC68" s="3" t="s">
        <v>392</v>
      </c>
      <c r="GED68" s="3"/>
      <c r="GEE68" s="3"/>
      <c r="GEF68" s="4" t="s">
        <v>108</v>
      </c>
      <c r="GEG68" s="4" t="s">
        <v>108</v>
      </c>
      <c r="GEH68" s="4" t="s">
        <v>108</v>
      </c>
      <c r="GEI68" s="4" t="s">
        <v>108</v>
      </c>
      <c r="GEJ68" s="4" t="s">
        <v>108</v>
      </c>
      <c r="GEK68" s="4" t="s">
        <v>108</v>
      </c>
      <c r="GEL68" s="4" t="s">
        <v>108</v>
      </c>
      <c r="GEM68" s="4" t="s">
        <v>108</v>
      </c>
      <c r="GEN68" s="4" t="s">
        <v>108</v>
      </c>
      <c r="GEO68" s="4" t="s">
        <v>108</v>
      </c>
      <c r="GEP68" s="4" t="s">
        <v>108</v>
      </c>
      <c r="GEQ68" s="4" t="s">
        <v>108</v>
      </c>
      <c r="GER68" s="4" t="s">
        <v>109</v>
      </c>
      <c r="GES68" s="3" t="s">
        <v>392</v>
      </c>
      <c r="GET68" s="3"/>
      <c r="GEU68" s="3"/>
      <c r="GEV68" s="4" t="s">
        <v>108</v>
      </c>
      <c r="GEW68" s="4" t="s">
        <v>108</v>
      </c>
      <c r="GEX68" s="4" t="s">
        <v>108</v>
      </c>
      <c r="GEY68" s="4" t="s">
        <v>108</v>
      </c>
      <c r="GEZ68" s="4" t="s">
        <v>108</v>
      </c>
      <c r="GFA68" s="4" t="s">
        <v>108</v>
      </c>
      <c r="GFB68" s="4" t="s">
        <v>108</v>
      </c>
      <c r="GFC68" s="4" t="s">
        <v>108</v>
      </c>
      <c r="GFD68" s="4" t="s">
        <v>108</v>
      </c>
      <c r="GFE68" s="4" t="s">
        <v>108</v>
      </c>
      <c r="GFF68" s="4" t="s">
        <v>108</v>
      </c>
      <c r="GFG68" s="4" t="s">
        <v>108</v>
      </c>
      <c r="GFH68" s="4" t="s">
        <v>109</v>
      </c>
      <c r="GFI68" s="3" t="s">
        <v>392</v>
      </c>
      <c r="GFJ68" s="3"/>
      <c r="GFK68" s="3"/>
      <c r="GFL68" s="4" t="s">
        <v>108</v>
      </c>
      <c r="GFM68" s="4" t="s">
        <v>108</v>
      </c>
      <c r="GFN68" s="4" t="s">
        <v>108</v>
      </c>
      <c r="GFO68" s="4" t="s">
        <v>108</v>
      </c>
      <c r="GFP68" s="4" t="s">
        <v>108</v>
      </c>
      <c r="GFQ68" s="4" t="s">
        <v>108</v>
      </c>
      <c r="GFR68" s="4" t="s">
        <v>108</v>
      </c>
      <c r="GFS68" s="4" t="s">
        <v>108</v>
      </c>
      <c r="GFT68" s="4" t="s">
        <v>108</v>
      </c>
      <c r="GFU68" s="4" t="s">
        <v>108</v>
      </c>
      <c r="GFV68" s="4" t="s">
        <v>108</v>
      </c>
      <c r="GFW68" s="4" t="s">
        <v>108</v>
      </c>
      <c r="GFX68" s="4" t="s">
        <v>109</v>
      </c>
      <c r="GFY68" s="3" t="s">
        <v>392</v>
      </c>
      <c r="GFZ68" s="3"/>
      <c r="GGA68" s="3"/>
      <c r="GGB68" s="4" t="s">
        <v>108</v>
      </c>
      <c r="GGC68" s="4" t="s">
        <v>108</v>
      </c>
      <c r="GGD68" s="4" t="s">
        <v>108</v>
      </c>
      <c r="GGE68" s="4" t="s">
        <v>108</v>
      </c>
      <c r="GGF68" s="4" t="s">
        <v>108</v>
      </c>
      <c r="GGG68" s="4" t="s">
        <v>108</v>
      </c>
      <c r="GGH68" s="4" t="s">
        <v>108</v>
      </c>
      <c r="GGI68" s="4" t="s">
        <v>108</v>
      </c>
      <c r="GGJ68" s="4" t="s">
        <v>108</v>
      </c>
      <c r="GGK68" s="4" t="s">
        <v>108</v>
      </c>
      <c r="GGL68" s="4" t="s">
        <v>108</v>
      </c>
      <c r="GGM68" s="4" t="s">
        <v>108</v>
      </c>
      <c r="GGN68" s="4" t="s">
        <v>109</v>
      </c>
      <c r="GGO68" s="3" t="s">
        <v>392</v>
      </c>
      <c r="GGP68" s="3"/>
      <c r="GGQ68" s="3"/>
      <c r="GGR68" s="4" t="s">
        <v>108</v>
      </c>
      <c r="GGS68" s="4" t="s">
        <v>108</v>
      </c>
      <c r="GGT68" s="4" t="s">
        <v>108</v>
      </c>
      <c r="GGU68" s="4" t="s">
        <v>108</v>
      </c>
      <c r="GGV68" s="4" t="s">
        <v>108</v>
      </c>
      <c r="GGW68" s="4" t="s">
        <v>108</v>
      </c>
      <c r="GGX68" s="4" t="s">
        <v>108</v>
      </c>
      <c r="GGY68" s="4" t="s">
        <v>108</v>
      </c>
      <c r="GGZ68" s="4" t="s">
        <v>108</v>
      </c>
      <c r="GHA68" s="4" t="s">
        <v>108</v>
      </c>
      <c r="GHB68" s="4" t="s">
        <v>108</v>
      </c>
      <c r="GHC68" s="4" t="s">
        <v>108</v>
      </c>
      <c r="GHD68" s="4" t="s">
        <v>109</v>
      </c>
      <c r="GHE68" s="3" t="s">
        <v>392</v>
      </c>
      <c r="GHF68" s="3"/>
      <c r="GHG68" s="3"/>
      <c r="GHH68" s="4" t="s">
        <v>108</v>
      </c>
      <c r="GHI68" s="4" t="s">
        <v>108</v>
      </c>
      <c r="GHJ68" s="4" t="s">
        <v>108</v>
      </c>
      <c r="GHK68" s="4" t="s">
        <v>108</v>
      </c>
      <c r="GHL68" s="4" t="s">
        <v>108</v>
      </c>
      <c r="GHM68" s="4" t="s">
        <v>108</v>
      </c>
      <c r="GHN68" s="4" t="s">
        <v>108</v>
      </c>
      <c r="GHO68" s="4" t="s">
        <v>108</v>
      </c>
      <c r="GHP68" s="4" t="s">
        <v>108</v>
      </c>
      <c r="GHQ68" s="4" t="s">
        <v>108</v>
      </c>
      <c r="GHR68" s="4" t="s">
        <v>108</v>
      </c>
      <c r="GHS68" s="4" t="s">
        <v>108</v>
      </c>
      <c r="GHT68" s="4" t="s">
        <v>109</v>
      </c>
      <c r="GHU68" s="3" t="s">
        <v>392</v>
      </c>
      <c r="GHV68" s="3"/>
      <c r="GHW68" s="3"/>
      <c r="GHX68" s="4" t="s">
        <v>108</v>
      </c>
      <c r="GHY68" s="4" t="s">
        <v>108</v>
      </c>
      <c r="GHZ68" s="4" t="s">
        <v>108</v>
      </c>
      <c r="GIA68" s="4" t="s">
        <v>108</v>
      </c>
      <c r="GIB68" s="4" t="s">
        <v>108</v>
      </c>
      <c r="GIC68" s="4" t="s">
        <v>108</v>
      </c>
      <c r="GID68" s="4" t="s">
        <v>108</v>
      </c>
      <c r="GIE68" s="4" t="s">
        <v>108</v>
      </c>
      <c r="GIF68" s="4" t="s">
        <v>108</v>
      </c>
      <c r="GIG68" s="4" t="s">
        <v>108</v>
      </c>
      <c r="GIH68" s="4" t="s">
        <v>108</v>
      </c>
      <c r="GII68" s="4" t="s">
        <v>108</v>
      </c>
      <c r="GIJ68" s="4" t="s">
        <v>109</v>
      </c>
      <c r="GIK68" s="3" t="s">
        <v>392</v>
      </c>
      <c r="GIL68" s="3"/>
      <c r="GIM68" s="3"/>
      <c r="GIN68" s="4" t="s">
        <v>108</v>
      </c>
      <c r="GIO68" s="4" t="s">
        <v>108</v>
      </c>
      <c r="GIP68" s="4" t="s">
        <v>108</v>
      </c>
      <c r="GIQ68" s="4" t="s">
        <v>108</v>
      </c>
      <c r="GIR68" s="4" t="s">
        <v>108</v>
      </c>
      <c r="GIS68" s="4" t="s">
        <v>108</v>
      </c>
      <c r="GIT68" s="4" t="s">
        <v>108</v>
      </c>
      <c r="GIU68" s="4" t="s">
        <v>108</v>
      </c>
      <c r="GIV68" s="4" t="s">
        <v>108</v>
      </c>
      <c r="GIW68" s="4" t="s">
        <v>108</v>
      </c>
      <c r="GIX68" s="4" t="s">
        <v>108</v>
      </c>
      <c r="GIY68" s="4" t="s">
        <v>108</v>
      </c>
      <c r="GIZ68" s="4" t="s">
        <v>109</v>
      </c>
      <c r="GJA68" s="3" t="s">
        <v>392</v>
      </c>
      <c r="GJB68" s="3"/>
      <c r="GJC68" s="3"/>
      <c r="GJD68" s="4" t="s">
        <v>108</v>
      </c>
      <c r="GJE68" s="4" t="s">
        <v>108</v>
      </c>
      <c r="GJF68" s="4" t="s">
        <v>108</v>
      </c>
      <c r="GJG68" s="4" t="s">
        <v>108</v>
      </c>
      <c r="GJH68" s="4" t="s">
        <v>108</v>
      </c>
      <c r="GJI68" s="4" t="s">
        <v>108</v>
      </c>
      <c r="GJJ68" s="4" t="s">
        <v>108</v>
      </c>
      <c r="GJK68" s="4" t="s">
        <v>108</v>
      </c>
      <c r="GJL68" s="4" t="s">
        <v>108</v>
      </c>
      <c r="GJM68" s="4" t="s">
        <v>108</v>
      </c>
      <c r="GJN68" s="4" t="s">
        <v>108</v>
      </c>
      <c r="GJO68" s="4" t="s">
        <v>108</v>
      </c>
      <c r="GJP68" s="4" t="s">
        <v>109</v>
      </c>
      <c r="GJQ68" s="3" t="s">
        <v>392</v>
      </c>
      <c r="GJR68" s="3"/>
      <c r="GJS68" s="3"/>
      <c r="GJT68" s="4" t="s">
        <v>108</v>
      </c>
      <c r="GJU68" s="4" t="s">
        <v>108</v>
      </c>
      <c r="GJV68" s="4" t="s">
        <v>108</v>
      </c>
      <c r="GJW68" s="4" t="s">
        <v>108</v>
      </c>
      <c r="GJX68" s="4" t="s">
        <v>108</v>
      </c>
      <c r="GJY68" s="4" t="s">
        <v>108</v>
      </c>
      <c r="GJZ68" s="4" t="s">
        <v>108</v>
      </c>
      <c r="GKA68" s="4" t="s">
        <v>108</v>
      </c>
      <c r="GKB68" s="4" t="s">
        <v>108</v>
      </c>
      <c r="GKC68" s="4" t="s">
        <v>108</v>
      </c>
      <c r="GKD68" s="4" t="s">
        <v>108</v>
      </c>
      <c r="GKE68" s="4" t="s">
        <v>108</v>
      </c>
      <c r="GKF68" s="4" t="s">
        <v>109</v>
      </c>
      <c r="GKG68" s="3" t="s">
        <v>392</v>
      </c>
      <c r="GKH68" s="3"/>
      <c r="GKI68" s="3"/>
      <c r="GKJ68" s="4" t="s">
        <v>108</v>
      </c>
      <c r="GKK68" s="4" t="s">
        <v>108</v>
      </c>
      <c r="GKL68" s="4" t="s">
        <v>108</v>
      </c>
      <c r="GKM68" s="4" t="s">
        <v>108</v>
      </c>
      <c r="GKN68" s="4" t="s">
        <v>108</v>
      </c>
      <c r="GKO68" s="4" t="s">
        <v>108</v>
      </c>
      <c r="GKP68" s="4" t="s">
        <v>108</v>
      </c>
      <c r="GKQ68" s="4" t="s">
        <v>108</v>
      </c>
      <c r="GKR68" s="4" t="s">
        <v>108</v>
      </c>
      <c r="GKS68" s="4" t="s">
        <v>108</v>
      </c>
      <c r="GKT68" s="4" t="s">
        <v>108</v>
      </c>
      <c r="GKU68" s="4" t="s">
        <v>108</v>
      </c>
      <c r="GKV68" s="4" t="s">
        <v>109</v>
      </c>
      <c r="GKW68" s="3" t="s">
        <v>392</v>
      </c>
      <c r="GKX68" s="3"/>
      <c r="GKY68" s="3"/>
      <c r="GKZ68" s="4" t="s">
        <v>108</v>
      </c>
      <c r="GLA68" s="4" t="s">
        <v>108</v>
      </c>
      <c r="GLB68" s="4" t="s">
        <v>108</v>
      </c>
      <c r="GLC68" s="4" t="s">
        <v>108</v>
      </c>
      <c r="GLD68" s="4" t="s">
        <v>108</v>
      </c>
      <c r="GLE68" s="4" t="s">
        <v>108</v>
      </c>
      <c r="GLF68" s="4" t="s">
        <v>108</v>
      </c>
      <c r="GLG68" s="4" t="s">
        <v>108</v>
      </c>
      <c r="GLH68" s="4" t="s">
        <v>108</v>
      </c>
      <c r="GLI68" s="4" t="s">
        <v>108</v>
      </c>
      <c r="GLJ68" s="4" t="s">
        <v>108</v>
      </c>
      <c r="GLK68" s="4" t="s">
        <v>108</v>
      </c>
      <c r="GLL68" s="4" t="s">
        <v>109</v>
      </c>
      <c r="GLM68" s="3" t="s">
        <v>392</v>
      </c>
      <c r="GLN68" s="3"/>
      <c r="GLO68" s="3"/>
      <c r="GLP68" s="4" t="s">
        <v>108</v>
      </c>
      <c r="GLQ68" s="4" t="s">
        <v>108</v>
      </c>
      <c r="GLR68" s="4" t="s">
        <v>108</v>
      </c>
      <c r="GLS68" s="4" t="s">
        <v>108</v>
      </c>
      <c r="GLT68" s="4" t="s">
        <v>108</v>
      </c>
      <c r="GLU68" s="4" t="s">
        <v>108</v>
      </c>
      <c r="GLV68" s="4" t="s">
        <v>108</v>
      </c>
      <c r="GLW68" s="4" t="s">
        <v>108</v>
      </c>
      <c r="GLX68" s="4" t="s">
        <v>108</v>
      </c>
      <c r="GLY68" s="4" t="s">
        <v>108</v>
      </c>
      <c r="GLZ68" s="4" t="s">
        <v>108</v>
      </c>
      <c r="GMA68" s="4" t="s">
        <v>108</v>
      </c>
      <c r="GMB68" s="4" t="s">
        <v>109</v>
      </c>
      <c r="GMC68" s="3" t="s">
        <v>392</v>
      </c>
      <c r="GMD68" s="3"/>
      <c r="GME68" s="3"/>
      <c r="GMF68" s="4" t="s">
        <v>108</v>
      </c>
      <c r="GMG68" s="4" t="s">
        <v>108</v>
      </c>
      <c r="GMH68" s="4" t="s">
        <v>108</v>
      </c>
      <c r="GMI68" s="4" t="s">
        <v>108</v>
      </c>
      <c r="GMJ68" s="4" t="s">
        <v>108</v>
      </c>
      <c r="GMK68" s="4" t="s">
        <v>108</v>
      </c>
      <c r="GML68" s="4" t="s">
        <v>108</v>
      </c>
      <c r="GMM68" s="4" t="s">
        <v>108</v>
      </c>
      <c r="GMN68" s="4" t="s">
        <v>108</v>
      </c>
      <c r="GMO68" s="4" t="s">
        <v>108</v>
      </c>
      <c r="GMP68" s="4" t="s">
        <v>108</v>
      </c>
      <c r="GMQ68" s="4" t="s">
        <v>108</v>
      </c>
      <c r="GMR68" s="4" t="s">
        <v>109</v>
      </c>
      <c r="GMS68" s="3" t="s">
        <v>392</v>
      </c>
      <c r="GMT68" s="3"/>
      <c r="GMU68" s="3"/>
      <c r="GMV68" s="4" t="s">
        <v>108</v>
      </c>
      <c r="GMW68" s="4" t="s">
        <v>108</v>
      </c>
      <c r="GMX68" s="4" t="s">
        <v>108</v>
      </c>
      <c r="GMY68" s="4" t="s">
        <v>108</v>
      </c>
      <c r="GMZ68" s="4" t="s">
        <v>108</v>
      </c>
      <c r="GNA68" s="4" t="s">
        <v>108</v>
      </c>
      <c r="GNB68" s="4" t="s">
        <v>108</v>
      </c>
      <c r="GNC68" s="4" t="s">
        <v>108</v>
      </c>
      <c r="GND68" s="4" t="s">
        <v>108</v>
      </c>
      <c r="GNE68" s="4" t="s">
        <v>108</v>
      </c>
      <c r="GNF68" s="4" t="s">
        <v>108</v>
      </c>
      <c r="GNG68" s="4" t="s">
        <v>108</v>
      </c>
      <c r="GNH68" s="4" t="s">
        <v>109</v>
      </c>
      <c r="GNI68" s="3" t="s">
        <v>392</v>
      </c>
      <c r="GNJ68" s="3"/>
      <c r="GNK68" s="3"/>
      <c r="GNL68" s="4" t="s">
        <v>108</v>
      </c>
      <c r="GNM68" s="4" t="s">
        <v>108</v>
      </c>
      <c r="GNN68" s="4" t="s">
        <v>108</v>
      </c>
      <c r="GNO68" s="4" t="s">
        <v>108</v>
      </c>
      <c r="GNP68" s="4" t="s">
        <v>108</v>
      </c>
      <c r="GNQ68" s="4" t="s">
        <v>108</v>
      </c>
      <c r="GNR68" s="4" t="s">
        <v>108</v>
      </c>
      <c r="GNS68" s="4" t="s">
        <v>108</v>
      </c>
      <c r="GNT68" s="4" t="s">
        <v>108</v>
      </c>
      <c r="GNU68" s="4" t="s">
        <v>108</v>
      </c>
      <c r="GNV68" s="4" t="s">
        <v>108</v>
      </c>
      <c r="GNW68" s="4" t="s">
        <v>108</v>
      </c>
      <c r="GNX68" s="4" t="s">
        <v>109</v>
      </c>
      <c r="GNY68" s="3" t="s">
        <v>392</v>
      </c>
      <c r="GNZ68" s="3"/>
      <c r="GOA68" s="3"/>
      <c r="GOB68" s="4" t="s">
        <v>108</v>
      </c>
      <c r="GOC68" s="4" t="s">
        <v>108</v>
      </c>
      <c r="GOD68" s="4" t="s">
        <v>108</v>
      </c>
      <c r="GOE68" s="4" t="s">
        <v>108</v>
      </c>
      <c r="GOF68" s="4" t="s">
        <v>108</v>
      </c>
      <c r="GOG68" s="4" t="s">
        <v>108</v>
      </c>
      <c r="GOH68" s="4" t="s">
        <v>108</v>
      </c>
      <c r="GOI68" s="4" t="s">
        <v>108</v>
      </c>
      <c r="GOJ68" s="4" t="s">
        <v>108</v>
      </c>
      <c r="GOK68" s="4" t="s">
        <v>108</v>
      </c>
      <c r="GOL68" s="4" t="s">
        <v>108</v>
      </c>
      <c r="GOM68" s="4" t="s">
        <v>108</v>
      </c>
      <c r="GON68" s="4" t="s">
        <v>109</v>
      </c>
      <c r="GOO68" s="3" t="s">
        <v>392</v>
      </c>
      <c r="GOP68" s="3"/>
      <c r="GOQ68" s="3"/>
      <c r="GOR68" s="4" t="s">
        <v>108</v>
      </c>
      <c r="GOS68" s="4" t="s">
        <v>108</v>
      </c>
      <c r="GOT68" s="4" t="s">
        <v>108</v>
      </c>
      <c r="GOU68" s="4" t="s">
        <v>108</v>
      </c>
      <c r="GOV68" s="4" t="s">
        <v>108</v>
      </c>
      <c r="GOW68" s="4" t="s">
        <v>108</v>
      </c>
      <c r="GOX68" s="4" t="s">
        <v>108</v>
      </c>
      <c r="GOY68" s="4" t="s">
        <v>108</v>
      </c>
      <c r="GOZ68" s="4" t="s">
        <v>108</v>
      </c>
      <c r="GPA68" s="4" t="s">
        <v>108</v>
      </c>
      <c r="GPB68" s="4" t="s">
        <v>108</v>
      </c>
      <c r="GPC68" s="4" t="s">
        <v>108</v>
      </c>
      <c r="GPD68" s="4" t="s">
        <v>109</v>
      </c>
      <c r="GPE68" s="3" t="s">
        <v>392</v>
      </c>
      <c r="GPF68" s="3"/>
      <c r="GPG68" s="3"/>
      <c r="GPH68" s="4" t="s">
        <v>108</v>
      </c>
      <c r="GPI68" s="4" t="s">
        <v>108</v>
      </c>
      <c r="GPJ68" s="4" t="s">
        <v>108</v>
      </c>
      <c r="GPK68" s="4" t="s">
        <v>108</v>
      </c>
      <c r="GPL68" s="4" t="s">
        <v>108</v>
      </c>
      <c r="GPM68" s="4" t="s">
        <v>108</v>
      </c>
      <c r="GPN68" s="4" t="s">
        <v>108</v>
      </c>
      <c r="GPO68" s="4" t="s">
        <v>108</v>
      </c>
      <c r="GPP68" s="4" t="s">
        <v>108</v>
      </c>
      <c r="GPQ68" s="4" t="s">
        <v>108</v>
      </c>
      <c r="GPR68" s="4" t="s">
        <v>108</v>
      </c>
      <c r="GPS68" s="4" t="s">
        <v>108</v>
      </c>
      <c r="GPT68" s="4" t="s">
        <v>109</v>
      </c>
      <c r="GPU68" s="3" t="s">
        <v>392</v>
      </c>
      <c r="GPV68" s="3"/>
      <c r="GPW68" s="3"/>
      <c r="GPX68" s="4" t="s">
        <v>108</v>
      </c>
      <c r="GPY68" s="4" t="s">
        <v>108</v>
      </c>
      <c r="GPZ68" s="4" t="s">
        <v>108</v>
      </c>
      <c r="GQA68" s="4" t="s">
        <v>108</v>
      </c>
      <c r="GQB68" s="4" t="s">
        <v>108</v>
      </c>
      <c r="GQC68" s="4" t="s">
        <v>108</v>
      </c>
      <c r="GQD68" s="4" t="s">
        <v>108</v>
      </c>
      <c r="GQE68" s="4" t="s">
        <v>108</v>
      </c>
      <c r="GQF68" s="4" t="s">
        <v>108</v>
      </c>
      <c r="GQG68" s="4" t="s">
        <v>108</v>
      </c>
      <c r="GQH68" s="4" t="s">
        <v>108</v>
      </c>
      <c r="GQI68" s="4" t="s">
        <v>108</v>
      </c>
      <c r="GQJ68" s="4" t="s">
        <v>109</v>
      </c>
      <c r="GQK68" s="3" t="s">
        <v>392</v>
      </c>
      <c r="GQL68" s="3"/>
      <c r="GQM68" s="3"/>
      <c r="GQN68" s="4" t="s">
        <v>108</v>
      </c>
      <c r="GQO68" s="4" t="s">
        <v>108</v>
      </c>
      <c r="GQP68" s="4" t="s">
        <v>108</v>
      </c>
      <c r="GQQ68" s="4" t="s">
        <v>108</v>
      </c>
      <c r="GQR68" s="4" t="s">
        <v>108</v>
      </c>
      <c r="GQS68" s="4" t="s">
        <v>108</v>
      </c>
      <c r="GQT68" s="4" t="s">
        <v>108</v>
      </c>
      <c r="GQU68" s="4" t="s">
        <v>108</v>
      </c>
      <c r="GQV68" s="4" t="s">
        <v>108</v>
      </c>
      <c r="GQW68" s="4" t="s">
        <v>108</v>
      </c>
      <c r="GQX68" s="4" t="s">
        <v>108</v>
      </c>
      <c r="GQY68" s="4" t="s">
        <v>108</v>
      </c>
      <c r="GQZ68" s="4" t="s">
        <v>109</v>
      </c>
      <c r="GRA68" s="3" t="s">
        <v>392</v>
      </c>
      <c r="GRB68" s="3"/>
      <c r="GRC68" s="3"/>
      <c r="GRD68" s="4" t="s">
        <v>108</v>
      </c>
      <c r="GRE68" s="4" t="s">
        <v>108</v>
      </c>
      <c r="GRF68" s="4" t="s">
        <v>108</v>
      </c>
      <c r="GRG68" s="4" t="s">
        <v>108</v>
      </c>
      <c r="GRH68" s="4" t="s">
        <v>108</v>
      </c>
      <c r="GRI68" s="4" t="s">
        <v>108</v>
      </c>
      <c r="GRJ68" s="4" t="s">
        <v>108</v>
      </c>
      <c r="GRK68" s="4" t="s">
        <v>108</v>
      </c>
      <c r="GRL68" s="4" t="s">
        <v>108</v>
      </c>
      <c r="GRM68" s="4" t="s">
        <v>108</v>
      </c>
      <c r="GRN68" s="4" t="s">
        <v>108</v>
      </c>
      <c r="GRO68" s="4" t="s">
        <v>108</v>
      </c>
      <c r="GRP68" s="4" t="s">
        <v>109</v>
      </c>
      <c r="GRQ68" s="3" t="s">
        <v>392</v>
      </c>
      <c r="GRR68" s="3"/>
      <c r="GRS68" s="3"/>
      <c r="GRT68" s="4" t="s">
        <v>108</v>
      </c>
      <c r="GRU68" s="4" t="s">
        <v>108</v>
      </c>
      <c r="GRV68" s="4" t="s">
        <v>108</v>
      </c>
      <c r="GRW68" s="4" t="s">
        <v>108</v>
      </c>
      <c r="GRX68" s="4" t="s">
        <v>108</v>
      </c>
      <c r="GRY68" s="4" t="s">
        <v>108</v>
      </c>
      <c r="GRZ68" s="4" t="s">
        <v>108</v>
      </c>
      <c r="GSA68" s="4" t="s">
        <v>108</v>
      </c>
      <c r="GSB68" s="4" t="s">
        <v>108</v>
      </c>
      <c r="GSC68" s="4" t="s">
        <v>108</v>
      </c>
      <c r="GSD68" s="4" t="s">
        <v>108</v>
      </c>
      <c r="GSE68" s="4" t="s">
        <v>108</v>
      </c>
      <c r="GSF68" s="4" t="s">
        <v>109</v>
      </c>
      <c r="GSG68" s="3" t="s">
        <v>392</v>
      </c>
      <c r="GSH68" s="3"/>
      <c r="GSI68" s="3"/>
      <c r="GSJ68" s="4" t="s">
        <v>108</v>
      </c>
      <c r="GSK68" s="4" t="s">
        <v>108</v>
      </c>
      <c r="GSL68" s="4" t="s">
        <v>108</v>
      </c>
      <c r="GSM68" s="4" t="s">
        <v>108</v>
      </c>
      <c r="GSN68" s="4" t="s">
        <v>108</v>
      </c>
      <c r="GSO68" s="4" t="s">
        <v>108</v>
      </c>
      <c r="GSP68" s="4" t="s">
        <v>108</v>
      </c>
      <c r="GSQ68" s="4" t="s">
        <v>108</v>
      </c>
      <c r="GSR68" s="4" t="s">
        <v>108</v>
      </c>
      <c r="GSS68" s="4" t="s">
        <v>108</v>
      </c>
      <c r="GST68" s="4" t="s">
        <v>108</v>
      </c>
      <c r="GSU68" s="4" t="s">
        <v>108</v>
      </c>
      <c r="GSV68" s="4" t="s">
        <v>109</v>
      </c>
      <c r="GSW68" s="3" t="s">
        <v>392</v>
      </c>
      <c r="GSX68" s="3"/>
      <c r="GSY68" s="3"/>
      <c r="GSZ68" s="4" t="s">
        <v>108</v>
      </c>
      <c r="GTA68" s="4" t="s">
        <v>108</v>
      </c>
      <c r="GTB68" s="4" t="s">
        <v>108</v>
      </c>
      <c r="GTC68" s="4" t="s">
        <v>108</v>
      </c>
      <c r="GTD68" s="4" t="s">
        <v>108</v>
      </c>
      <c r="GTE68" s="4" t="s">
        <v>108</v>
      </c>
      <c r="GTF68" s="4" t="s">
        <v>108</v>
      </c>
      <c r="GTG68" s="4" t="s">
        <v>108</v>
      </c>
      <c r="GTH68" s="4" t="s">
        <v>108</v>
      </c>
      <c r="GTI68" s="4" t="s">
        <v>108</v>
      </c>
      <c r="GTJ68" s="4" t="s">
        <v>108</v>
      </c>
      <c r="GTK68" s="4" t="s">
        <v>108</v>
      </c>
      <c r="GTL68" s="4" t="s">
        <v>109</v>
      </c>
      <c r="GTM68" s="3" t="s">
        <v>392</v>
      </c>
      <c r="GTN68" s="3"/>
      <c r="GTO68" s="3"/>
      <c r="GTP68" s="4" t="s">
        <v>108</v>
      </c>
      <c r="GTQ68" s="4" t="s">
        <v>108</v>
      </c>
      <c r="GTR68" s="4" t="s">
        <v>108</v>
      </c>
      <c r="GTS68" s="4" t="s">
        <v>108</v>
      </c>
      <c r="GTT68" s="4" t="s">
        <v>108</v>
      </c>
      <c r="GTU68" s="4" t="s">
        <v>108</v>
      </c>
      <c r="GTV68" s="4" t="s">
        <v>108</v>
      </c>
      <c r="GTW68" s="4" t="s">
        <v>108</v>
      </c>
      <c r="GTX68" s="4" t="s">
        <v>108</v>
      </c>
      <c r="GTY68" s="4" t="s">
        <v>108</v>
      </c>
      <c r="GTZ68" s="4" t="s">
        <v>108</v>
      </c>
      <c r="GUA68" s="4" t="s">
        <v>108</v>
      </c>
      <c r="GUB68" s="4" t="s">
        <v>109</v>
      </c>
      <c r="GUC68" s="3" t="s">
        <v>392</v>
      </c>
      <c r="GUD68" s="3"/>
      <c r="GUE68" s="3"/>
      <c r="GUF68" s="4" t="s">
        <v>108</v>
      </c>
      <c r="GUG68" s="4" t="s">
        <v>108</v>
      </c>
      <c r="GUH68" s="4" t="s">
        <v>108</v>
      </c>
      <c r="GUI68" s="4" t="s">
        <v>108</v>
      </c>
      <c r="GUJ68" s="4" t="s">
        <v>108</v>
      </c>
      <c r="GUK68" s="4" t="s">
        <v>108</v>
      </c>
      <c r="GUL68" s="4" t="s">
        <v>108</v>
      </c>
      <c r="GUM68" s="4" t="s">
        <v>108</v>
      </c>
      <c r="GUN68" s="4" t="s">
        <v>108</v>
      </c>
      <c r="GUO68" s="4" t="s">
        <v>108</v>
      </c>
      <c r="GUP68" s="4" t="s">
        <v>108</v>
      </c>
      <c r="GUQ68" s="4" t="s">
        <v>108</v>
      </c>
      <c r="GUR68" s="4" t="s">
        <v>109</v>
      </c>
      <c r="GUS68" s="3" t="s">
        <v>392</v>
      </c>
      <c r="GUT68" s="3"/>
      <c r="GUU68" s="3"/>
      <c r="GUV68" s="4" t="s">
        <v>108</v>
      </c>
      <c r="GUW68" s="4" t="s">
        <v>108</v>
      </c>
      <c r="GUX68" s="4" t="s">
        <v>108</v>
      </c>
      <c r="GUY68" s="4" t="s">
        <v>108</v>
      </c>
      <c r="GUZ68" s="4" t="s">
        <v>108</v>
      </c>
      <c r="GVA68" s="4" t="s">
        <v>108</v>
      </c>
      <c r="GVB68" s="4" t="s">
        <v>108</v>
      </c>
      <c r="GVC68" s="4" t="s">
        <v>108</v>
      </c>
      <c r="GVD68" s="4" t="s">
        <v>108</v>
      </c>
      <c r="GVE68" s="4" t="s">
        <v>108</v>
      </c>
      <c r="GVF68" s="4" t="s">
        <v>108</v>
      </c>
      <c r="GVG68" s="4" t="s">
        <v>108</v>
      </c>
      <c r="GVH68" s="4" t="s">
        <v>109</v>
      </c>
      <c r="GVI68" s="3" t="s">
        <v>392</v>
      </c>
      <c r="GVJ68" s="3"/>
      <c r="GVK68" s="3"/>
      <c r="GVL68" s="4" t="s">
        <v>108</v>
      </c>
      <c r="GVM68" s="4" t="s">
        <v>108</v>
      </c>
      <c r="GVN68" s="4" t="s">
        <v>108</v>
      </c>
      <c r="GVO68" s="4" t="s">
        <v>108</v>
      </c>
      <c r="GVP68" s="4" t="s">
        <v>108</v>
      </c>
      <c r="GVQ68" s="4" t="s">
        <v>108</v>
      </c>
      <c r="GVR68" s="4" t="s">
        <v>108</v>
      </c>
      <c r="GVS68" s="4" t="s">
        <v>108</v>
      </c>
      <c r="GVT68" s="4" t="s">
        <v>108</v>
      </c>
      <c r="GVU68" s="4" t="s">
        <v>108</v>
      </c>
      <c r="GVV68" s="4" t="s">
        <v>108</v>
      </c>
      <c r="GVW68" s="4" t="s">
        <v>108</v>
      </c>
      <c r="GVX68" s="4" t="s">
        <v>109</v>
      </c>
      <c r="GVY68" s="3" t="s">
        <v>392</v>
      </c>
      <c r="GVZ68" s="3"/>
      <c r="GWA68" s="3"/>
      <c r="GWB68" s="4" t="s">
        <v>108</v>
      </c>
      <c r="GWC68" s="4" t="s">
        <v>108</v>
      </c>
      <c r="GWD68" s="4" t="s">
        <v>108</v>
      </c>
      <c r="GWE68" s="4" t="s">
        <v>108</v>
      </c>
      <c r="GWF68" s="4" t="s">
        <v>108</v>
      </c>
      <c r="GWG68" s="4" t="s">
        <v>108</v>
      </c>
      <c r="GWH68" s="4" t="s">
        <v>108</v>
      </c>
      <c r="GWI68" s="4" t="s">
        <v>108</v>
      </c>
      <c r="GWJ68" s="4" t="s">
        <v>108</v>
      </c>
      <c r="GWK68" s="4" t="s">
        <v>108</v>
      </c>
      <c r="GWL68" s="4" t="s">
        <v>108</v>
      </c>
      <c r="GWM68" s="4" t="s">
        <v>108</v>
      </c>
      <c r="GWN68" s="4" t="s">
        <v>109</v>
      </c>
      <c r="GWO68" s="3" t="s">
        <v>392</v>
      </c>
      <c r="GWP68" s="3"/>
      <c r="GWQ68" s="3"/>
      <c r="GWR68" s="4" t="s">
        <v>108</v>
      </c>
      <c r="GWS68" s="4" t="s">
        <v>108</v>
      </c>
      <c r="GWT68" s="4" t="s">
        <v>108</v>
      </c>
      <c r="GWU68" s="4" t="s">
        <v>108</v>
      </c>
      <c r="GWV68" s="4" t="s">
        <v>108</v>
      </c>
      <c r="GWW68" s="4" t="s">
        <v>108</v>
      </c>
      <c r="GWX68" s="4" t="s">
        <v>108</v>
      </c>
      <c r="GWY68" s="4" t="s">
        <v>108</v>
      </c>
      <c r="GWZ68" s="4" t="s">
        <v>108</v>
      </c>
      <c r="GXA68" s="4" t="s">
        <v>108</v>
      </c>
      <c r="GXB68" s="4" t="s">
        <v>108</v>
      </c>
      <c r="GXC68" s="4" t="s">
        <v>108</v>
      </c>
      <c r="GXD68" s="4" t="s">
        <v>109</v>
      </c>
      <c r="GXE68" s="3" t="s">
        <v>392</v>
      </c>
      <c r="GXF68" s="3"/>
      <c r="GXG68" s="3"/>
      <c r="GXH68" s="4" t="s">
        <v>108</v>
      </c>
      <c r="GXI68" s="4" t="s">
        <v>108</v>
      </c>
      <c r="GXJ68" s="4" t="s">
        <v>108</v>
      </c>
      <c r="GXK68" s="4" t="s">
        <v>108</v>
      </c>
      <c r="GXL68" s="4" t="s">
        <v>108</v>
      </c>
      <c r="GXM68" s="4" t="s">
        <v>108</v>
      </c>
      <c r="GXN68" s="4" t="s">
        <v>108</v>
      </c>
      <c r="GXO68" s="4" t="s">
        <v>108</v>
      </c>
      <c r="GXP68" s="4" t="s">
        <v>108</v>
      </c>
      <c r="GXQ68" s="4" t="s">
        <v>108</v>
      </c>
      <c r="GXR68" s="4" t="s">
        <v>108</v>
      </c>
      <c r="GXS68" s="4" t="s">
        <v>108</v>
      </c>
      <c r="GXT68" s="4" t="s">
        <v>109</v>
      </c>
      <c r="GXU68" s="3" t="s">
        <v>392</v>
      </c>
      <c r="GXV68" s="3"/>
      <c r="GXW68" s="3"/>
      <c r="GXX68" s="4" t="s">
        <v>108</v>
      </c>
      <c r="GXY68" s="4" t="s">
        <v>108</v>
      </c>
      <c r="GXZ68" s="4" t="s">
        <v>108</v>
      </c>
      <c r="GYA68" s="4" t="s">
        <v>108</v>
      </c>
      <c r="GYB68" s="4" t="s">
        <v>108</v>
      </c>
      <c r="GYC68" s="4" t="s">
        <v>108</v>
      </c>
      <c r="GYD68" s="4" t="s">
        <v>108</v>
      </c>
      <c r="GYE68" s="4" t="s">
        <v>108</v>
      </c>
      <c r="GYF68" s="4" t="s">
        <v>108</v>
      </c>
      <c r="GYG68" s="4" t="s">
        <v>108</v>
      </c>
      <c r="GYH68" s="4" t="s">
        <v>108</v>
      </c>
      <c r="GYI68" s="4" t="s">
        <v>108</v>
      </c>
      <c r="GYJ68" s="4" t="s">
        <v>109</v>
      </c>
      <c r="GYK68" s="3" t="s">
        <v>392</v>
      </c>
      <c r="GYL68" s="3"/>
      <c r="GYM68" s="3"/>
      <c r="GYN68" s="4" t="s">
        <v>108</v>
      </c>
      <c r="GYO68" s="4" t="s">
        <v>108</v>
      </c>
      <c r="GYP68" s="4" t="s">
        <v>108</v>
      </c>
      <c r="GYQ68" s="4" t="s">
        <v>108</v>
      </c>
      <c r="GYR68" s="4" t="s">
        <v>108</v>
      </c>
      <c r="GYS68" s="4" t="s">
        <v>108</v>
      </c>
      <c r="GYT68" s="4" t="s">
        <v>108</v>
      </c>
      <c r="GYU68" s="4" t="s">
        <v>108</v>
      </c>
      <c r="GYV68" s="4" t="s">
        <v>108</v>
      </c>
      <c r="GYW68" s="4" t="s">
        <v>108</v>
      </c>
      <c r="GYX68" s="4" t="s">
        <v>108</v>
      </c>
      <c r="GYY68" s="4" t="s">
        <v>108</v>
      </c>
      <c r="GYZ68" s="4" t="s">
        <v>109</v>
      </c>
      <c r="GZA68" s="3" t="s">
        <v>392</v>
      </c>
      <c r="GZB68" s="3"/>
      <c r="GZC68" s="3"/>
      <c r="GZD68" s="4" t="s">
        <v>108</v>
      </c>
      <c r="GZE68" s="4" t="s">
        <v>108</v>
      </c>
      <c r="GZF68" s="4" t="s">
        <v>108</v>
      </c>
      <c r="GZG68" s="4" t="s">
        <v>108</v>
      </c>
      <c r="GZH68" s="4" t="s">
        <v>108</v>
      </c>
      <c r="GZI68" s="4" t="s">
        <v>108</v>
      </c>
      <c r="GZJ68" s="4" t="s">
        <v>108</v>
      </c>
      <c r="GZK68" s="4" t="s">
        <v>108</v>
      </c>
      <c r="GZL68" s="4" t="s">
        <v>108</v>
      </c>
      <c r="GZM68" s="4" t="s">
        <v>108</v>
      </c>
      <c r="GZN68" s="4" t="s">
        <v>108</v>
      </c>
      <c r="GZO68" s="4" t="s">
        <v>108</v>
      </c>
      <c r="GZP68" s="4" t="s">
        <v>109</v>
      </c>
      <c r="GZQ68" s="3" t="s">
        <v>392</v>
      </c>
      <c r="GZR68" s="3"/>
      <c r="GZS68" s="3"/>
      <c r="GZT68" s="4" t="s">
        <v>108</v>
      </c>
      <c r="GZU68" s="4" t="s">
        <v>108</v>
      </c>
      <c r="GZV68" s="4" t="s">
        <v>108</v>
      </c>
      <c r="GZW68" s="4" t="s">
        <v>108</v>
      </c>
      <c r="GZX68" s="4" t="s">
        <v>108</v>
      </c>
      <c r="GZY68" s="4" t="s">
        <v>108</v>
      </c>
      <c r="GZZ68" s="4" t="s">
        <v>108</v>
      </c>
      <c r="HAA68" s="4" t="s">
        <v>108</v>
      </c>
      <c r="HAB68" s="4" t="s">
        <v>108</v>
      </c>
      <c r="HAC68" s="4" t="s">
        <v>108</v>
      </c>
      <c r="HAD68" s="4" t="s">
        <v>108</v>
      </c>
      <c r="HAE68" s="4" t="s">
        <v>108</v>
      </c>
      <c r="HAF68" s="4" t="s">
        <v>109</v>
      </c>
      <c r="HAG68" s="3" t="s">
        <v>392</v>
      </c>
      <c r="HAH68" s="3"/>
      <c r="HAI68" s="3"/>
      <c r="HAJ68" s="4" t="s">
        <v>108</v>
      </c>
      <c r="HAK68" s="4" t="s">
        <v>108</v>
      </c>
      <c r="HAL68" s="4" t="s">
        <v>108</v>
      </c>
      <c r="HAM68" s="4" t="s">
        <v>108</v>
      </c>
      <c r="HAN68" s="4" t="s">
        <v>108</v>
      </c>
      <c r="HAO68" s="4" t="s">
        <v>108</v>
      </c>
      <c r="HAP68" s="4" t="s">
        <v>108</v>
      </c>
      <c r="HAQ68" s="4" t="s">
        <v>108</v>
      </c>
      <c r="HAR68" s="4" t="s">
        <v>108</v>
      </c>
      <c r="HAS68" s="4" t="s">
        <v>108</v>
      </c>
      <c r="HAT68" s="4" t="s">
        <v>108</v>
      </c>
      <c r="HAU68" s="4" t="s">
        <v>108</v>
      </c>
      <c r="HAV68" s="4" t="s">
        <v>109</v>
      </c>
      <c r="HAW68" s="3" t="s">
        <v>392</v>
      </c>
      <c r="HAX68" s="3"/>
      <c r="HAY68" s="3"/>
      <c r="HAZ68" s="4" t="s">
        <v>108</v>
      </c>
      <c r="HBA68" s="4" t="s">
        <v>108</v>
      </c>
      <c r="HBB68" s="4" t="s">
        <v>108</v>
      </c>
      <c r="HBC68" s="4" t="s">
        <v>108</v>
      </c>
      <c r="HBD68" s="4" t="s">
        <v>108</v>
      </c>
      <c r="HBE68" s="4" t="s">
        <v>108</v>
      </c>
      <c r="HBF68" s="4" t="s">
        <v>108</v>
      </c>
      <c r="HBG68" s="4" t="s">
        <v>108</v>
      </c>
      <c r="HBH68" s="4" t="s">
        <v>108</v>
      </c>
      <c r="HBI68" s="4" t="s">
        <v>108</v>
      </c>
      <c r="HBJ68" s="4" t="s">
        <v>108</v>
      </c>
      <c r="HBK68" s="4" t="s">
        <v>108</v>
      </c>
      <c r="HBL68" s="4" t="s">
        <v>109</v>
      </c>
      <c r="HBM68" s="3" t="s">
        <v>392</v>
      </c>
      <c r="HBN68" s="3"/>
      <c r="HBO68" s="3"/>
      <c r="HBP68" s="4" t="s">
        <v>108</v>
      </c>
      <c r="HBQ68" s="4" t="s">
        <v>108</v>
      </c>
      <c r="HBR68" s="4" t="s">
        <v>108</v>
      </c>
      <c r="HBS68" s="4" t="s">
        <v>108</v>
      </c>
      <c r="HBT68" s="4" t="s">
        <v>108</v>
      </c>
      <c r="HBU68" s="4" t="s">
        <v>108</v>
      </c>
      <c r="HBV68" s="4" t="s">
        <v>108</v>
      </c>
      <c r="HBW68" s="4" t="s">
        <v>108</v>
      </c>
      <c r="HBX68" s="4" t="s">
        <v>108</v>
      </c>
      <c r="HBY68" s="4" t="s">
        <v>108</v>
      </c>
      <c r="HBZ68" s="4" t="s">
        <v>108</v>
      </c>
      <c r="HCA68" s="4" t="s">
        <v>108</v>
      </c>
      <c r="HCB68" s="4" t="s">
        <v>109</v>
      </c>
      <c r="HCC68" s="3" t="s">
        <v>392</v>
      </c>
      <c r="HCD68" s="3"/>
      <c r="HCE68" s="3"/>
      <c r="HCF68" s="4" t="s">
        <v>108</v>
      </c>
      <c r="HCG68" s="4" t="s">
        <v>108</v>
      </c>
      <c r="HCH68" s="4" t="s">
        <v>108</v>
      </c>
      <c r="HCI68" s="4" t="s">
        <v>108</v>
      </c>
      <c r="HCJ68" s="4" t="s">
        <v>108</v>
      </c>
      <c r="HCK68" s="4" t="s">
        <v>108</v>
      </c>
      <c r="HCL68" s="4" t="s">
        <v>108</v>
      </c>
      <c r="HCM68" s="4" t="s">
        <v>108</v>
      </c>
      <c r="HCN68" s="4" t="s">
        <v>108</v>
      </c>
      <c r="HCO68" s="4" t="s">
        <v>108</v>
      </c>
      <c r="HCP68" s="4" t="s">
        <v>108</v>
      </c>
      <c r="HCQ68" s="4" t="s">
        <v>108</v>
      </c>
      <c r="HCR68" s="4" t="s">
        <v>109</v>
      </c>
      <c r="HCS68" s="3" t="s">
        <v>392</v>
      </c>
      <c r="HCT68" s="3"/>
      <c r="HCU68" s="3"/>
      <c r="HCV68" s="4" t="s">
        <v>108</v>
      </c>
      <c r="HCW68" s="4" t="s">
        <v>108</v>
      </c>
      <c r="HCX68" s="4" t="s">
        <v>108</v>
      </c>
      <c r="HCY68" s="4" t="s">
        <v>108</v>
      </c>
      <c r="HCZ68" s="4" t="s">
        <v>108</v>
      </c>
      <c r="HDA68" s="4" t="s">
        <v>108</v>
      </c>
      <c r="HDB68" s="4" t="s">
        <v>108</v>
      </c>
      <c r="HDC68" s="4" t="s">
        <v>108</v>
      </c>
      <c r="HDD68" s="4" t="s">
        <v>108</v>
      </c>
      <c r="HDE68" s="4" t="s">
        <v>108</v>
      </c>
      <c r="HDF68" s="4" t="s">
        <v>108</v>
      </c>
      <c r="HDG68" s="4" t="s">
        <v>108</v>
      </c>
      <c r="HDH68" s="4" t="s">
        <v>109</v>
      </c>
      <c r="HDI68" s="3" t="s">
        <v>392</v>
      </c>
      <c r="HDJ68" s="3"/>
      <c r="HDK68" s="3"/>
      <c r="HDL68" s="4" t="s">
        <v>108</v>
      </c>
      <c r="HDM68" s="4" t="s">
        <v>108</v>
      </c>
      <c r="HDN68" s="4" t="s">
        <v>108</v>
      </c>
      <c r="HDO68" s="4" t="s">
        <v>108</v>
      </c>
      <c r="HDP68" s="4" t="s">
        <v>108</v>
      </c>
      <c r="HDQ68" s="4" t="s">
        <v>108</v>
      </c>
      <c r="HDR68" s="4" t="s">
        <v>108</v>
      </c>
      <c r="HDS68" s="4" t="s">
        <v>108</v>
      </c>
      <c r="HDT68" s="4" t="s">
        <v>108</v>
      </c>
      <c r="HDU68" s="4" t="s">
        <v>108</v>
      </c>
      <c r="HDV68" s="4" t="s">
        <v>108</v>
      </c>
      <c r="HDW68" s="4" t="s">
        <v>108</v>
      </c>
      <c r="HDX68" s="4" t="s">
        <v>109</v>
      </c>
      <c r="HDY68" s="3" t="s">
        <v>392</v>
      </c>
      <c r="HDZ68" s="3"/>
      <c r="HEA68" s="3"/>
      <c r="HEB68" s="4" t="s">
        <v>108</v>
      </c>
      <c r="HEC68" s="4" t="s">
        <v>108</v>
      </c>
      <c r="HED68" s="4" t="s">
        <v>108</v>
      </c>
      <c r="HEE68" s="4" t="s">
        <v>108</v>
      </c>
      <c r="HEF68" s="4" t="s">
        <v>108</v>
      </c>
      <c r="HEG68" s="4" t="s">
        <v>108</v>
      </c>
      <c r="HEH68" s="4" t="s">
        <v>108</v>
      </c>
      <c r="HEI68" s="4" t="s">
        <v>108</v>
      </c>
      <c r="HEJ68" s="4" t="s">
        <v>108</v>
      </c>
      <c r="HEK68" s="4" t="s">
        <v>108</v>
      </c>
      <c r="HEL68" s="4" t="s">
        <v>108</v>
      </c>
      <c r="HEM68" s="4" t="s">
        <v>108</v>
      </c>
      <c r="HEN68" s="4" t="s">
        <v>109</v>
      </c>
      <c r="HEO68" s="3" t="s">
        <v>392</v>
      </c>
      <c r="HEP68" s="3"/>
      <c r="HEQ68" s="3"/>
      <c r="HER68" s="4" t="s">
        <v>108</v>
      </c>
      <c r="HES68" s="4" t="s">
        <v>108</v>
      </c>
      <c r="HET68" s="4" t="s">
        <v>108</v>
      </c>
      <c r="HEU68" s="4" t="s">
        <v>108</v>
      </c>
      <c r="HEV68" s="4" t="s">
        <v>108</v>
      </c>
      <c r="HEW68" s="4" t="s">
        <v>108</v>
      </c>
      <c r="HEX68" s="4" t="s">
        <v>108</v>
      </c>
      <c r="HEY68" s="4" t="s">
        <v>108</v>
      </c>
      <c r="HEZ68" s="4" t="s">
        <v>108</v>
      </c>
      <c r="HFA68" s="4" t="s">
        <v>108</v>
      </c>
      <c r="HFB68" s="4" t="s">
        <v>108</v>
      </c>
      <c r="HFC68" s="4" t="s">
        <v>108</v>
      </c>
      <c r="HFD68" s="4" t="s">
        <v>109</v>
      </c>
      <c r="HFE68" s="3" t="s">
        <v>392</v>
      </c>
      <c r="HFF68" s="3"/>
      <c r="HFG68" s="3"/>
      <c r="HFH68" s="4" t="s">
        <v>108</v>
      </c>
      <c r="HFI68" s="4" t="s">
        <v>108</v>
      </c>
      <c r="HFJ68" s="4" t="s">
        <v>108</v>
      </c>
      <c r="HFK68" s="4" t="s">
        <v>108</v>
      </c>
      <c r="HFL68" s="4" t="s">
        <v>108</v>
      </c>
      <c r="HFM68" s="4" t="s">
        <v>108</v>
      </c>
      <c r="HFN68" s="4" t="s">
        <v>108</v>
      </c>
      <c r="HFO68" s="4" t="s">
        <v>108</v>
      </c>
      <c r="HFP68" s="4" t="s">
        <v>108</v>
      </c>
      <c r="HFQ68" s="4" t="s">
        <v>108</v>
      </c>
      <c r="HFR68" s="4" t="s">
        <v>108</v>
      </c>
      <c r="HFS68" s="4" t="s">
        <v>108</v>
      </c>
      <c r="HFT68" s="4" t="s">
        <v>109</v>
      </c>
      <c r="HFU68" s="3" t="s">
        <v>392</v>
      </c>
      <c r="HFV68" s="3"/>
      <c r="HFW68" s="3"/>
      <c r="HFX68" s="4" t="s">
        <v>108</v>
      </c>
      <c r="HFY68" s="4" t="s">
        <v>108</v>
      </c>
      <c r="HFZ68" s="4" t="s">
        <v>108</v>
      </c>
      <c r="HGA68" s="4" t="s">
        <v>108</v>
      </c>
      <c r="HGB68" s="4" t="s">
        <v>108</v>
      </c>
      <c r="HGC68" s="4" t="s">
        <v>108</v>
      </c>
      <c r="HGD68" s="4" t="s">
        <v>108</v>
      </c>
      <c r="HGE68" s="4" t="s">
        <v>108</v>
      </c>
      <c r="HGF68" s="4" t="s">
        <v>108</v>
      </c>
      <c r="HGG68" s="4" t="s">
        <v>108</v>
      </c>
      <c r="HGH68" s="4" t="s">
        <v>108</v>
      </c>
      <c r="HGI68" s="4" t="s">
        <v>108</v>
      </c>
      <c r="HGJ68" s="4" t="s">
        <v>109</v>
      </c>
      <c r="HGK68" s="3" t="s">
        <v>392</v>
      </c>
      <c r="HGL68" s="3"/>
      <c r="HGM68" s="3"/>
      <c r="HGN68" s="4" t="s">
        <v>108</v>
      </c>
      <c r="HGO68" s="4" t="s">
        <v>108</v>
      </c>
      <c r="HGP68" s="4" t="s">
        <v>108</v>
      </c>
      <c r="HGQ68" s="4" t="s">
        <v>108</v>
      </c>
      <c r="HGR68" s="4" t="s">
        <v>108</v>
      </c>
      <c r="HGS68" s="4" t="s">
        <v>108</v>
      </c>
      <c r="HGT68" s="4" t="s">
        <v>108</v>
      </c>
      <c r="HGU68" s="4" t="s">
        <v>108</v>
      </c>
      <c r="HGV68" s="4" t="s">
        <v>108</v>
      </c>
      <c r="HGW68" s="4" t="s">
        <v>108</v>
      </c>
      <c r="HGX68" s="4" t="s">
        <v>108</v>
      </c>
      <c r="HGY68" s="4" t="s">
        <v>108</v>
      </c>
      <c r="HGZ68" s="4" t="s">
        <v>109</v>
      </c>
      <c r="HHA68" s="3" t="s">
        <v>392</v>
      </c>
      <c r="HHB68" s="3"/>
      <c r="HHC68" s="3"/>
      <c r="HHD68" s="4" t="s">
        <v>108</v>
      </c>
      <c r="HHE68" s="4" t="s">
        <v>108</v>
      </c>
      <c r="HHF68" s="4" t="s">
        <v>108</v>
      </c>
      <c r="HHG68" s="4" t="s">
        <v>108</v>
      </c>
      <c r="HHH68" s="4" t="s">
        <v>108</v>
      </c>
      <c r="HHI68" s="4" t="s">
        <v>108</v>
      </c>
      <c r="HHJ68" s="4" t="s">
        <v>108</v>
      </c>
      <c r="HHK68" s="4" t="s">
        <v>108</v>
      </c>
      <c r="HHL68" s="4" t="s">
        <v>108</v>
      </c>
      <c r="HHM68" s="4" t="s">
        <v>108</v>
      </c>
      <c r="HHN68" s="4" t="s">
        <v>108</v>
      </c>
      <c r="HHO68" s="4" t="s">
        <v>108</v>
      </c>
      <c r="HHP68" s="4" t="s">
        <v>109</v>
      </c>
      <c r="HHQ68" s="3" t="s">
        <v>392</v>
      </c>
      <c r="HHR68" s="3"/>
      <c r="HHS68" s="3"/>
      <c r="HHT68" s="4" t="s">
        <v>108</v>
      </c>
      <c r="HHU68" s="4" t="s">
        <v>108</v>
      </c>
      <c r="HHV68" s="4" t="s">
        <v>108</v>
      </c>
      <c r="HHW68" s="4" t="s">
        <v>108</v>
      </c>
      <c r="HHX68" s="4" t="s">
        <v>108</v>
      </c>
      <c r="HHY68" s="4" t="s">
        <v>108</v>
      </c>
      <c r="HHZ68" s="4" t="s">
        <v>108</v>
      </c>
      <c r="HIA68" s="4" t="s">
        <v>108</v>
      </c>
      <c r="HIB68" s="4" t="s">
        <v>108</v>
      </c>
      <c r="HIC68" s="4" t="s">
        <v>108</v>
      </c>
      <c r="HID68" s="4" t="s">
        <v>108</v>
      </c>
      <c r="HIE68" s="4" t="s">
        <v>108</v>
      </c>
      <c r="HIF68" s="4" t="s">
        <v>109</v>
      </c>
      <c r="HIG68" s="3" t="s">
        <v>392</v>
      </c>
      <c r="HIH68" s="3"/>
      <c r="HII68" s="3"/>
      <c r="HIJ68" s="4" t="s">
        <v>108</v>
      </c>
      <c r="HIK68" s="4" t="s">
        <v>108</v>
      </c>
      <c r="HIL68" s="4" t="s">
        <v>108</v>
      </c>
      <c r="HIM68" s="4" t="s">
        <v>108</v>
      </c>
      <c r="HIN68" s="4" t="s">
        <v>108</v>
      </c>
      <c r="HIO68" s="4" t="s">
        <v>108</v>
      </c>
      <c r="HIP68" s="4" t="s">
        <v>108</v>
      </c>
      <c r="HIQ68" s="4" t="s">
        <v>108</v>
      </c>
      <c r="HIR68" s="4" t="s">
        <v>108</v>
      </c>
      <c r="HIS68" s="4" t="s">
        <v>108</v>
      </c>
      <c r="HIT68" s="4" t="s">
        <v>108</v>
      </c>
      <c r="HIU68" s="4" t="s">
        <v>108</v>
      </c>
      <c r="HIV68" s="4" t="s">
        <v>109</v>
      </c>
      <c r="HIW68" s="3" t="s">
        <v>392</v>
      </c>
      <c r="HIX68" s="3"/>
      <c r="HIY68" s="3"/>
      <c r="HIZ68" s="4" t="s">
        <v>108</v>
      </c>
      <c r="HJA68" s="4" t="s">
        <v>108</v>
      </c>
      <c r="HJB68" s="4" t="s">
        <v>108</v>
      </c>
      <c r="HJC68" s="4" t="s">
        <v>108</v>
      </c>
      <c r="HJD68" s="4" t="s">
        <v>108</v>
      </c>
      <c r="HJE68" s="4" t="s">
        <v>108</v>
      </c>
      <c r="HJF68" s="4" t="s">
        <v>108</v>
      </c>
      <c r="HJG68" s="4" t="s">
        <v>108</v>
      </c>
      <c r="HJH68" s="4" t="s">
        <v>108</v>
      </c>
      <c r="HJI68" s="4" t="s">
        <v>108</v>
      </c>
      <c r="HJJ68" s="4" t="s">
        <v>108</v>
      </c>
      <c r="HJK68" s="4" t="s">
        <v>108</v>
      </c>
      <c r="HJL68" s="4" t="s">
        <v>109</v>
      </c>
      <c r="HJM68" s="3" t="s">
        <v>392</v>
      </c>
      <c r="HJN68" s="3"/>
      <c r="HJO68" s="3"/>
      <c r="HJP68" s="4" t="s">
        <v>108</v>
      </c>
      <c r="HJQ68" s="4" t="s">
        <v>108</v>
      </c>
      <c r="HJR68" s="4" t="s">
        <v>108</v>
      </c>
      <c r="HJS68" s="4" t="s">
        <v>108</v>
      </c>
      <c r="HJT68" s="4" t="s">
        <v>108</v>
      </c>
      <c r="HJU68" s="4" t="s">
        <v>108</v>
      </c>
      <c r="HJV68" s="4" t="s">
        <v>108</v>
      </c>
      <c r="HJW68" s="4" t="s">
        <v>108</v>
      </c>
      <c r="HJX68" s="4" t="s">
        <v>108</v>
      </c>
      <c r="HJY68" s="4" t="s">
        <v>108</v>
      </c>
      <c r="HJZ68" s="4" t="s">
        <v>108</v>
      </c>
      <c r="HKA68" s="4" t="s">
        <v>108</v>
      </c>
      <c r="HKB68" s="4" t="s">
        <v>109</v>
      </c>
      <c r="HKC68" s="3" t="s">
        <v>392</v>
      </c>
      <c r="HKD68" s="3"/>
      <c r="HKE68" s="3"/>
      <c r="HKF68" s="4" t="s">
        <v>108</v>
      </c>
      <c r="HKG68" s="4" t="s">
        <v>108</v>
      </c>
      <c r="HKH68" s="4" t="s">
        <v>108</v>
      </c>
      <c r="HKI68" s="4" t="s">
        <v>108</v>
      </c>
      <c r="HKJ68" s="4" t="s">
        <v>108</v>
      </c>
      <c r="HKK68" s="4" t="s">
        <v>108</v>
      </c>
      <c r="HKL68" s="4" t="s">
        <v>108</v>
      </c>
      <c r="HKM68" s="4" t="s">
        <v>108</v>
      </c>
      <c r="HKN68" s="4" t="s">
        <v>108</v>
      </c>
      <c r="HKO68" s="4" t="s">
        <v>108</v>
      </c>
      <c r="HKP68" s="4" t="s">
        <v>108</v>
      </c>
      <c r="HKQ68" s="4" t="s">
        <v>108</v>
      </c>
      <c r="HKR68" s="4" t="s">
        <v>109</v>
      </c>
      <c r="HKS68" s="3" t="s">
        <v>392</v>
      </c>
      <c r="HKT68" s="3"/>
      <c r="HKU68" s="3"/>
      <c r="HKV68" s="4" t="s">
        <v>108</v>
      </c>
      <c r="HKW68" s="4" t="s">
        <v>108</v>
      </c>
      <c r="HKX68" s="4" t="s">
        <v>108</v>
      </c>
      <c r="HKY68" s="4" t="s">
        <v>108</v>
      </c>
      <c r="HKZ68" s="4" t="s">
        <v>108</v>
      </c>
      <c r="HLA68" s="4" t="s">
        <v>108</v>
      </c>
      <c r="HLB68" s="4" t="s">
        <v>108</v>
      </c>
      <c r="HLC68" s="4" t="s">
        <v>108</v>
      </c>
      <c r="HLD68" s="4" t="s">
        <v>108</v>
      </c>
      <c r="HLE68" s="4" t="s">
        <v>108</v>
      </c>
      <c r="HLF68" s="4" t="s">
        <v>108</v>
      </c>
      <c r="HLG68" s="4" t="s">
        <v>108</v>
      </c>
      <c r="HLH68" s="4" t="s">
        <v>109</v>
      </c>
      <c r="HLI68" s="3" t="s">
        <v>392</v>
      </c>
      <c r="HLJ68" s="3"/>
      <c r="HLK68" s="3"/>
      <c r="HLL68" s="4" t="s">
        <v>108</v>
      </c>
      <c r="HLM68" s="4" t="s">
        <v>108</v>
      </c>
      <c r="HLN68" s="4" t="s">
        <v>108</v>
      </c>
      <c r="HLO68" s="4" t="s">
        <v>108</v>
      </c>
      <c r="HLP68" s="4" t="s">
        <v>108</v>
      </c>
      <c r="HLQ68" s="4" t="s">
        <v>108</v>
      </c>
      <c r="HLR68" s="4" t="s">
        <v>108</v>
      </c>
      <c r="HLS68" s="4" t="s">
        <v>108</v>
      </c>
      <c r="HLT68" s="4" t="s">
        <v>108</v>
      </c>
      <c r="HLU68" s="4" t="s">
        <v>108</v>
      </c>
      <c r="HLV68" s="4" t="s">
        <v>108</v>
      </c>
      <c r="HLW68" s="4" t="s">
        <v>108</v>
      </c>
      <c r="HLX68" s="4" t="s">
        <v>109</v>
      </c>
      <c r="HLY68" s="3" t="s">
        <v>392</v>
      </c>
      <c r="HLZ68" s="3"/>
      <c r="HMA68" s="3"/>
      <c r="HMB68" s="4" t="s">
        <v>108</v>
      </c>
      <c r="HMC68" s="4" t="s">
        <v>108</v>
      </c>
      <c r="HMD68" s="4" t="s">
        <v>108</v>
      </c>
      <c r="HME68" s="4" t="s">
        <v>108</v>
      </c>
      <c r="HMF68" s="4" t="s">
        <v>108</v>
      </c>
      <c r="HMG68" s="4" t="s">
        <v>108</v>
      </c>
      <c r="HMH68" s="4" t="s">
        <v>108</v>
      </c>
      <c r="HMI68" s="4" t="s">
        <v>108</v>
      </c>
      <c r="HMJ68" s="4" t="s">
        <v>108</v>
      </c>
      <c r="HMK68" s="4" t="s">
        <v>108</v>
      </c>
      <c r="HML68" s="4" t="s">
        <v>108</v>
      </c>
      <c r="HMM68" s="4" t="s">
        <v>108</v>
      </c>
      <c r="HMN68" s="4" t="s">
        <v>109</v>
      </c>
      <c r="HMO68" s="3" t="s">
        <v>392</v>
      </c>
      <c r="HMP68" s="3"/>
      <c r="HMQ68" s="3"/>
      <c r="HMR68" s="4" t="s">
        <v>108</v>
      </c>
      <c r="HMS68" s="4" t="s">
        <v>108</v>
      </c>
      <c r="HMT68" s="4" t="s">
        <v>108</v>
      </c>
      <c r="HMU68" s="4" t="s">
        <v>108</v>
      </c>
      <c r="HMV68" s="4" t="s">
        <v>108</v>
      </c>
      <c r="HMW68" s="4" t="s">
        <v>108</v>
      </c>
      <c r="HMX68" s="4" t="s">
        <v>108</v>
      </c>
      <c r="HMY68" s="4" t="s">
        <v>108</v>
      </c>
      <c r="HMZ68" s="4" t="s">
        <v>108</v>
      </c>
      <c r="HNA68" s="4" t="s">
        <v>108</v>
      </c>
      <c r="HNB68" s="4" t="s">
        <v>108</v>
      </c>
      <c r="HNC68" s="4" t="s">
        <v>108</v>
      </c>
      <c r="HND68" s="4" t="s">
        <v>109</v>
      </c>
      <c r="HNE68" s="3" t="s">
        <v>392</v>
      </c>
      <c r="HNF68" s="3"/>
      <c r="HNG68" s="3"/>
      <c r="HNH68" s="4" t="s">
        <v>108</v>
      </c>
      <c r="HNI68" s="4" t="s">
        <v>108</v>
      </c>
      <c r="HNJ68" s="4" t="s">
        <v>108</v>
      </c>
      <c r="HNK68" s="4" t="s">
        <v>108</v>
      </c>
      <c r="HNL68" s="4" t="s">
        <v>108</v>
      </c>
      <c r="HNM68" s="4" t="s">
        <v>108</v>
      </c>
      <c r="HNN68" s="4" t="s">
        <v>108</v>
      </c>
      <c r="HNO68" s="4" t="s">
        <v>108</v>
      </c>
      <c r="HNP68" s="4" t="s">
        <v>108</v>
      </c>
      <c r="HNQ68" s="4" t="s">
        <v>108</v>
      </c>
      <c r="HNR68" s="4" t="s">
        <v>108</v>
      </c>
      <c r="HNS68" s="4" t="s">
        <v>108</v>
      </c>
      <c r="HNT68" s="4" t="s">
        <v>109</v>
      </c>
      <c r="HNU68" s="3" t="s">
        <v>392</v>
      </c>
      <c r="HNV68" s="3"/>
      <c r="HNW68" s="3"/>
      <c r="HNX68" s="4" t="s">
        <v>108</v>
      </c>
      <c r="HNY68" s="4" t="s">
        <v>108</v>
      </c>
      <c r="HNZ68" s="4" t="s">
        <v>108</v>
      </c>
      <c r="HOA68" s="4" t="s">
        <v>108</v>
      </c>
      <c r="HOB68" s="4" t="s">
        <v>108</v>
      </c>
      <c r="HOC68" s="4" t="s">
        <v>108</v>
      </c>
      <c r="HOD68" s="4" t="s">
        <v>108</v>
      </c>
      <c r="HOE68" s="4" t="s">
        <v>108</v>
      </c>
      <c r="HOF68" s="4" t="s">
        <v>108</v>
      </c>
      <c r="HOG68" s="4" t="s">
        <v>108</v>
      </c>
      <c r="HOH68" s="4" t="s">
        <v>108</v>
      </c>
      <c r="HOI68" s="4" t="s">
        <v>108</v>
      </c>
      <c r="HOJ68" s="4" t="s">
        <v>109</v>
      </c>
      <c r="HOK68" s="3" t="s">
        <v>392</v>
      </c>
      <c r="HOL68" s="3"/>
      <c r="HOM68" s="3"/>
      <c r="HON68" s="4" t="s">
        <v>108</v>
      </c>
      <c r="HOO68" s="4" t="s">
        <v>108</v>
      </c>
      <c r="HOP68" s="4" t="s">
        <v>108</v>
      </c>
      <c r="HOQ68" s="4" t="s">
        <v>108</v>
      </c>
      <c r="HOR68" s="4" t="s">
        <v>108</v>
      </c>
      <c r="HOS68" s="4" t="s">
        <v>108</v>
      </c>
      <c r="HOT68" s="4" t="s">
        <v>108</v>
      </c>
      <c r="HOU68" s="4" t="s">
        <v>108</v>
      </c>
      <c r="HOV68" s="4" t="s">
        <v>108</v>
      </c>
      <c r="HOW68" s="4" t="s">
        <v>108</v>
      </c>
      <c r="HOX68" s="4" t="s">
        <v>108</v>
      </c>
      <c r="HOY68" s="4" t="s">
        <v>108</v>
      </c>
      <c r="HOZ68" s="4" t="s">
        <v>109</v>
      </c>
      <c r="HPA68" s="3" t="s">
        <v>392</v>
      </c>
      <c r="HPB68" s="3"/>
      <c r="HPC68" s="3"/>
      <c r="HPD68" s="4" t="s">
        <v>108</v>
      </c>
      <c r="HPE68" s="4" t="s">
        <v>108</v>
      </c>
      <c r="HPF68" s="4" t="s">
        <v>108</v>
      </c>
      <c r="HPG68" s="4" t="s">
        <v>108</v>
      </c>
      <c r="HPH68" s="4" t="s">
        <v>108</v>
      </c>
      <c r="HPI68" s="4" t="s">
        <v>108</v>
      </c>
      <c r="HPJ68" s="4" t="s">
        <v>108</v>
      </c>
      <c r="HPK68" s="4" t="s">
        <v>108</v>
      </c>
      <c r="HPL68" s="4" t="s">
        <v>108</v>
      </c>
      <c r="HPM68" s="4" t="s">
        <v>108</v>
      </c>
      <c r="HPN68" s="4" t="s">
        <v>108</v>
      </c>
      <c r="HPO68" s="4" t="s">
        <v>108</v>
      </c>
      <c r="HPP68" s="4" t="s">
        <v>109</v>
      </c>
      <c r="HPQ68" s="3" t="s">
        <v>392</v>
      </c>
      <c r="HPR68" s="3"/>
      <c r="HPS68" s="3"/>
      <c r="HPT68" s="4" t="s">
        <v>108</v>
      </c>
      <c r="HPU68" s="4" t="s">
        <v>108</v>
      </c>
      <c r="HPV68" s="4" t="s">
        <v>108</v>
      </c>
      <c r="HPW68" s="4" t="s">
        <v>108</v>
      </c>
      <c r="HPX68" s="4" t="s">
        <v>108</v>
      </c>
      <c r="HPY68" s="4" t="s">
        <v>108</v>
      </c>
      <c r="HPZ68" s="4" t="s">
        <v>108</v>
      </c>
      <c r="HQA68" s="4" t="s">
        <v>108</v>
      </c>
      <c r="HQB68" s="4" t="s">
        <v>108</v>
      </c>
      <c r="HQC68" s="4" t="s">
        <v>108</v>
      </c>
      <c r="HQD68" s="4" t="s">
        <v>108</v>
      </c>
      <c r="HQE68" s="4" t="s">
        <v>108</v>
      </c>
      <c r="HQF68" s="4" t="s">
        <v>109</v>
      </c>
      <c r="HQG68" s="3" t="s">
        <v>392</v>
      </c>
      <c r="HQH68" s="3"/>
      <c r="HQI68" s="3"/>
      <c r="HQJ68" s="4" t="s">
        <v>108</v>
      </c>
      <c r="HQK68" s="4" t="s">
        <v>108</v>
      </c>
      <c r="HQL68" s="4" t="s">
        <v>108</v>
      </c>
      <c r="HQM68" s="4" t="s">
        <v>108</v>
      </c>
      <c r="HQN68" s="4" t="s">
        <v>108</v>
      </c>
      <c r="HQO68" s="4" t="s">
        <v>108</v>
      </c>
      <c r="HQP68" s="4" t="s">
        <v>108</v>
      </c>
      <c r="HQQ68" s="4" t="s">
        <v>108</v>
      </c>
      <c r="HQR68" s="4" t="s">
        <v>108</v>
      </c>
      <c r="HQS68" s="4" t="s">
        <v>108</v>
      </c>
      <c r="HQT68" s="4" t="s">
        <v>108</v>
      </c>
      <c r="HQU68" s="4" t="s">
        <v>108</v>
      </c>
      <c r="HQV68" s="4" t="s">
        <v>109</v>
      </c>
      <c r="HQW68" s="3" t="s">
        <v>392</v>
      </c>
      <c r="HQX68" s="3"/>
      <c r="HQY68" s="3"/>
      <c r="HQZ68" s="4" t="s">
        <v>108</v>
      </c>
      <c r="HRA68" s="4" t="s">
        <v>108</v>
      </c>
      <c r="HRB68" s="4" t="s">
        <v>108</v>
      </c>
      <c r="HRC68" s="4" t="s">
        <v>108</v>
      </c>
      <c r="HRD68" s="4" t="s">
        <v>108</v>
      </c>
      <c r="HRE68" s="4" t="s">
        <v>108</v>
      </c>
      <c r="HRF68" s="4" t="s">
        <v>108</v>
      </c>
      <c r="HRG68" s="4" t="s">
        <v>108</v>
      </c>
      <c r="HRH68" s="4" t="s">
        <v>108</v>
      </c>
      <c r="HRI68" s="4" t="s">
        <v>108</v>
      </c>
      <c r="HRJ68" s="4" t="s">
        <v>108</v>
      </c>
      <c r="HRK68" s="4" t="s">
        <v>108</v>
      </c>
      <c r="HRL68" s="4" t="s">
        <v>109</v>
      </c>
      <c r="HRM68" s="3" t="s">
        <v>392</v>
      </c>
      <c r="HRN68" s="3"/>
      <c r="HRO68" s="3"/>
      <c r="HRP68" s="4" t="s">
        <v>108</v>
      </c>
      <c r="HRQ68" s="4" t="s">
        <v>108</v>
      </c>
      <c r="HRR68" s="4" t="s">
        <v>108</v>
      </c>
      <c r="HRS68" s="4" t="s">
        <v>108</v>
      </c>
      <c r="HRT68" s="4" t="s">
        <v>108</v>
      </c>
      <c r="HRU68" s="4" t="s">
        <v>108</v>
      </c>
      <c r="HRV68" s="4" t="s">
        <v>108</v>
      </c>
      <c r="HRW68" s="4" t="s">
        <v>108</v>
      </c>
      <c r="HRX68" s="4" t="s">
        <v>108</v>
      </c>
      <c r="HRY68" s="4" t="s">
        <v>108</v>
      </c>
      <c r="HRZ68" s="4" t="s">
        <v>108</v>
      </c>
      <c r="HSA68" s="4" t="s">
        <v>108</v>
      </c>
      <c r="HSB68" s="4" t="s">
        <v>109</v>
      </c>
      <c r="HSC68" s="3" t="s">
        <v>392</v>
      </c>
      <c r="HSD68" s="3"/>
      <c r="HSE68" s="3"/>
      <c r="HSF68" s="4" t="s">
        <v>108</v>
      </c>
      <c r="HSG68" s="4" t="s">
        <v>108</v>
      </c>
      <c r="HSH68" s="4" t="s">
        <v>108</v>
      </c>
      <c r="HSI68" s="4" t="s">
        <v>108</v>
      </c>
      <c r="HSJ68" s="4" t="s">
        <v>108</v>
      </c>
      <c r="HSK68" s="4" t="s">
        <v>108</v>
      </c>
      <c r="HSL68" s="4" t="s">
        <v>108</v>
      </c>
      <c r="HSM68" s="4" t="s">
        <v>108</v>
      </c>
      <c r="HSN68" s="4" t="s">
        <v>108</v>
      </c>
      <c r="HSO68" s="4" t="s">
        <v>108</v>
      </c>
      <c r="HSP68" s="4" t="s">
        <v>108</v>
      </c>
      <c r="HSQ68" s="4" t="s">
        <v>108</v>
      </c>
      <c r="HSR68" s="4" t="s">
        <v>109</v>
      </c>
      <c r="HSS68" s="3" t="s">
        <v>392</v>
      </c>
      <c r="HST68" s="3"/>
      <c r="HSU68" s="3"/>
      <c r="HSV68" s="4" t="s">
        <v>108</v>
      </c>
      <c r="HSW68" s="4" t="s">
        <v>108</v>
      </c>
      <c r="HSX68" s="4" t="s">
        <v>108</v>
      </c>
      <c r="HSY68" s="4" t="s">
        <v>108</v>
      </c>
      <c r="HSZ68" s="4" t="s">
        <v>108</v>
      </c>
      <c r="HTA68" s="4" t="s">
        <v>108</v>
      </c>
      <c r="HTB68" s="4" t="s">
        <v>108</v>
      </c>
      <c r="HTC68" s="4" t="s">
        <v>108</v>
      </c>
      <c r="HTD68" s="4" t="s">
        <v>108</v>
      </c>
      <c r="HTE68" s="4" t="s">
        <v>108</v>
      </c>
      <c r="HTF68" s="4" t="s">
        <v>108</v>
      </c>
      <c r="HTG68" s="4" t="s">
        <v>108</v>
      </c>
      <c r="HTH68" s="4" t="s">
        <v>109</v>
      </c>
      <c r="HTI68" s="3" t="s">
        <v>392</v>
      </c>
      <c r="HTJ68" s="3"/>
      <c r="HTK68" s="3"/>
      <c r="HTL68" s="4" t="s">
        <v>108</v>
      </c>
      <c r="HTM68" s="4" t="s">
        <v>108</v>
      </c>
      <c r="HTN68" s="4" t="s">
        <v>108</v>
      </c>
      <c r="HTO68" s="4" t="s">
        <v>108</v>
      </c>
      <c r="HTP68" s="4" t="s">
        <v>108</v>
      </c>
      <c r="HTQ68" s="4" t="s">
        <v>108</v>
      </c>
      <c r="HTR68" s="4" t="s">
        <v>108</v>
      </c>
      <c r="HTS68" s="4" t="s">
        <v>108</v>
      </c>
      <c r="HTT68" s="4" t="s">
        <v>108</v>
      </c>
      <c r="HTU68" s="4" t="s">
        <v>108</v>
      </c>
      <c r="HTV68" s="4" t="s">
        <v>108</v>
      </c>
      <c r="HTW68" s="4" t="s">
        <v>108</v>
      </c>
      <c r="HTX68" s="4" t="s">
        <v>109</v>
      </c>
      <c r="HTY68" s="3" t="s">
        <v>392</v>
      </c>
      <c r="HTZ68" s="3"/>
      <c r="HUA68" s="3"/>
      <c r="HUB68" s="4" t="s">
        <v>108</v>
      </c>
      <c r="HUC68" s="4" t="s">
        <v>108</v>
      </c>
      <c r="HUD68" s="4" t="s">
        <v>108</v>
      </c>
      <c r="HUE68" s="4" t="s">
        <v>108</v>
      </c>
      <c r="HUF68" s="4" t="s">
        <v>108</v>
      </c>
      <c r="HUG68" s="4" t="s">
        <v>108</v>
      </c>
      <c r="HUH68" s="4" t="s">
        <v>108</v>
      </c>
      <c r="HUI68" s="4" t="s">
        <v>108</v>
      </c>
      <c r="HUJ68" s="4" t="s">
        <v>108</v>
      </c>
      <c r="HUK68" s="4" t="s">
        <v>108</v>
      </c>
      <c r="HUL68" s="4" t="s">
        <v>108</v>
      </c>
      <c r="HUM68" s="4" t="s">
        <v>108</v>
      </c>
      <c r="HUN68" s="4" t="s">
        <v>109</v>
      </c>
      <c r="HUO68" s="3" t="s">
        <v>392</v>
      </c>
      <c r="HUP68" s="3"/>
      <c r="HUQ68" s="3"/>
      <c r="HUR68" s="4" t="s">
        <v>108</v>
      </c>
      <c r="HUS68" s="4" t="s">
        <v>108</v>
      </c>
      <c r="HUT68" s="4" t="s">
        <v>108</v>
      </c>
      <c r="HUU68" s="4" t="s">
        <v>108</v>
      </c>
      <c r="HUV68" s="4" t="s">
        <v>108</v>
      </c>
      <c r="HUW68" s="4" t="s">
        <v>108</v>
      </c>
      <c r="HUX68" s="4" t="s">
        <v>108</v>
      </c>
      <c r="HUY68" s="4" t="s">
        <v>108</v>
      </c>
      <c r="HUZ68" s="4" t="s">
        <v>108</v>
      </c>
      <c r="HVA68" s="4" t="s">
        <v>108</v>
      </c>
      <c r="HVB68" s="4" t="s">
        <v>108</v>
      </c>
      <c r="HVC68" s="4" t="s">
        <v>108</v>
      </c>
      <c r="HVD68" s="4" t="s">
        <v>109</v>
      </c>
      <c r="HVE68" s="3" t="s">
        <v>392</v>
      </c>
      <c r="HVF68" s="3"/>
      <c r="HVG68" s="3"/>
      <c r="HVH68" s="4" t="s">
        <v>108</v>
      </c>
      <c r="HVI68" s="4" t="s">
        <v>108</v>
      </c>
      <c r="HVJ68" s="4" t="s">
        <v>108</v>
      </c>
      <c r="HVK68" s="4" t="s">
        <v>108</v>
      </c>
      <c r="HVL68" s="4" t="s">
        <v>108</v>
      </c>
      <c r="HVM68" s="4" t="s">
        <v>108</v>
      </c>
      <c r="HVN68" s="4" t="s">
        <v>108</v>
      </c>
      <c r="HVO68" s="4" t="s">
        <v>108</v>
      </c>
      <c r="HVP68" s="4" t="s">
        <v>108</v>
      </c>
      <c r="HVQ68" s="4" t="s">
        <v>108</v>
      </c>
      <c r="HVR68" s="4" t="s">
        <v>108</v>
      </c>
      <c r="HVS68" s="4" t="s">
        <v>108</v>
      </c>
      <c r="HVT68" s="4" t="s">
        <v>109</v>
      </c>
      <c r="HVU68" s="3" t="s">
        <v>392</v>
      </c>
      <c r="HVV68" s="3"/>
      <c r="HVW68" s="3"/>
      <c r="HVX68" s="4" t="s">
        <v>108</v>
      </c>
      <c r="HVY68" s="4" t="s">
        <v>108</v>
      </c>
      <c r="HVZ68" s="4" t="s">
        <v>108</v>
      </c>
      <c r="HWA68" s="4" t="s">
        <v>108</v>
      </c>
      <c r="HWB68" s="4" t="s">
        <v>108</v>
      </c>
      <c r="HWC68" s="4" t="s">
        <v>108</v>
      </c>
      <c r="HWD68" s="4" t="s">
        <v>108</v>
      </c>
      <c r="HWE68" s="4" t="s">
        <v>108</v>
      </c>
      <c r="HWF68" s="4" t="s">
        <v>108</v>
      </c>
      <c r="HWG68" s="4" t="s">
        <v>108</v>
      </c>
      <c r="HWH68" s="4" t="s">
        <v>108</v>
      </c>
      <c r="HWI68" s="4" t="s">
        <v>108</v>
      </c>
      <c r="HWJ68" s="4" t="s">
        <v>109</v>
      </c>
      <c r="HWK68" s="3" t="s">
        <v>392</v>
      </c>
      <c r="HWL68" s="3"/>
      <c r="HWM68" s="3"/>
      <c r="HWN68" s="4" t="s">
        <v>108</v>
      </c>
      <c r="HWO68" s="4" t="s">
        <v>108</v>
      </c>
      <c r="HWP68" s="4" t="s">
        <v>108</v>
      </c>
      <c r="HWQ68" s="4" t="s">
        <v>108</v>
      </c>
      <c r="HWR68" s="4" t="s">
        <v>108</v>
      </c>
      <c r="HWS68" s="4" t="s">
        <v>108</v>
      </c>
      <c r="HWT68" s="4" t="s">
        <v>108</v>
      </c>
      <c r="HWU68" s="4" t="s">
        <v>108</v>
      </c>
      <c r="HWV68" s="4" t="s">
        <v>108</v>
      </c>
      <c r="HWW68" s="4" t="s">
        <v>108</v>
      </c>
      <c r="HWX68" s="4" t="s">
        <v>108</v>
      </c>
      <c r="HWY68" s="4" t="s">
        <v>108</v>
      </c>
      <c r="HWZ68" s="4" t="s">
        <v>109</v>
      </c>
      <c r="HXA68" s="3" t="s">
        <v>392</v>
      </c>
      <c r="HXB68" s="3"/>
      <c r="HXC68" s="3"/>
      <c r="HXD68" s="4" t="s">
        <v>108</v>
      </c>
      <c r="HXE68" s="4" t="s">
        <v>108</v>
      </c>
      <c r="HXF68" s="4" t="s">
        <v>108</v>
      </c>
      <c r="HXG68" s="4" t="s">
        <v>108</v>
      </c>
      <c r="HXH68" s="4" t="s">
        <v>108</v>
      </c>
      <c r="HXI68" s="4" t="s">
        <v>108</v>
      </c>
      <c r="HXJ68" s="4" t="s">
        <v>108</v>
      </c>
      <c r="HXK68" s="4" t="s">
        <v>108</v>
      </c>
      <c r="HXL68" s="4" t="s">
        <v>108</v>
      </c>
      <c r="HXM68" s="4" t="s">
        <v>108</v>
      </c>
      <c r="HXN68" s="4" t="s">
        <v>108</v>
      </c>
      <c r="HXO68" s="4" t="s">
        <v>108</v>
      </c>
      <c r="HXP68" s="4" t="s">
        <v>109</v>
      </c>
      <c r="HXQ68" s="3" t="s">
        <v>392</v>
      </c>
      <c r="HXR68" s="3"/>
      <c r="HXS68" s="3"/>
      <c r="HXT68" s="4" t="s">
        <v>108</v>
      </c>
      <c r="HXU68" s="4" t="s">
        <v>108</v>
      </c>
      <c r="HXV68" s="4" t="s">
        <v>108</v>
      </c>
      <c r="HXW68" s="4" t="s">
        <v>108</v>
      </c>
      <c r="HXX68" s="4" t="s">
        <v>108</v>
      </c>
      <c r="HXY68" s="4" t="s">
        <v>108</v>
      </c>
      <c r="HXZ68" s="4" t="s">
        <v>108</v>
      </c>
      <c r="HYA68" s="4" t="s">
        <v>108</v>
      </c>
      <c r="HYB68" s="4" t="s">
        <v>108</v>
      </c>
      <c r="HYC68" s="4" t="s">
        <v>108</v>
      </c>
      <c r="HYD68" s="4" t="s">
        <v>108</v>
      </c>
      <c r="HYE68" s="4" t="s">
        <v>108</v>
      </c>
      <c r="HYF68" s="4" t="s">
        <v>109</v>
      </c>
      <c r="HYG68" s="3" t="s">
        <v>392</v>
      </c>
      <c r="HYH68" s="3"/>
      <c r="HYI68" s="3"/>
      <c r="HYJ68" s="4" t="s">
        <v>108</v>
      </c>
      <c r="HYK68" s="4" t="s">
        <v>108</v>
      </c>
      <c r="HYL68" s="4" t="s">
        <v>108</v>
      </c>
      <c r="HYM68" s="4" t="s">
        <v>108</v>
      </c>
      <c r="HYN68" s="4" t="s">
        <v>108</v>
      </c>
      <c r="HYO68" s="4" t="s">
        <v>108</v>
      </c>
      <c r="HYP68" s="4" t="s">
        <v>108</v>
      </c>
      <c r="HYQ68" s="4" t="s">
        <v>108</v>
      </c>
      <c r="HYR68" s="4" t="s">
        <v>108</v>
      </c>
      <c r="HYS68" s="4" t="s">
        <v>108</v>
      </c>
      <c r="HYT68" s="4" t="s">
        <v>108</v>
      </c>
      <c r="HYU68" s="4" t="s">
        <v>108</v>
      </c>
      <c r="HYV68" s="4" t="s">
        <v>109</v>
      </c>
      <c r="HYW68" s="3" t="s">
        <v>392</v>
      </c>
      <c r="HYX68" s="3"/>
      <c r="HYY68" s="3"/>
      <c r="HYZ68" s="4" t="s">
        <v>108</v>
      </c>
      <c r="HZA68" s="4" t="s">
        <v>108</v>
      </c>
      <c r="HZB68" s="4" t="s">
        <v>108</v>
      </c>
      <c r="HZC68" s="4" t="s">
        <v>108</v>
      </c>
      <c r="HZD68" s="4" t="s">
        <v>108</v>
      </c>
      <c r="HZE68" s="4" t="s">
        <v>108</v>
      </c>
      <c r="HZF68" s="4" t="s">
        <v>108</v>
      </c>
      <c r="HZG68" s="4" t="s">
        <v>108</v>
      </c>
      <c r="HZH68" s="4" t="s">
        <v>108</v>
      </c>
      <c r="HZI68" s="4" t="s">
        <v>108</v>
      </c>
      <c r="HZJ68" s="4" t="s">
        <v>108</v>
      </c>
      <c r="HZK68" s="4" t="s">
        <v>108</v>
      </c>
      <c r="HZL68" s="4" t="s">
        <v>109</v>
      </c>
      <c r="HZM68" s="3" t="s">
        <v>392</v>
      </c>
      <c r="HZN68" s="3"/>
      <c r="HZO68" s="3"/>
      <c r="HZP68" s="4" t="s">
        <v>108</v>
      </c>
      <c r="HZQ68" s="4" t="s">
        <v>108</v>
      </c>
      <c r="HZR68" s="4" t="s">
        <v>108</v>
      </c>
      <c r="HZS68" s="4" t="s">
        <v>108</v>
      </c>
      <c r="HZT68" s="4" t="s">
        <v>108</v>
      </c>
      <c r="HZU68" s="4" t="s">
        <v>108</v>
      </c>
      <c r="HZV68" s="4" t="s">
        <v>108</v>
      </c>
      <c r="HZW68" s="4" t="s">
        <v>108</v>
      </c>
      <c r="HZX68" s="4" t="s">
        <v>108</v>
      </c>
      <c r="HZY68" s="4" t="s">
        <v>108</v>
      </c>
      <c r="HZZ68" s="4" t="s">
        <v>108</v>
      </c>
      <c r="IAA68" s="4" t="s">
        <v>108</v>
      </c>
      <c r="IAB68" s="4" t="s">
        <v>109</v>
      </c>
      <c r="IAC68" s="3" t="s">
        <v>392</v>
      </c>
      <c r="IAD68" s="3"/>
      <c r="IAE68" s="3"/>
      <c r="IAF68" s="4" t="s">
        <v>108</v>
      </c>
      <c r="IAG68" s="4" t="s">
        <v>108</v>
      </c>
      <c r="IAH68" s="4" t="s">
        <v>108</v>
      </c>
      <c r="IAI68" s="4" t="s">
        <v>108</v>
      </c>
      <c r="IAJ68" s="4" t="s">
        <v>108</v>
      </c>
      <c r="IAK68" s="4" t="s">
        <v>108</v>
      </c>
      <c r="IAL68" s="4" t="s">
        <v>108</v>
      </c>
      <c r="IAM68" s="4" t="s">
        <v>108</v>
      </c>
      <c r="IAN68" s="4" t="s">
        <v>108</v>
      </c>
      <c r="IAO68" s="4" t="s">
        <v>108</v>
      </c>
      <c r="IAP68" s="4" t="s">
        <v>108</v>
      </c>
      <c r="IAQ68" s="4" t="s">
        <v>108</v>
      </c>
      <c r="IAR68" s="4" t="s">
        <v>109</v>
      </c>
      <c r="IAS68" s="3" t="s">
        <v>392</v>
      </c>
      <c r="IAT68" s="3"/>
      <c r="IAU68" s="3"/>
      <c r="IAV68" s="4" t="s">
        <v>108</v>
      </c>
      <c r="IAW68" s="4" t="s">
        <v>108</v>
      </c>
      <c r="IAX68" s="4" t="s">
        <v>108</v>
      </c>
      <c r="IAY68" s="4" t="s">
        <v>108</v>
      </c>
      <c r="IAZ68" s="4" t="s">
        <v>108</v>
      </c>
      <c r="IBA68" s="4" t="s">
        <v>108</v>
      </c>
      <c r="IBB68" s="4" t="s">
        <v>108</v>
      </c>
      <c r="IBC68" s="4" t="s">
        <v>108</v>
      </c>
      <c r="IBD68" s="4" t="s">
        <v>108</v>
      </c>
      <c r="IBE68" s="4" t="s">
        <v>108</v>
      </c>
      <c r="IBF68" s="4" t="s">
        <v>108</v>
      </c>
      <c r="IBG68" s="4" t="s">
        <v>108</v>
      </c>
      <c r="IBH68" s="4" t="s">
        <v>109</v>
      </c>
      <c r="IBI68" s="3" t="s">
        <v>392</v>
      </c>
      <c r="IBJ68" s="3"/>
      <c r="IBK68" s="3"/>
      <c r="IBL68" s="4" t="s">
        <v>108</v>
      </c>
      <c r="IBM68" s="4" t="s">
        <v>108</v>
      </c>
      <c r="IBN68" s="4" t="s">
        <v>108</v>
      </c>
      <c r="IBO68" s="4" t="s">
        <v>108</v>
      </c>
      <c r="IBP68" s="4" t="s">
        <v>108</v>
      </c>
      <c r="IBQ68" s="4" t="s">
        <v>108</v>
      </c>
      <c r="IBR68" s="4" t="s">
        <v>108</v>
      </c>
      <c r="IBS68" s="4" t="s">
        <v>108</v>
      </c>
      <c r="IBT68" s="4" t="s">
        <v>108</v>
      </c>
      <c r="IBU68" s="4" t="s">
        <v>108</v>
      </c>
      <c r="IBV68" s="4" t="s">
        <v>108</v>
      </c>
      <c r="IBW68" s="4" t="s">
        <v>108</v>
      </c>
      <c r="IBX68" s="4" t="s">
        <v>109</v>
      </c>
      <c r="IBY68" s="3" t="s">
        <v>392</v>
      </c>
      <c r="IBZ68" s="3"/>
      <c r="ICA68" s="3"/>
      <c r="ICB68" s="4" t="s">
        <v>108</v>
      </c>
      <c r="ICC68" s="4" t="s">
        <v>108</v>
      </c>
      <c r="ICD68" s="4" t="s">
        <v>108</v>
      </c>
      <c r="ICE68" s="4" t="s">
        <v>108</v>
      </c>
      <c r="ICF68" s="4" t="s">
        <v>108</v>
      </c>
      <c r="ICG68" s="4" t="s">
        <v>108</v>
      </c>
      <c r="ICH68" s="4" t="s">
        <v>108</v>
      </c>
      <c r="ICI68" s="4" t="s">
        <v>108</v>
      </c>
      <c r="ICJ68" s="4" t="s">
        <v>108</v>
      </c>
      <c r="ICK68" s="4" t="s">
        <v>108</v>
      </c>
      <c r="ICL68" s="4" t="s">
        <v>108</v>
      </c>
      <c r="ICM68" s="4" t="s">
        <v>108</v>
      </c>
      <c r="ICN68" s="4" t="s">
        <v>109</v>
      </c>
      <c r="ICO68" s="3" t="s">
        <v>392</v>
      </c>
      <c r="ICP68" s="3"/>
      <c r="ICQ68" s="3"/>
      <c r="ICR68" s="4" t="s">
        <v>108</v>
      </c>
      <c r="ICS68" s="4" t="s">
        <v>108</v>
      </c>
      <c r="ICT68" s="4" t="s">
        <v>108</v>
      </c>
      <c r="ICU68" s="4" t="s">
        <v>108</v>
      </c>
      <c r="ICV68" s="4" t="s">
        <v>108</v>
      </c>
      <c r="ICW68" s="4" t="s">
        <v>108</v>
      </c>
      <c r="ICX68" s="4" t="s">
        <v>108</v>
      </c>
      <c r="ICY68" s="4" t="s">
        <v>108</v>
      </c>
      <c r="ICZ68" s="4" t="s">
        <v>108</v>
      </c>
      <c r="IDA68" s="4" t="s">
        <v>108</v>
      </c>
      <c r="IDB68" s="4" t="s">
        <v>108</v>
      </c>
      <c r="IDC68" s="4" t="s">
        <v>108</v>
      </c>
      <c r="IDD68" s="4" t="s">
        <v>109</v>
      </c>
      <c r="IDE68" s="3" t="s">
        <v>392</v>
      </c>
      <c r="IDF68" s="3"/>
      <c r="IDG68" s="3"/>
      <c r="IDH68" s="4" t="s">
        <v>108</v>
      </c>
      <c r="IDI68" s="4" t="s">
        <v>108</v>
      </c>
      <c r="IDJ68" s="4" t="s">
        <v>108</v>
      </c>
      <c r="IDK68" s="4" t="s">
        <v>108</v>
      </c>
      <c r="IDL68" s="4" t="s">
        <v>108</v>
      </c>
      <c r="IDM68" s="4" t="s">
        <v>108</v>
      </c>
      <c r="IDN68" s="4" t="s">
        <v>108</v>
      </c>
      <c r="IDO68" s="4" t="s">
        <v>108</v>
      </c>
      <c r="IDP68" s="4" t="s">
        <v>108</v>
      </c>
      <c r="IDQ68" s="4" t="s">
        <v>108</v>
      </c>
      <c r="IDR68" s="4" t="s">
        <v>108</v>
      </c>
      <c r="IDS68" s="4" t="s">
        <v>108</v>
      </c>
      <c r="IDT68" s="4" t="s">
        <v>109</v>
      </c>
      <c r="IDU68" s="3" t="s">
        <v>392</v>
      </c>
      <c r="IDV68" s="3"/>
      <c r="IDW68" s="3"/>
      <c r="IDX68" s="4" t="s">
        <v>108</v>
      </c>
      <c r="IDY68" s="4" t="s">
        <v>108</v>
      </c>
      <c r="IDZ68" s="4" t="s">
        <v>108</v>
      </c>
      <c r="IEA68" s="4" t="s">
        <v>108</v>
      </c>
      <c r="IEB68" s="4" t="s">
        <v>108</v>
      </c>
      <c r="IEC68" s="4" t="s">
        <v>108</v>
      </c>
      <c r="IED68" s="4" t="s">
        <v>108</v>
      </c>
      <c r="IEE68" s="4" t="s">
        <v>108</v>
      </c>
      <c r="IEF68" s="4" t="s">
        <v>108</v>
      </c>
      <c r="IEG68" s="4" t="s">
        <v>108</v>
      </c>
      <c r="IEH68" s="4" t="s">
        <v>108</v>
      </c>
      <c r="IEI68" s="4" t="s">
        <v>108</v>
      </c>
      <c r="IEJ68" s="4" t="s">
        <v>109</v>
      </c>
      <c r="IEK68" s="3" t="s">
        <v>392</v>
      </c>
      <c r="IEL68" s="3"/>
      <c r="IEM68" s="3"/>
      <c r="IEN68" s="4" t="s">
        <v>108</v>
      </c>
      <c r="IEO68" s="4" t="s">
        <v>108</v>
      </c>
      <c r="IEP68" s="4" t="s">
        <v>108</v>
      </c>
      <c r="IEQ68" s="4" t="s">
        <v>108</v>
      </c>
      <c r="IER68" s="4" t="s">
        <v>108</v>
      </c>
      <c r="IES68" s="4" t="s">
        <v>108</v>
      </c>
      <c r="IET68" s="4" t="s">
        <v>108</v>
      </c>
      <c r="IEU68" s="4" t="s">
        <v>108</v>
      </c>
      <c r="IEV68" s="4" t="s">
        <v>108</v>
      </c>
      <c r="IEW68" s="4" t="s">
        <v>108</v>
      </c>
      <c r="IEX68" s="4" t="s">
        <v>108</v>
      </c>
      <c r="IEY68" s="4" t="s">
        <v>108</v>
      </c>
      <c r="IEZ68" s="4" t="s">
        <v>109</v>
      </c>
      <c r="IFA68" s="3" t="s">
        <v>392</v>
      </c>
      <c r="IFB68" s="3"/>
      <c r="IFC68" s="3"/>
      <c r="IFD68" s="4" t="s">
        <v>108</v>
      </c>
      <c r="IFE68" s="4" t="s">
        <v>108</v>
      </c>
      <c r="IFF68" s="4" t="s">
        <v>108</v>
      </c>
      <c r="IFG68" s="4" t="s">
        <v>108</v>
      </c>
      <c r="IFH68" s="4" t="s">
        <v>108</v>
      </c>
      <c r="IFI68" s="4" t="s">
        <v>108</v>
      </c>
      <c r="IFJ68" s="4" t="s">
        <v>108</v>
      </c>
      <c r="IFK68" s="4" t="s">
        <v>108</v>
      </c>
      <c r="IFL68" s="4" t="s">
        <v>108</v>
      </c>
      <c r="IFM68" s="4" t="s">
        <v>108</v>
      </c>
      <c r="IFN68" s="4" t="s">
        <v>108</v>
      </c>
      <c r="IFO68" s="4" t="s">
        <v>108</v>
      </c>
      <c r="IFP68" s="4" t="s">
        <v>109</v>
      </c>
      <c r="IFQ68" s="3" t="s">
        <v>392</v>
      </c>
      <c r="IFR68" s="3"/>
      <c r="IFS68" s="3"/>
      <c r="IFT68" s="4" t="s">
        <v>108</v>
      </c>
      <c r="IFU68" s="4" t="s">
        <v>108</v>
      </c>
      <c r="IFV68" s="4" t="s">
        <v>108</v>
      </c>
      <c r="IFW68" s="4" t="s">
        <v>108</v>
      </c>
      <c r="IFX68" s="4" t="s">
        <v>108</v>
      </c>
      <c r="IFY68" s="4" t="s">
        <v>108</v>
      </c>
      <c r="IFZ68" s="4" t="s">
        <v>108</v>
      </c>
      <c r="IGA68" s="4" t="s">
        <v>108</v>
      </c>
      <c r="IGB68" s="4" t="s">
        <v>108</v>
      </c>
      <c r="IGC68" s="4" t="s">
        <v>108</v>
      </c>
      <c r="IGD68" s="4" t="s">
        <v>108</v>
      </c>
      <c r="IGE68" s="4" t="s">
        <v>108</v>
      </c>
      <c r="IGF68" s="4" t="s">
        <v>109</v>
      </c>
      <c r="IGG68" s="3" t="s">
        <v>392</v>
      </c>
      <c r="IGH68" s="3"/>
      <c r="IGI68" s="3"/>
      <c r="IGJ68" s="4" t="s">
        <v>108</v>
      </c>
      <c r="IGK68" s="4" t="s">
        <v>108</v>
      </c>
      <c r="IGL68" s="4" t="s">
        <v>108</v>
      </c>
      <c r="IGM68" s="4" t="s">
        <v>108</v>
      </c>
      <c r="IGN68" s="4" t="s">
        <v>108</v>
      </c>
      <c r="IGO68" s="4" t="s">
        <v>108</v>
      </c>
      <c r="IGP68" s="4" t="s">
        <v>108</v>
      </c>
      <c r="IGQ68" s="4" t="s">
        <v>108</v>
      </c>
      <c r="IGR68" s="4" t="s">
        <v>108</v>
      </c>
      <c r="IGS68" s="4" t="s">
        <v>108</v>
      </c>
      <c r="IGT68" s="4" t="s">
        <v>108</v>
      </c>
      <c r="IGU68" s="4" t="s">
        <v>108</v>
      </c>
      <c r="IGV68" s="4" t="s">
        <v>109</v>
      </c>
      <c r="IGW68" s="3" t="s">
        <v>392</v>
      </c>
      <c r="IGX68" s="3"/>
      <c r="IGY68" s="3"/>
      <c r="IGZ68" s="4" t="s">
        <v>108</v>
      </c>
      <c r="IHA68" s="4" t="s">
        <v>108</v>
      </c>
      <c r="IHB68" s="4" t="s">
        <v>108</v>
      </c>
      <c r="IHC68" s="4" t="s">
        <v>108</v>
      </c>
      <c r="IHD68" s="4" t="s">
        <v>108</v>
      </c>
      <c r="IHE68" s="4" t="s">
        <v>108</v>
      </c>
      <c r="IHF68" s="4" t="s">
        <v>108</v>
      </c>
      <c r="IHG68" s="4" t="s">
        <v>108</v>
      </c>
      <c r="IHH68" s="4" t="s">
        <v>108</v>
      </c>
      <c r="IHI68" s="4" t="s">
        <v>108</v>
      </c>
      <c r="IHJ68" s="4" t="s">
        <v>108</v>
      </c>
      <c r="IHK68" s="4" t="s">
        <v>108</v>
      </c>
      <c r="IHL68" s="4" t="s">
        <v>109</v>
      </c>
      <c r="IHM68" s="3" t="s">
        <v>392</v>
      </c>
      <c r="IHN68" s="3"/>
      <c r="IHO68" s="3"/>
      <c r="IHP68" s="4" t="s">
        <v>108</v>
      </c>
      <c r="IHQ68" s="4" t="s">
        <v>108</v>
      </c>
      <c r="IHR68" s="4" t="s">
        <v>108</v>
      </c>
      <c r="IHS68" s="4" t="s">
        <v>108</v>
      </c>
      <c r="IHT68" s="4" t="s">
        <v>108</v>
      </c>
      <c r="IHU68" s="4" t="s">
        <v>108</v>
      </c>
      <c r="IHV68" s="4" t="s">
        <v>108</v>
      </c>
      <c r="IHW68" s="4" t="s">
        <v>108</v>
      </c>
      <c r="IHX68" s="4" t="s">
        <v>108</v>
      </c>
      <c r="IHY68" s="4" t="s">
        <v>108</v>
      </c>
      <c r="IHZ68" s="4" t="s">
        <v>108</v>
      </c>
      <c r="IIA68" s="4" t="s">
        <v>108</v>
      </c>
      <c r="IIB68" s="4" t="s">
        <v>109</v>
      </c>
      <c r="IIC68" s="3" t="s">
        <v>392</v>
      </c>
      <c r="IID68" s="3"/>
      <c r="IIE68" s="3"/>
      <c r="IIF68" s="4" t="s">
        <v>108</v>
      </c>
      <c r="IIG68" s="4" t="s">
        <v>108</v>
      </c>
      <c r="IIH68" s="4" t="s">
        <v>108</v>
      </c>
      <c r="III68" s="4" t="s">
        <v>108</v>
      </c>
      <c r="IIJ68" s="4" t="s">
        <v>108</v>
      </c>
      <c r="IIK68" s="4" t="s">
        <v>108</v>
      </c>
      <c r="IIL68" s="4" t="s">
        <v>108</v>
      </c>
      <c r="IIM68" s="4" t="s">
        <v>108</v>
      </c>
      <c r="IIN68" s="4" t="s">
        <v>108</v>
      </c>
      <c r="IIO68" s="4" t="s">
        <v>108</v>
      </c>
      <c r="IIP68" s="4" t="s">
        <v>108</v>
      </c>
      <c r="IIQ68" s="4" t="s">
        <v>108</v>
      </c>
      <c r="IIR68" s="4" t="s">
        <v>109</v>
      </c>
      <c r="IIS68" s="3" t="s">
        <v>392</v>
      </c>
      <c r="IIT68" s="3"/>
      <c r="IIU68" s="3"/>
      <c r="IIV68" s="4" t="s">
        <v>108</v>
      </c>
      <c r="IIW68" s="4" t="s">
        <v>108</v>
      </c>
      <c r="IIX68" s="4" t="s">
        <v>108</v>
      </c>
      <c r="IIY68" s="4" t="s">
        <v>108</v>
      </c>
      <c r="IIZ68" s="4" t="s">
        <v>108</v>
      </c>
      <c r="IJA68" s="4" t="s">
        <v>108</v>
      </c>
      <c r="IJB68" s="4" t="s">
        <v>108</v>
      </c>
      <c r="IJC68" s="4" t="s">
        <v>108</v>
      </c>
      <c r="IJD68" s="4" t="s">
        <v>108</v>
      </c>
      <c r="IJE68" s="4" t="s">
        <v>108</v>
      </c>
      <c r="IJF68" s="4" t="s">
        <v>108</v>
      </c>
      <c r="IJG68" s="4" t="s">
        <v>108</v>
      </c>
      <c r="IJH68" s="4" t="s">
        <v>109</v>
      </c>
      <c r="IJI68" s="3" t="s">
        <v>392</v>
      </c>
      <c r="IJJ68" s="3"/>
      <c r="IJK68" s="3"/>
      <c r="IJL68" s="4" t="s">
        <v>108</v>
      </c>
      <c r="IJM68" s="4" t="s">
        <v>108</v>
      </c>
      <c r="IJN68" s="4" t="s">
        <v>108</v>
      </c>
      <c r="IJO68" s="4" t="s">
        <v>108</v>
      </c>
      <c r="IJP68" s="4" t="s">
        <v>108</v>
      </c>
      <c r="IJQ68" s="4" t="s">
        <v>108</v>
      </c>
      <c r="IJR68" s="4" t="s">
        <v>108</v>
      </c>
      <c r="IJS68" s="4" t="s">
        <v>108</v>
      </c>
      <c r="IJT68" s="4" t="s">
        <v>108</v>
      </c>
      <c r="IJU68" s="4" t="s">
        <v>108</v>
      </c>
      <c r="IJV68" s="4" t="s">
        <v>108</v>
      </c>
      <c r="IJW68" s="4" t="s">
        <v>108</v>
      </c>
      <c r="IJX68" s="4" t="s">
        <v>109</v>
      </c>
      <c r="IJY68" s="3" t="s">
        <v>392</v>
      </c>
      <c r="IJZ68" s="3"/>
      <c r="IKA68" s="3"/>
      <c r="IKB68" s="4" t="s">
        <v>108</v>
      </c>
      <c r="IKC68" s="4" t="s">
        <v>108</v>
      </c>
      <c r="IKD68" s="4" t="s">
        <v>108</v>
      </c>
      <c r="IKE68" s="4" t="s">
        <v>108</v>
      </c>
      <c r="IKF68" s="4" t="s">
        <v>108</v>
      </c>
      <c r="IKG68" s="4" t="s">
        <v>108</v>
      </c>
      <c r="IKH68" s="4" t="s">
        <v>108</v>
      </c>
      <c r="IKI68" s="4" t="s">
        <v>108</v>
      </c>
      <c r="IKJ68" s="4" t="s">
        <v>108</v>
      </c>
      <c r="IKK68" s="4" t="s">
        <v>108</v>
      </c>
      <c r="IKL68" s="4" t="s">
        <v>108</v>
      </c>
      <c r="IKM68" s="4" t="s">
        <v>108</v>
      </c>
      <c r="IKN68" s="4" t="s">
        <v>109</v>
      </c>
      <c r="IKO68" s="3" t="s">
        <v>392</v>
      </c>
      <c r="IKP68" s="3"/>
      <c r="IKQ68" s="3"/>
      <c r="IKR68" s="4" t="s">
        <v>108</v>
      </c>
      <c r="IKS68" s="4" t="s">
        <v>108</v>
      </c>
      <c r="IKT68" s="4" t="s">
        <v>108</v>
      </c>
      <c r="IKU68" s="4" t="s">
        <v>108</v>
      </c>
      <c r="IKV68" s="4" t="s">
        <v>108</v>
      </c>
      <c r="IKW68" s="4" t="s">
        <v>108</v>
      </c>
      <c r="IKX68" s="4" t="s">
        <v>108</v>
      </c>
      <c r="IKY68" s="4" t="s">
        <v>108</v>
      </c>
      <c r="IKZ68" s="4" t="s">
        <v>108</v>
      </c>
      <c r="ILA68" s="4" t="s">
        <v>108</v>
      </c>
      <c r="ILB68" s="4" t="s">
        <v>108</v>
      </c>
      <c r="ILC68" s="4" t="s">
        <v>108</v>
      </c>
      <c r="ILD68" s="4" t="s">
        <v>109</v>
      </c>
      <c r="ILE68" s="3" t="s">
        <v>392</v>
      </c>
      <c r="ILF68" s="3"/>
      <c r="ILG68" s="3"/>
      <c r="ILH68" s="4" t="s">
        <v>108</v>
      </c>
      <c r="ILI68" s="4" t="s">
        <v>108</v>
      </c>
      <c r="ILJ68" s="4" t="s">
        <v>108</v>
      </c>
      <c r="ILK68" s="4" t="s">
        <v>108</v>
      </c>
      <c r="ILL68" s="4" t="s">
        <v>108</v>
      </c>
      <c r="ILM68" s="4" t="s">
        <v>108</v>
      </c>
      <c r="ILN68" s="4" t="s">
        <v>108</v>
      </c>
      <c r="ILO68" s="4" t="s">
        <v>108</v>
      </c>
      <c r="ILP68" s="4" t="s">
        <v>108</v>
      </c>
      <c r="ILQ68" s="4" t="s">
        <v>108</v>
      </c>
      <c r="ILR68" s="4" t="s">
        <v>108</v>
      </c>
      <c r="ILS68" s="4" t="s">
        <v>108</v>
      </c>
      <c r="ILT68" s="4" t="s">
        <v>109</v>
      </c>
      <c r="ILU68" s="3" t="s">
        <v>392</v>
      </c>
      <c r="ILV68" s="3"/>
      <c r="ILW68" s="3"/>
      <c r="ILX68" s="4" t="s">
        <v>108</v>
      </c>
      <c r="ILY68" s="4" t="s">
        <v>108</v>
      </c>
      <c r="ILZ68" s="4" t="s">
        <v>108</v>
      </c>
      <c r="IMA68" s="4" t="s">
        <v>108</v>
      </c>
      <c r="IMB68" s="4" t="s">
        <v>108</v>
      </c>
      <c r="IMC68" s="4" t="s">
        <v>108</v>
      </c>
      <c r="IMD68" s="4" t="s">
        <v>108</v>
      </c>
      <c r="IME68" s="4" t="s">
        <v>108</v>
      </c>
      <c r="IMF68" s="4" t="s">
        <v>108</v>
      </c>
      <c r="IMG68" s="4" t="s">
        <v>108</v>
      </c>
      <c r="IMH68" s="4" t="s">
        <v>108</v>
      </c>
      <c r="IMI68" s="4" t="s">
        <v>108</v>
      </c>
      <c r="IMJ68" s="4" t="s">
        <v>109</v>
      </c>
      <c r="IMK68" s="3" t="s">
        <v>392</v>
      </c>
      <c r="IML68" s="3"/>
      <c r="IMM68" s="3"/>
      <c r="IMN68" s="4" t="s">
        <v>108</v>
      </c>
      <c r="IMO68" s="4" t="s">
        <v>108</v>
      </c>
      <c r="IMP68" s="4" t="s">
        <v>108</v>
      </c>
      <c r="IMQ68" s="4" t="s">
        <v>108</v>
      </c>
      <c r="IMR68" s="4" t="s">
        <v>108</v>
      </c>
      <c r="IMS68" s="4" t="s">
        <v>108</v>
      </c>
      <c r="IMT68" s="4" t="s">
        <v>108</v>
      </c>
      <c r="IMU68" s="4" t="s">
        <v>108</v>
      </c>
      <c r="IMV68" s="4" t="s">
        <v>108</v>
      </c>
      <c r="IMW68" s="4" t="s">
        <v>108</v>
      </c>
      <c r="IMX68" s="4" t="s">
        <v>108</v>
      </c>
      <c r="IMY68" s="4" t="s">
        <v>108</v>
      </c>
      <c r="IMZ68" s="4" t="s">
        <v>109</v>
      </c>
      <c r="INA68" s="3" t="s">
        <v>392</v>
      </c>
      <c r="INB68" s="3"/>
      <c r="INC68" s="3"/>
      <c r="IND68" s="4" t="s">
        <v>108</v>
      </c>
      <c r="INE68" s="4" t="s">
        <v>108</v>
      </c>
      <c r="INF68" s="4" t="s">
        <v>108</v>
      </c>
      <c r="ING68" s="4" t="s">
        <v>108</v>
      </c>
      <c r="INH68" s="4" t="s">
        <v>108</v>
      </c>
      <c r="INI68" s="4" t="s">
        <v>108</v>
      </c>
      <c r="INJ68" s="4" t="s">
        <v>108</v>
      </c>
      <c r="INK68" s="4" t="s">
        <v>108</v>
      </c>
      <c r="INL68" s="4" t="s">
        <v>108</v>
      </c>
      <c r="INM68" s="4" t="s">
        <v>108</v>
      </c>
      <c r="INN68" s="4" t="s">
        <v>108</v>
      </c>
      <c r="INO68" s="4" t="s">
        <v>108</v>
      </c>
      <c r="INP68" s="4" t="s">
        <v>109</v>
      </c>
      <c r="INQ68" s="3" t="s">
        <v>392</v>
      </c>
      <c r="INR68" s="3"/>
      <c r="INS68" s="3"/>
      <c r="INT68" s="4" t="s">
        <v>108</v>
      </c>
      <c r="INU68" s="4" t="s">
        <v>108</v>
      </c>
      <c r="INV68" s="4" t="s">
        <v>108</v>
      </c>
      <c r="INW68" s="4" t="s">
        <v>108</v>
      </c>
      <c r="INX68" s="4" t="s">
        <v>108</v>
      </c>
      <c r="INY68" s="4" t="s">
        <v>108</v>
      </c>
      <c r="INZ68" s="4" t="s">
        <v>108</v>
      </c>
      <c r="IOA68" s="4" t="s">
        <v>108</v>
      </c>
      <c r="IOB68" s="4" t="s">
        <v>108</v>
      </c>
      <c r="IOC68" s="4" t="s">
        <v>108</v>
      </c>
      <c r="IOD68" s="4" t="s">
        <v>108</v>
      </c>
      <c r="IOE68" s="4" t="s">
        <v>108</v>
      </c>
      <c r="IOF68" s="4" t="s">
        <v>109</v>
      </c>
      <c r="IOG68" s="3" t="s">
        <v>392</v>
      </c>
      <c r="IOH68" s="3"/>
      <c r="IOI68" s="3"/>
      <c r="IOJ68" s="4" t="s">
        <v>108</v>
      </c>
      <c r="IOK68" s="4" t="s">
        <v>108</v>
      </c>
      <c r="IOL68" s="4" t="s">
        <v>108</v>
      </c>
      <c r="IOM68" s="4" t="s">
        <v>108</v>
      </c>
      <c r="ION68" s="4" t="s">
        <v>108</v>
      </c>
      <c r="IOO68" s="4" t="s">
        <v>108</v>
      </c>
      <c r="IOP68" s="4" t="s">
        <v>108</v>
      </c>
      <c r="IOQ68" s="4" t="s">
        <v>108</v>
      </c>
      <c r="IOR68" s="4" t="s">
        <v>108</v>
      </c>
      <c r="IOS68" s="4" t="s">
        <v>108</v>
      </c>
      <c r="IOT68" s="4" t="s">
        <v>108</v>
      </c>
      <c r="IOU68" s="4" t="s">
        <v>108</v>
      </c>
      <c r="IOV68" s="4" t="s">
        <v>109</v>
      </c>
      <c r="IOW68" s="3" t="s">
        <v>392</v>
      </c>
      <c r="IOX68" s="3"/>
      <c r="IOY68" s="3"/>
      <c r="IOZ68" s="4" t="s">
        <v>108</v>
      </c>
      <c r="IPA68" s="4" t="s">
        <v>108</v>
      </c>
      <c r="IPB68" s="4" t="s">
        <v>108</v>
      </c>
      <c r="IPC68" s="4" t="s">
        <v>108</v>
      </c>
      <c r="IPD68" s="4" t="s">
        <v>108</v>
      </c>
      <c r="IPE68" s="4" t="s">
        <v>108</v>
      </c>
      <c r="IPF68" s="4" t="s">
        <v>108</v>
      </c>
      <c r="IPG68" s="4" t="s">
        <v>108</v>
      </c>
      <c r="IPH68" s="4" t="s">
        <v>108</v>
      </c>
      <c r="IPI68" s="4" t="s">
        <v>108</v>
      </c>
      <c r="IPJ68" s="4" t="s">
        <v>108</v>
      </c>
      <c r="IPK68" s="4" t="s">
        <v>108</v>
      </c>
      <c r="IPL68" s="4" t="s">
        <v>109</v>
      </c>
      <c r="IPM68" s="3" t="s">
        <v>392</v>
      </c>
      <c r="IPN68" s="3"/>
      <c r="IPO68" s="3"/>
      <c r="IPP68" s="4" t="s">
        <v>108</v>
      </c>
      <c r="IPQ68" s="4" t="s">
        <v>108</v>
      </c>
      <c r="IPR68" s="4" t="s">
        <v>108</v>
      </c>
      <c r="IPS68" s="4" t="s">
        <v>108</v>
      </c>
      <c r="IPT68" s="4" t="s">
        <v>108</v>
      </c>
      <c r="IPU68" s="4" t="s">
        <v>108</v>
      </c>
      <c r="IPV68" s="4" t="s">
        <v>108</v>
      </c>
      <c r="IPW68" s="4" t="s">
        <v>108</v>
      </c>
      <c r="IPX68" s="4" t="s">
        <v>108</v>
      </c>
      <c r="IPY68" s="4" t="s">
        <v>108</v>
      </c>
      <c r="IPZ68" s="4" t="s">
        <v>108</v>
      </c>
      <c r="IQA68" s="4" t="s">
        <v>108</v>
      </c>
      <c r="IQB68" s="4" t="s">
        <v>109</v>
      </c>
      <c r="IQC68" s="3" t="s">
        <v>392</v>
      </c>
      <c r="IQD68" s="3"/>
      <c r="IQE68" s="3"/>
      <c r="IQF68" s="4" t="s">
        <v>108</v>
      </c>
      <c r="IQG68" s="4" t="s">
        <v>108</v>
      </c>
      <c r="IQH68" s="4" t="s">
        <v>108</v>
      </c>
      <c r="IQI68" s="4" t="s">
        <v>108</v>
      </c>
      <c r="IQJ68" s="4" t="s">
        <v>108</v>
      </c>
      <c r="IQK68" s="4" t="s">
        <v>108</v>
      </c>
      <c r="IQL68" s="4" t="s">
        <v>108</v>
      </c>
      <c r="IQM68" s="4" t="s">
        <v>108</v>
      </c>
      <c r="IQN68" s="4" t="s">
        <v>108</v>
      </c>
      <c r="IQO68" s="4" t="s">
        <v>108</v>
      </c>
      <c r="IQP68" s="4" t="s">
        <v>108</v>
      </c>
      <c r="IQQ68" s="4" t="s">
        <v>108</v>
      </c>
      <c r="IQR68" s="4" t="s">
        <v>109</v>
      </c>
      <c r="IQS68" s="3" t="s">
        <v>392</v>
      </c>
      <c r="IQT68" s="3"/>
      <c r="IQU68" s="3"/>
      <c r="IQV68" s="4" t="s">
        <v>108</v>
      </c>
      <c r="IQW68" s="4" t="s">
        <v>108</v>
      </c>
      <c r="IQX68" s="4" t="s">
        <v>108</v>
      </c>
      <c r="IQY68" s="4" t="s">
        <v>108</v>
      </c>
      <c r="IQZ68" s="4" t="s">
        <v>108</v>
      </c>
      <c r="IRA68" s="4" t="s">
        <v>108</v>
      </c>
      <c r="IRB68" s="4" t="s">
        <v>108</v>
      </c>
      <c r="IRC68" s="4" t="s">
        <v>108</v>
      </c>
      <c r="IRD68" s="4" t="s">
        <v>108</v>
      </c>
      <c r="IRE68" s="4" t="s">
        <v>108</v>
      </c>
      <c r="IRF68" s="4" t="s">
        <v>108</v>
      </c>
      <c r="IRG68" s="4" t="s">
        <v>108</v>
      </c>
      <c r="IRH68" s="4" t="s">
        <v>109</v>
      </c>
      <c r="IRI68" s="3" t="s">
        <v>392</v>
      </c>
      <c r="IRJ68" s="3"/>
      <c r="IRK68" s="3"/>
      <c r="IRL68" s="4" t="s">
        <v>108</v>
      </c>
      <c r="IRM68" s="4" t="s">
        <v>108</v>
      </c>
      <c r="IRN68" s="4" t="s">
        <v>108</v>
      </c>
      <c r="IRO68" s="4" t="s">
        <v>108</v>
      </c>
      <c r="IRP68" s="4" t="s">
        <v>108</v>
      </c>
      <c r="IRQ68" s="4" t="s">
        <v>108</v>
      </c>
      <c r="IRR68" s="4" t="s">
        <v>108</v>
      </c>
      <c r="IRS68" s="4" t="s">
        <v>108</v>
      </c>
      <c r="IRT68" s="4" t="s">
        <v>108</v>
      </c>
      <c r="IRU68" s="4" t="s">
        <v>108</v>
      </c>
      <c r="IRV68" s="4" t="s">
        <v>108</v>
      </c>
      <c r="IRW68" s="4" t="s">
        <v>108</v>
      </c>
      <c r="IRX68" s="4" t="s">
        <v>109</v>
      </c>
      <c r="IRY68" s="3" t="s">
        <v>392</v>
      </c>
      <c r="IRZ68" s="3"/>
      <c r="ISA68" s="3"/>
      <c r="ISB68" s="4" t="s">
        <v>108</v>
      </c>
      <c r="ISC68" s="4" t="s">
        <v>108</v>
      </c>
      <c r="ISD68" s="4" t="s">
        <v>108</v>
      </c>
      <c r="ISE68" s="4" t="s">
        <v>108</v>
      </c>
      <c r="ISF68" s="4" t="s">
        <v>108</v>
      </c>
      <c r="ISG68" s="4" t="s">
        <v>108</v>
      </c>
      <c r="ISH68" s="4" t="s">
        <v>108</v>
      </c>
      <c r="ISI68" s="4" t="s">
        <v>108</v>
      </c>
      <c r="ISJ68" s="4" t="s">
        <v>108</v>
      </c>
      <c r="ISK68" s="4" t="s">
        <v>108</v>
      </c>
      <c r="ISL68" s="4" t="s">
        <v>108</v>
      </c>
      <c r="ISM68" s="4" t="s">
        <v>108</v>
      </c>
      <c r="ISN68" s="4" t="s">
        <v>109</v>
      </c>
      <c r="ISO68" s="3" t="s">
        <v>392</v>
      </c>
      <c r="ISP68" s="3"/>
      <c r="ISQ68" s="3"/>
      <c r="ISR68" s="4" t="s">
        <v>108</v>
      </c>
      <c r="ISS68" s="4" t="s">
        <v>108</v>
      </c>
      <c r="IST68" s="4" t="s">
        <v>108</v>
      </c>
      <c r="ISU68" s="4" t="s">
        <v>108</v>
      </c>
      <c r="ISV68" s="4" t="s">
        <v>108</v>
      </c>
      <c r="ISW68" s="4" t="s">
        <v>108</v>
      </c>
      <c r="ISX68" s="4" t="s">
        <v>108</v>
      </c>
      <c r="ISY68" s="4" t="s">
        <v>108</v>
      </c>
      <c r="ISZ68" s="4" t="s">
        <v>108</v>
      </c>
      <c r="ITA68" s="4" t="s">
        <v>108</v>
      </c>
      <c r="ITB68" s="4" t="s">
        <v>108</v>
      </c>
      <c r="ITC68" s="4" t="s">
        <v>108</v>
      </c>
      <c r="ITD68" s="4" t="s">
        <v>109</v>
      </c>
      <c r="ITE68" s="3" t="s">
        <v>392</v>
      </c>
      <c r="ITF68" s="3"/>
      <c r="ITG68" s="3"/>
      <c r="ITH68" s="4" t="s">
        <v>108</v>
      </c>
      <c r="ITI68" s="4" t="s">
        <v>108</v>
      </c>
      <c r="ITJ68" s="4" t="s">
        <v>108</v>
      </c>
      <c r="ITK68" s="4" t="s">
        <v>108</v>
      </c>
      <c r="ITL68" s="4" t="s">
        <v>108</v>
      </c>
      <c r="ITM68" s="4" t="s">
        <v>108</v>
      </c>
      <c r="ITN68" s="4" t="s">
        <v>108</v>
      </c>
      <c r="ITO68" s="4" t="s">
        <v>108</v>
      </c>
      <c r="ITP68" s="4" t="s">
        <v>108</v>
      </c>
      <c r="ITQ68" s="4" t="s">
        <v>108</v>
      </c>
      <c r="ITR68" s="4" t="s">
        <v>108</v>
      </c>
      <c r="ITS68" s="4" t="s">
        <v>108</v>
      </c>
      <c r="ITT68" s="4" t="s">
        <v>109</v>
      </c>
      <c r="ITU68" s="3" t="s">
        <v>392</v>
      </c>
      <c r="ITV68" s="3"/>
      <c r="ITW68" s="3"/>
      <c r="ITX68" s="4" t="s">
        <v>108</v>
      </c>
      <c r="ITY68" s="4" t="s">
        <v>108</v>
      </c>
      <c r="ITZ68" s="4" t="s">
        <v>108</v>
      </c>
      <c r="IUA68" s="4" t="s">
        <v>108</v>
      </c>
      <c r="IUB68" s="4" t="s">
        <v>108</v>
      </c>
      <c r="IUC68" s="4" t="s">
        <v>108</v>
      </c>
      <c r="IUD68" s="4" t="s">
        <v>108</v>
      </c>
      <c r="IUE68" s="4" t="s">
        <v>108</v>
      </c>
      <c r="IUF68" s="4" t="s">
        <v>108</v>
      </c>
      <c r="IUG68" s="4" t="s">
        <v>108</v>
      </c>
      <c r="IUH68" s="4" t="s">
        <v>108</v>
      </c>
      <c r="IUI68" s="4" t="s">
        <v>108</v>
      </c>
      <c r="IUJ68" s="4" t="s">
        <v>109</v>
      </c>
      <c r="IUK68" s="3" t="s">
        <v>392</v>
      </c>
      <c r="IUL68" s="3"/>
      <c r="IUM68" s="3"/>
      <c r="IUN68" s="4" t="s">
        <v>108</v>
      </c>
      <c r="IUO68" s="4" t="s">
        <v>108</v>
      </c>
      <c r="IUP68" s="4" t="s">
        <v>108</v>
      </c>
      <c r="IUQ68" s="4" t="s">
        <v>108</v>
      </c>
      <c r="IUR68" s="4" t="s">
        <v>108</v>
      </c>
      <c r="IUS68" s="4" t="s">
        <v>108</v>
      </c>
      <c r="IUT68" s="4" t="s">
        <v>108</v>
      </c>
      <c r="IUU68" s="4" t="s">
        <v>108</v>
      </c>
      <c r="IUV68" s="4" t="s">
        <v>108</v>
      </c>
      <c r="IUW68" s="4" t="s">
        <v>108</v>
      </c>
      <c r="IUX68" s="4" t="s">
        <v>108</v>
      </c>
      <c r="IUY68" s="4" t="s">
        <v>108</v>
      </c>
      <c r="IUZ68" s="4" t="s">
        <v>109</v>
      </c>
      <c r="IVA68" s="3" t="s">
        <v>392</v>
      </c>
      <c r="IVB68" s="3"/>
      <c r="IVC68" s="3"/>
      <c r="IVD68" s="4" t="s">
        <v>108</v>
      </c>
      <c r="IVE68" s="4" t="s">
        <v>108</v>
      </c>
      <c r="IVF68" s="4" t="s">
        <v>108</v>
      </c>
      <c r="IVG68" s="4" t="s">
        <v>108</v>
      </c>
      <c r="IVH68" s="4" t="s">
        <v>108</v>
      </c>
      <c r="IVI68" s="4" t="s">
        <v>108</v>
      </c>
      <c r="IVJ68" s="4" t="s">
        <v>108</v>
      </c>
      <c r="IVK68" s="4" t="s">
        <v>108</v>
      </c>
      <c r="IVL68" s="4" t="s">
        <v>108</v>
      </c>
      <c r="IVM68" s="4" t="s">
        <v>108</v>
      </c>
      <c r="IVN68" s="4" t="s">
        <v>108</v>
      </c>
      <c r="IVO68" s="4" t="s">
        <v>108</v>
      </c>
      <c r="IVP68" s="4" t="s">
        <v>109</v>
      </c>
      <c r="IVQ68" s="3" t="s">
        <v>392</v>
      </c>
      <c r="IVR68" s="3"/>
      <c r="IVS68" s="3"/>
      <c r="IVT68" s="4" t="s">
        <v>108</v>
      </c>
      <c r="IVU68" s="4" t="s">
        <v>108</v>
      </c>
      <c r="IVV68" s="4" t="s">
        <v>108</v>
      </c>
      <c r="IVW68" s="4" t="s">
        <v>108</v>
      </c>
      <c r="IVX68" s="4" t="s">
        <v>108</v>
      </c>
      <c r="IVY68" s="4" t="s">
        <v>108</v>
      </c>
      <c r="IVZ68" s="4" t="s">
        <v>108</v>
      </c>
      <c r="IWA68" s="4" t="s">
        <v>108</v>
      </c>
      <c r="IWB68" s="4" t="s">
        <v>108</v>
      </c>
      <c r="IWC68" s="4" t="s">
        <v>108</v>
      </c>
      <c r="IWD68" s="4" t="s">
        <v>108</v>
      </c>
      <c r="IWE68" s="4" t="s">
        <v>108</v>
      </c>
      <c r="IWF68" s="4" t="s">
        <v>109</v>
      </c>
      <c r="IWG68" s="3" t="s">
        <v>392</v>
      </c>
      <c r="IWH68" s="3"/>
      <c r="IWI68" s="3"/>
      <c r="IWJ68" s="4" t="s">
        <v>108</v>
      </c>
      <c r="IWK68" s="4" t="s">
        <v>108</v>
      </c>
      <c r="IWL68" s="4" t="s">
        <v>108</v>
      </c>
      <c r="IWM68" s="4" t="s">
        <v>108</v>
      </c>
      <c r="IWN68" s="4" t="s">
        <v>108</v>
      </c>
      <c r="IWO68" s="4" t="s">
        <v>108</v>
      </c>
      <c r="IWP68" s="4" t="s">
        <v>108</v>
      </c>
      <c r="IWQ68" s="4" t="s">
        <v>108</v>
      </c>
      <c r="IWR68" s="4" t="s">
        <v>108</v>
      </c>
      <c r="IWS68" s="4" t="s">
        <v>108</v>
      </c>
      <c r="IWT68" s="4" t="s">
        <v>108</v>
      </c>
      <c r="IWU68" s="4" t="s">
        <v>108</v>
      </c>
      <c r="IWV68" s="4" t="s">
        <v>109</v>
      </c>
      <c r="IWW68" s="3" t="s">
        <v>392</v>
      </c>
      <c r="IWX68" s="3"/>
      <c r="IWY68" s="3"/>
      <c r="IWZ68" s="4" t="s">
        <v>108</v>
      </c>
      <c r="IXA68" s="4" t="s">
        <v>108</v>
      </c>
      <c r="IXB68" s="4" t="s">
        <v>108</v>
      </c>
      <c r="IXC68" s="4" t="s">
        <v>108</v>
      </c>
      <c r="IXD68" s="4" t="s">
        <v>108</v>
      </c>
      <c r="IXE68" s="4" t="s">
        <v>108</v>
      </c>
      <c r="IXF68" s="4" t="s">
        <v>108</v>
      </c>
      <c r="IXG68" s="4" t="s">
        <v>108</v>
      </c>
      <c r="IXH68" s="4" t="s">
        <v>108</v>
      </c>
      <c r="IXI68" s="4" t="s">
        <v>108</v>
      </c>
      <c r="IXJ68" s="4" t="s">
        <v>108</v>
      </c>
      <c r="IXK68" s="4" t="s">
        <v>108</v>
      </c>
      <c r="IXL68" s="4" t="s">
        <v>109</v>
      </c>
      <c r="IXM68" s="3" t="s">
        <v>392</v>
      </c>
      <c r="IXN68" s="3"/>
      <c r="IXO68" s="3"/>
      <c r="IXP68" s="4" t="s">
        <v>108</v>
      </c>
      <c r="IXQ68" s="4" t="s">
        <v>108</v>
      </c>
      <c r="IXR68" s="4" t="s">
        <v>108</v>
      </c>
      <c r="IXS68" s="4" t="s">
        <v>108</v>
      </c>
      <c r="IXT68" s="4" t="s">
        <v>108</v>
      </c>
      <c r="IXU68" s="4" t="s">
        <v>108</v>
      </c>
      <c r="IXV68" s="4" t="s">
        <v>108</v>
      </c>
      <c r="IXW68" s="4" t="s">
        <v>108</v>
      </c>
      <c r="IXX68" s="4" t="s">
        <v>108</v>
      </c>
      <c r="IXY68" s="4" t="s">
        <v>108</v>
      </c>
      <c r="IXZ68" s="4" t="s">
        <v>108</v>
      </c>
      <c r="IYA68" s="4" t="s">
        <v>108</v>
      </c>
      <c r="IYB68" s="4" t="s">
        <v>109</v>
      </c>
      <c r="IYC68" s="3" t="s">
        <v>392</v>
      </c>
      <c r="IYD68" s="3"/>
      <c r="IYE68" s="3"/>
      <c r="IYF68" s="4" t="s">
        <v>108</v>
      </c>
      <c r="IYG68" s="4" t="s">
        <v>108</v>
      </c>
      <c r="IYH68" s="4" t="s">
        <v>108</v>
      </c>
      <c r="IYI68" s="4" t="s">
        <v>108</v>
      </c>
      <c r="IYJ68" s="4" t="s">
        <v>108</v>
      </c>
      <c r="IYK68" s="4" t="s">
        <v>108</v>
      </c>
      <c r="IYL68" s="4" t="s">
        <v>108</v>
      </c>
      <c r="IYM68" s="4" t="s">
        <v>108</v>
      </c>
      <c r="IYN68" s="4" t="s">
        <v>108</v>
      </c>
      <c r="IYO68" s="4" t="s">
        <v>108</v>
      </c>
      <c r="IYP68" s="4" t="s">
        <v>108</v>
      </c>
      <c r="IYQ68" s="4" t="s">
        <v>108</v>
      </c>
      <c r="IYR68" s="4" t="s">
        <v>109</v>
      </c>
      <c r="IYS68" s="3" t="s">
        <v>392</v>
      </c>
      <c r="IYT68" s="3"/>
      <c r="IYU68" s="3"/>
      <c r="IYV68" s="4" t="s">
        <v>108</v>
      </c>
      <c r="IYW68" s="4" t="s">
        <v>108</v>
      </c>
      <c r="IYX68" s="4" t="s">
        <v>108</v>
      </c>
      <c r="IYY68" s="4" t="s">
        <v>108</v>
      </c>
      <c r="IYZ68" s="4" t="s">
        <v>108</v>
      </c>
      <c r="IZA68" s="4" t="s">
        <v>108</v>
      </c>
      <c r="IZB68" s="4" t="s">
        <v>108</v>
      </c>
      <c r="IZC68" s="4" t="s">
        <v>108</v>
      </c>
      <c r="IZD68" s="4" t="s">
        <v>108</v>
      </c>
      <c r="IZE68" s="4" t="s">
        <v>108</v>
      </c>
      <c r="IZF68" s="4" t="s">
        <v>108</v>
      </c>
      <c r="IZG68" s="4" t="s">
        <v>108</v>
      </c>
      <c r="IZH68" s="4" t="s">
        <v>109</v>
      </c>
      <c r="IZI68" s="3" t="s">
        <v>392</v>
      </c>
      <c r="IZJ68" s="3"/>
      <c r="IZK68" s="3"/>
      <c r="IZL68" s="4" t="s">
        <v>108</v>
      </c>
      <c r="IZM68" s="4" t="s">
        <v>108</v>
      </c>
      <c r="IZN68" s="4" t="s">
        <v>108</v>
      </c>
      <c r="IZO68" s="4" t="s">
        <v>108</v>
      </c>
      <c r="IZP68" s="4" t="s">
        <v>108</v>
      </c>
      <c r="IZQ68" s="4" t="s">
        <v>108</v>
      </c>
      <c r="IZR68" s="4" t="s">
        <v>108</v>
      </c>
      <c r="IZS68" s="4" t="s">
        <v>108</v>
      </c>
      <c r="IZT68" s="4" t="s">
        <v>108</v>
      </c>
      <c r="IZU68" s="4" t="s">
        <v>108</v>
      </c>
      <c r="IZV68" s="4" t="s">
        <v>108</v>
      </c>
      <c r="IZW68" s="4" t="s">
        <v>108</v>
      </c>
      <c r="IZX68" s="4" t="s">
        <v>109</v>
      </c>
      <c r="IZY68" s="3" t="s">
        <v>392</v>
      </c>
      <c r="IZZ68" s="3"/>
      <c r="JAA68" s="3"/>
      <c r="JAB68" s="4" t="s">
        <v>108</v>
      </c>
      <c r="JAC68" s="4" t="s">
        <v>108</v>
      </c>
      <c r="JAD68" s="4" t="s">
        <v>108</v>
      </c>
      <c r="JAE68" s="4" t="s">
        <v>108</v>
      </c>
      <c r="JAF68" s="4" t="s">
        <v>108</v>
      </c>
      <c r="JAG68" s="4" t="s">
        <v>108</v>
      </c>
      <c r="JAH68" s="4" t="s">
        <v>108</v>
      </c>
      <c r="JAI68" s="4" t="s">
        <v>108</v>
      </c>
      <c r="JAJ68" s="4" t="s">
        <v>108</v>
      </c>
      <c r="JAK68" s="4" t="s">
        <v>108</v>
      </c>
      <c r="JAL68" s="4" t="s">
        <v>108</v>
      </c>
      <c r="JAM68" s="4" t="s">
        <v>108</v>
      </c>
      <c r="JAN68" s="4" t="s">
        <v>109</v>
      </c>
      <c r="JAO68" s="3" t="s">
        <v>392</v>
      </c>
      <c r="JAP68" s="3"/>
      <c r="JAQ68" s="3"/>
      <c r="JAR68" s="4" t="s">
        <v>108</v>
      </c>
      <c r="JAS68" s="4" t="s">
        <v>108</v>
      </c>
      <c r="JAT68" s="4" t="s">
        <v>108</v>
      </c>
      <c r="JAU68" s="4" t="s">
        <v>108</v>
      </c>
      <c r="JAV68" s="4" t="s">
        <v>108</v>
      </c>
      <c r="JAW68" s="4" t="s">
        <v>108</v>
      </c>
      <c r="JAX68" s="4" t="s">
        <v>108</v>
      </c>
      <c r="JAY68" s="4" t="s">
        <v>108</v>
      </c>
      <c r="JAZ68" s="4" t="s">
        <v>108</v>
      </c>
      <c r="JBA68" s="4" t="s">
        <v>108</v>
      </c>
      <c r="JBB68" s="4" t="s">
        <v>108</v>
      </c>
      <c r="JBC68" s="4" t="s">
        <v>108</v>
      </c>
      <c r="JBD68" s="4" t="s">
        <v>109</v>
      </c>
      <c r="JBE68" s="3" t="s">
        <v>392</v>
      </c>
      <c r="JBF68" s="3"/>
      <c r="JBG68" s="3"/>
      <c r="JBH68" s="4" t="s">
        <v>108</v>
      </c>
      <c r="JBI68" s="4" t="s">
        <v>108</v>
      </c>
      <c r="JBJ68" s="4" t="s">
        <v>108</v>
      </c>
      <c r="JBK68" s="4" t="s">
        <v>108</v>
      </c>
      <c r="JBL68" s="4" t="s">
        <v>108</v>
      </c>
      <c r="JBM68" s="4" t="s">
        <v>108</v>
      </c>
      <c r="JBN68" s="4" t="s">
        <v>108</v>
      </c>
      <c r="JBO68" s="4" t="s">
        <v>108</v>
      </c>
      <c r="JBP68" s="4" t="s">
        <v>108</v>
      </c>
      <c r="JBQ68" s="4" t="s">
        <v>108</v>
      </c>
      <c r="JBR68" s="4" t="s">
        <v>108</v>
      </c>
      <c r="JBS68" s="4" t="s">
        <v>108</v>
      </c>
      <c r="JBT68" s="4" t="s">
        <v>109</v>
      </c>
      <c r="JBU68" s="3" t="s">
        <v>392</v>
      </c>
      <c r="JBV68" s="3"/>
      <c r="JBW68" s="3"/>
      <c r="JBX68" s="4" t="s">
        <v>108</v>
      </c>
      <c r="JBY68" s="4" t="s">
        <v>108</v>
      </c>
      <c r="JBZ68" s="4" t="s">
        <v>108</v>
      </c>
      <c r="JCA68" s="4" t="s">
        <v>108</v>
      </c>
      <c r="JCB68" s="4" t="s">
        <v>108</v>
      </c>
      <c r="JCC68" s="4" t="s">
        <v>108</v>
      </c>
      <c r="JCD68" s="4" t="s">
        <v>108</v>
      </c>
      <c r="JCE68" s="4" t="s">
        <v>108</v>
      </c>
      <c r="JCF68" s="4" t="s">
        <v>108</v>
      </c>
      <c r="JCG68" s="4" t="s">
        <v>108</v>
      </c>
      <c r="JCH68" s="4" t="s">
        <v>108</v>
      </c>
      <c r="JCI68" s="4" t="s">
        <v>108</v>
      </c>
      <c r="JCJ68" s="4" t="s">
        <v>109</v>
      </c>
      <c r="JCK68" s="3" t="s">
        <v>392</v>
      </c>
      <c r="JCL68" s="3"/>
      <c r="JCM68" s="3"/>
      <c r="JCN68" s="4" t="s">
        <v>108</v>
      </c>
      <c r="JCO68" s="4" t="s">
        <v>108</v>
      </c>
      <c r="JCP68" s="4" t="s">
        <v>108</v>
      </c>
      <c r="JCQ68" s="4" t="s">
        <v>108</v>
      </c>
      <c r="JCR68" s="4" t="s">
        <v>108</v>
      </c>
      <c r="JCS68" s="4" t="s">
        <v>108</v>
      </c>
      <c r="JCT68" s="4" t="s">
        <v>108</v>
      </c>
      <c r="JCU68" s="4" t="s">
        <v>108</v>
      </c>
      <c r="JCV68" s="4" t="s">
        <v>108</v>
      </c>
      <c r="JCW68" s="4" t="s">
        <v>108</v>
      </c>
      <c r="JCX68" s="4" t="s">
        <v>108</v>
      </c>
      <c r="JCY68" s="4" t="s">
        <v>108</v>
      </c>
      <c r="JCZ68" s="4" t="s">
        <v>109</v>
      </c>
      <c r="JDA68" s="3" t="s">
        <v>392</v>
      </c>
      <c r="JDB68" s="3"/>
      <c r="JDC68" s="3"/>
      <c r="JDD68" s="4" t="s">
        <v>108</v>
      </c>
      <c r="JDE68" s="4" t="s">
        <v>108</v>
      </c>
      <c r="JDF68" s="4" t="s">
        <v>108</v>
      </c>
      <c r="JDG68" s="4" t="s">
        <v>108</v>
      </c>
      <c r="JDH68" s="4" t="s">
        <v>108</v>
      </c>
      <c r="JDI68" s="4" t="s">
        <v>108</v>
      </c>
      <c r="JDJ68" s="4" t="s">
        <v>108</v>
      </c>
      <c r="JDK68" s="4" t="s">
        <v>108</v>
      </c>
      <c r="JDL68" s="4" t="s">
        <v>108</v>
      </c>
      <c r="JDM68" s="4" t="s">
        <v>108</v>
      </c>
      <c r="JDN68" s="4" t="s">
        <v>108</v>
      </c>
      <c r="JDO68" s="4" t="s">
        <v>108</v>
      </c>
      <c r="JDP68" s="4" t="s">
        <v>109</v>
      </c>
      <c r="JDQ68" s="3" t="s">
        <v>392</v>
      </c>
      <c r="JDR68" s="3"/>
      <c r="JDS68" s="3"/>
      <c r="JDT68" s="4" t="s">
        <v>108</v>
      </c>
      <c r="JDU68" s="4" t="s">
        <v>108</v>
      </c>
      <c r="JDV68" s="4" t="s">
        <v>108</v>
      </c>
      <c r="JDW68" s="4" t="s">
        <v>108</v>
      </c>
      <c r="JDX68" s="4" t="s">
        <v>108</v>
      </c>
      <c r="JDY68" s="4" t="s">
        <v>108</v>
      </c>
      <c r="JDZ68" s="4" t="s">
        <v>108</v>
      </c>
      <c r="JEA68" s="4" t="s">
        <v>108</v>
      </c>
      <c r="JEB68" s="4" t="s">
        <v>108</v>
      </c>
      <c r="JEC68" s="4" t="s">
        <v>108</v>
      </c>
      <c r="JED68" s="4" t="s">
        <v>108</v>
      </c>
      <c r="JEE68" s="4" t="s">
        <v>108</v>
      </c>
      <c r="JEF68" s="4" t="s">
        <v>109</v>
      </c>
      <c r="JEG68" s="3" t="s">
        <v>392</v>
      </c>
      <c r="JEH68" s="3"/>
      <c r="JEI68" s="3"/>
      <c r="JEJ68" s="4" t="s">
        <v>108</v>
      </c>
      <c r="JEK68" s="4" t="s">
        <v>108</v>
      </c>
      <c r="JEL68" s="4" t="s">
        <v>108</v>
      </c>
      <c r="JEM68" s="4" t="s">
        <v>108</v>
      </c>
      <c r="JEN68" s="4" t="s">
        <v>108</v>
      </c>
      <c r="JEO68" s="4" t="s">
        <v>108</v>
      </c>
      <c r="JEP68" s="4" t="s">
        <v>108</v>
      </c>
      <c r="JEQ68" s="4" t="s">
        <v>108</v>
      </c>
      <c r="JER68" s="4" t="s">
        <v>108</v>
      </c>
      <c r="JES68" s="4" t="s">
        <v>108</v>
      </c>
      <c r="JET68" s="4" t="s">
        <v>108</v>
      </c>
      <c r="JEU68" s="4" t="s">
        <v>108</v>
      </c>
      <c r="JEV68" s="4" t="s">
        <v>109</v>
      </c>
      <c r="JEW68" s="3" t="s">
        <v>392</v>
      </c>
      <c r="JEX68" s="3"/>
      <c r="JEY68" s="3"/>
      <c r="JEZ68" s="4" t="s">
        <v>108</v>
      </c>
      <c r="JFA68" s="4" t="s">
        <v>108</v>
      </c>
      <c r="JFB68" s="4" t="s">
        <v>108</v>
      </c>
      <c r="JFC68" s="4" t="s">
        <v>108</v>
      </c>
      <c r="JFD68" s="4" t="s">
        <v>108</v>
      </c>
      <c r="JFE68" s="4" t="s">
        <v>108</v>
      </c>
      <c r="JFF68" s="4" t="s">
        <v>108</v>
      </c>
      <c r="JFG68" s="4" t="s">
        <v>108</v>
      </c>
      <c r="JFH68" s="4" t="s">
        <v>108</v>
      </c>
      <c r="JFI68" s="4" t="s">
        <v>108</v>
      </c>
      <c r="JFJ68" s="4" t="s">
        <v>108</v>
      </c>
      <c r="JFK68" s="4" t="s">
        <v>108</v>
      </c>
      <c r="JFL68" s="4" t="s">
        <v>109</v>
      </c>
      <c r="JFM68" s="3" t="s">
        <v>392</v>
      </c>
      <c r="JFN68" s="3"/>
      <c r="JFO68" s="3"/>
      <c r="JFP68" s="4" t="s">
        <v>108</v>
      </c>
      <c r="JFQ68" s="4" t="s">
        <v>108</v>
      </c>
      <c r="JFR68" s="4" t="s">
        <v>108</v>
      </c>
      <c r="JFS68" s="4" t="s">
        <v>108</v>
      </c>
      <c r="JFT68" s="4" t="s">
        <v>108</v>
      </c>
      <c r="JFU68" s="4" t="s">
        <v>108</v>
      </c>
      <c r="JFV68" s="4" t="s">
        <v>108</v>
      </c>
      <c r="JFW68" s="4" t="s">
        <v>108</v>
      </c>
      <c r="JFX68" s="4" t="s">
        <v>108</v>
      </c>
      <c r="JFY68" s="4" t="s">
        <v>108</v>
      </c>
      <c r="JFZ68" s="4" t="s">
        <v>108</v>
      </c>
      <c r="JGA68" s="4" t="s">
        <v>108</v>
      </c>
      <c r="JGB68" s="4" t="s">
        <v>109</v>
      </c>
      <c r="JGC68" s="3" t="s">
        <v>392</v>
      </c>
      <c r="JGD68" s="3"/>
      <c r="JGE68" s="3"/>
      <c r="JGF68" s="4" t="s">
        <v>108</v>
      </c>
      <c r="JGG68" s="4" t="s">
        <v>108</v>
      </c>
      <c r="JGH68" s="4" t="s">
        <v>108</v>
      </c>
      <c r="JGI68" s="4" t="s">
        <v>108</v>
      </c>
      <c r="JGJ68" s="4" t="s">
        <v>108</v>
      </c>
      <c r="JGK68" s="4" t="s">
        <v>108</v>
      </c>
      <c r="JGL68" s="4" t="s">
        <v>108</v>
      </c>
      <c r="JGM68" s="4" t="s">
        <v>108</v>
      </c>
      <c r="JGN68" s="4" t="s">
        <v>108</v>
      </c>
      <c r="JGO68" s="4" t="s">
        <v>108</v>
      </c>
      <c r="JGP68" s="4" t="s">
        <v>108</v>
      </c>
      <c r="JGQ68" s="4" t="s">
        <v>108</v>
      </c>
      <c r="JGR68" s="4" t="s">
        <v>109</v>
      </c>
      <c r="JGS68" s="3" t="s">
        <v>392</v>
      </c>
      <c r="JGT68" s="3"/>
      <c r="JGU68" s="3"/>
      <c r="JGV68" s="4" t="s">
        <v>108</v>
      </c>
      <c r="JGW68" s="4" t="s">
        <v>108</v>
      </c>
      <c r="JGX68" s="4" t="s">
        <v>108</v>
      </c>
      <c r="JGY68" s="4" t="s">
        <v>108</v>
      </c>
      <c r="JGZ68" s="4" t="s">
        <v>108</v>
      </c>
      <c r="JHA68" s="4" t="s">
        <v>108</v>
      </c>
      <c r="JHB68" s="4" t="s">
        <v>108</v>
      </c>
      <c r="JHC68" s="4" t="s">
        <v>108</v>
      </c>
      <c r="JHD68" s="4" t="s">
        <v>108</v>
      </c>
      <c r="JHE68" s="4" t="s">
        <v>108</v>
      </c>
      <c r="JHF68" s="4" t="s">
        <v>108</v>
      </c>
      <c r="JHG68" s="4" t="s">
        <v>108</v>
      </c>
      <c r="JHH68" s="4" t="s">
        <v>109</v>
      </c>
      <c r="JHI68" s="3" t="s">
        <v>392</v>
      </c>
      <c r="JHJ68" s="3"/>
      <c r="JHK68" s="3"/>
      <c r="JHL68" s="4" t="s">
        <v>108</v>
      </c>
      <c r="JHM68" s="4" t="s">
        <v>108</v>
      </c>
      <c r="JHN68" s="4" t="s">
        <v>108</v>
      </c>
      <c r="JHO68" s="4" t="s">
        <v>108</v>
      </c>
      <c r="JHP68" s="4" t="s">
        <v>108</v>
      </c>
      <c r="JHQ68" s="4" t="s">
        <v>108</v>
      </c>
      <c r="JHR68" s="4" t="s">
        <v>108</v>
      </c>
      <c r="JHS68" s="4" t="s">
        <v>108</v>
      </c>
      <c r="JHT68" s="4" t="s">
        <v>108</v>
      </c>
      <c r="JHU68" s="4" t="s">
        <v>108</v>
      </c>
      <c r="JHV68" s="4" t="s">
        <v>108</v>
      </c>
      <c r="JHW68" s="4" t="s">
        <v>108</v>
      </c>
      <c r="JHX68" s="4" t="s">
        <v>109</v>
      </c>
      <c r="JHY68" s="3" t="s">
        <v>392</v>
      </c>
      <c r="JHZ68" s="3"/>
      <c r="JIA68" s="3"/>
      <c r="JIB68" s="4" t="s">
        <v>108</v>
      </c>
      <c r="JIC68" s="4" t="s">
        <v>108</v>
      </c>
      <c r="JID68" s="4" t="s">
        <v>108</v>
      </c>
      <c r="JIE68" s="4" t="s">
        <v>108</v>
      </c>
      <c r="JIF68" s="4" t="s">
        <v>108</v>
      </c>
      <c r="JIG68" s="4" t="s">
        <v>108</v>
      </c>
      <c r="JIH68" s="4" t="s">
        <v>108</v>
      </c>
      <c r="JII68" s="4" t="s">
        <v>108</v>
      </c>
      <c r="JIJ68" s="4" t="s">
        <v>108</v>
      </c>
      <c r="JIK68" s="4" t="s">
        <v>108</v>
      </c>
      <c r="JIL68" s="4" t="s">
        <v>108</v>
      </c>
      <c r="JIM68" s="4" t="s">
        <v>108</v>
      </c>
      <c r="JIN68" s="4" t="s">
        <v>109</v>
      </c>
      <c r="JIO68" s="3" t="s">
        <v>392</v>
      </c>
      <c r="JIP68" s="3"/>
      <c r="JIQ68" s="3"/>
      <c r="JIR68" s="4" t="s">
        <v>108</v>
      </c>
      <c r="JIS68" s="4" t="s">
        <v>108</v>
      </c>
      <c r="JIT68" s="4" t="s">
        <v>108</v>
      </c>
      <c r="JIU68" s="4" t="s">
        <v>108</v>
      </c>
      <c r="JIV68" s="4" t="s">
        <v>108</v>
      </c>
      <c r="JIW68" s="4" t="s">
        <v>108</v>
      </c>
      <c r="JIX68" s="4" t="s">
        <v>108</v>
      </c>
      <c r="JIY68" s="4" t="s">
        <v>108</v>
      </c>
      <c r="JIZ68" s="4" t="s">
        <v>108</v>
      </c>
      <c r="JJA68" s="4" t="s">
        <v>108</v>
      </c>
      <c r="JJB68" s="4" t="s">
        <v>108</v>
      </c>
      <c r="JJC68" s="4" t="s">
        <v>108</v>
      </c>
      <c r="JJD68" s="4" t="s">
        <v>109</v>
      </c>
      <c r="JJE68" s="3" t="s">
        <v>392</v>
      </c>
      <c r="JJF68" s="3"/>
      <c r="JJG68" s="3"/>
      <c r="JJH68" s="4" t="s">
        <v>108</v>
      </c>
      <c r="JJI68" s="4" t="s">
        <v>108</v>
      </c>
      <c r="JJJ68" s="4" t="s">
        <v>108</v>
      </c>
      <c r="JJK68" s="4" t="s">
        <v>108</v>
      </c>
      <c r="JJL68" s="4" t="s">
        <v>108</v>
      </c>
      <c r="JJM68" s="4" t="s">
        <v>108</v>
      </c>
      <c r="JJN68" s="4" t="s">
        <v>108</v>
      </c>
      <c r="JJO68" s="4" t="s">
        <v>108</v>
      </c>
      <c r="JJP68" s="4" t="s">
        <v>108</v>
      </c>
      <c r="JJQ68" s="4" t="s">
        <v>108</v>
      </c>
      <c r="JJR68" s="4" t="s">
        <v>108</v>
      </c>
      <c r="JJS68" s="4" t="s">
        <v>108</v>
      </c>
      <c r="JJT68" s="4" t="s">
        <v>109</v>
      </c>
      <c r="JJU68" s="3" t="s">
        <v>392</v>
      </c>
      <c r="JJV68" s="3"/>
      <c r="JJW68" s="3"/>
      <c r="JJX68" s="4" t="s">
        <v>108</v>
      </c>
      <c r="JJY68" s="4" t="s">
        <v>108</v>
      </c>
      <c r="JJZ68" s="4" t="s">
        <v>108</v>
      </c>
      <c r="JKA68" s="4" t="s">
        <v>108</v>
      </c>
      <c r="JKB68" s="4" t="s">
        <v>108</v>
      </c>
      <c r="JKC68" s="4" t="s">
        <v>108</v>
      </c>
      <c r="JKD68" s="4" t="s">
        <v>108</v>
      </c>
      <c r="JKE68" s="4" t="s">
        <v>108</v>
      </c>
      <c r="JKF68" s="4" t="s">
        <v>108</v>
      </c>
      <c r="JKG68" s="4" t="s">
        <v>108</v>
      </c>
      <c r="JKH68" s="4" t="s">
        <v>108</v>
      </c>
      <c r="JKI68" s="4" t="s">
        <v>108</v>
      </c>
      <c r="JKJ68" s="4" t="s">
        <v>109</v>
      </c>
      <c r="JKK68" s="3" t="s">
        <v>392</v>
      </c>
      <c r="JKL68" s="3"/>
      <c r="JKM68" s="3"/>
      <c r="JKN68" s="4" t="s">
        <v>108</v>
      </c>
      <c r="JKO68" s="4" t="s">
        <v>108</v>
      </c>
      <c r="JKP68" s="4" t="s">
        <v>108</v>
      </c>
      <c r="JKQ68" s="4" t="s">
        <v>108</v>
      </c>
      <c r="JKR68" s="4" t="s">
        <v>108</v>
      </c>
      <c r="JKS68" s="4" t="s">
        <v>108</v>
      </c>
      <c r="JKT68" s="4" t="s">
        <v>108</v>
      </c>
      <c r="JKU68" s="4" t="s">
        <v>108</v>
      </c>
      <c r="JKV68" s="4" t="s">
        <v>108</v>
      </c>
      <c r="JKW68" s="4" t="s">
        <v>108</v>
      </c>
      <c r="JKX68" s="4" t="s">
        <v>108</v>
      </c>
      <c r="JKY68" s="4" t="s">
        <v>108</v>
      </c>
      <c r="JKZ68" s="4" t="s">
        <v>109</v>
      </c>
      <c r="JLA68" s="3" t="s">
        <v>392</v>
      </c>
      <c r="JLB68" s="3"/>
      <c r="JLC68" s="3"/>
      <c r="JLD68" s="4" t="s">
        <v>108</v>
      </c>
      <c r="JLE68" s="4" t="s">
        <v>108</v>
      </c>
      <c r="JLF68" s="4" t="s">
        <v>108</v>
      </c>
      <c r="JLG68" s="4" t="s">
        <v>108</v>
      </c>
      <c r="JLH68" s="4" t="s">
        <v>108</v>
      </c>
      <c r="JLI68" s="4" t="s">
        <v>108</v>
      </c>
      <c r="JLJ68" s="4" t="s">
        <v>108</v>
      </c>
      <c r="JLK68" s="4" t="s">
        <v>108</v>
      </c>
      <c r="JLL68" s="4" t="s">
        <v>108</v>
      </c>
      <c r="JLM68" s="4" t="s">
        <v>108</v>
      </c>
      <c r="JLN68" s="4" t="s">
        <v>108</v>
      </c>
      <c r="JLO68" s="4" t="s">
        <v>108</v>
      </c>
      <c r="JLP68" s="4" t="s">
        <v>109</v>
      </c>
      <c r="JLQ68" s="3" t="s">
        <v>392</v>
      </c>
      <c r="JLR68" s="3"/>
      <c r="JLS68" s="3"/>
      <c r="JLT68" s="4" t="s">
        <v>108</v>
      </c>
      <c r="JLU68" s="4" t="s">
        <v>108</v>
      </c>
      <c r="JLV68" s="4" t="s">
        <v>108</v>
      </c>
      <c r="JLW68" s="4" t="s">
        <v>108</v>
      </c>
      <c r="JLX68" s="4" t="s">
        <v>108</v>
      </c>
      <c r="JLY68" s="4" t="s">
        <v>108</v>
      </c>
      <c r="JLZ68" s="4" t="s">
        <v>108</v>
      </c>
      <c r="JMA68" s="4" t="s">
        <v>108</v>
      </c>
      <c r="JMB68" s="4" t="s">
        <v>108</v>
      </c>
      <c r="JMC68" s="4" t="s">
        <v>108</v>
      </c>
      <c r="JMD68" s="4" t="s">
        <v>108</v>
      </c>
      <c r="JME68" s="4" t="s">
        <v>108</v>
      </c>
      <c r="JMF68" s="4" t="s">
        <v>109</v>
      </c>
      <c r="JMG68" s="3" t="s">
        <v>392</v>
      </c>
      <c r="JMH68" s="3"/>
      <c r="JMI68" s="3"/>
      <c r="JMJ68" s="4" t="s">
        <v>108</v>
      </c>
      <c r="JMK68" s="4" t="s">
        <v>108</v>
      </c>
      <c r="JML68" s="4" t="s">
        <v>108</v>
      </c>
      <c r="JMM68" s="4" t="s">
        <v>108</v>
      </c>
      <c r="JMN68" s="4" t="s">
        <v>108</v>
      </c>
      <c r="JMO68" s="4" t="s">
        <v>108</v>
      </c>
      <c r="JMP68" s="4" t="s">
        <v>108</v>
      </c>
      <c r="JMQ68" s="4" t="s">
        <v>108</v>
      </c>
      <c r="JMR68" s="4" t="s">
        <v>108</v>
      </c>
      <c r="JMS68" s="4" t="s">
        <v>108</v>
      </c>
      <c r="JMT68" s="4" t="s">
        <v>108</v>
      </c>
      <c r="JMU68" s="4" t="s">
        <v>108</v>
      </c>
      <c r="JMV68" s="4" t="s">
        <v>109</v>
      </c>
      <c r="JMW68" s="3" t="s">
        <v>392</v>
      </c>
      <c r="JMX68" s="3"/>
      <c r="JMY68" s="3"/>
      <c r="JMZ68" s="4" t="s">
        <v>108</v>
      </c>
      <c r="JNA68" s="4" t="s">
        <v>108</v>
      </c>
      <c r="JNB68" s="4" t="s">
        <v>108</v>
      </c>
      <c r="JNC68" s="4" t="s">
        <v>108</v>
      </c>
      <c r="JND68" s="4" t="s">
        <v>108</v>
      </c>
      <c r="JNE68" s="4" t="s">
        <v>108</v>
      </c>
      <c r="JNF68" s="4" t="s">
        <v>108</v>
      </c>
      <c r="JNG68" s="4" t="s">
        <v>108</v>
      </c>
      <c r="JNH68" s="4" t="s">
        <v>108</v>
      </c>
      <c r="JNI68" s="4" t="s">
        <v>108</v>
      </c>
      <c r="JNJ68" s="4" t="s">
        <v>108</v>
      </c>
      <c r="JNK68" s="4" t="s">
        <v>108</v>
      </c>
      <c r="JNL68" s="4" t="s">
        <v>109</v>
      </c>
      <c r="JNM68" s="3" t="s">
        <v>392</v>
      </c>
      <c r="JNN68" s="3"/>
      <c r="JNO68" s="3"/>
      <c r="JNP68" s="4" t="s">
        <v>108</v>
      </c>
      <c r="JNQ68" s="4" t="s">
        <v>108</v>
      </c>
      <c r="JNR68" s="4" t="s">
        <v>108</v>
      </c>
      <c r="JNS68" s="4" t="s">
        <v>108</v>
      </c>
      <c r="JNT68" s="4" t="s">
        <v>108</v>
      </c>
      <c r="JNU68" s="4" t="s">
        <v>108</v>
      </c>
      <c r="JNV68" s="4" t="s">
        <v>108</v>
      </c>
      <c r="JNW68" s="4" t="s">
        <v>108</v>
      </c>
      <c r="JNX68" s="4" t="s">
        <v>108</v>
      </c>
      <c r="JNY68" s="4" t="s">
        <v>108</v>
      </c>
      <c r="JNZ68" s="4" t="s">
        <v>108</v>
      </c>
      <c r="JOA68" s="4" t="s">
        <v>108</v>
      </c>
      <c r="JOB68" s="4" t="s">
        <v>109</v>
      </c>
      <c r="JOC68" s="3" t="s">
        <v>392</v>
      </c>
      <c r="JOD68" s="3"/>
      <c r="JOE68" s="3"/>
      <c r="JOF68" s="4" t="s">
        <v>108</v>
      </c>
      <c r="JOG68" s="4" t="s">
        <v>108</v>
      </c>
      <c r="JOH68" s="4" t="s">
        <v>108</v>
      </c>
      <c r="JOI68" s="4" t="s">
        <v>108</v>
      </c>
      <c r="JOJ68" s="4" t="s">
        <v>108</v>
      </c>
      <c r="JOK68" s="4" t="s">
        <v>108</v>
      </c>
      <c r="JOL68" s="4" t="s">
        <v>108</v>
      </c>
      <c r="JOM68" s="4" t="s">
        <v>108</v>
      </c>
      <c r="JON68" s="4" t="s">
        <v>108</v>
      </c>
      <c r="JOO68" s="4" t="s">
        <v>108</v>
      </c>
      <c r="JOP68" s="4" t="s">
        <v>108</v>
      </c>
      <c r="JOQ68" s="4" t="s">
        <v>108</v>
      </c>
      <c r="JOR68" s="4" t="s">
        <v>109</v>
      </c>
      <c r="JOS68" s="3" t="s">
        <v>392</v>
      </c>
      <c r="JOT68" s="3"/>
      <c r="JOU68" s="3"/>
      <c r="JOV68" s="4" t="s">
        <v>108</v>
      </c>
      <c r="JOW68" s="4" t="s">
        <v>108</v>
      </c>
      <c r="JOX68" s="4" t="s">
        <v>108</v>
      </c>
      <c r="JOY68" s="4" t="s">
        <v>108</v>
      </c>
      <c r="JOZ68" s="4" t="s">
        <v>108</v>
      </c>
      <c r="JPA68" s="4" t="s">
        <v>108</v>
      </c>
      <c r="JPB68" s="4" t="s">
        <v>108</v>
      </c>
      <c r="JPC68" s="4" t="s">
        <v>108</v>
      </c>
      <c r="JPD68" s="4" t="s">
        <v>108</v>
      </c>
      <c r="JPE68" s="4" t="s">
        <v>108</v>
      </c>
      <c r="JPF68" s="4" t="s">
        <v>108</v>
      </c>
      <c r="JPG68" s="4" t="s">
        <v>108</v>
      </c>
      <c r="JPH68" s="4" t="s">
        <v>109</v>
      </c>
      <c r="JPI68" s="3" t="s">
        <v>392</v>
      </c>
      <c r="JPJ68" s="3"/>
      <c r="JPK68" s="3"/>
      <c r="JPL68" s="4" t="s">
        <v>108</v>
      </c>
      <c r="JPM68" s="4" t="s">
        <v>108</v>
      </c>
      <c r="JPN68" s="4" t="s">
        <v>108</v>
      </c>
      <c r="JPO68" s="4" t="s">
        <v>108</v>
      </c>
      <c r="JPP68" s="4" t="s">
        <v>108</v>
      </c>
      <c r="JPQ68" s="4" t="s">
        <v>108</v>
      </c>
      <c r="JPR68" s="4" t="s">
        <v>108</v>
      </c>
      <c r="JPS68" s="4" t="s">
        <v>108</v>
      </c>
      <c r="JPT68" s="4" t="s">
        <v>108</v>
      </c>
      <c r="JPU68" s="4" t="s">
        <v>108</v>
      </c>
      <c r="JPV68" s="4" t="s">
        <v>108</v>
      </c>
      <c r="JPW68" s="4" t="s">
        <v>108</v>
      </c>
      <c r="JPX68" s="4" t="s">
        <v>109</v>
      </c>
      <c r="JPY68" s="3" t="s">
        <v>392</v>
      </c>
      <c r="JPZ68" s="3"/>
      <c r="JQA68" s="3"/>
      <c r="JQB68" s="4" t="s">
        <v>108</v>
      </c>
      <c r="JQC68" s="4" t="s">
        <v>108</v>
      </c>
      <c r="JQD68" s="4" t="s">
        <v>108</v>
      </c>
      <c r="JQE68" s="4" t="s">
        <v>108</v>
      </c>
      <c r="JQF68" s="4" t="s">
        <v>108</v>
      </c>
      <c r="JQG68" s="4" t="s">
        <v>108</v>
      </c>
      <c r="JQH68" s="4" t="s">
        <v>108</v>
      </c>
      <c r="JQI68" s="4" t="s">
        <v>108</v>
      </c>
      <c r="JQJ68" s="4" t="s">
        <v>108</v>
      </c>
      <c r="JQK68" s="4" t="s">
        <v>108</v>
      </c>
      <c r="JQL68" s="4" t="s">
        <v>108</v>
      </c>
      <c r="JQM68" s="4" t="s">
        <v>108</v>
      </c>
      <c r="JQN68" s="4" t="s">
        <v>109</v>
      </c>
      <c r="JQO68" s="3" t="s">
        <v>392</v>
      </c>
      <c r="JQP68" s="3"/>
      <c r="JQQ68" s="3"/>
      <c r="JQR68" s="4" t="s">
        <v>108</v>
      </c>
      <c r="JQS68" s="4" t="s">
        <v>108</v>
      </c>
      <c r="JQT68" s="4" t="s">
        <v>108</v>
      </c>
      <c r="JQU68" s="4" t="s">
        <v>108</v>
      </c>
      <c r="JQV68" s="4" t="s">
        <v>108</v>
      </c>
      <c r="JQW68" s="4" t="s">
        <v>108</v>
      </c>
      <c r="JQX68" s="4" t="s">
        <v>108</v>
      </c>
      <c r="JQY68" s="4" t="s">
        <v>108</v>
      </c>
      <c r="JQZ68" s="4" t="s">
        <v>108</v>
      </c>
      <c r="JRA68" s="4" t="s">
        <v>108</v>
      </c>
      <c r="JRB68" s="4" t="s">
        <v>108</v>
      </c>
      <c r="JRC68" s="4" t="s">
        <v>108</v>
      </c>
      <c r="JRD68" s="4" t="s">
        <v>109</v>
      </c>
      <c r="JRE68" s="3" t="s">
        <v>392</v>
      </c>
      <c r="JRF68" s="3"/>
      <c r="JRG68" s="3"/>
      <c r="JRH68" s="4" t="s">
        <v>108</v>
      </c>
      <c r="JRI68" s="4" t="s">
        <v>108</v>
      </c>
      <c r="JRJ68" s="4" t="s">
        <v>108</v>
      </c>
      <c r="JRK68" s="4" t="s">
        <v>108</v>
      </c>
      <c r="JRL68" s="4" t="s">
        <v>108</v>
      </c>
      <c r="JRM68" s="4" t="s">
        <v>108</v>
      </c>
      <c r="JRN68" s="4" t="s">
        <v>108</v>
      </c>
      <c r="JRO68" s="4" t="s">
        <v>108</v>
      </c>
      <c r="JRP68" s="4" t="s">
        <v>108</v>
      </c>
      <c r="JRQ68" s="4" t="s">
        <v>108</v>
      </c>
      <c r="JRR68" s="4" t="s">
        <v>108</v>
      </c>
      <c r="JRS68" s="4" t="s">
        <v>108</v>
      </c>
      <c r="JRT68" s="4" t="s">
        <v>109</v>
      </c>
      <c r="JRU68" s="3" t="s">
        <v>392</v>
      </c>
      <c r="JRV68" s="3"/>
      <c r="JRW68" s="3"/>
      <c r="JRX68" s="4" t="s">
        <v>108</v>
      </c>
      <c r="JRY68" s="4" t="s">
        <v>108</v>
      </c>
      <c r="JRZ68" s="4" t="s">
        <v>108</v>
      </c>
      <c r="JSA68" s="4" t="s">
        <v>108</v>
      </c>
      <c r="JSB68" s="4" t="s">
        <v>108</v>
      </c>
      <c r="JSC68" s="4" t="s">
        <v>108</v>
      </c>
      <c r="JSD68" s="4" t="s">
        <v>108</v>
      </c>
      <c r="JSE68" s="4" t="s">
        <v>108</v>
      </c>
      <c r="JSF68" s="4" t="s">
        <v>108</v>
      </c>
      <c r="JSG68" s="4" t="s">
        <v>108</v>
      </c>
      <c r="JSH68" s="4" t="s">
        <v>108</v>
      </c>
      <c r="JSI68" s="4" t="s">
        <v>108</v>
      </c>
      <c r="JSJ68" s="4" t="s">
        <v>109</v>
      </c>
      <c r="JSK68" s="3" t="s">
        <v>392</v>
      </c>
      <c r="JSL68" s="3"/>
      <c r="JSM68" s="3"/>
      <c r="JSN68" s="4" t="s">
        <v>108</v>
      </c>
      <c r="JSO68" s="4" t="s">
        <v>108</v>
      </c>
      <c r="JSP68" s="4" t="s">
        <v>108</v>
      </c>
      <c r="JSQ68" s="4" t="s">
        <v>108</v>
      </c>
      <c r="JSR68" s="4" t="s">
        <v>108</v>
      </c>
      <c r="JSS68" s="4" t="s">
        <v>108</v>
      </c>
      <c r="JST68" s="4" t="s">
        <v>108</v>
      </c>
      <c r="JSU68" s="4" t="s">
        <v>108</v>
      </c>
      <c r="JSV68" s="4" t="s">
        <v>108</v>
      </c>
      <c r="JSW68" s="4" t="s">
        <v>108</v>
      </c>
      <c r="JSX68" s="4" t="s">
        <v>108</v>
      </c>
      <c r="JSY68" s="4" t="s">
        <v>108</v>
      </c>
      <c r="JSZ68" s="4" t="s">
        <v>109</v>
      </c>
      <c r="JTA68" s="3" t="s">
        <v>392</v>
      </c>
      <c r="JTB68" s="3"/>
      <c r="JTC68" s="3"/>
      <c r="JTD68" s="4" t="s">
        <v>108</v>
      </c>
      <c r="JTE68" s="4" t="s">
        <v>108</v>
      </c>
      <c r="JTF68" s="4" t="s">
        <v>108</v>
      </c>
      <c r="JTG68" s="4" t="s">
        <v>108</v>
      </c>
      <c r="JTH68" s="4" t="s">
        <v>108</v>
      </c>
      <c r="JTI68" s="4" t="s">
        <v>108</v>
      </c>
      <c r="JTJ68" s="4" t="s">
        <v>108</v>
      </c>
      <c r="JTK68" s="4" t="s">
        <v>108</v>
      </c>
      <c r="JTL68" s="4" t="s">
        <v>108</v>
      </c>
      <c r="JTM68" s="4" t="s">
        <v>108</v>
      </c>
      <c r="JTN68" s="4" t="s">
        <v>108</v>
      </c>
      <c r="JTO68" s="4" t="s">
        <v>108</v>
      </c>
      <c r="JTP68" s="4" t="s">
        <v>109</v>
      </c>
      <c r="JTQ68" s="3" t="s">
        <v>392</v>
      </c>
      <c r="JTR68" s="3"/>
      <c r="JTS68" s="3"/>
      <c r="JTT68" s="4" t="s">
        <v>108</v>
      </c>
      <c r="JTU68" s="4" t="s">
        <v>108</v>
      </c>
      <c r="JTV68" s="4" t="s">
        <v>108</v>
      </c>
      <c r="JTW68" s="4" t="s">
        <v>108</v>
      </c>
      <c r="JTX68" s="4" t="s">
        <v>108</v>
      </c>
      <c r="JTY68" s="4" t="s">
        <v>108</v>
      </c>
      <c r="JTZ68" s="4" t="s">
        <v>108</v>
      </c>
      <c r="JUA68" s="4" t="s">
        <v>108</v>
      </c>
      <c r="JUB68" s="4" t="s">
        <v>108</v>
      </c>
      <c r="JUC68" s="4" t="s">
        <v>108</v>
      </c>
      <c r="JUD68" s="4" t="s">
        <v>108</v>
      </c>
      <c r="JUE68" s="4" t="s">
        <v>108</v>
      </c>
      <c r="JUF68" s="4" t="s">
        <v>109</v>
      </c>
      <c r="JUG68" s="3" t="s">
        <v>392</v>
      </c>
      <c r="JUH68" s="3"/>
      <c r="JUI68" s="3"/>
      <c r="JUJ68" s="4" t="s">
        <v>108</v>
      </c>
      <c r="JUK68" s="4" t="s">
        <v>108</v>
      </c>
      <c r="JUL68" s="4" t="s">
        <v>108</v>
      </c>
      <c r="JUM68" s="4" t="s">
        <v>108</v>
      </c>
      <c r="JUN68" s="4" t="s">
        <v>108</v>
      </c>
      <c r="JUO68" s="4" t="s">
        <v>108</v>
      </c>
      <c r="JUP68" s="4" t="s">
        <v>108</v>
      </c>
      <c r="JUQ68" s="4" t="s">
        <v>108</v>
      </c>
      <c r="JUR68" s="4" t="s">
        <v>108</v>
      </c>
      <c r="JUS68" s="4" t="s">
        <v>108</v>
      </c>
      <c r="JUT68" s="4" t="s">
        <v>108</v>
      </c>
      <c r="JUU68" s="4" t="s">
        <v>108</v>
      </c>
      <c r="JUV68" s="4" t="s">
        <v>109</v>
      </c>
      <c r="JUW68" s="3" t="s">
        <v>392</v>
      </c>
      <c r="JUX68" s="3"/>
      <c r="JUY68" s="3"/>
      <c r="JUZ68" s="4" t="s">
        <v>108</v>
      </c>
      <c r="JVA68" s="4" t="s">
        <v>108</v>
      </c>
      <c r="JVB68" s="4" t="s">
        <v>108</v>
      </c>
      <c r="JVC68" s="4" t="s">
        <v>108</v>
      </c>
      <c r="JVD68" s="4" t="s">
        <v>108</v>
      </c>
      <c r="JVE68" s="4" t="s">
        <v>108</v>
      </c>
      <c r="JVF68" s="4" t="s">
        <v>108</v>
      </c>
      <c r="JVG68" s="4" t="s">
        <v>108</v>
      </c>
      <c r="JVH68" s="4" t="s">
        <v>108</v>
      </c>
      <c r="JVI68" s="4" t="s">
        <v>108</v>
      </c>
      <c r="JVJ68" s="4" t="s">
        <v>108</v>
      </c>
      <c r="JVK68" s="4" t="s">
        <v>108</v>
      </c>
      <c r="JVL68" s="4" t="s">
        <v>109</v>
      </c>
      <c r="JVM68" s="3" t="s">
        <v>392</v>
      </c>
      <c r="JVN68" s="3"/>
      <c r="JVO68" s="3"/>
      <c r="JVP68" s="4" t="s">
        <v>108</v>
      </c>
      <c r="JVQ68" s="4" t="s">
        <v>108</v>
      </c>
      <c r="JVR68" s="4" t="s">
        <v>108</v>
      </c>
      <c r="JVS68" s="4" t="s">
        <v>108</v>
      </c>
      <c r="JVT68" s="4" t="s">
        <v>108</v>
      </c>
      <c r="JVU68" s="4" t="s">
        <v>108</v>
      </c>
      <c r="JVV68" s="4" t="s">
        <v>108</v>
      </c>
      <c r="JVW68" s="4" t="s">
        <v>108</v>
      </c>
      <c r="JVX68" s="4" t="s">
        <v>108</v>
      </c>
      <c r="JVY68" s="4" t="s">
        <v>108</v>
      </c>
      <c r="JVZ68" s="4" t="s">
        <v>108</v>
      </c>
      <c r="JWA68" s="4" t="s">
        <v>108</v>
      </c>
      <c r="JWB68" s="4" t="s">
        <v>109</v>
      </c>
      <c r="JWC68" s="3" t="s">
        <v>392</v>
      </c>
      <c r="JWD68" s="3"/>
      <c r="JWE68" s="3"/>
      <c r="JWF68" s="4" t="s">
        <v>108</v>
      </c>
      <c r="JWG68" s="4" t="s">
        <v>108</v>
      </c>
      <c r="JWH68" s="4" t="s">
        <v>108</v>
      </c>
      <c r="JWI68" s="4" t="s">
        <v>108</v>
      </c>
      <c r="JWJ68" s="4" t="s">
        <v>108</v>
      </c>
      <c r="JWK68" s="4" t="s">
        <v>108</v>
      </c>
      <c r="JWL68" s="4" t="s">
        <v>108</v>
      </c>
      <c r="JWM68" s="4" t="s">
        <v>108</v>
      </c>
      <c r="JWN68" s="4" t="s">
        <v>108</v>
      </c>
      <c r="JWO68" s="4" t="s">
        <v>108</v>
      </c>
      <c r="JWP68" s="4" t="s">
        <v>108</v>
      </c>
      <c r="JWQ68" s="4" t="s">
        <v>108</v>
      </c>
      <c r="JWR68" s="4" t="s">
        <v>109</v>
      </c>
      <c r="JWS68" s="3" t="s">
        <v>392</v>
      </c>
      <c r="JWT68" s="3"/>
      <c r="JWU68" s="3"/>
      <c r="JWV68" s="4" t="s">
        <v>108</v>
      </c>
      <c r="JWW68" s="4" t="s">
        <v>108</v>
      </c>
      <c r="JWX68" s="4" t="s">
        <v>108</v>
      </c>
      <c r="JWY68" s="4" t="s">
        <v>108</v>
      </c>
      <c r="JWZ68" s="4" t="s">
        <v>108</v>
      </c>
      <c r="JXA68" s="4" t="s">
        <v>108</v>
      </c>
      <c r="JXB68" s="4" t="s">
        <v>108</v>
      </c>
      <c r="JXC68" s="4" t="s">
        <v>108</v>
      </c>
      <c r="JXD68" s="4" t="s">
        <v>108</v>
      </c>
      <c r="JXE68" s="4" t="s">
        <v>108</v>
      </c>
      <c r="JXF68" s="4" t="s">
        <v>108</v>
      </c>
      <c r="JXG68" s="4" t="s">
        <v>108</v>
      </c>
      <c r="JXH68" s="4" t="s">
        <v>109</v>
      </c>
      <c r="JXI68" s="3" t="s">
        <v>392</v>
      </c>
      <c r="JXJ68" s="3"/>
      <c r="JXK68" s="3"/>
      <c r="JXL68" s="4" t="s">
        <v>108</v>
      </c>
      <c r="JXM68" s="4" t="s">
        <v>108</v>
      </c>
      <c r="JXN68" s="4" t="s">
        <v>108</v>
      </c>
      <c r="JXO68" s="4" t="s">
        <v>108</v>
      </c>
      <c r="JXP68" s="4" t="s">
        <v>108</v>
      </c>
      <c r="JXQ68" s="4" t="s">
        <v>108</v>
      </c>
      <c r="JXR68" s="4" t="s">
        <v>108</v>
      </c>
      <c r="JXS68" s="4" t="s">
        <v>108</v>
      </c>
      <c r="JXT68" s="4" t="s">
        <v>108</v>
      </c>
      <c r="JXU68" s="4" t="s">
        <v>108</v>
      </c>
      <c r="JXV68" s="4" t="s">
        <v>108</v>
      </c>
      <c r="JXW68" s="4" t="s">
        <v>108</v>
      </c>
      <c r="JXX68" s="4" t="s">
        <v>109</v>
      </c>
      <c r="JXY68" s="3" t="s">
        <v>392</v>
      </c>
      <c r="JXZ68" s="3"/>
      <c r="JYA68" s="3"/>
      <c r="JYB68" s="4" t="s">
        <v>108</v>
      </c>
      <c r="JYC68" s="4" t="s">
        <v>108</v>
      </c>
      <c r="JYD68" s="4" t="s">
        <v>108</v>
      </c>
      <c r="JYE68" s="4" t="s">
        <v>108</v>
      </c>
      <c r="JYF68" s="4" t="s">
        <v>108</v>
      </c>
      <c r="JYG68" s="4" t="s">
        <v>108</v>
      </c>
      <c r="JYH68" s="4" t="s">
        <v>108</v>
      </c>
      <c r="JYI68" s="4" t="s">
        <v>108</v>
      </c>
      <c r="JYJ68" s="4" t="s">
        <v>108</v>
      </c>
      <c r="JYK68" s="4" t="s">
        <v>108</v>
      </c>
      <c r="JYL68" s="4" t="s">
        <v>108</v>
      </c>
      <c r="JYM68" s="4" t="s">
        <v>108</v>
      </c>
      <c r="JYN68" s="4" t="s">
        <v>109</v>
      </c>
      <c r="JYO68" s="3" t="s">
        <v>392</v>
      </c>
      <c r="JYP68" s="3"/>
      <c r="JYQ68" s="3"/>
      <c r="JYR68" s="4" t="s">
        <v>108</v>
      </c>
      <c r="JYS68" s="4" t="s">
        <v>108</v>
      </c>
      <c r="JYT68" s="4" t="s">
        <v>108</v>
      </c>
      <c r="JYU68" s="4" t="s">
        <v>108</v>
      </c>
      <c r="JYV68" s="4" t="s">
        <v>108</v>
      </c>
      <c r="JYW68" s="4" t="s">
        <v>108</v>
      </c>
      <c r="JYX68" s="4" t="s">
        <v>108</v>
      </c>
      <c r="JYY68" s="4" t="s">
        <v>108</v>
      </c>
      <c r="JYZ68" s="4" t="s">
        <v>108</v>
      </c>
      <c r="JZA68" s="4" t="s">
        <v>108</v>
      </c>
      <c r="JZB68" s="4" t="s">
        <v>108</v>
      </c>
      <c r="JZC68" s="4" t="s">
        <v>108</v>
      </c>
      <c r="JZD68" s="4" t="s">
        <v>109</v>
      </c>
      <c r="JZE68" s="3" t="s">
        <v>392</v>
      </c>
      <c r="JZF68" s="3"/>
      <c r="JZG68" s="3"/>
      <c r="JZH68" s="4" t="s">
        <v>108</v>
      </c>
      <c r="JZI68" s="4" t="s">
        <v>108</v>
      </c>
      <c r="JZJ68" s="4" t="s">
        <v>108</v>
      </c>
      <c r="JZK68" s="4" t="s">
        <v>108</v>
      </c>
      <c r="JZL68" s="4" t="s">
        <v>108</v>
      </c>
      <c r="JZM68" s="4" t="s">
        <v>108</v>
      </c>
      <c r="JZN68" s="4" t="s">
        <v>108</v>
      </c>
      <c r="JZO68" s="4" t="s">
        <v>108</v>
      </c>
      <c r="JZP68" s="4" t="s">
        <v>108</v>
      </c>
      <c r="JZQ68" s="4" t="s">
        <v>108</v>
      </c>
      <c r="JZR68" s="4" t="s">
        <v>108</v>
      </c>
      <c r="JZS68" s="4" t="s">
        <v>108</v>
      </c>
      <c r="JZT68" s="4" t="s">
        <v>109</v>
      </c>
      <c r="JZU68" s="3" t="s">
        <v>392</v>
      </c>
      <c r="JZV68" s="3"/>
      <c r="JZW68" s="3"/>
      <c r="JZX68" s="4" t="s">
        <v>108</v>
      </c>
      <c r="JZY68" s="4" t="s">
        <v>108</v>
      </c>
      <c r="JZZ68" s="4" t="s">
        <v>108</v>
      </c>
      <c r="KAA68" s="4" t="s">
        <v>108</v>
      </c>
      <c r="KAB68" s="4" t="s">
        <v>108</v>
      </c>
      <c r="KAC68" s="4" t="s">
        <v>108</v>
      </c>
      <c r="KAD68" s="4" t="s">
        <v>108</v>
      </c>
      <c r="KAE68" s="4" t="s">
        <v>108</v>
      </c>
      <c r="KAF68" s="4" t="s">
        <v>108</v>
      </c>
      <c r="KAG68" s="4" t="s">
        <v>108</v>
      </c>
      <c r="KAH68" s="4" t="s">
        <v>108</v>
      </c>
      <c r="KAI68" s="4" t="s">
        <v>108</v>
      </c>
      <c r="KAJ68" s="4" t="s">
        <v>109</v>
      </c>
      <c r="KAK68" s="3" t="s">
        <v>392</v>
      </c>
      <c r="KAL68" s="3"/>
      <c r="KAM68" s="3"/>
      <c r="KAN68" s="4" t="s">
        <v>108</v>
      </c>
      <c r="KAO68" s="4" t="s">
        <v>108</v>
      </c>
      <c r="KAP68" s="4" t="s">
        <v>108</v>
      </c>
      <c r="KAQ68" s="4" t="s">
        <v>108</v>
      </c>
      <c r="KAR68" s="4" t="s">
        <v>108</v>
      </c>
      <c r="KAS68" s="4" t="s">
        <v>108</v>
      </c>
      <c r="KAT68" s="4" t="s">
        <v>108</v>
      </c>
      <c r="KAU68" s="4" t="s">
        <v>108</v>
      </c>
      <c r="KAV68" s="4" t="s">
        <v>108</v>
      </c>
      <c r="KAW68" s="4" t="s">
        <v>108</v>
      </c>
      <c r="KAX68" s="4" t="s">
        <v>108</v>
      </c>
      <c r="KAY68" s="4" t="s">
        <v>108</v>
      </c>
      <c r="KAZ68" s="4" t="s">
        <v>109</v>
      </c>
      <c r="KBA68" s="3" t="s">
        <v>392</v>
      </c>
      <c r="KBB68" s="3"/>
      <c r="KBC68" s="3"/>
      <c r="KBD68" s="4" t="s">
        <v>108</v>
      </c>
      <c r="KBE68" s="4" t="s">
        <v>108</v>
      </c>
      <c r="KBF68" s="4" t="s">
        <v>108</v>
      </c>
      <c r="KBG68" s="4" t="s">
        <v>108</v>
      </c>
      <c r="KBH68" s="4" t="s">
        <v>108</v>
      </c>
      <c r="KBI68" s="4" t="s">
        <v>108</v>
      </c>
      <c r="KBJ68" s="4" t="s">
        <v>108</v>
      </c>
      <c r="KBK68" s="4" t="s">
        <v>108</v>
      </c>
      <c r="KBL68" s="4" t="s">
        <v>108</v>
      </c>
      <c r="KBM68" s="4" t="s">
        <v>108</v>
      </c>
      <c r="KBN68" s="4" t="s">
        <v>108</v>
      </c>
      <c r="KBO68" s="4" t="s">
        <v>108</v>
      </c>
      <c r="KBP68" s="4" t="s">
        <v>109</v>
      </c>
      <c r="KBQ68" s="3" t="s">
        <v>392</v>
      </c>
      <c r="KBR68" s="3"/>
      <c r="KBS68" s="3"/>
      <c r="KBT68" s="4" t="s">
        <v>108</v>
      </c>
      <c r="KBU68" s="4" t="s">
        <v>108</v>
      </c>
      <c r="KBV68" s="4" t="s">
        <v>108</v>
      </c>
      <c r="KBW68" s="4" t="s">
        <v>108</v>
      </c>
      <c r="KBX68" s="4" t="s">
        <v>108</v>
      </c>
      <c r="KBY68" s="4" t="s">
        <v>108</v>
      </c>
      <c r="KBZ68" s="4" t="s">
        <v>108</v>
      </c>
      <c r="KCA68" s="4" t="s">
        <v>108</v>
      </c>
      <c r="KCB68" s="4" t="s">
        <v>108</v>
      </c>
      <c r="KCC68" s="4" t="s">
        <v>108</v>
      </c>
      <c r="KCD68" s="4" t="s">
        <v>108</v>
      </c>
      <c r="KCE68" s="4" t="s">
        <v>108</v>
      </c>
      <c r="KCF68" s="4" t="s">
        <v>109</v>
      </c>
      <c r="KCG68" s="3" t="s">
        <v>392</v>
      </c>
      <c r="KCH68" s="3"/>
      <c r="KCI68" s="3"/>
      <c r="KCJ68" s="4" t="s">
        <v>108</v>
      </c>
      <c r="KCK68" s="4" t="s">
        <v>108</v>
      </c>
      <c r="KCL68" s="4" t="s">
        <v>108</v>
      </c>
      <c r="KCM68" s="4" t="s">
        <v>108</v>
      </c>
      <c r="KCN68" s="4" t="s">
        <v>108</v>
      </c>
      <c r="KCO68" s="4" t="s">
        <v>108</v>
      </c>
      <c r="KCP68" s="4" t="s">
        <v>108</v>
      </c>
      <c r="KCQ68" s="4" t="s">
        <v>108</v>
      </c>
      <c r="KCR68" s="4" t="s">
        <v>108</v>
      </c>
      <c r="KCS68" s="4" t="s">
        <v>108</v>
      </c>
      <c r="KCT68" s="4" t="s">
        <v>108</v>
      </c>
      <c r="KCU68" s="4" t="s">
        <v>108</v>
      </c>
      <c r="KCV68" s="4" t="s">
        <v>109</v>
      </c>
      <c r="KCW68" s="3" t="s">
        <v>392</v>
      </c>
      <c r="KCX68" s="3"/>
      <c r="KCY68" s="3"/>
      <c r="KCZ68" s="4" t="s">
        <v>108</v>
      </c>
      <c r="KDA68" s="4" t="s">
        <v>108</v>
      </c>
      <c r="KDB68" s="4" t="s">
        <v>108</v>
      </c>
      <c r="KDC68" s="4" t="s">
        <v>108</v>
      </c>
      <c r="KDD68" s="4" t="s">
        <v>108</v>
      </c>
      <c r="KDE68" s="4" t="s">
        <v>108</v>
      </c>
      <c r="KDF68" s="4" t="s">
        <v>108</v>
      </c>
      <c r="KDG68" s="4" t="s">
        <v>108</v>
      </c>
      <c r="KDH68" s="4" t="s">
        <v>108</v>
      </c>
      <c r="KDI68" s="4" t="s">
        <v>108</v>
      </c>
      <c r="KDJ68" s="4" t="s">
        <v>108</v>
      </c>
      <c r="KDK68" s="4" t="s">
        <v>108</v>
      </c>
      <c r="KDL68" s="4" t="s">
        <v>109</v>
      </c>
      <c r="KDM68" s="3" t="s">
        <v>392</v>
      </c>
      <c r="KDN68" s="3"/>
      <c r="KDO68" s="3"/>
      <c r="KDP68" s="4" t="s">
        <v>108</v>
      </c>
      <c r="KDQ68" s="4" t="s">
        <v>108</v>
      </c>
      <c r="KDR68" s="4" t="s">
        <v>108</v>
      </c>
      <c r="KDS68" s="4" t="s">
        <v>108</v>
      </c>
      <c r="KDT68" s="4" t="s">
        <v>108</v>
      </c>
      <c r="KDU68" s="4" t="s">
        <v>108</v>
      </c>
      <c r="KDV68" s="4" t="s">
        <v>108</v>
      </c>
      <c r="KDW68" s="4" t="s">
        <v>108</v>
      </c>
      <c r="KDX68" s="4" t="s">
        <v>108</v>
      </c>
      <c r="KDY68" s="4" t="s">
        <v>108</v>
      </c>
      <c r="KDZ68" s="4" t="s">
        <v>108</v>
      </c>
      <c r="KEA68" s="4" t="s">
        <v>108</v>
      </c>
      <c r="KEB68" s="4" t="s">
        <v>109</v>
      </c>
      <c r="KEC68" s="3" t="s">
        <v>392</v>
      </c>
      <c r="KED68" s="3"/>
      <c r="KEE68" s="3"/>
      <c r="KEF68" s="4" t="s">
        <v>108</v>
      </c>
      <c r="KEG68" s="4" t="s">
        <v>108</v>
      </c>
      <c r="KEH68" s="4" t="s">
        <v>108</v>
      </c>
      <c r="KEI68" s="4" t="s">
        <v>108</v>
      </c>
      <c r="KEJ68" s="4" t="s">
        <v>108</v>
      </c>
      <c r="KEK68" s="4" t="s">
        <v>108</v>
      </c>
      <c r="KEL68" s="4" t="s">
        <v>108</v>
      </c>
      <c r="KEM68" s="4" t="s">
        <v>108</v>
      </c>
      <c r="KEN68" s="4" t="s">
        <v>108</v>
      </c>
      <c r="KEO68" s="4" t="s">
        <v>108</v>
      </c>
      <c r="KEP68" s="4" t="s">
        <v>108</v>
      </c>
      <c r="KEQ68" s="4" t="s">
        <v>108</v>
      </c>
      <c r="KER68" s="4" t="s">
        <v>109</v>
      </c>
      <c r="KES68" s="3" t="s">
        <v>392</v>
      </c>
      <c r="KET68" s="3"/>
      <c r="KEU68" s="3"/>
      <c r="KEV68" s="4" t="s">
        <v>108</v>
      </c>
      <c r="KEW68" s="4" t="s">
        <v>108</v>
      </c>
      <c r="KEX68" s="4" t="s">
        <v>108</v>
      </c>
      <c r="KEY68" s="4" t="s">
        <v>108</v>
      </c>
      <c r="KEZ68" s="4" t="s">
        <v>108</v>
      </c>
      <c r="KFA68" s="4" t="s">
        <v>108</v>
      </c>
      <c r="KFB68" s="4" t="s">
        <v>108</v>
      </c>
      <c r="KFC68" s="4" t="s">
        <v>108</v>
      </c>
      <c r="KFD68" s="4" t="s">
        <v>108</v>
      </c>
      <c r="KFE68" s="4" t="s">
        <v>108</v>
      </c>
      <c r="KFF68" s="4" t="s">
        <v>108</v>
      </c>
      <c r="KFG68" s="4" t="s">
        <v>108</v>
      </c>
      <c r="KFH68" s="4" t="s">
        <v>109</v>
      </c>
      <c r="KFI68" s="3" t="s">
        <v>392</v>
      </c>
      <c r="KFJ68" s="3"/>
      <c r="KFK68" s="3"/>
      <c r="KFL68" s="4" t="s">
        <v>108</v>
      </c>
      <c r="KFM68" s="4" t="s">
        <v>108</v>
      </c>
      <c r="KFN68" s="4" t="s">
        <v>108</v>
      </c>
      <c r="KFO68" s="4" t="s">
        <v>108</v>
      </c>
      <c r="KFP68" s="4" t="s">
        <v>108</v>
      </c>
      <c r="KFQ68" s="4" t="s">
        <v>108</v>
      </c>
      <c r="KFR68" s="4" t="s">
        <v>108</v>
      </c>
      <c r="KFS68" s="4" t="s">
        <v>108</v>
      </c>
      <c r="KFT68" s="4" t="s">
        <v>108</v>
      </c>
      <c r="KFU68" s="4" t="s">
        <v>108</v>
      </c>
      <c r="KFV68" s="4" t="s">
        <v>108</v>
      </c>
      <c r="KFW68" s="4" t="s">
        <v>108</v>
      </c>
      <c r="KFX68" s="4" t="s">
        <v>109</v>
      </c>
      <c r="KFY68" s="3" t="s">
        <v>392</v>
      </c>
      <c r="KFZ68" s="3"/>
      <c r="KGA68" s="3"/>
      <c r="KGB68" s="4" t="s">
        <v>108</v>
      </c>
      <c r="KGC68" s="4" t="s">
        <v>108</v>
      </c>
      <c r="KGD68" s="4" t="s">
        <v>108</v>
      </c>
      <c r="KGE68" s="4" t="s">
        <v>108</v>
      </c>
      <c r="KGF68" s="4" t="s">
        <v>108</v>
      </c>
      <c r="KGG68" s="4" t="s">
        <v>108</v>
      </c>
      <c r="KGH68" s="4" t="s">
        <v>108</v>
      </c>
      <c r="KGI68" s="4" t="s">
        <v>108</v>
      </c>
      <c r="KGJ68" s="4" t="s">
        <v>108</v>
      </c>
      <c r="KGK68" s="4" t="s">
        <v>108</v>
      </c>
      <c r="KGL68" s="4" t="s">
        <v>108</v>
      </c>
      <c r="KGM68" s="4" t="s">
        <v>108</v>
      </c>
      <c r="KGN68" s="4" t="s">
        <v>109</v>
      </c>
      <c r="KGO68" s="3" t="s">
        <v>392</v>
      </c>
      <c r="KGP68" s="3"/>
      <c r="KGQ68" s="3"/>
      <c r="KGR68" s="4" t="s">
        <v>108</v>
      </c>
      <c r="KGS68" s="4" t="s">
        <v>108</v>
      </c>
      <c r="KGT68" s="4" t="s">
        <v>108</v>
      </c>
      <c r="KGU68" s="4" t="s">
        <v>108</v>
      </c>
      <c r="KGV68" s="4" t="s">
        <v>108</v>
      </c>
      <c r="KGW68" s="4" t="s">
        <v>108</v>
      </c>
      <c r="KGX68" s="4" t="s">
        <v>108</v>
      </c>
      <c r="KGY68" s="4" t="s">
        <v>108</v>
      </c>
      <c r="KGZ68" s="4" t="s">
        <v>108</v>
      </c>
      <c r="KHA68" s="4" t="s">
        <v>108</v>
      </c>
      <c r="KHB68" s="4" t="s">
        <v>108</v>
      </c>
      <c r="KHC68" s="4" t="s">
        <v>108</v>
      </c>
      <c r="KHD68" s="4" t="s">
        <v>109</v>
      </c>
      <c r="KHE68" s="3" t="s">
        <v>392</v>
      </c>
      <c r="KHF68" s="3"/>
      <c r="KHG68" s="3"/>
      <c r="KHH68" s="4" t="s">
        <v>108</v>
      </c>
      <c r="KHI68" s="4" t="s">
        <v>108</v>
      </c>
      <c r="KHJ68" s="4" t="s">
        <v>108</v>
      </c>
      <c r="KHK68" s="4" t="s">
        <v>108</v>
      </c>
      <c r="KHL68" s="4" t="s">
        <v>108</v>
      </c>
      <c r="KHM68" s="4" t="s">
        <v>108</v>
      </c>
      <c r="KHN68" s="4" t="s">
        <v>108</v>
      </c>
      <c r="KHO68" s="4" t="s">
        <v>108</v>
      </c>
      <c r="KHP68" s="4" t="s">
        <v>108</v>
      </c>
      <c r="KHQ68" s="4" t="s">
        <v>108</v>
      </c>
      <c r="KHR68" s="4" t="s">
        <v>108</v>
      </c>
      <c r="KHS68" s="4" t="s">
        <v>108</v>
      </c>
      <c r="KHT68" s="4" t="s">
        <v>109</v>
      </c>
      <c r="KHU68" s="3" t="s">
        <v>392</v>
      </c>
      <c r="KHV68" s="3"/>
      <c r="KHW68" s="3"/>
      <c r="KHX68" s="4" t="s">
        <v>108</v>
      </c>
      <c r="KHY68" s="4" t="s">
        <v>108</v>
      </c>
      <c r="KHZ68" s="4" t="s">
        <v>108</v>
      </c>
      <c r="KIA68" s="4" t="s">
        <v>108</v>
      </c>
      <c r="KIB68" s="4" t="s">
        <v>108</v>
      </c>
      <c r="KIC68" s="4" t="s">
        <v>108</v>
      </c>
      <c r="KID68" s="4" t="s">
        <v>108</v>
      </c>
      <c r="KIE68" s="4" t="s">
        <v>108</v>
      </c>
      <c r="KIF68" s="4" t="s">
        <v>108</v>
      </c>
      <c r="KIG68" s="4" t="s">
        <v>108</v>
      </c>
      <c r="KIH68" s="4" t="s">
        <v>108</v>
      </c>
      <c r="KII68" s="4" t="s">
        <v>108</v>
      </c>
      <c r="KIJ68" s="4" t="s">
        <v>109</v>
      </c>
      <c r="KIK68" s="3" t="s">
        <v>392</v>
      </c>
      <c r="KIL68" s="3"/>
      <c r="KIM68" s="3"/>
      <c r="KIN68" s="4" t="s">
        <v>108</v>
      </c>
      <c r="KIO68" s="4" t="s">
        <v>108</v>
      </c>
      <c r="KIP68" s="4" t="s">
        <v>108</v>
      </c>
      <c r="KIQ68" s="4" t="s">
        <v>108</v>
      </c>
      <c r="KIR68" s="4" t="s">
        <v>108</v>
      </c>
      <c r="KIS68" s="4" t="s">
        <v>108</v>
      </c>
      <c r="KIT68" s="4" t="s">
        <v>108</v>
      </c>
      <c r="KIU68" s="4" t="s">
        <v>108</v>
      </c>
      <c r="KIV68" s="4" t="s">
        <v>108</v>
      </c>
      <c r="KIW68" s="4" t="s">
        <v>108</v>
      </c>
      <c r="KIX68" s="4" t="s">
        <v>108</v>
      </c>
      <c r="KIY68" s="4" t="s">
        <v>108</v>
      </c>
      <c r="KIZ68" s="4" t="s">
        <v>109</v>
      </c>
      <c r="KJA68" s="3" t="s">
        <v>392</v>
      </c>
      <c r="KJB68" s="3"/>
      <c r="KJC68" s="3"/>
      <c r="KJD68" s="4" t="s">
        <v>108</v>
      </c>
      <c r="KJE68" s="4" t="s">
        <v>108</v>
      </c>
      <c r="KJF68" s="4" t="s">
        <v>108</v>
      </c>
      <c r="KJG68" s="4" t="s">
        <v>108</v>
      </c>
      <c r="KJH68" s="4" t="s">
        <v>108</v>
      </c>
      <c r="KJI68" s="4" t="s">
        <v>108</v>
      </c>
      <c r="KJJ68" s="4" t="s">
        <v>108</v>
      </c>
      <c r="KJK68" s="4" t="s">
        <v>108</v>
      </c>
      <c r="KJL68" s="4" t="s">
        <v>108</v>
      </c>
      <c r="KJM68" s="4" t="s">
        <v>108</v>
      </c>
      <c r="KJN68" s="4" t="s">
        <v>108</v>
      </c>
      <c r="KJO68" s="4" t="s">
        <v>108</v>
      </c>
      <c r="KJP68" s="4" t="s">
        <v>109</v>
      </c>
      <c r="KJQ68" s="3" t="s">
        <v>392</v>
      </c>
      <c r="KJR68" s="3"/>
      <c r="KJS68" s="3"/>
      <c r="KJT68" s="4" t="s">
        <v>108</v>
      </c>
      <c r="KJU68" s="4" t="s">
        <v>108</v>
      </c>
      <c r="KJV68" s="4" t="s">
        <v>108</v>
      </c>
      <c r="KJW68" s="4" t="s">
        <v>108</v>
      </c>
      <c r="KJX68" s="4" t="s">
        <v>108</v>
      </c>
      <c r="KJY68" s="4" t="s">
        <v>108</v>
      </c>
      <c r="KJZ68" s="4" t="s">
        <v>108</v>
      </c>
      <c r="KKA68" s="4" t="s">
        <v>108</v>
      </c>
      <c r="KKB68" s="4" t="s">
        <v>108</v>
      </c>
      <c r="KKC68" s="4" t="s">
        <v>108</v>
      </c>
      <c r="KKD68" s="4" t="s">
        <v>108</v>
      </c>
      <c r="KKE68" s="4" t="s">
        <v>108</v>
      </c>
      <c r="KKF68" s="4" t="s">
        <v>109</v>
      </c>
      <c r="KKG68" s="3" t="s">
        <v>392</v>
      </c>
      <c r="KKH68" s="3"/>
      <c r="KKI68" s="3"/>
      <c r="KKJ68" s="4" t="s">
        <v>108</v>
      </c>
      <c r="KKK68" s="4" t="s">
        <v>108</v>
      </c>
      <c r="KKL68" s="4" t="s">
        <v>108</v>
      </c>
      <c r="KKM68" s="4" t="s">
        <v>108</v>
      </c>
      <c r="KKN68" s="4" t="s">
        <v>108</v>
      </c>
      <c r="KKO68" s="4" t="s">
        <v>108</v>
      </c>
      <c r="KKP68" s="4" t="s">
        <v>108</v>
      </c>
      <c r="KKQ68" s="4" t="s">
        <v>108</v>
      </c>
      <c r="KKR68" s="4" t="s">
        <v>108</v>
      </c>
      <c r="KKS68" s="4" t="s">
        <v>108</v>
      </c>
      <c r="KKT68" s="4" t="s">
        <v>108</v>
      </c>
      <c r="KKU68" s="4" t="s">
        <v>108</v>
      </c>
      <c r="KKV68" s="4" t="s">
        <v>109</v>
      </c>
      <c r="KKW68" s="3" t="s">
        <v>392</v>
      </c>
      <c r="KKX68" s="3"/>
      <c r="KKY68" s="3"/>
      <c r="KKZ68" s="4" t="s">
        <v>108</v>
      </c>
      <c r="KLA68" s="4" t="s">
        <v>108</v>
      </c>
      <c r="KLB68" s="4" t="s">
        <v>108</v>
      </c>
      <c r="KLC68" s="4" t="s">
        <v>108</v>
      </c>
      <c r="KLD68" s="4" t="s">
        <v>108</v>
      </c>
      <c r="KLE68" s="4" t="s">
        <v>108</v>
      </c>
      <c r="KLF68" s="4" t="s">
        <v>108</v>
      </c>
      <c r="KLG68" s="4" t="s">
        <v>108</v>
      </c>
      <c r="KLH68" s="4" t="s">
        <v>108</v>
      </c>
      <c r="KLI68" s="4" t="s">
        <v>108</v>
      </c>
      <c r="KLJ68" s="4" t="s">
        <v>108</v>
      </c>
      <c r="KLK68" s="4" t="s">
        <v>108</v>
      </c>
      <c r="KLL68" s="4" t="s">
        <v>109</v>
      </c>
      <c r="KLM68" s="3" t="s">
        <v>392</v>
      </c>
      <c r="KLN68" s="3"/>
      <c r="KLO68" s="3"/>
      <c r="KLP68" s="4" t="s">
        <v>108</v>
      </c>
      <c r="KLQ68" s="4" t="s">
        <v>108</v>
      </c>
      <c r="KLR68" s="4" t="s">
        <v>108</v>
      </c>
      <c r="KLS68" s="4" t="s">
        <v>108</v>
      </c>
      <c r="KLT68" s="4" t="s">
        <v>108</v>
      </c>
      <c r="KLU68" s="4" t="s">
        <v>108</v>
      </c>
      <c r="KLV68" s="4" t="s">
        <v>108</v>
      </c>
      <c r="KLW68" s="4" t="s">
        <v>108</v>
      </c>
      <c r="KLX68" s="4" t="s">
        <v>108</v>
      </c>
      <c r="KLY68" s="4" t="s">
        <v>108</v>
      </c>
      <c r="KLZ68" s="4" t="s">
        <v>108</v>
      </c>
      <c r="KMA68" s="4" t="s">
        <v>108</v>
      </c>
      <c r="KMB68" s="4" t="s">
        <v>109</v>
      </c>
      <c r="KMC68" s="3" t="s">
        <v>392</v>
      </c>
      <c r="KMD68" s="3"/>
      <c r="KME68" s="3"/>
      <c r="KMF68" s="4" t="s">
        <v>108</v>
      </c>
      <c r="KMG68" s="4" t="s">
        <v>108</v>
      </c>
      <c r="KMH68" s="4" t="s">
        <v>108</v>
      </c>
      <c r="KMI68" s="4" t="s">
        <v>108</v>
      </c>
      <c r="KMJ68" s="4" t="s">
        <v>108</v>
      </c>
      <c r="KMK68" s="4" t="s">
        <v>108</v>
      </c>
      <c r="KML68" s="4" t="s">
        <v>108</v>
      </c>
      <c r="KMM68" s="4" t="s">
        <v>108</v>
      </c>
      <c r="KMN68" s="4" t="s">
        <v>108</v>
      </c>
      <c r="KMO68" s="4" t="s">
        <v>108</v>
      </c>
      <c r="KMP68" s="4" t="s">
        <v>108</v>
      </c>
      <c r="KMQ68" s="4" t="s">
        <v>108</v>
      </c>
      <c r="KMR68" s="4" t="s">
        <v>109</v>
      </c>
      <c r="KMS68" s="3" t="s">
        <v>392</v>
      </c>
      <c r="KMT68" s="3"/>
      <c r="KMU68" s="3"/>
      <c r="KMV68" s="4" t="s">
        <v>108</v>
      </c>
      <c r="KMW68" s="4" t="s">
        <v>108</v>
      </c>
      <c r="KMX68" s="4" t="s">
        <v>108</v>
      </c>
      <c r="KMY68" s="4" t="s">
        <v>108</v>
      </c>
      <c r="KMZ68" s="4" t="s">
        <v>108</v>
      </c>
      <c r="KNA68" s="4" t="s">
        <v>108</v>
      </c>
      <c r="KNB68" s="4" t="s">
        <v>108</v>
      </c>
      <c r="KNC68" s="4" t="s">
        <v>108</v>
      </c>
      <c r="KND68" s="4" t="s">
        <v>108</v>
      </c>
      <c r="KNE68" s="4" t="s">
        <v>108</v>
      </c>
      <c r="KNF68" s="4" t="s">
        <v>108</v>
      </c>
      <c r="KNG68" s="4" t="s">
        <v>108</v>
      </c>
      <c r="KNH68" s="4" t="s">
        <v>109</v>
      </c>
      <c r="KNI68" s="3" t="s">
        <v>392</v>
      </c>
      <c r="KNJ68" s="3"/>
      <c r="KNK68" s="3"/>
      <c r="KNL68" s="4" t="s">
        <v>108</v>
      </c>
      <c r="KNM68" s="4" t="s">
        <v>108</v>
      </c>
      <c r="KNN68" s="4" t="s">
        <v>108</v>
      </c>
      <c r="KNO68" s="4" t="s">
        <v>108</v>
      </c>
      <c r="KNP68" s="4" t="s">
        <v>108</v>
      </c>
      <c r="KNQ68" s="4" t="s">
        <v>108</v>
      </c>
      <c r="KNR68" s="4" t="s">
        <v>108</v>
      </c>
      <c r="KNS68" s="4" t="s">
        <v>108</v>
      </c>
      <c r="KNT68" s="4" t="s">
        <v>108</v>
      </c>
      <c r="KNU68" s="4" t="s">
        <v>108</v>
      </c>
      <c r="KNV68" s="4" t="s">
        <v>108</v>
      </c>
      <c r="KNW68" s="4" t="s">
        <v>108</v>
      </c>
      <c r="KNX68" s="4" t="s">
        <v>109</v>
      </c>
      <c r="KNY68" s="3" t="s">
        <v>392</v>
      </c>
      <c r="KNZ68" s="3"/>
      <c r="KOA68" s="3"/>
      <c r="KOB68" s="4" t="s">
        <v>108</v>
      </c>
      <c r="KOC68" s="4" t="s">
        <v>108</v>
      </c>
      <c r="KOD68" s="4" t="s">
        <v>108</v>
      </c>
      <c r="KOE68" s="4" t="s">
        <v>108</v>
      </c>
      <c r="KOF68" s="4" t="s">
        <v>108</v>
      </c>
      <c r="KOG68" s="4" t="s">
        <v>108</v>
      </c>
      <c r="KOH68" s="4" t="s">
        <v>108</v>
      </c>
      <c r="KOI68" s="4" t="s">
        <v>108</v>
      </c>
      <c r="KOJ68" s="4" t="s">
        <v>108</v>
      </c>
      <c r="KOK68" s="4" t="s">
        <v>108</v>
      </c>
      <c r="KOL68" s="4" t="s">
        <v>108</v>
      </c>
      <c r="KOM68" s="4" t="s">
        <v>108</v>
      </c>
      <c r="KON68" s="4" t="s">
        <v>109</v>
      </c>
      <c r="KOO68" s="3" t="s">
        <v>392</v>
      </c>
      <c r="KOP68" s="3"/>
      <c r="KOQ68" s="3"/>
      <c r="KOR68" s="4" t="s">
        <v>108</v>
      </c>
      <c r="KOS68" s="4" t="s">
        <v>108</v>
      </c>
      <c r="KOT68" s="4" t="s">
        <v>108</v>
      </c>
      <c r="KOU68" s="4" t="s">
        <v>108</v>
      </c>
      <c r="KOV68" s="4" t="s">
        <v>108</v>
      </c>
      <c r="KOW68" s="4" t="s">
        <v>108</v>
      </c>
      <c r="KOX68" s="4" t="s">
        <v>108</v>
      </c>
      <c r="KOY68" s="4" t="s">
        <v>108</v>
      </c>
      <c r="KOZ68" s="4" t="s">
        <v>108</v>
      </c>
      <c r="KPA68" s="4" t="s">
        <v>108</v>
      </c>
      <c r="KPB68" s="4" t="s">
        <v>108</v>
      </c>
      <c r="KPC68" s="4" t="s">
        <v>108</v>
      </c>
      <c r="KPD68" s="4" t="s">
        <v>109</v>
      </c>
      <c r="KPE68" s="3" t="s">
        <v>392</v>
      </c>
      <c r="KPF68" s="3"/>
      <c r="KPG68" s="3"/>
      <c r="KPH68" s="4" t="s">
        <v>108</v>
      </c>
      <c r="KPI68" s="4" t="s">
        <v>108</v>
      </c>
      <c r="KPJ68" s="4" t="s">
        <v>108</v>
      </c>
      <c r="KPK68" s="4" t="s">
        <v>108</v>
      </c>
      <c r="KPL68" s="4" t="s">
        <v>108</v>
      </c>
      <c r="KPM68" s="4" t="s">
        <v>108</v>
      </c>
      <c r="KPN68" s="4" t="s">
        <v>108</v>
      </c>
      <c r="KPO68" s="4" t="s">
        <v>108</v>
      </c>
      <c r="KPP68" s="4" t="s">
        <v>108</v>
      </c>
      <c r="KPQ68" s="4" t="s">
        <v>108</v>
      </c>
      <c r="KPR68" s="4" t="s">
        <v>108</v>
      </c>
      <c r="KPS68" s="4" t="s">
        <v>108</v>
      </c>
      <c r="KPT68" s="4" t="s">
        <v>109</v>
      </c>
      <c r="KPU68" s="3" t="s">
        <v>392</v>
      </c>
      <c r="KPV68" s="3"/>
      <c r="KPW68" s="3"/>
      <c r="KPX68" s="4" t="s">
        <v>108</v>
      </c>
      <c r="KPY68" s="4" t="s">
        <v>108</v>
      </c>
      <c r="KPZ68" s="4" t="s">
        <v>108</v>
      </c>
      <c r="KQA68" s="4" t="s">
        <v>108</v>
      </c>
      <c r="KQB68" s="4" t="s">
        <v>108</v>
      </c>
      <c r="KQC68" s="4" t="s">
        <v>108</v>
      </c>
      <c r="KQD68" s="4" t="s">
        <v>108</v>
      </c>
      <c r="KQE68" s="4" t="s">
        <v>108</v>
      </c>
      <c r="KQF68" s="4" t="s">
        <v>108</v>
      </c>
      <c r="KQG68" s="4" t="s">
        <v>108</v>
      </c>
      <c r="KQH68" s="4" t="s">
        <v>108</v>
      </c>
      <c r="KQI68" s="4" t="s">
        <v>108</v>
      </c>
      <c r="KQJ68" s="4" t="s">
        <v>109</v>
      </c>
      <c r="KQK68" s="3" t="s">
        <v>392</v>
      </c>
      <c r="KQL68" s="3"/>
      <c r="KQM68" s="3"/>
      <c r="KQN68" s="4" t="s">
        <v>108</v>
      </c>
      <c r="KQO68" s="4" t="s">
        <v>108</v>
      </c>
      <c r="KQP68" s="4" t="s">
        <v>108</v>
      </c>
      <c r="KQQ68" s="4" t="s">
        <v>108</v>
      </c>
      <c r="KQR68" s="4" t="s">
        <v>108</v>
      </c>
      <c r="KQS68" s="4" t="s">
        <v>108</v>
      </c>
      <c r="KQT68" s="4" t="s">
        <v>108</v>
      </c>
      <c r="KQU68" s="4" t="s">
        <v>108</v>
      </c>
      <c r="KQV68" s="4" t="s">
        <v>108</v>
      </c>
      <c r="KQW68" s="4" t="s">
        <v>108</v>
      </c>
      <c r="KQX68" s="4" t="s">
        <v>108</v>
      </c>
      <c r="KQY68" s="4" t="s">
        <v>108</v>
      </c>
      <c r="KQZ68" s="4" t="s">
        <v>109</v>
      </c>
      <c r="KRA68" s="3" t="s">
        <v>392</v>
      </c>
      <c r="KRB68" s="3"/>
      <c r="KRC68" s="3"/>
      <c r="KRD68" s="4" t="s">
        <v>108</v>
      </c>
      <c r="KRE68" s="4" t="s">
        <v>108</v>
      </c>
      <c r="KRF68" s="4" t="s">
        <v>108</v>
      </c>
      <c r="KRG68" s="4" t="s">
        <v>108</v>
      </c>
      <c r="KRH68" s="4" t="s">
        <v>108</v>
      </c>
      <c r="KRI68" s="4" t="s">
        <v>108</v>
      </c>
      <c r="KRJ68" s="4" t="s">
        <v>108</v>
      </c>
      <c r="KRK68" s="4" t="s">
        <v>108</v>
      </c>
      <c r="KRL68" s="4" t="s">
        <v>108</v>
      </c>
      <c r="KRM68" s="4" t="s">
        <v>108</v>
      </c>
      <c r="KRN68" s="4" t="s">
        <v>108</v>
      </c>
      <c r="KRO68" s="4" t="s">
        <v>108</v>
      </c>
      <c r="KRP68" s="4" t="s">
        <v>109</v>
      </c>
      <c r="KRQ68" s="3" t="s">
        <v>392</v>
      </c>
      <c r="KRR68" s="3"/>
      <c r="KRS68" s="3"/>
      <c r="KRT68" s="4" t="s">
        <v>108</v>
      </c>
      <c r="KRU68" s="4" t="s">
        <v>108</v>
      </c>
      <c r="KRV68" s="4" t="s">
        <v>108</v>
      </c>
      <c r="KRW68" s="4" t="s">
        <v>108</v>
      </c>
      <c r="KRX68" s="4" t="s">
        <v>108</v>
      </c>
      <c r="KRY68" s="4" t="s">
        <v>108</v>
      </c>
      <c r="KRZ68" s="4" t="s">
        <v>108</v>
      </c>
      <c r="KSA68" s="4" t="s">
        <v>108</v>
      </c>
      <c r="KSB68" s="4" t="s">
        <v>108</v>
      </c>
      <c r="KSC68" s="4" t="s">
        <v>108</v>
      </c>
      <c r="KSD68" s="4" t="s">
        <v>108</v>
      </c>
      <c r="KSE68" s="4" t="s">
        <v>108</v>
      </c>
      <c r="KSF68" s="4" t="s">
        <v>109</v>
      </c>
      <c r="KSG68" s="3" t="s">
        <v>392</v>
      </c>
      <c r="KSH68" s="3"/>
      <c r="KSI68" s="3"/>
      <c r="KSJ68" s="4" t="s">
        <v>108</v>
      </c>
      <c r="KSK68" s="4" t="s">
        <v>108</v>
      </c>
      <c r="KSL68" s="4" t="s">
        <v>108</v>
      </c>
      <c r="KSM68" s="4" t="s">
        <v>108</v>
      </c>
      <c r="KSN68" s="4" t="s">
        <v>108</v>
      </c>
      <c r="KSO68" s="4" t="s">
        <v>108</v>
      </c>
      <c r="KSP68" s="4" t="s">
        <v>108</v>
      </c>
      <c r="KSQ68" s="4" t="s">
        <v>108</v>
      </c>
      <c r="KSR68" s="4" t="s">
        <v>108</v>
      </c>
      <c r="KSS68" s="4" t="s">
        <v>108</v>
      </c>
      <c r="KST68" s="4" t="s">
        <v>108</v>
      </c>
      <c r="KSU68" s="4" t="s">
        <v>108</v>
      </c>
      <c r="KSV68" s="4" t="s">
        <v>109</v>
      </c>
      <c r="KSW68" s="3" t="s">
        <v>392</v>
      </c>
      <c r="KSX68" s="3"/>
      <c r="KSY68" s="3"/>
      <c r="KSZ68" s="4" t="s">
        <v>108</v>
      </c>
      <c r="KTA68" s="4" t="s">
        <v>108</v>
      </c>
      <c r="KTB68" s="4" t="s">
        <v>108</v>
      </c>
      <c r="KTC68" s="4" t="s">
        <v>108</v>
      </c>
      <c r="KTD68" s="4" t="s">
        <v>108</v>
      </c>
      <c r="KTE68" s="4" t="s">
        <v>108</v>
      </c>
      <c r="KTF68" s="4" t="s">
        <v>108</v>
      </c>
      <c r="KTG68" s="4" t="s">
        <v>108</v>
      </c>
      <c r="KTH68" s="4" t="s">
        <v>108</v>
      </c>
      <c r="KTI68" s="4" t="s">
        <v>108</v>
      </c>
      <c r="KTJ68" s="4" t="s">
        <v>108</v>
      </c>
      <c r="KTK68" s="4" t="s">
        <v>108</v>
      </c>
      <c r="KTL68" s="4" t="s">
        <v>109</v>
      </c>
      <c r="KTM68" s="3" t="s">
        <v>392</v>
      </c>
      <c r="KTN68" s="3"/>
      <c r="KTO68" s="3"/>
      <c r="KTP68" s="4" t="s">
        <v>108</v>
      </c>
      <c r="KTQ68" s="4" t="s">
        <v>108</v>
      </c>
      <c r="KTR68" s="4" t="s">
        <v>108</v>
      </c>
      <c r="KTS68" s="4" t="s">
        <v>108</v>
      </c>
      <c r="KTT68" s="4" t="s">
        <v>108</v>
      </c>
      <c r="KTU68" s="4" t="s">
        <v>108</v>
      </c>
      <c r="KTV68" s="4" t="s">
        <v>108</v>
      </c>
      <c r="KTW68" s="4" t="s">
        <v>108</v>
      </c>
      <c r="KTX68" s="4" t="s">
        <v>108</v>
      </c>
      <c r="KTY68" s="4" t="s">
        <v>108</v>
      </c>
      <c r="KTZ68" s="4" t="s">
        <v>108</v>
      </c>
      <c r="KUA68" s="4" t="s">
        <v>108</v>
      </c>
      <c r="KUB68" s="4" t="s">
        <v>109</v>
      </c>
      <c r="KUC68" s="3" t="s">
        <v>392</v>
      </c>
      <c r="KUD68" s="3"/>
      <c r="KUE68" s="3"/>
      <c r="KUF68" s="4" t="s">
        <v>108</v>
      </c>
      <c r="KUG68" s="4" t="s">
        <v>108</v>
      </c>
      <c r="KUH68" s="4" t="s">
        <v>108</v>
      </c>
      <c r="KUI68" s="4" t="s">
        <v>108</v>
      </c>
      <c r="KUJ68" s="4" t="s">
        <v>108</v>
      </c>
      <c r="KUK68" s="4" t="s">
        <v>108</v>
      </c>
      <c r="KUL68" s="4" t="s">
        <v>108</v>
      </c>
      <c r="KUM68" s="4" t="s">
        <v>108</v>
      </c>
      <c r="KUN68" s="4" t="s">
        <v>108</v>
      </c>
      <c r="KUO68" s="4" t="s">
        <v>108</v>
      </c>
      <c r="KUP68" s="4" t="s">
        <v>108</v>
      </c>
      <c r="KUQ68" s="4" t="s">
        <v>108</v>
      </c>
      <c r="KUR68" s="4" t="s">
        <v>109</v>
      </c>
      <c r="KUS68" s="3" t="s">
        <v>392</v>
      </c>
      <c r="KUT68" s="3"/>
      <c r="KUU68" s="3"/>
      <c r="KUV68" s="4" t="s">
        <v>108</v>
      </c>
      <c r="KUW68" s="4" t="s">
        <v>108</v>
      </c>
      <c r="KUX68" s="4" t="s">
        <v>108</v>
      </c>
      <c r="KUY68" s="4" t="s">
        <v>108</v>
      </c>
      <c r="KUZ68" s="4" t="s">
        <v>108</v>
      </c>
      <c r="KVA68" s="4" t="s">
        <v>108</v>
      </c>
      <c r="KVB68" s="4" t="s">
        <v>108</v>
      </c>
      <c r="KVC68" s="4" t="s">
        <v>108</v>
      </c>
      <c r="KVD68" s="4" t="s">
        <v>108</v>
      </c>
      <c r="KVE68" s="4" t="s">
        <v>108</v>
      </c>
      <c r="KVF68" s="4" t="s">
        <v>108</v>
      </c>
      <c r="KVG68" s="4" t="s">
        <v>108</v>
      </c>
      <c r="KVH68" s="4" t="s">
        <v>109</v>
      </c>
      <c r="KVI68" s="3" t="s">
        <v>392</v>
      </c>
      <c r="KVJ68" s="3"/>
      <c r="KVK68" s="3"/>
      <c r="KVL68" s="4" t="s">
        <v>108</v>
      </c>
      <c r="KVM68" s="4" t="s">
        <v>108</v>
      </c>
      <c r="KVN68" s="4" t="s">
        <v>108</v>
      </c>
      <c r="KVO68" s="4" t="s">
        <v>108</v>
      </c>
      <c r="KVP68" s="4" t="s">
        <v>108</v>
      </c>
      <c r="KVQ68" s="4" t="s">
        <v>108</v>
      </c>
      <c r="KVR68" s="4" t="s">
        <v>108</v>
      </c>
      <c r="KVS68" s="4" t="s">
        <v>108</v>
      </c>
      <c r="KVT68" s="4" t="s">
        <v>108</v>
      </c>
      <c r="KVU68" s="4" t="s">
        <v>108</v>
      </c>
      <c r="KVV68" s="4" t="s">
        <v>108</v>
      </c>
      <c r="KVW68" s="4" t="s">
        <v>108</v>
      </c>
      <c r="KVX68" s="4" t="s">
        <v>109</v>
      </c>
      <c r="KVY68" s="3" t="s">
        <v>392</v>
      </c>
      <c r="KVZ68" s="3"/>
      <c r="KWA68" s="3"/>
      <c r="KWB68" s="4" t="s">
        <v>108</v>
      </c>
      <c r="KWC68" s="4" t="s">
        <v>108</v>
      </c>
      <c r="KWD68" s="4" t="s">
        <v>108</v>
      </c>
      <c r="KWE68" s="4" t="s">
        <v>108</v>
      </c>
      <c r="KWF68" s="4" t="s">
        <v>108</v>
      </c>
      <c r="KWG68" s="4" t="s">
        <v>108</v>
      </c>
      <c r="KWH68" s="4" t="s">
        <v>108</v>
      </c>
      <c r="KWI68" s="4" t="s">
        <v>108</v>
      </c>
      <c r="KWJ68" s="4" t="s">
        <v>108</v>
      </c>
      <c r="KWK68" s="4" t="s">
        <v>108</v>
      </c>
      <c r="KWL68" s="4" t="s">
        <v>108</v>
      </c>
      <c r="KWM68" s="4" t="s">
        <v>108</v>
      </c>
      <c r="KWN68" s="4" t="s">
        <v>109</v>
      </c>
      <c r="KWO68" s="3" t="s">
        <v>392</v>
      </c>
      <c r="KWP68" s="3"/>
      <c r="KWQ68" s="3"/>
      <c r="KWR68" s="4" t="s">
        <v>108</v>
      </c>
      <c r="KWS68" s="4" t="s">
        <v>108</v>
      </c>
      <c r="KWT68" s="4" t="s">
        <v>108</v>
      </c>
      <c r="KWU68" s="4" t="s">
        <v>108</v>
      </c>
      <c r="KWV68" s="4" t="s">
        <v>108</v>
      </c>
      <c r="KWW68" s="4" t="s">
        <v>108</v>
      </c>
      <c r="KWX68" s="4" t="s">
        <v>108</v>
      </c>
      <c r="KWY68" s="4" t="s">
        <v>108</v>
      </c>
      <c r="KWZ68" s="4" t="s">
        <v>108</v>
      </c>
      <c r="KXA68" s="4" t="s">
        <v>108</v>
      </c>
      <c r="KXB68" s="4" t="s">
        <v>108</v>
      </c>
      <c r="KXC68" s="4" t="s">
        <v>108</v>
      </c>
      <c r="KXD68" s="4" t="s">
        <v>109</v>
      </c>
      <c r="KXE68" s="3" t="s">
        <v>392</v>
      </c>
      <c r="KXF68" s="3"/>
      <c r="KXG68" s="3"/>
      <c r="KXH68" s="4" t="s">
        <v>108</v>
      </c>
      <c r="KXI68" s="4" t="s">
        <v>108</v>
      </c>
      <c r="KXJ68" s="4" t="s">
        <v>108</v>
      </c>
      <c r="KXK68" s="4" t="s">
        <v>108</v>
      </c>
      <c r="KXL68" s="4" t="s">
        <v>108</v>
      </c>
      <c r="KXM68" s="4" t="s">
        <v>108</v>
      </c>
      <c r="KXN68" s="4" t="s">
        <v>108</v>
      </c>
      <c r="KXO68" s="4" t="s">
        <v>108</v>
      </c>
      <c r="KXP68" s="4" t="s">
        <v>108</v>
      </c>
      <c r="KXQ68" s="4" t="s">
        <v>108</v>
      </c>
      <c r="KXR68" s="4" t="s">
        <v>108</v>
      </c>
      <c r="KXS68" s="4" t="s">
        <v>108</v>
      </c>
      <c r="KXT68" s="4" t="s">
        <v>109</v>
      </c>
      <c r="KXU68" s="3" t="s">
        <v>392</v>
      </c>
      <c r="KXV68" s="3"/>
      <c r="KXW68" s="3"/>
      <c r="KXX68" s="4" t="s">
        <v>108</v>
      </c>
      <c r="KXY68" s="4" t="s">
        <v>108</v>
      </c>
      <c r="KXZ68" s="4" t="s">
        <v>108</v>
      </c>
      <c r="KYA68" s="4" t="s">
        <v>108</v>
      </c>
      <c r="KYB68" s="4" t="s">
        <v>108</v>
      </c>
      <c r="KYC68" s="4" t="s">
        <v>108</v>
      </c>
      <c r="KYD68" s="4" t="s">
        <v>108</v>
      </c>
      <c r="KYE68" s="4" t="s">
        <v>108</v>
      </c>
      <c r="KYF68" s="4" t="s">
        <v>108</v>
      </c>
      <c r="KYG68" s="4" t="s">
        <v>108</v>
      </c>
      <c r="KYH68" s="4" t="s">
        <v>108</v>
      </c>
      <c r="KYI68" s="4" t="s">
        <v>108</v>
      </c>
      <c r="KYJ68" s="4" t="s">
        <v>109</v>
      </c>
      <c r="KYK68" s="3" t="s">
        <v>392</v>
      </c>
      <c r="KYL68" s="3"/>
      <c r="KYM68" s="3"/>
      <c r="KYN68" s="4" t="s">
        <v>108</v>
      </c>
      <c r="KYO68" s="4" t="s">
        <v>108</v>
      </c>
      <c r="KYP68" s="4" t="s">
        <v>108</v>
      </c>
      <c r="KYQ68" s="4" t="s">
        <v>108</v>
      </c>
      <c r="KYR68" s="4" t="s">
        <v>108</v>
      </c>
      <c r="KYS68" s="4" t="s">
        <v>108</v>
      </c>
      <c r="KYT68" s="4" t="s">
        <v>108</v>
      </c>
      <c r="KYU68" s="4" t="s">
        <v>108</v>
      </c>
      <c r="KYV68" s="4" t="s">
        <v>108</v>
      </c>
      <c r="KYW68" s="4" t="s">
        <v>108</v>
      </c>
      <c r="KYX68" s="4" t="s">
        <v>108</v>
      </c>
      <c r="KYY68" s="4" t="s">
        <v>108</v>
      </c>
      <c r="KYZ68" s="4" t="s">
        <v>109</v>
      </c>
      <c r="KZA68" s="3" t="s">
        <v>392</v>
      </c>
      <c r="KZB68" s="3"/>
      <c r="KZC68" s="3"/>
      <c r="KZD68" s="4" t="s">
        <v>108</v>
      </c>
      <c r="KZE68" s="4" t="s">
        <v>108</v>
      </c>
      <c r="KZF68" s="4" t="s">
        <v>108</v>
      </c>
      <c r="KZG68" s="4" t="s">
        <v>108</v>
      </c>
      <c r="KZH68" s="4" t="s">
        <v>108</v>
      </c>
      <c r="KZI68" s="4" t="s">
        <v>108</v>
      </c>
      <c r="KZJ68" s="4" t="s">
        <v>108</v>
      </c>
      <c r="KZK68" s="4" t="s">
        <v>108</v>
      </c>
      <c r="KZL68" s="4" t="s">
        <v>108</v>
      </c>
      <c r="KZM68" s="4" t="s">
        <v>108</v>
      </c>
      <c r="KZN68" s="4" t="s">
        <v>108</v>
      </c>
      <c r="KZO68" s="4" t="s">
        <v>108</v>
      </c>
      <c r="KZP68" s="4" t="s">
        <v>109</v>
      </c>
      <c r="KZQ68" s="3" t="s">
        <v>392</v>
      </c>
      <c r="KZR68" s="3"/>
      <c r="KZS68" s="3"/>
      <c r="KZT68" s="4" t="s">
        <v>108</v>
      </c>
      <c r="KZU68" s="4" t="s">
        <v>108</v>
      </c>
      <c r="KZV68" s="4" t="s">
        <v>108</v>
      </c>
      <c r="KZW68" s="4" t="s">
        <v>108</v>
      </c>
      <c r="KZX68" s="4" t="s">
        <v>108</v>
      </c>
      <c r="KZY68" s="4" t="s">
        <v>108</v>
      </c>
      <c r="KZZ68" s="4" t="s">
        <v>108</v>
      </c>
      <c r="LAA68" s="4" t="s">
        <v>108</v>
      </c>
      <c r="LAB68" s="4" t="s">
        <v>108</v>
      </c>
      <c r="LAC68" s="4" t="s">
        <v>108</v>
      </c>
      <c r="LAD68" s="4" t="s">
        <v>108</v>
      </c>
      <c r="LAE68" s="4" t="s">
        <v>108</v>
      </c>
      <c r="LAF68" s="4" t="s">
        <v>109</v>
      </c>
      <c r="LAG68" s="3" t="s">
        <v>392</v>
      </c>
      <c r="LAH68" s="3"/>
      <c r="LAI68" s="3"/>
      <c r="LAJ68" s="4" t="s">
        <v>108</v>
      </c>
      <c r="LAK68" s="4" t="s">
        <v>108</v>
      </c>
      <c r="LAL68" s="4" t="s">
        <v>108</v>
      </c>
      <c r="LAM68" s="4" t="s">
        <v>108</v>
      </c>
      <c r="LAN68" s="4" t="s">
        <v>108</v>
      </c>
      <c r="LAO68" s="4" t="s">
        <v>108</v>
      </c>
      <c r="LAP68" s="4" t="s">
        <v>108</v>
      </c>
      <c r="LAQ68" s="4" t="s">
        <v>108</v>
      </c>
      <c r="LAR68" s="4" t="s">
        <v>108</v>
      </c>
      <c r="LAS68" s="4" t="s">
        <v>108</v>
      </c>
      <c r="LAT68" s="4" t="s">
        <v>108</v>
      </c>
      <c r="LAU68" s="4" t="s">
        <v>108</v>
      </c>
      <c r="LAV68" s="4" t="s">
        <v>109</v>
      </c>
      <c r="LAW68" s="3" t="s">
        <v>392</v>
      </c>
      <c r="LAX68" s="3"/>
      <c r="LAY68" s="3"/>
      <c r="LAZ68" s="4" t="s">
        <v>108</v>
      </c>
      <c r="LBA68" s="4" t="s">
        <v>108</v>
      </c>
      <c r="LBB68" s="4" t="s">
        <v>108</v>
      </c>
      <c r="LBC68" s="4" t="s">
        <v>108</v>
      </c>
      <c r="LBD68" s="4" t="s">
        <v>108</v>
      </c>
      <c r="LBE68" s="4" t="s">
        <v>108</v>
      </c>
      <c r="LBF68" s="4" t="s">
        <v>108</v>
      </c>
      <c r="LBG68" s="4" t="s">
        <v>108</v>
      </c>
      <c r="LBH68" s="4" t="s">
        <v>108</v>
      </c>
      <c r="LBI68" s="4" t="s">
        <v>108</v>
      </c>
      <c r="LBJ68" s="4" t="s">
        <v>108</v>
      </c>
      <c r="LBK68" s="4" t="s">
        <v>108</v>
      </c>
      <c r="LBL68" s="4" t="s">
        <v>109</v>
      </c>
      <c r="LBM68" s="3" t="s">
        <v>392</v>
      </c>
      <c r="LBN68" s="3"/>
      <c r="LBO68" s="3"/>
      <c r="LBP68" s="4" t="s">
        <v>108</v>
      </c>
      <c r="LBQ68" s="4" t="s">
        <v>108</v>
      </c>
      <c r="LBR68" s="4" t="s">
        <v>108</v>
      </c>
      <c r="LBS68" s="4" t="s">
        <v>108</v>
      </c>
      <c r="LBT68" s="4" t="s">
        <v>108</v>
      </c>
      <c r="LBU68" s="4" t="s">
        <v>108</v>
      </c>
      <c r="LBV68" s="4" t="s">
        <v>108</v>
      </c>
      <c r="LBW68" s="4" t="s">
        <v>108</v>
      </c>
      <c r="LBX68" s="4" t="s">
        <v>108</v>
      </c>
      <c r="LBY68" s="4" t="s">
        <v>108</v>
      </c>
      <c r="LBZ68" s="4" t="s">
        <v>108</v>
      </c>
      <c r="LCA68" s="4" t="s">
        <v>108</v>
      </c>
      <c r="LCB68" s="4" t="s">
        <v>109</v>
      </c>
      <c r="LCC68" s="3" t="s">
        <v>392</v>
      </c>
      <c r="LCD68" s="3"/>
      <c r="LCE68" s="3"/>
      <c r="LCF68" s="4" t="s">
        <v>108</v>
      </c>
      <c r="LCG68" s="4" t="s">
        <v>108</v>
      </c>
      <c r="LCH68" s="4" t="s">
        <v>108</v>
      </c>
      <c r="LCI68" s="4" t="s">
        <v>108</v>
      </c>
      <c r="LCJ68" s="4" t="s">
        <v>108</v>
      </c>
      <c r="LCK68" s="4" t="s">
        <v>108</v>
      </c>
      <c r="LCL68" s="4" t="s">
        <v>108</v>
      </c>
      <c r="LCM68" s="4" t="s">
        <v>108</v>
      </c>
      <c r="LCN68" s="4" t="s">
        <v>108</v>
      </c>
      <c r="LCO68" s="4" t="s">
        <v>108</v>
      </c>
      <c r="LCP68" s="4" t="s">
        <v>108</v>
      </c>
      <c r="LCQ68" s="4" t="s">
        <v>108</v>
      </c>
      <c r="LCR68" s="4" t="s">
        <v>109</v>
      </c>
      <c r="LCS68" s="3" t="s">
        <v>392</v>
      </c>
      <c r="LCT68" s="3"/>
      <c r="LCU68" s="3"/>
      <c r="LCV68" s="4" t="s">
        <v>108</v>
      </c>
      <c r="LCW68" s="4" t="s">
        <v>108</v>
      </c>
      <c r="LCX68" s="4" t="s">
        <v>108</v>
      </c>
      <c r="LCY68" s="4" t="s">
        <v>108</v>
      </c>
      <c r="LCZ68" s="4" t="s">
        <v>108</v>
      </c>
      <c r="LDA68" s="4" t="s">
        <v>108</v>
      </c>
      <c r="LDB68" s="4" t="s">
        <v>108</v>
      </c>
      <c r="LDC68" s="4" t="s">
        <v>108</v>
      </c>
      <c r="LDD68" s="4" t="s">
        <v>108</v>
      </c>
      <c r="LDE68" s="4" t="s">
        <v>108</v>
      </c>
      <c r="LDF68" s="4" t="s">
        <v>108</v>
      </c>
      <c r="LDG68" s="4" t="s">
        <v>108</v>
      </c>
      <c r="LDH68" s="4" t="s">
        <v>109</v>
      </c>
      <c r="LDI68" s="3" t="s">
        <v>392</v>
      </c>
      <c r="LDJ68" s="3"/>
      <c r="LDK68" s="3"/>
      <c r="LDL68" s="4" t="s">
        <v>108</v>
      </c>
      <c r="LDM68" s="4" t="s">
        <v>108</v>
      </c>
      <c r="LDN68" s="4" t="s">
        <v>108</v>
      </c>
      <c r="LDO68" s="4" t="s">
        <v>108</v>
      </c>
      <c r="LDP68" s="4" t="s">
        <v>108</v>
      </c>
      <c r="LDQ68" s="4" t="s">
        <v>108</v>
      </c>
      <c r="LDR68" s="4" t="s">
        <v>108</v>
      </c>
      <c r="LDS68" s="4" t="s">
        <v>108</v>
      </c>
      <c r="LDT68" s="4" t="s">
        <v>108</v>
      </c>
      <c r="LDU68" s="4" t="s">
        <v>108</v>
      </c>
      <c r="LDV68" s="4" t="s">
        <v>108</v>
      </c>
      <c r="LDW68" s="4" t="s">
        <v>108</v>
      </c>
      <c r="LDX68" s="4" t="s">
        <v>109</v>
      </c>
      <c r="LDY68" s="3" t="s">
        <v>392</v>
      </c>
      <c r="LDZ68" s="3"/>
      <c r="LEA68" s="3"/>
      <c r="LEB68" s="4" t="s">
        <v>108</v>
      </c>
      <c r="LEC68" s="4" t="s">
        <v>108</v>
      </c>
      <c r="LED68" s="4" t="s">
        <v>108</v>
      </c>
      <c r="LEE68" s="4" t="s">
        <v>108</v>
      </c>
      <c r="LEF68" s="4" t="s">
        <v>108</v>
      </c>
      <c r="LEG68" s="4" t="s">
        <v>108</v>
      </c>
      <c r="LEH68" s="4" t="s">
        <v>108</v>
      </c>
      <c r="LEI68" s="4" t="s">
        <v>108</v>
      </c>
      <c r="LEJ68" s="4" t="s">
        <v>108</v>
      </c>
      <c r="LEK68" s="4" t="s">
        <v>108</v>
      </c>
      <c r="LEL68" s="4" t="s">
        <v>108</v>
      </c>
      <c r="LEM68" s="4" t="s">
        <v>108</v>
      </c>
      <c r="LEN68" s="4" t="s">
        <v>109</v>
      </c>
      <c r="LEO68" s="3" t="s">
        <v>392</v>
      </c>
      <c r="LEP68" s="3"/>
      <c r="LEQ68" s="3"/>
      <c r="LER68" s="4" t="s">
        <v>108</v>
      </c>
      <c r="LES68" s="4" t="s">
        <v>108</v>
      </c>
      <c r="LET68" s="4" t="s">
        <v>108</v>
      </c>
      <c r="LEU68" s="4" t="s">
        <v>108</v>
      </c>
      <c r="LEV68" s="4" t="s">
        <v>108</v>
      </c>
      <c r="LEW68" s="4" t="s">
        <v>108</v>
      </c>
      <c r="LEX68" s="4" t="s">
        <v>108</v>
      </c>
      <c r="LEY68" s="4" t="s">
        <v>108</v>
      </c>
      <c r="LEZ68" s="4" t="s">
        <v>108</v>
      </c>
      <c r="LFA68" s="4" t="s">
        <v>108</v>
      </c>
      <c r="LFB68" s="4" t="s">
        <v>108</v>
      </c>
      <c r="LFC68" s="4" t="s">
        <v>108</v>
      </c>
      <c r="LFD68" s="4" t="s">
        <v>109</v>
      </c>
      <c r="LFE68" s="3" t="s">
        <v>392</v>
      </c>
      <c r="LFF68" s="3"/>
      <c r="LFG68" s="3"/>
      <c r="LFH68" s="4" t="s">
        <v>108</v>
      </c>
      <c r="LFI68" s="4" t="s">
        <v>108</v>
      </c>
      <c r="LFJ68" s="4" t="s">
        <v>108</v>
      </c>
      <c r="LFK68" s="4" t="s">
        <v>108</v>
      </c>
      <c r="LFL68" s="4" t="s">
        <v>108</v>
      </c>
      <c r="LFM68" s="4" t="s">
        <v>108</v>
      </c>
      <c r="LFN68" s="4" t="s">
        <v>108</v>
      </c>
      <c r="LFO68" s="4" t="s">
        <v>108</v>
      </c>
      <c r="LFP68" s="4" t="s">
        <v>108</v>
      </c>
      <c r="LFQ68" s="4" t="s">
        <v>108</v>
      </c>
      <c r="LFR68" s="4" t="s">
        <v>108</v>
      </c>
      <c r="LFS68" s="4" t="s">
        <v>108</v>
      </c>
      <c r="LFT68" s="4" t="s">
        <v>109</v>
      </c>
      <c r="LFU68" s="3" t="s">
        <v>392</v>
      </c>
      <c r="LFV68" s="3"/>
      <c r="LFW68" s="3"/>
      <c r="LFX68" s="4" t="s">
        <v>108</v>
      </c>
      <c r="LFY68" s="4" t="s">
        <v>108</v>
      </c>
      <c r="LFZ68" s="4" t="s">
        <v>108</v>
      </c>
      <c r="LGA68" s="4" t="s">
        <v>108</v>
      </c>
      <c r="LGB68" s="4" t="s">
        <v>108</v>
      </c>
      <c r="LGC68" s="4" t="s">
        <v>108</v>
      </c>
      <c r="LGD68" s="4" t="s">
        <v>108</v>
      </c>
      <c r="LGE68" s="4" t="s">
        <v>108</v>
      </c>
      <c r="LGF68" s="4" t="s">
        <v>108</v>
      </c>
      <c r="LGG68" s="4" t="s">
        <v>108</v>
      </c>
      <c r="LGH68" s="4" t="s">
        <v>108</v>
      </c>
      <c r="LGI68" s="4" t="s">
        <v>108</v>
      </c>
      <c r="LGJ68" s="4" t="s">
        <v>109</v>
      </c>
      <c r="LGK68" s="3" t="s">
        <v>392</v>
      </c>
      <c r="LGL68" s="3"/>
      <c r="LGM68" s="3"/>
      <c r="LGN68" s="4" t="s">
        <v>108</v>
      </c>
      <c r="LGO68" s="4" t="s">
        <v>108</v>
      </c>
      <c r="LGP68" s="4" t="s">
        <v>108</v>
      </c>
      <c r="LGQ68" s="4" t="s">
        <v>108</v>
      </c>
      <c r="LGR68" s="4" t="s">
        <v>108</v>
      </c>
      <c r="LGS68" s="4" t="s">
        <v>108</v>
      </c>
      <c r="LGT68" s="4" t="s">
        <v>108</v>
      </c>
      <c r="LGU68" s="4" t="s">
        <v>108</v>
      </c>
      <c r="LGV68" s="4" t="s">
        <v>108</v>
      </c>
      <c r="LGW68" s="4" t="s">
        <v>108</v>
      </c>
      <c r="LGX68" s="4" t="s">
        <v>108</v>
      </c>
      <c r="LGY68" s="4" t="s">
        <v>108</v>
      </c>
      <c r="LGZ68" s="4" t="s">
        <v>109</v>
      </c>
      <c r="LHA68" s="3" t="s">
        <v>392</v>
      </c>
      <c r="LHB68" s="3"/>
      <c r="LHC68" s="3"/>
      <c r="LHD68" s="4" t="s">
        <v>108</v>
      </c>
      <c r="LHE68" s="4" t="s">
        <v>108</v>
      </c>
      <c r="LHF68" s="4" t="s">
        <v>108</v>
      </c>
      <c r="LHG68" s="4" t="s">
        <v>108</v>
      </c>
      <c r="LHH68" s="4" t="s">
        <v>108</v>
      </c>
      <c r="LHI68" s="4" t="s">
        <v>108</v>
      </c>
      <c r="LHJ68" s="4" t="s">
        <v>108</v>
      </c>
      <c r="LHK68" s="4" t="s">
        <v>108</v>
      </c>
      <c r="LHL68" s="4" t="s">
        <v>108</v>
      </c>
      <c r="LHM68" s="4" t="s">
        <v>108</v>
      </c>
      <c r="LHN68" s="4" t="s">
        <v>108</v>
      </c>
      <c r="LHO68" s="4" t="s">
        <v>108</v>
      </c>
      <c r="LHP68" s="4" t="s">
        <v>109</v>
      </c>
      <c r="LHQ68" s="3" t="s">
        <v>392</v>
      </c>
      <c r="LHR68" s="3"/>
      <c r="LHS68" s="3"/>
      <c r="LHT68" s="4" t="s">
        <v>108</v>
      </c>
      <c r="LHU68" s="4" t="s">
        <v>108</v>
      </c>
      <c r="LHV68" s="4" t="s">
        <v>108</v>
      </c>
      <c r="LHW68" s="4" t="s">
        <v>108</v>
      </c>
      <c r="LHX68" s="4" t="s">
        <v>108</v>
      </c>
      <c r="LHY68" s="4" t="s">
        <v>108</v>
      </c>
      <c r="LHZ68" s="4" t="s">
        <v>108</v>
      </c>
      <c r="LIA68" s="4" t="s">
        <v>108</v>
      </c>
      <c r="LIB68" s="4" t="s">
        <v>108</v>
      </c>
      <c r="LIC68" s="4" t="s">
        <v>108</v>
      </c>
      <c r="LID68" s="4" t="s">
        <v>108</v>
      </c>
      <c r="LIE68" s="4" t="s">
        <v>108</v>
      </c>
      <c r="LIF68" s="4" t="s">
        <v>109</v>
      </c>
      <c r="LIG68" s="3" t="s">
        <v>392</v>
      </c>
      <c r="LIH68" s="3"/>
      <c r="LII68" s="3"/>
      <c r="LIJ68" s="4" t="s">
        <v>108</v>
      </c>
      <c r="LIK68" s="4" t="s">
        <v>108</v>
      </c>
      <c r="LIL68" s="4" t="s">
        <v>108</v>
      </c>
      <c r="LIM68" s="4" t="s">
        <v>108</v>
      </c>
      <c r="LIN68" s="4" t="s">
        <v>108</v>
      </c>
      <c r="LIO68" s="4" t="s">
        <v>108</v>
      </c>
      <c r="LIP68" s="4" t="s">
        <v>108</v>
      </c>
      <c r="LIQ68" s="4" t="s">
        <v>108</v>
      </c>
      <c r="LIR68" s="4" t="s">
        <v>108</v>
      </c>
      <c r="LIS68" s="4" t="s">
        <v>108</v>
      </c>
      <c r="LIT68" s="4" t="s">
        <v>108</v>
      </c>
      <c r="LIU68" s="4" t="s">
        <v>108</v>
      </c>
      <c r="LIV68" s="4" t="s">
        <v>109</v>
      </c>
      <c r="LIW68" s="3" t="s">
        <v>392</v>
      </c>
      <c r="LIX68" s="3"/>
      <c r="LIY68" s="3"/>
      <c r="LIZ68" s="4" t="s">
        <v>108</v>
      </c>
      <c r="LJA68" s="4" t="s">
        <v>108</v>
      </c>
      <c r="LJB68" s="4" t="s">
        <v>108</v>
      </c>
      <c r="LJC68" s="4" t="s">
        <v>108</v>
      </c>
      <c r="LJD68" s="4" t="s">
        <v>108</v>
      </c>
      <c r="LJE68" s="4" t="s">
        <v>108</v>
      </c>
      <c r="LJF68" s="4" t="s">
        <v>108</v>
      </c>
      <c r="LJG68" s="4" t="s">
        <v>108</v>
      </c>
      <c r="LJH68" s="4" t="s">
        <v>108</v>
      </c>
      <c r="LJI68" s="4" t="s">
        <v>108</v>
      </c>
      <c r="LJJ68" s="4" t="s">
        <v>108</v>
      </c>
      <c r="LJK68" s="4" t="s">
        <v>108</v>
      </c>
      <c r="LJL68" s="4" t="s">
        <v>109</v>
      </c>
      <c r="LJM68" s="3" t="s">
        <v>392</v>
      </c>
      <c r="LJN68" s="3"/>
      <c r="LJO68" s="3"/>
      <c r="LJP68" s="4" t="s">
        <v>108</v>
      </c>
      <c r="LJQ68" s="4" t="s">
        <v>108</v>
      </c>
      <c r="LJR68" s="4" t="s">
        <v>108</v>
      </c>
      <c r="LJS68" s="4" t="s">
        <v>108</v>
      </c>
      <c r="LJT68" s="4" t="s">
        <v>108</v>
      </c>
      <c r="LJU68" s="4" t="s">
        <v>108</v>
      </c>
      <c r="LJV68" s="4" t="s">
        <v>108</v>
      </c>
      <c r="LJW68" s="4" t="s">
        <v>108</v>
      </c>
      <c r="LJX68" s="4" t="s">
        <v>108</v>
      </c>
      <c r="LJY68" s="4" t="s">
        <v>108</v>
      </c>
      <c r="LJZ68" s="4" t="s">
        <v>108</v>
      </c>
      <c r="LKA68" s="4" t="s">
        <v>108</v>
      </c>
      <c r="LKB68" s="4" t="s">
        <v>109</v>
      </c>
      <c r="LKC68" s="3" t="s">
        <v>392</v>
      </c>
      <c r="LKD68" s="3"/>
      <c r="LKE68" s="3"/>
      <c r="LKF68" s="4" t="s">
        <v>108</v>
      </c>
      <c r="LKG68" s="4" t="s">
        <v>108</v>
      </c>
      <c r="LKH68" s="4" t="s">
        <v>108</v>
      </c>
      <c r="LKI68" s="4" t="s">
        <v>108</v>
      </c>
      <c r="LKJ68" s="4" t="s">
        <v>108</v>
      </c>
      <c r="LKK68" s="4" t="s">
        <v>108</v>
      </c>
      <c r="LKL68" s="4" t="s">
        <v>108</v>
      </c>
      <c r="LKM68" s="4" t="s">
        <v>108</v>
      </c>
      <c r="LKN68" s="4" t="s">
        <v>108</v>
      </c>
      <c r="LKO68" s="4" t="s">
        <v>108</v>
      </c>
      <c r="LKP68" s="4" t="s">
        <v>108</v>
      </c>
      <c r="LKQ68" s="4" t="s">
        <v>108</v>
      </c>
      <c r="LKR68" s="4" t="s">
        <v>109</v>
      </c>
      <c r="LKS68" s="3" t="s">
        <v>392</v>
      </c>
      <c r="LKT68" s="3"/>
      <c r="LKU68" s="3"/>
      <c r="LKV68" s="4" t="s">
        <v>108</v>
      </c>
      <c r="LKW68" s="4" t="s">
        <v>108</v>
      </c>
      <c r="LKX68" s="4" t="s">
        <v>108</v>
      </c>
      <c r="LKY68" s="4" t="s">
        <v>108</v>
      </c>
      <c r="LKZ68" s="4" t="s">
        <v>108</v>
      </c>
      <c r="LLA68" s="4" t="s">
        <v>108</v>
      </c>
      <c r="LLB68" s="4" t="s">
        <v>108</v>
      </c>
      <c r="LLC68" s="4" t="s">
        <v>108</v>
      </c>
      <c r="LLD68" s="4" t="s">
        <v>108</v>
      </c>
      <c r="LLE68" s="4" t="s">
        <v>108</v>
      </c>
      <c r="LLF68" s="4" t="s">
        <v>108</v>
      </c>
      <c r="LLG68" s="4" t="s">
        <v>108</v>
      </c>
      <c r="LLH68" s="4" t="s">
        <v>109</v>
      </c>
      <c r="LLI68" s="3" t="s">
        <v>392</v>
      </c>
      <c r="LLJ68" s="3"/>
      <c r="LLK68" s="3"/>
      <c r="LLL68" s="4" t="s">
        <v>108</v>
      </c>
      <c r="LLM68" s="4" t="s">
        <v>108</v>
      </c>
      <c r="LLN68" s="4" t="s">
        <v>108</v>
      </c>
      <c r="LLO68" s="4" t="s">
        <v>108</v>
      </c>
      <c r="LLP68" s="4" t="s">
        <v>108</v>
      </c>
      <c r="LLQ68" s="4" t="s">
        <v>108</v>
      </c>
      <c r="LLR68" s="4" t="s">
        <v>108</v>
      </c>
      <c r="LLS68" s="4" t="s">
        <v>108</v>
      </c>
      <c r="LLT68" s="4" t="s">
        <v>108</v>
      </c>
      <c r="LLU68" s="4" t="s">
        <v>108</v>
      </c>
      <c r="LLV68" s="4" t="s">
        <v>108</v>
      </c>
      <c r="LLW68" s="4" t="s">
        <v>108</v>
      </c>
      <c r="LLX68" s="4" t="s">
        <v>109</v>
      </c>
      <c r="LLY68" s="3" t="s">
        <v>392</v>
      </c>
      <c r="LLZ68" s="3"/>
      <c r="LMA68" s="3"/>
      <c r="LMB68" s="4" t="s">
        <v>108</v>
      </c>
      <c r="LMC68" s="4" t="s">
        <v>108</v>
      </c>
      <c r="LMD68" s="4" t="s">
        <v>108</v>
      </c>
      <c r="LME68" s="4" t="s">
        <v>108</v>
      </c>
      <c r="LMF68" s="4" t="s">
        <v>108</v>
      </c>
      <c r="LMG68" s="4" t="s">
        <v>108</v>
      </c>
      <c r="LMH68" s="4" t="s">
        <v>108</v>
      </c>
      <c r="LMI68" s="4" t="s">
        <v>108</v>
      </c>
      <c r="LMJ68" s="4" t="s">
        <v>108</v>
      </c>
      <c r="LMK68" s="4" t="s">
        <v>108</v>
      </c>
      <c r="LML68" s="4" t="s">
        <v>108</v>
      </c>
      <c r="LMM68" s="4" t="s">
        <v>108</v>
      </c>
      <c r="LMN68" s="4" t="s">
        <v>109</v>
      </c>
      <c r="LMO68" s="3" t="s">
        <v>392</v>
      </c>
      <c r="LMP68" s="3"/>
      <c r="LMQ68" s="3"/>
      <c r="LMR68" s="4" t="s">
        <v>108</v>
      </c>
      <c r="LMS68" s="4" t="s">
        <v>108</v>
      </c>
      <c r="LMT68" s="4" t="s">
        <v>108</v>
      </c>
      <c r="LMU68" s="4" t="s">
        <v>108</v>
      </c>
      <c r="LMV68" s="4" t="s">
        <v>108</v>
      </c>
      <c r="LMW68" s="4" t="s">
        <v>108</v>
      </c>
      <c r="LMX68" s="4" t="s">
        <v>108</v>
      </c>
      <c r="LMY68" s="4" t="s">
        <v>108</v>
      </c>
      <c r="LMZ68" s="4" t="s">
        <v>108</v>
      </c>
      <c r="LNA68" s="4" t="s">
        <v>108</v>
      </c>
      <c r="LNB68" s="4" t="s">
        <v>108</v>
      </c>
      <c r="LNC68" s="4" t="s">
        <v>108</v>
      </c>
      <c r="LND68" s="4" t="s">
        <v>109</v>
      </c>
      <c r="LNE68" s="3" t="s">
        <v>392</v>
      </c>
      <c r="LNF68" s="3"/>
      <c r="LNG68" s="3"/>
      <c r="LNH68" s="4" t="s">
        <v>108</v>
      </c>
      <c r="LNI68" s="4" t="s">
        <v>108</v>
      </c>
      <c r="LNJ68" s="4" t="s">
        <v>108</v>
      </c>
      <c r="LNK68" s="4" t="s">
        <v>108</v>
      </c>
      <c r="LNL68" s="4" t="s">
        <v>108</v>
      </c>
      <c r="LNM68" s="4" t="s">
        <v>108</v>
      </c>
      <c r="LNN68" s="4" t="s">
        <v>108</v>
      </c>
      <c r="LNO68" s="4" t="s">
        <v>108</v>
      </c>
      <c r="LNP68" s="4" t="s">
        <v>108</v>
      </c>
      <c r="LNQ68" s="4" t="s">
        <v>108</v>
      </c>
      <c r="LNR68" s="4" t="s">
        <v>108</v>
      </c>
      <c r="LNS68" s="4" t="s">
        <v>108</v>
      </c>
      <c r="LNT68" s="4" t="s">
        <v>109</v>
      </c>
      <c r="LNU68" s="3" t="s">
        <v>392</v>
      </c>
      <c r="LNV68" s="3"/>
      <c r="LNW68" s="3"/>
      <c r="LNX68" s="4" t="s">
        <v>108</v>
      </c>
      <c r="LNY68" s="4" t="s">
        <v>108</v>
      </c>
      <c r="LNZ68" s="4" t="s">
        <v>108</v>
      </c>
      <c r="LOA68" s="4" t="s">
        <v>108</v>
      </c>
      <c r="LOB68" s="4" t="s">
        <v>108</v>
      </c>
      <c r="LOC68" s="4" t="s">
        <v>108</v>
      </c>
      <c r="LOD68" s="4" t="s">
        <v>108</v>
      </c>
      <c r="LOE68" s="4" t="s">
        <v>108</v>
      </c>
      <c r="LOF68" s="4" t="s">
        <v>108</v>
      </c>
      <c r="LOG68" s="4" t="s">
        <v>108</v>
      </c>
      <c r="LOH68" s="4" t="s">
        <v>108</v>
      </c>
      <c r="LOI68" s="4" t="s">
        <v>108</v>
      </c>
      <c r="LOJ68" s="4" t="s">
        <v>109</v>
      </c>
      <c r="LOK68" s="3" t="s">
        <v>392</v>
      </c>
      <c r="LOL68" s="3"/>
      <c r="LOM68" s="3"/>
      <c r="LON68" s="4" t="s">
        <v>108</v>
      </c>
      <c r="LOO68" s="4" t="s">
        <v>108</v>
      </c>
      <c r="LOP68" s="4" t="s">
        <v>108</v>
      </c>
      <c r="LOQ68" s="4" t="s">
        <v>108</v>
      </c>
      <c r="LOR68" s="4" t="s">
        <v>108</v>
      </c>
      <c r="LOS68" s="4" t="s">
        <v>108</v>
      </c>
      <c r="LOT68" s="4" t="s">
        <v>108</v>
      </c>
      <c r="LOU68" s="4" t="s">
        <v>108</v>
      </c>
      <c r="LOV68" s="4" t="s">
        <v>108</v>
      </c>
      <c r="LOW68" s="4" t="s">
        <v>108</v>
      </c>
      <c r="LOX68" s="4" t="s">
        <v>108</v>
      </c>
      <c r="LOY68" s="4" t="s">
        <v>108</v>
      </c>
      <c r="LOZ68" s="4" t="s">
        <v>109</v>
      </c>
      <c r="LPA68" s="3" t="s">
        <v>392</v>
      </c>
      <c r="LPB68" s="3"/>
      <c r="LPC68" s="3"/>
      <c r="LPD68" s="4" t="s">
        <v>108</v>
      </c>
      <c r="LPE68" s="4" t="s">
        <v>108</v>
      </c>
      <c r="LPF68" s="4" t="s">
        <v>108</v>
      </c>
      <c r="LPG68" s="4" t="s">
        <v>108</v>
      </c>
      <c r="LPH68" s="4" t="s">
        <v>108</v>
      </c>
      <c r="LPI68" s="4" t="s">
        <v>108</v>
      </c>
      <c r="LPJ68" s="4" t="s">
        <v>108</v>
      </c>
      <c r="LPK68" s="4" t="s">
        <v>108</v>
      </c>
      <c r="LPL68" s="4" t="s">
        <v>108</v>
      </c>
      <c r="LPM68" s="4" t="s">
        <v>108</v>
      </c>
      <c r="LPN68" s="4" t="s">
        <v>108</v>
      </c>
      <c r="LPO68" s="4" t="s">
        <v>108</v>
      </c>
      <c r="LPP68" s="4" t="s">
        <v>109</v>
      </c>
      <c r="LPQ68" s="3" t="s">
        <v>392</v>
      </c>
      <c r="LPR68" s="3"/>
      <c r="LPS68" s="3"/>
      <c r="LPT68" s="4" t="s">
        <v>108</v>
      </c>
      <c r="LPU68" s="4" t="s">
        <v>108</v>
      </c>
      <c r="LPV68" s="4" t="s">
        <v>108</v>
      </c>
      <c r="LPW68" s="4" t="s">
        <v>108</v>
      </c>
      <c r="LPX68" s="4" t="s">
        <v>108</v>
      </c>
      <c r="LPY68" s="4" t="s">
        <v>108</v>
      </c>
      <c r="LPZ68" s="4" t="s">
        <v>108</v>
      </c>
      <c r="LQA68" s="4" t="s">
        <v>108</v>
      </c>
      <c r="LQB68" s="4" t="s">
        <v>108</v>
      </c>
      <c r="LQC68" s="4" t="s">
        <v>108</v>
      </c>
      <c r="LQD68" s="4" t="s">
        <v>108</v>
      </c>
      <c r="LQE68" s="4" t="s">
        <v>108</v>
      </c>
      <c r="LQF68" s="4" t="s">
        <v>109</v>
      </c>
      <c r="LQG68" s="3" t="s">
        <v>392</v>
      </c>
      <c r="LQH68" s="3"/>
      <c r="LQI68" s="3"/>
      <c r="LQJ68" s="4" t="s">
        <v>108</v>
      </c>
      <c r="LQK68" s="4" t="s">
        <v>108</v>
      </c>
      <c r="LQL68" s="4" t="s">
        <v>108</v>
      </c>
      <c r="LQM68" s="4" t="s">
        <v>108</v>
      </c>
      <c r="LQN68" s="4" t="s">
        <v>108</v>
      </c>
      <c r="LQO68" s="4" t="s">
        <v>108</v>
      </c>
      <c r="LQP68" s="4" t="s">
        <v>108</v>
      </c>
      <c r="LQQ68" s="4" t="s">
        <v>108</v>
      </c>
      <c r="LQR68" s="4" t="s">
        <v>108</v>
      </c>
      <c r="LQS68" s="4" t="s">
        <v>108</v>
      </c>
      <c r="LQT68" s="4" t="s">
        <v>108</v>
      </c>
      <c r="LQU68" s="4" t="s">
        <v>108</v>
      </c>
      <c r="LQV68" s="4" t="s">
        <v>109</v>
      </c>
      <c r="LQW68" s="3" t="s">
        <v>392</v>
      </c>
      <c r="LQX68" s="3"/>
      <c r="LQY68" s="3"/>
      <c r="LQZ68" s="4" t="s">
        <v>108</v>
      </c>
      <c r="LRA68" s="4" t="s">
        <v>108</v>
      </c>
      <c r="LRB68" s="4" t="s">
        <v>108</v>
      </c>
      <c r="LRC68" s="4" t="s">
        <v>108</v>
      </c>
      <c r="LRD68" s="4" t="s">
        <v>108</v>
      </c>
      <c r="LRE68" s="4" t="s">
        <v>108</v>
      </c>
      <c r="LRF68" s="4" t="s">
        <v>108</v>
      </c>
      <c r="LRG68" s="4" t="s">
        <v>108</v>
      </c>
      <c r="LRH68" s="4" t="s">
        <v>108</v>
      </c>
      <c r="LRI68" s="4" t="s">
        <v>108</v>
      </c>
      <c r="LRJ68" s="4" t="s">
        <v>108</v>
      </c>
      <c r="LRK68" s="4" t="s">
        <v>108</v>
      </c>
      <c r="LRL68" s="4" t="s">
        <v>109</v>
      </c>
      <c r="LRM68" s="3" t="s">
        <v>392</v>
      </c>
      <c r="LRN68" s="3"/>
      <c r="LRO68" s="3"/>
      <c r="LRP68" s="4" t="s">
        <v>108</v>
      </c>
      <c r="LRQ68" s="4" t="s">
        <v>108</v>
      </c>
      <c r="LRR68" s="4" t="s">
        <v>108</v>
      </c>
      <c r="LRS68" s="4" t="s">
        <v>108</v>
      </c>
      <c r="LRT68" s="4" t="s">
        <v>108</v>
      </c>
      <c r="LRU68" s="4" t="s">
        <v>108</v>
      </c>
      <c r="LRV68" s="4" t="s">
        <v>108</v>
      </c>
      <c r="LRW68" s="4" t="s">
        <v>108</v>
      </c>
      <c r="LRX68" s="4" t="s">
        <v>108</v>
      </c>
      <c r="LRY68" s="4" t="s">
        <v>108</v>
      </c>
      <c r="LRZ68" s="4" t="s">
        <v>108</v>
      </c>
      <c r="LSA68" s="4" t="s">
        <v>108</v>
      </c>
      <c r="LSB68" s="4" t="s">
        <v>109</v>
      </c>
      <c r="LSC68" s="3" t="s">
        <v>392</v>
      </c>
      <c r="LSD68" s="3"/>
      <c r="LSE68" s="3"/>
      <c r="LSF68" s="4" t="s">
        <v>108</v>
      </c>
      <c r="LSG68" s="4" t="s">
        <v>108</v>
      </c>
      <c r="LSH68" s="4" t="s">
        <v>108</v>
      </c>
      <c r="LSI68" s="4" t="s">
        <v>108</v>
      </c>
      <c r="LSJ68" s="4" t="s">
        <v>108</v>
      </c>
      <c r="LSK68" s="4" t="s">
        <v>108</v>
      </c>
      <c r="LSL68" s="4" t="s">
        <v>108</v>
      </c>
      <c r="LSM68" s="4" t="s">
        <v>108</v>
      </c>
      <c r="LSN68" s="4" t="s">
        <v>108</v>
      </c>
      <c r="LSO68" s="4" t="s">
        <v>108</v>
      </c>
      <c r="LSP68" s="4" t="s">
        <v>108</v>
      </c>
      <c r="LSQ68" s="4" t="s">
        <v>108</v>
      </c>
      <c r="LSR68" s="4" t="s">
        <v>109</v>
      </c>
      <c r="LSS68" s="3" t="s">
        <v>392</v>
      </c>
      <c r="LST68" s="3"/>
      <c r="LSU68" s="3"/>
      <c r="LSV68" s="4" t="s">
        <v>108</v>
      </c>
      <c r="LSW68" s="4" t="s">
        <v>108</v>
      </c>
      <c r="LSX68" s="4" t="s">
        <v>108</v>
      </c>
      <c r="LSY68" s="4" t="s">
        <v>108</v>
      </c>
      <c r="LSZ68" s="4" t="s">
        <v>108</v>
      </c>
      <c r="LTA68" s="4" t="s">
        <v>108</v>
      </c>
      <c r="LTB68" s="4" t="s">
        <v>108</v>
      </c>
      <c r="LTC68" s="4" t="s">
        <v>108</v>
      </c>
      <c r="LTD68" s="4" t="s">
        <v>108</v>
      </c>
      <c r="LTE68" s="4" t="s">
        <v>108</v>
      </c>
      <c r="LTF68" s="4" t="s">
        <v>108</v>
      </c>
      <c r="LTG68" s="4" t="s">
        <v>108</v>
      </c>
      <c r="LTH68" s="4" t="s">
        <v>109</v>
      </c>
      <c r="LTI68" s="3" t="s">
        <v>392</v>
      </c>
      <c r="LTJ68" s="3"/>
      <c r="LTK68" s="3"/>
      <c r="LTL68" s="4" t="s">
        <v>108</v>
      </c>
      <c r="LTM68" s="4" t="s">
        <v>108</v>
      </c>
      <c r="LTN68" s="4" t="s">
        <v>108</v>
      </c>
      <c r="LTO68" s="4" t="s">
        <v>108</v>
      </c>
      <c r="LTP68" s="4" t="s">
        <v>108</v>
      </c>
      <c r="LTQ68" s="4" t="s">
        <v>108</v>
      </c>
      <c r="LTR68" s="4" t="s">
        <v>108</v>
      </c>
      <c r="LTS68" s="4" t="s">
        <v>108</v>
      </c>
      <c r="LTT68" s="4" t="s">
        <v>108</v>
      </c>
      <c r="LTU68" s="4" t="s">
        <v>108</v>
      </c>
      <c r="LTV68" s="4" t="s">
        <v>108</v>
      </c>
      <c r="LTW68" s="4" t="s">
        <v>108</v>
      </c>
      <c r="LTX68" s="4" t="s">
        <v>109</v>
      </c>
      <c r="LTY68" s="3" t="s">
        <v>392</v>
      </c>
      <c r="LTZ68" s="3"/>
      <c r="LUA68" s="3"/>
      <c r="LUB68" s="4" t="s">
        <v>108</v>
      </c>
      <c r="LUC68" s="4" t="s">
        <v>108</v>
      </c>
      <c r="LUD68" s="4" t="s">
        <v>108</v>
      </c>
      <c r="LUE68" s="4" t="s">
        <v>108</v>
      </c>
      <c r="LUF68" s="4" t="s">
        <v>108</v>
      </c>
      <c r="LUG68" s="4" t="s">
        <v>108</v>
      </c>
      <c r="LUH68" s="4" t="s">
        <v>108</v>
      </c>
      <c r="LUI68" s="4" t="s">
        <v>108</v>
      </c>
      <c r="LUJ68" s="4" t="s">
        <v>108</v>
      </c>
      <c r="LUK68" s="4" t="s">
        <v>108</v>
      </c>
      <c r="LUL68" s="4" t="s">
        <v>108</v>
      </c>
      <c r="LUM68" s="4" t="s">
        <v>108</v>
      </c>
      <c r="LUN68" s="4" t="s">
        <v>109</v>
      </c>
      <c r="LUO68" s="3" t="s">
        <v>392</v>
      </c>
      <c r="LUP68" s="3"/>
      <c r="LUQ68" s="3"/>
      <c r="LUR68" s="4" t="s">
        <v>108</v>
      </c>
      <c r="LUS68" s="4" t="s">
        <v>108</v>
      </c>
      <c r="LUT68" s="4" t="s">
        <v>108</v>
      </c>
      <c r="LUU68" s="4" t="s">
        <v>108</v>
      </c>
      <c r="LUV68" s="4" t="s">
        <v>108</v>
      </c>
      <c r="LUW68" s="4" t="s">
        <v>108</v>
      </c>
      <c r="LUX68" s="4" t="s">
        <v>108</v>
      </c>
      <c r="LUY68" s="4" t="s">
        <v>108</v>
      </c>
      <c r="LUZ68" s="4" t="s">
        <v>108</v>
      </c>
      <c r="LVA68" s="4" t="s">
        <v>108</v>
      </c>
      <c r="LVB68" s="4" t="s">
        <v>108</v>
      </c>
      <c r="LVC68" s="4" t="s">
        <v>108</v>
      </c>
      <c r="LVD68" s="4" t="s">
        <v>109</v>
      </c>
      <c r="LVE68" s="3" t="s">
        <v>392</v>
      </c>
      <c r="LVF68" s="3"/>
      <c r="LVG68" s="3"/>
      <c r="LVH68" s="4" t="s">
        <v>108</v>
      </c>
      <c r="LVI68" s="4" t="s">
        <v>108</v>
      </c>
      <c r="LVJ68" s="4" t="s">
        <v>108</v>
      </c>
      <c r="LVK68" s="4" t="s">
        <v>108</v>
      </c>
      <c r="LVL68" s="4" t="s">
        <v>108</v>
      </c>
      <c r="LVM68" s="4" t="s">
        <v>108</v>
      </c>
      <c r="LVN68" s="4" t="s">
        <v>108</v>
      </c>
      <c r="LVO68" s="4" t="s">
        <v>108</v>
      </c>
      <c r="LVP68" s="4" t="s">
        <v>108</v>
      </c>
      <c r="LVQ68" s="4" t="s">
        <v>108</v>
      </c>
      <c r="LVR68" s="4" t="s">
        <v>108</v>
      </c>
      <c r="LVS68" s="4" t="s">
        <v>108</v>
      </c>
      <c r="LVT68" s="4" t="s">
        <v>109</v>
      </c>
      <c r="LVU68" s="3" t="s">
        <v>392</v>
      </c>
      <c r="LVV68" s="3"/>
      <c r="LVW68" s="3"/>
      <c r="LVX68" s="4" t="s">
        <v>108</v>
      </c>
      <c r="LVY68" s="4" t="s">
        <v>108</v>
      </c>
      <c r="LVZ68" s="4" t="s">
        <v>108</v>
      </c>
      <c r="LWA68" s="4" t="s">
        <v>108</v>
      </c>
      <c r="LWB68" s="4" t="s">
        <v>108</v>
      </c>
      <c r="LWC68" s="4" t="s">
        <v>108</v>
      </c>
      <c r="LWD68" s="4" t="s">
        <v>108</v>
      </c>
      <c r="LWE68" s="4" t="s">
        <v>108</v>
      </c>
      <c r="LWF68" s="4" t="s">
        <v>108</v>
      </c>
      <c r="LWG68" s="4" t="s">
        <v>108</v>
      </c>
      <c r="LWH68" s="4" t="s">
        <v>108</v>
      </c>
      <c r="LWI68" s="4" t="s">
        <v>108</v>
      </c>
      <c r="LWJ68" s="4" t="s">
        <v>109</v>
      </c>
      <c r="LWK68" s="3" t="s">
        <v>392</v>
      </c>
      <c r="LWL68" s="3"/>
      <c r="LWM68" s="3"/>
      <c r="LWN68" s="4" t="s">
        <v>108</v>
      </c>
      <c r="LWO68" s="4" t="s">
        <v>108</v>
      </c>
      <c r="LWP68" s="4" t="s">
        <v>108</v>
      </c>
      <c r="LWQ68" s="4" t="s">
        <v>108</v>
      </c>
      <c r="LWR68" s="4" t="s">
        <v>108</v>
      </c>
      <c r="LWS68" s="4" t="s">
        <v>108</v>
      </c>
      <c r="LWT68" s="4" t="s">
        <v>108</v>
      </c>
      <c r="LWU68" s="4" t="s">
        <v>108</v>
      </c>
      <c r="LWV68" s="4" t="s">
        <v>108</v>
      </c>
      <c r="LWW68" s="4" t="s">
        <v>108</v>
      </c>
      <c r="LWX68" s="4" t="s">
        <v>108</v>
      </c>
      <c r="LWY68" s="4" t="s">
        <v>108</v>
      </c>
      <c r="LWZ68" s="4" t="s">
        <v>109</v>
      </c>
      <c r="LXA68" s="3" t="s">
        <v>392</v>
      </c>
      <c r="LXB68" s="3"/>
      <c r="LXC68" s="3"/>
      <c r="LXD68" s="4" t="s">
        <v>108</v>
      </c>
      <c r="LXE68" s="4" t="s">
        <v>108</v>
      </c>
      <c r="LXF68" s="4" t="s">
        <v>108</v>
      </c>
      <c r="LXG68" s="4" t="s">
        <v>108</v>
      </c>
      <c r="LXH68" s="4" t="s">
        <v>108</v>
      </c>
      <c r="LXI68" s="4" t="s">
        <v>108</v>
      </c>
      <c r="LXJ68" s="4" t="s">
        <v>108</v>
      </c>
      <c r="LXK68" s="4" t="s">
        <v>108</v>
      </c>
      <c r="LXL68" s="4" t="s">
        <v>108</v>
      </c>
      <c r="LXM68" s="4" t="s">
        <v>108</v>
      </c>
      <c r="LXN68" s="4" t="s">
        <v>108</v>
      </c>
      <c r="LXO68" s="4" t="s">
        <v>108</v>
      </c>
      <c r="LXP68" s="4" t="s">
        <v>109</v>
      </c>
      <c r="LXQ68" s="3" t="s">
        <v>392</v>
      </c>
      <c r="LXR68" s="3"/>
      <c r="LXS68" s="3"/>
      <c r="LXT68" s="4" t="s">
        <v>108</v>
      </c>
      <c r="LXU68" s="4" t="s">
        <v>108</v>
      </c>
      <c r="LXV68" s="4" t="s">
        <v>108</v>
      </c>
      <c r="LXW68" s="4" t="s">
        <v>108</v>
      </c>
      <c r="LXX68" s="4" t="s">
        <v>108</v>
      </c>
      <c r="LXY68" s="4" t="s">
        <v>108</v>
      </c>
      <c r="LXZ68" s="4" t="s">
        <v>108</v>
      </c>
      <c r="LYA68" s="4" t="s">
        <v>108</v>
      </c>
      <c r="LYB68" s="4" t="s">
        <v>108</v>
      </c>
      <c r="LYC68" s="4" t="s">
        <v>108</v>
      </c>
      <c r="LYD68" s="4" t="s">
        <v>108</v>
      </c>
      <c r="LYE68" s="4" t="s">
        <v>108</v>
      </c>
      <c r="LYF68" s="4" t="s">
        <v>109</v>
      </c>
      <c r="LYG68" s="3" t="s">
        <v>392</v>
      </c>
      <c r="LYH68" s="3"/>
      <c r="LYI68" s="3"/>
      <c r="LYJ68" s="4" t="s">
        <v>108</v>
      </c>
      <c r="LYK68" s="4" t="s">
        <v>108</v>
      </c>
      <c r="LYL68" s="4" t="s">
        <v>108</v>
      </c>
      <c r="LYM68" s="4" t="s">
        <v>108</v>
      </c>
      <c r="LYN68" s="4" t="s">
        <v>108</v>
      </c>
      <c r="LYO68" s="4" t="s">
        <v>108</v>
      </c>
      <c r="LYP68" s="4" t="s">
        <v>108</v>
      </c>
      <c r="LYQ68" s="4" t="s">
        <v>108</v>
      </c>
      <c r="LYR68" s="4" t="s">
        <v>108</v>
      </c>
      <c r="LYS68" s="4" t="s">
        <v>108</v>
      </c>
      <c r="LYT68" s="4" t="s">
        <v>108</v>
      </c>
      <c r="LYU68" s="4" t="s">
        <v>108</v>
      </c>
      <c r="LYV68" s="4" t="s">
        <v>109</v>
      </c>
      <c r="LYW68" s="3" t="s">
        <v>392</v>
      </c>
      <c r="LYX68" s="3"/>
      <c r="LYY68" s="3"/>
      <c r="LYZ68" s="4" t="s">
        <v>108</v>
      </c>
      <c r="LZA68" s="4" t="s">
        <v>108</v>
      </c>
      <c r="LZB68" s="4" t="s">
        <v>108</v>
      </c>
      <c r="LZC68" s="4" t="s">
        <v>108</v>
      </c>
      <c r="LZD68" s="4" t="s">
        <v>108</v>
      </c>
      <c r="LZE68" s="4" t="s">
        <v>108</v>
      </c>
      <c r="LZF68" s="4" t="s">
        <v>108</v>
      </c>
      <c r="LZG68" s="4" t="s">
        <v>108</v>
      </c>
      <c r="LZH68" s="4" t="s">
        <v>108</v>
      </c>
      <c r="LZI68" s="4" t="s">
        <v>108</v>
      </c>
      <c r="LZJ68" s="4" t="s">
        <v>108</v>
      </c>
      <c r="LZK68" s="4" t="s">
        <v>108</v>
      </c>
      <c r="LZL68" s="4" t="s">
        <v>109</v>
      </c>
      <c r="LZM68" s="3" t="s">
        <v>392</v>
      </c>
      <c r="LZN68" s="3"/>
      <c r="LZO68" s="3"/>
      <c r="LZP68" s="4" t="s">
        <v>108</v>
      </c>
      <c r="LZQ68" s="4" t="s">
        <v>108</v>
      </c>
      <c r="LZR68" s="4" t="s">
        <v>108</v>
      </c>
      <c r="LZS68" s="4" t="s">
        <v>108</v>
      </c>
      <c r="LZT68" s="4" t="s">
        <v>108</v>
      </c>
      <c r="LZU68" s="4" t="s">
        <v>108</v>
      </c>
      <c r="LZV68" s="4" t="s">
        <v>108</v>
      </c>
      <c r="LZW68" s="4" t="s">
        <v>108</v>
      </c>
      <c r="LZX68" s="4" t="s">
        <v>108</v>
      </c>
      <c r="LZY68" s="4" t="s">
        <v>108</v>
      </c>
      <c r="LZZ68" s="4" t="s">
        <v>108</v>
      </c>
      <c r="MAA68" s="4" t="s">
        <v>108</v>
      </c>
      <c r="MAB68" s="4" t="s">
        <v>109</v>
      </c>
      <c r="MAC68" s="3" t="s">
        <v>392</v>
      </c>
      <c r="MAD68" s="3"/>
      <c r="MAE68" s="3"/>
      <c r="MAF68" s="4" t="s">
        <v>108</v>
      </c>
      <c r="MAG68" s="4" t="s">
        <v>108</v>
      </c>
      <c r="MAH68" s="4" t="s">
        <v>108</v>
      </c>
      <c r="MAI68" s="4" t="s">
        <v>108</v>
      </c>
      <c r="MAJ68" s="4" t="s">
        <v>108</v>
      </c>
      <c r="MAK68" s="4" t="s">
        <v>108</v>
      </c>
      <c r="MAL68" s="4" t="s">
        <v>108</v>
      </c>
      <c r="MAM68" s="4" t="s">
        <v>108</v>
      </c>
      <c r="MAN68" s="4" t="s">
        <v>108</v>
      </c>
      <c r="MAO68" s="4" t="s">
        <v>108</v>
      </c>
      <c r="MAP68" s="4" t="s">
        <v>108</v>
      </c>
      <c r="MAQ68" s="4" t="s">
        <v>108</v>
      </c>
      <c r="MAR68" s="4" t="s">
        <v>109</v>
      </c>
      <c r="MAS68" s="3" t="s">
        <v>392</v>
      </c>
      <c r="MAT68" s="3"/>
      <c r="MAU68" s="3"/>
      <c r="MAV68" s="4" t="s">
        <v>108</v>
      </c>
      <c r="MAW68" s="4" t="s">
        <v>108</v>
      </c>
      <c r="MAX68" s="4" t="s">
        <v>108</v>
      </c>
      <c r="MAY68" s="4" t="s">
        <v>108</v>
      </c>
      <c r="MAZ68" s="4" t="s">
        <v>108</v>
      </c>
      <c r="MBA68" s="4" t="s">
        <v>108</v>
      </c>
      <c r="MBB68" s="4" t="s">
        <v>108</v>
      </c>
      <c r="MBC68" s="4" t="s">
        <v>108</v>
      </c>
      <c r="MBD68" s="4" t="s">
        <v>108</v>
      </c>
      <c r="MBE68" s="4" t="s">
        <v>108</v>
      </c>
      <c r="MBF68" s="4" t="s">
        <v>108</v>
      </c>
      <c r="MBG68" s="4" t="s">
        <v>108</v>
      </c>
      <c r="MBH68" s="4" t="s">
        <v>109</v>
      </c>
      <c r="MBI68" s="3" t="s">
        <v>392</v>
      </c>
      <c r="MBJ68" s="3"/>
      <c r="MBK68" s="3"/>
      <c r="MBL68" s="4" t="s">
        <v>108</v>
      </c>
      <c r="MBM68" s="4" t="s">
        <v>108</v>
      </c>
      <c r="MBN68" s="4" t="s">
        <v>108</v>
      </c>
      <c r="MBO68" s="4" t="s">
        <v>108</v>
      </c>
      <c r="MBP68" s="4" t="s">
        <v>108</v>
      </c>
      <c r="MBQ68" s="4" t="s">
        <v>108</v>
      </c>
      <c r="MBR68" s="4" t="s">
        <v>108</v>
      </c>
      <c r="MBS68" s="4" t="s">
        <v>108</v>
      </c>
      <c r="MBT68" s="4" t="s">
        <v>108</v>
      </c>
      <c r="MBU68" s="4" t="s">
        <v>108</v>
      </c>
      <c r="MBV68" s="4" t="s">
        <v>108</v>
      </c>
      <c r="MBW68" s="4" t="s">
        <v>108</v>
      </c>
      <c r="MBX68" s="4" t="s">
        <v>109</v>
      </c>
      <c r="MBY68" s="3" t="s">
        <v>392</v>
      </c>
      <c r="MBZ68" s="3"/>
      <c r="MCA68" s="3"/>
      <c r="MCB68" s="4" t="s">
        <v>108</v>
      </c>
      <c r="MCC68" s="4" t="s">
        <v>108</v>
      </c>
      <c r="MCD68" s="4" t="s">
        <v>108</v>
      </c>
      <c r="MCE68" s="4" t="s">
        <v>108</v>
      </c>
      <c r="MCF68" s="4" t="s">
        <v>108</v>
      </c>
      <c r="MCG68" s="4" t="s">
        <v>108</v>
      </c>
      <c r="MCH68" s="4" t="s">
        <v>108</v>
      </c>
      <c r="MCI68" s="4" t="s">
        <v>108</v>
      </c>
      <c r="MCJ68" s="4" t="s">
        <v>108</v>
      </c>
      <c r="MCK68" s="4" t="s">
        <v>108</v>
      </c>
      <c r="MCL68" s="4" t="s">
        <v>108</v>
      </c>
      <c r="MCM68" s="4" t="s">
        <v>108</v>
      </c>
      <c r="MCN68" s="4" t="s">
        <v>109</v>
      </c>
      <c r="MCO68" s="3" t="s">
        <v>392</v>
      </c>
      <c r="MCP68" s="3"/>
      <c r="MCQ68" s="3"/>
      <c r="MCR68" s="4" t="s">
        <v>108</v>
      </c>
      <c r="MCS68" s="4" t="s">
        <v>108</v>
      </c>
      <c r="MCT68" s="4" t="s">
        <v>108</v>
      </c>
      <c r="MCU68" s="4" t="s">
        <v>108</v>
      </c>
      <c r="MCV68" s="4" t="s">
        <v>108</v>
      </c>
      <c r="MCW68" s="4" t="s">
        <v>108</v>
      </c>
      <c r="MCX68" s="4" t="s">
        <v>108</v>
      </c>
      <c r="MCY68" s="4" t="s">
        <v>108</v>
      </c>
      <c r="MCZ68" s="4" t="s">
        <v>108</v>
      </c>
      <c r="MDA68" s="4" t="s">
        <v>108</v>
      </c>
      <c r="MDB68" s="4" t="s">
        <v>108</v>
      </c>
      <c r="MDC68" s="4" t="s">
        <v>108</v>
      </c>
      <c r="MDD68" s="4" t="s">
        <v>109</v>
      </c>
      <c r="MDE68" s="3" t="s">
        <v>392</v>
      </c>
      <c r="MDF68" s="3"/>
      <c r="MDG68" s="3"/>
      <c r="MDH68" s="4" t="s">
        <v>108</v>
      </c>
      <c r="MDI68" s="4" t="s">
        <v>108</v>
      </c>
      <c r="MDJ68" s="4" t="s">
        <v>108</v>
      </c>
      <c r="MDK68" s="4" t="s">
        <v>108</v>
      </c>
      <c r="MDL68" s="4" t="s">
        <v>108</v>
      </c>
      <c r="MDM68" s="4" t="s">
        <v>108</v>
      </c>
      <c r="MDN68" s="4" t="s">
        <v>108</v>
      </c>
      <c r="MDO68" s="4" t="s">
        <v>108</v>
      </c>
      <c r="MDP68" s="4" t="s">
        <v>108</v>
      </c>
      <c r="MDQ68" s="4" t="s">
        <v>108</v>
      </c>
      <c r="MDR68" s="4" t="s">
        <v>108</v>
      </c>
      <c r="MDS68" s="4" t="s">
        <v>108</v>
      </c>
      <c r="MDT68" s="4" t="s">
        <v>109</v>
      </c>
      <c r="MDU68" s="3" t="s">
        <v>392</v>
      </c>
      <c r="MDV68" s="3"/>
      <c r="MDW68" s="3"/>
      <c r="MDX68" s="4" t="s">
        <v>108</v>
      </c>
      <c r="MDY68" s="4" t="s">
        <v>108</v>
      </c>
      <c r="MDZ68" s="4" t="s">
        <v>108</v>
      </c>
      <c r="MEA68" s="4" t="s">
        <v>108</v>
      </c>
      <c r="MEB68" s="4" t="s">
        <v>108</v>
      </c>
      <c r="MEC68" s="4" t="s">
        <v>108</v>
      </c>
      <c r="MED68" s="4" t="s">
        <v>108</v>
      </c>
      <c r="MEE68" s="4" t="s">
        <v>108</v>
      </c>
      <c r="MEF68" s="4" t="s">
        <v>108</v>
      </c>
      <c r="MEG68" s="4" t="s">
        <v>108</v>
      </c>
      <c r="MEH68" s="4" t="s">
        <v>108</v>
      </c>
      <c r="MEI68" s="4" t="s">
        <v>108</v>
      </c>
      <c r="MEJ68" s="4" t="s">
        <v>109</v>
      </c>
      <c r="MEK68" s="3" t="s">
        <v>392</v>
      </c>
      <c r="MEL68" s="3"/>
      <c r="MEM68" s="3"/>
      <c r="MEN68" s="4" t="s">
        <v>108</v>
      </c>
      <c r="MEO68" s="4" t="s">
        <v>108</v>
      </c>
      <c r="MEP68" s="4" t="s">
        <v>108</v>
      </c>
      <c r="MEQ68" s="4" t="s">
        <v>108</v>
      </c>
      <c r="MER68" s="4" t="s">
        <v>108</v>
      </c>
      <c r="MES68" s="4" t="s">
        <v>108</v>
      </c>
      <c r="MET68" s="4" t="s">
        <v>108</v>
      </c>
      <c r="MEU68" s="4" t="s">
        <v>108</v>
      </c>
      <c r="MEV68" s="4" t="s">
        <v>108</v>
      </c>
      <c r="MEW68" s="4" t="s">
        <v>108</v>
      </c>
      <c r="MEX68" s="4" t="s">
        <v>108</v>
      </c>
      <c r="MEY68" s="4" t="s">
        <v>108</v>
      </c>
      <c r="MEZ68" s="4" t="s">
        <v>109</v>
      </c>
      <c r="MFA68" s="3" t="s">
        <v>392</v>
      </c>
      <c r="MFB68" s="3"/>
      <c r="MFC68" s="3"/>
      <c r="MFD68" s="4" t="s">
        <v>108</v>
      </c>
      <c r="MFE68" s="4" t="s">
        <v>108</v>
      </c>
      <c r="MFF68" s="4" t="s">
        <v>108</v>
      </c>
      <c r="MFG68" s="4" t="s">
        <v>108</v>
      </c>
      <c r="MFH68" s="4" t="s">
        <v>108</v>
      </c>
      <c r="MFI68" s="4" t="s">
        <v>108</v>
      </c>
      <c r="MFJ68" s="4" t="s">
        <v>108</v>
      </c>
      <c r="MFK68" s="4" t="s">
        <v>108</v>
      </c>
      <c r="MFL68" s="4" t="s">
        <v>108</v>
      </c>
      <c r="MFM68" s="4" t="s">
        <v>108</v>
      </c>
      <c r="MFN68" s="4" t="s">
        <v>108</v>
      </c>
      <c r="MFO68" s="4" t="s">
        <v>108</v>
      </c>
      <c r="MFP68" s="4" t="s">
        <v>109</v>
      </c>
      <c r="MFQ68" s="3" t="s">
        <v>392</v>
      </c>
      <c r="MFR68" s="3"/>
      <c r="MFS68" s="3"/>
      <c r="MFT68" s="4" t="s">
        <v>108</v>
      </c>
      <c r="MFU68" s="4" t="s">
        <v>108</v>
      </c>
      <c r="MFV68" s="4" t="s">
        <v>108</v>
      </c>
      <c r="MFW68" s="4" t="s">
        <v>108</v>
      </c>
      <c r="MFX68" s="4" t="s">
        <v>108</v>
      </c>
      <c r="MFY68" s="4" t="s">
        <v>108</v>
      </c>
      <c r="MFZ68" s="4" t="s">
        <v>108</v>
      </c>
      <c r="MGA68" s="4" t="s">
        <v>108</v>
      </c>
      <c r="MGB68" s="4" t="s">
        <v>108</v>
      </c>
      <c r="MGC68" s="4" t="s">
        <v>108</v>
      </c>
      <c r="MGD68" s="4" t="s">
        <v>108</v>
      </c>
      <c r="MGE68" s="4" t="s">
        <v>108</v>
      </c>
      <c r="MGF68" s="4" t="s">
        <v>109</v>
      </c>
      <c r="MGG68" s="3" t="s">
        <v>392</v>
      </c>
      <c r="MGH68" s="3"/>
      <c r="MGI68" s="3"/>
      <c r="MGJ68" s="4" t="s">
        <v>108</v>
      </c>
      <c r="MGK68" s="4" t="s">
        <v>108</v>
      </c>
      <c r="MGL68" s="4" t="s">
        <v>108</v>
      </c>
      <c r="MGM68" s="4" t="s">
        <v>108</v>
      </c>
      <c r="MGN68" s="4" t="s">
        <v>108</v>
      </c>
      <c r="MGO68" s="4" t="s">
        <v>108</v>
      </c>
      <c r="MGP68" s="4" t="s">
        <v>108</v>
      </c>
      <c r="MGQ68" s="4" t="s">
        <v>108</v>
      </c>
      <c r="MGR68" s="4" t="s">
        <v>108</v>
      </c>
      <c r="MGS68" s="4" t="s">
        <v>108</v>
      </c>
      <c r="MGT68" s="4" t="s">
        <v>108</v>
      </c>
      <c r="MGU68" s="4" t="s">
        <v>108</v>
      </c>
      <c r="MGV68" s="4" t="s">
        <v>109</v>
      </c>
      <c r="MGW68" s="3" t="s">
        <v>392</v>
      </c>
      <c r="MGX68" s="3"/>
      <c r="MGY68" s="3"/>
      <c r="MGZ68" s="4" t="s">
        <v>108</v>
      </c>
      <c r="MHA68" s="4" t="s">
        <v>108</v>
      </c>
      <c r="MHB68" s="4" t="s">
        <v>108</v>
      </c>
      <c r="MHC68" s="4" t="s">
        <v>108</v>
      </c>
      <c r="MHD68" s="4" t="s">
        <v>108</v>
      </c>
      <c r="MHE68" s="4" t="s">
        <v>108</v>
      </c>
      <c r="MHF68" s="4" t="s">
        <v>108</v>
      </c>
      <c r="MHG68" s="4" t="s">
        <v>108</v>
      </c>
      <c r="MHH68" s="4" t="s">
        <v>108</v>
      </c>
      <c r="MHI68" s="4" t="s">
        <v>108</v>
      </c>
      <c r="MHJ68" s="4" t="s">
        <v>108</v>
      </c>
      <c r="MHK68" s="4" t="s">
        <v>108</v>
      </c>
      <c r="MHL68" s="4" t="s">
        <v>109</v>
      </c>
      <c r="MHM68" s="3" t="s">
        <v>392</v>
      </c>
      <c r="MHN68" s="3"/>
      <c r="MHO68" s="3"/>
      <c r="MHP68" s="4" t="s">
        <v>108</v>
      </c>
      <c r="MHQ68" s="4" t="s">
        <v>108</v>
      </c>
      <c r="MHR68" s="4" t="s">
        <v>108</v>
      </c>
      <c r="MHS68" s="4" t="s">
        <v>108</v>
      </c>
      <c r="MHT68" s="4" t="s">
        <v>108</v>
      </c>
      <c r="MHU68" s="4" t="s">
        <v>108</v>
      </c>
      <c r="MHV68" s="4" t="s">
        <v>108</v>
      </c>
      <c r="MHW68" s="4" t="s">
        <v>108</v>
      </c>
      <c r="MHX68" s="4" t="s">
        <v>108</v>
      </c>
      <c r="MHY68" s="4" t="s">
        <v>108</v>
      </c>
      <c r="MHZ68" s="4" t="s">
        <v>108</v>
      </c>
      <c r="MIA68" s="4" t="s">
        <v>108</v>
      </c>
      <c r="MIB68" s="4" t="s">
        <v>109</v>
      </c>
      <c r="MIC68" s="3" t="s">
        <v>392</v>
      </c>
      <c r="MID68" s="3"/>
      <c r="MIE68" s="3"/>
      <c r="MIF68" s="4" t="s">
        <v>108</v>
      </c>
      <c r="MIG68" s="4" t="s">
        <v>108</v>
      </c>
      <c r="MIH68" s="4" t="s">
        <v>108</v>
      </c>
      <c r="MII68" s="4" t="s">
        <v>108</v>
      </c>
      <c r="MIJ68" s="4" t="s">
        <v>108</v>
      </c>
      <c r="MIK68" s="4" t="s">
        <v>108</v>
      </c>
      <c r="MIL68" s="4" t="s">
        <v>108</v>
      </c>
      <c r="MIM68" s="4" t="s">
        <v>108</v>
      </c>
      <c r="MIN68" s="4" t="s">
        <v>108</v>
      </c>
      <c r="MIO68" s="4" t="s">
        <v>108</v>
      </c>
      <c r="MIP68" s="4" t="s">
        <v>108</v>
      </c>
      <c r="MIQ68" s="4" t="s">
        <v>108</v>
      </c>
      <c r="MIR68" s="4" t="s">
        <v>109</v>
      </c>
      <c r="MIS68" s="3" t="s">
        <v>392</v>
      </c>
      <c r="MIT68" s="3"/>
      <c r="MIU68" s="3"/>
      <c r="MIV68" s="4" t="s">
        <v>108</v>
      </c>
      <c r="MIW68" s="4" t="s">
        <v>108</v>
      </c>
      <c r="MIX68" s="4" t="s">
        <v>108</v>
      </c>
      <c r="MIY68" s="4" t="s">
        <v>108</v>
      </c>
      <c r="MIZ68" s="4" t="s">
        <v>108</v>
      </c>
      <c r="MJA68" s="4" t="s">
        <v>108</v>
      </c>
      <c r="MJB68" s="4" t="s">
        <v>108</v>
      </c>
      <c r="MJC68" s="4" t="s">
        <v>108</v>
      </c>
      <c r="MJD68" s="4" t="s">
        <v>108</v>
      </c>
      <c r="MJE68" s="4" t="s">
        <v>108</v>
      </c>
      <c r="MJF68" s="4" t="s">
        <v>108</v>
      </c>
      <c r="MJG68" s="4" t="s">
        <v>108</v>
      </c>
      <c r="MJH68" s="4" t="s">
        <v>109</v>
      </c>
      <c r="MJI68" s="3" t="s">
        <v>392</v>
      </c>
      <c r="MJJ68" s="3"/>
      <c r="MJK68" s="3"/>
      <c r="MJL68" s="4" t="s">
        <v>108</v>
      </c>
      <c r="MJM68" s="4" t="s">
        <v>108</v>
      </c>
      <c r="MJN68" s="4" t="s">
        <v>108</v>
      </c>
      <c r="MJO68" s="4" t="s">
        <v>108</v>
      </c>
      <c r="MJP68" s="4" t="s">
        <v>108</v>
      </c>
      <c r="MJQ68" s="4" t="s">
        <v>108</v>
      </c>
      <c r="MJR68" s="4" t="s">
        <v>108</v>
      </c>
      <c r="MJS68" s="4" t="s">
        <v>108</v>
      </c>
      <c r="MJT68" s="4" t="s">
        <v>108</v>
      </c>
      <c r="MJU68" s="4" t="s">
        <v>108</v>
      </c>
      <c r="MJV68" s="4" t="s">
        <v>108</v>
      </c>
      <c r="MJW68" s="4" t="s">
        <v>108</v>
      </c>
      <c r="MJX68" s="4" t="s">
        <v>109</v>
      </c>
      <c r="MJY68" s="3" t="s">
        <v>392</v>
      </c>
      <c r="MJZ68" s="3"/>
      <c r="MKA68" s="3"/>
      <c r="MKB68" s="4" t="s">
        <v>108</v>
      </c>
      <c r="MKC68" s="4" t="s">
        <v>108</v>
      </c>
      <c r="MKD68" s="4" t="s">
        <v>108</v>
      </c>
      <c r="MKE68" s="4" t="s">
        <v>108</v>
      </c>
      <c r="MKF68" s="4" t="s">
        <v>108</v>
      </c>
      <c r="MKG68" s="4" t="s">
        <v>108</v>
      </c>
      <c r="MKH68" s="4" t="s">
        <v>108</v>
      </c>
      <c r="MKI68" s="4" t="s">
        <v>108</v>
      </c>
      <c r="MKJ68" s="4" t="s">
        <v>108</v>
      </c>
      <c r="MKK68" s="4" t="s">
        <v>108</v>
      </c>
      <c r="MKL68" s="4" t="s">
        <v>108</v>
      </c>
      <c r="MKM68" s="4" t="s">
        <v>108</v>
      </c>
      <c r="MKN68" s="4" t="s">
        <v>109</v>
      </c>
      <c r="MKO68" s="3" t="s">
        <v>392</v>
      </c>
      <c r="MKP68" s="3"/>
      <c r="MKQ68" s="3"/>
      <c r="MKR68" s="4" t="s">
        <v>108</v>
      </c>
      <c r="MKS68" s="4" t="s">
        <v>108</v>
      </c>
      <c r="MKT68" s="4" t="s">
        <v>108</v>
      </c>
      <c r="MKU68" s="4" t="s">
        <v>108</v>
      </c>
      <c r="MKV68" s="4" t="s">
        <v>108</v>
      </c>
      <c r="MKW68" s="4" t="s">
        <v>108</v>
      </c>
      <c r="MKX68" s="4" t="s">
        <v>108</v>
      </c>
      <c r="MKY68" s="4" t="s">
        <v>108</v>
      </c>
      <c r="MKZ68" s="4" t="s">
        <v>108</v>
      </c>
      <c r="MLA68" s="4" t="s">
        <v>108</v>
      </c>
      <c r="MLB68" s="4" t="s">
        <v>108</v>
      </c>
      <c r="MLC68" s="4" t="s">
        <v>108</v>
      </c>
      <c r="MLD68" s="4" t="s">
        <v>109</v>
      </c>
      <c r="MLE68" s="3" t="s">
        <v>392</v>
      </c>
      <c r="MLF68" s="3"/>
      <c r="MLG68" s="3"/>
      <c r="MLH68" s="4" t="s">
        <v>108</v>
      </c>
      <c r="MLI68" s="4" t="s">
        <v>108</v>
      </c>
      <c r="MLJ68" s="4" t="s">
        <v>108</v>
      </c>
      <c r="MLK68" s="4" t="s">
        <v>108</v>
      </c>
      <c r="MLL68" s="4" t="s">
        <v>108</v>
      </c>
      <c r="MLM68" s="4" t="s">
        <v>108</v>
      </c>
      <c r="MLN68" s="4" t="s">
        <v>108</v>
      </c>
      <c r="MLO68" s="4" t="s">
        <v>108</v>
      </c>
      <c r="MLP68" s="4" t="s">
        <v>108</v>
      </c>
      <c r="MLQ68" s="4" t="s">
        <v>108</v>
      </c>
      <c r="MLR68" s="4" t="s">
        <v>108</v>
      </c>
      <c r="MLS68" s="4" t="s">
        <v>108</v>
      </c>
      <c r="MLT68" s="4" t="s">
        <v>109</v>
      </c>
      <c r="MLU68" s="3" t="s">
        <v>392</v>
      </c>
      <c r="MLV68" s="3"/>
      <c r="MLW68" s="3"/>
      <c r="MLX68" s="4" t="s">
        <v>108</v>
      </c>
      <c r="MLY68" s="4" t="s">
        <v>108</v>
      </c>
      <c r="MLZ68" s="4" t="s">
        <v>108</v>
      </c>
      <c r="MMA68" s="4" t="s">
        <v>108</v>
      </c>
      <c r="MMB68" s="4" t="s">
        <v>108</v>
      </c>
      <c r="MMC68" s="4" t="s">
        <v>108</v>
      </c>
      <c r="MMD68" s="4" t="s">
        <v>108</v>
      </c>
      <c r="MME68" s="4" t="s">
        <v>108</v>
      </c>
      <c r="MMF68" s="4" t="s">
        <v>108</v>
      </c>
      <c r="MMG68" s="4" t="s">
        <v>108</v>
      </c>
      <c r="MMH68" s="4" t="s">
        <v>108</v>
      </c>
      <c r="MMI68" s="4" t="s">
        <v>108</v>
      </c>
      <c r="MMJ68" s="4" t="s">
        <v>109</v>
      </c>
      <c r="MMK68" s="3" t="s">
        <v>392</v>
      </c>
      <c r="MML68" s="3"/>
      <c r="MMM68" s="3"/>
      <c r="MMN68" s="4" t="s">
        <v>108</v>
      </c>
      <c r="MMO68" s="4" t="s">
        <v>108</v>
      </c>
      <c r="MMP68" s="4" t="s">
        <v>108</v>
      </c>
      <c r="MMQ68" s="4" t="s">
        <v>108</v>
      </c>
      <c r="MMR68" s="4" t="s">
        <v>108</v>
      </c>
      <c r="MMS68" s="4" t="s">
        <v>108</v>
      </c>
      <c r="MMT68" s="4" t="s">
        <v>108</v>
      </c>
      <c r="MMU68" s="4" t="s">
        <v>108</v>
      </c>
      <c r="MMV68" s="4" t="s">
        <v>108</v>
      </c>
      <c r="MMW68" s="4" t="s">
        <v>108</v>
      </c>
      <c r="MMX68" s="4" t="s">
        <v>108</v>
      </c>
      <c r="MMY68" s="4" t="s">
        <v>108</v>
      </c>
      <c r="MMZ68" s="4" t="s">
        <v>109</v>
      </c>
      <c r="MNA68" s="3" t="s">
        <v>392</v>
      </c>
      <c r="MNB68" s="3"/>
      <c r="MNC68" s="3"/>
      <c r="MND68" s="4" t="s">
        <v>108</v>
      </c>
      <c r="MNE68" s="4" t="s">
        <v>108</v>
      </c>
      <c r="MNF68" s="4" t="s">
        <v>108</v>
      </c>
      <c r="MNG68" s="4" t="s">
        <v>108</v>
      </c>
      <c r="MNH68" s="4" t="s">
        <v>108</v>
      </c>
      <c r="MNI68" s="4" t="s">
        <v>108</v>
      </c>
      <c r="MNJ68" s="4" t="s">
        <v>108</v>
      </c>
      <c r="MNK68" s="4" t="s">
        <v>108</v>
      </c>
      <c r="MNL68" s="4" t="s">
        <v>108</v>
      </c>
      <c r="MNM68" s="4" t="s">
        <v>108</v>
      </c>
      <c r="MNN68" s="4" t="s">
        <v>108</v>
      </c>
      <c r="MNO68" s="4" t="s">
        <v>108</v>
      </c>
      <c r="MNP68" s="4" t="s">
        <v>109</v>
      </c>
      <c r="MNQ68" s="3" t="s">
        <v>392</v>
      </c>
      <c r="MNR68" s="3"/>
      <c r="MNS68" s="3"/>
      <c r="MNT68" s="4" t="s">
        <v>108</v>
      </c>
      <c r="MNU68" s="4" t="s">
        <v>108</v>
      </c>
      <c r="MNV68" s="4" t="s">
        <v>108</v>
      </c>
      <c r="MNW68" s="4" t="s">
        <v>108</v>
      </c>
      <c r="MNX68" s="4" t="s">
        <v>108</v>
      </c>
      <c r="MNY68" s="4" t="s">
        <v>108</v>
      </c>
      <c r="MNZ68" s="4" t="s">
        <v>108</v>
      </c>
      <c r="MOA68" s="4" t="s">
        <v>108</v>
      </c>
      <c r="MOB68" s="4" t="s">
        <v>108</v>
      </c>
      <c r="MOC68" s="4" t="s">
        <v>108</v>
      </c>
      <c r="MOD68" s="4" t="s">
        <v>108</v>
      </c>
      <c r="MOE68" s="4" t="s">
        <v>108</v>
      </c>
      <c r="MOF68" s="4" t="s">
        <v>109</v>
      </c>
      <c r="MOG68" s="3" t="s">
        <v>392</v>
      </c>
      <c r="MOH68" s="3"/>
      <c r="MOI68" s="3"/>
      <c r="MOJ68" s="4" t="s">
        <v>108</v>
      </c>
      <c r="MOK68" s="4" t="s">
        <v>108</v>
      </c>
      <c r="MOL68" s="4" t="s">
        <v>108</v>
      </c>
      <c r="MOM68" s="4" t="s">
        <v>108</v>
      </c>
      <c r="MON68" s="4" t="s">
        <v>108</v>
      </c>
      <c r="MOO68" s="4" t="s">
        <v>108</v>
      </c>
      <c r="MOP68" s="4" t="s">
        <v>108</v>
      </c>
      <c r="MOQ68" s="4" t="s">
        <v>108</v>
      </c>
      <c r="MOR68" s="4" t="s">
        <v>108</v>
      </c>
      <c r="MOS68" s="4" t="s">
        <v>108</v>
      </c>
      <c r="MOT68" s="4" t="s">
        <v>108</v>
      </c>
      <c r="MOU68" s="4" t="s">
        <v>108</v>
      </c>
      <c r="MOV68" s="4" t="s">
        <v>109</v>
      </c>
      <c r="MOW68" s="3" t="s">
        <v>392</v>
      </c>
      <c r="MOX68" s="3"/>
      <c r="MOY68" s="3"/>
      <c r="MOZ68" s="4" t="s">
        <v>108</v>
      </c>
      <c r="MPA68" s="4" t="s">
        <v>108</v>
      </c>
      <c r="MPB68" s="4" t="s">
        <v>108</v>
      </c>
      <c r="MPC68" s="4" t="s">
        <v>108</v>
      </c>
      <c r="MPD68" s="4" t="s">
        <v>108</v>
      </c>
      <c r="MPE68" s="4" t="s">
        <v>108</v>
      </c>
      <c r="MPF68" s="4" t="s">
        <v>108</v>
      </c>
      <c r="MPG68" s="4" t="s">
        <v>108</v>
      </c>
      <c r="MPH68" s="4" t="s">
        <v>108</v>
      </c>
      <c r="MPI68" s="4" t="s">
        <v>108</v>
      </c>
      <c r="MPJ68" s="4" t="s">
        <v>108</v>
      </c>
      <c r="MPK68" s="4" t="s">
        <v>108</v>
      </c>
      <c r="MPL68" s="4" t="s">
        <v>109</v>
      </c>
      <c r="MPM68" s="3" t="s">
        <v>392</v>
      </c>
      <c r="MPN68" s="3"/>
      <c r="MPO68" s="3"/>
      <c r="MPP68" s="4" t="s">
        <v>108</v>
      </c>
      <c r="MPQ68" s="4" t="s">
        <v>108</v>
      </c>
      <c r="MPR68" s="4" t="s">
        <v>108</v>
      </c>
      <c r="MPS68" s="4" t="s">
        <v>108</v>
      </c>
      <c r="MPT68" s="4" t="s">
        <v>108</v>
      </c>
      <c r="MPU68" s="4" t="s">
        <v>108</v>
      </c>
      <c r="MPV68" s="4" t="s">
        <v>108</v>
      </c>
      <c r="MPW68" s="4" t="s">
        <v>108</v>
      </c>
      <c r="MPX68" s="4" t="s">
        <v>108</v>
      </c>
      <c r="MPY68" s="4" t="s">
        <v>108</v>
      </c>
      <c r="MPZ68" s="4" t="s">
        <v>108</v>
      </c>
      <c r="MQA68" s="4" t="s">
        <v>108</v>
      </c>
      <c r="MQB68" s="4" t="s">
        <v>109</v>
      </c>
      <c r="MQC68" s="3" t="s">
        <v>392</v>
      </c>
      <c r="MQD68" s="3"/>
      <c r="MQE68" s="3"/>
      <c r="MQF68" s="4" t="s">
        <v>108</v>
      </c>
      <c r="MQG68" s="4" t="s">
        <v>108</v>
      </c>
      <c r="MQH68" s="4" t="s">
        <v>108</v>
      </c>
      <c r="MQI68" s="4" t="s">
        <v>108</v>
      </c>
      <c r="MQJ68" s="4" t="s">
        <v>108</v>
      </c>
      <c r="MQK68" s="4" t="s">
        <v>108</v>
      </c>
      <c r="MQL68" s="4" t="s">
        <v>108</v>
      </c>
      <c r="MQM68" s="4" t="s">
        <v>108</v>
      </c>
      <c r="MQN68" s="4" t="s">
        <v>108</v>
      </c>
      <c r="MQO68" s="4" t="s">
        <v>108</v>
      </c>
      <c r="MQP68" s="4" t="s">
        <v>108</v>
      </c>
      <c r="MQQ68" s="4" t="s">
        <v>108</v>
      </c>
      <c r="MQR68" s="4" t="s">
        <v>109</v>
      </c>
      <c r="MQS68" s="3" t="s">
        <v>392</v>
      </c>
      <c r="MQT68" s="3"/>
      <c r="MQU68" s="3"/>
      <c r="MQV68" s="4" t="s">
        <v>108</v>
      </c>
      <c r="MQW68" s="4" t="s">
        <v>108</v>
      </c>
      <c r="MQX68" s="4" t="s">
        <v>108</v>
      </c>
      <c r="MQY68" s="4" t="s">
        <v>108</v>
      </c>
      <c r="MQZ68" s="4" t="s">
        <v>108</v>
      </c>
      <c r="MRA68" s="4" t="s">
        <v>108</v>
      </c>
      <c r="MRB68" s="4" t="s">
        <v>108</v>
      </c>
      <c r="MRC68" s="4" t="s">
        <v>108</v>
      </c>
      <c r="MRD68" s="4" t="s">
        <v>108</v>
      </c>
      <c r="MRE68" s="4" t="s">
        <v>108</v>
      </c>
      <c r="MRF68" s="4" t="s">
        <v>108</v>
      </c>
      <c r="MRG68" s="4" t="s">
        <v>108</v>
      </c>
      <c r="MRH68" s="4" t="s">
        <v>109</v>
      </c>
      <c r="MRI68" s="3" t="s">
        <v>392</v>
      </c>
      <c r="MRJ68" s="3"/>
      <c r="MRK68" s="3"/>
      <c r="MRL68" s="4" t="s">
        <v>108</v>
      </c>
      <c r="MRM68" s="4" t="s">
        <v>108</v>
      </c>
      <c r="MRN68" s="4" t="s">
        <v>108</v>
      </c>
      <c r="MRO68" s="4" t="s">
        <v>108</v>
      </c>
      <c r="MRP68" s="4" t="s">
        <v>108</v>
      </c>
      <c r="MRQ68" s="4" t="s">
        <v>108</v>
      </c>
      <c r="MRR68" s="4" t="s">
        <v>108</v>
      </c>
      <c r="MRS68" s="4" t="s">
        <v>108</v>
      </c>
      <c r="MRT68" s="4" t="s">
        <v>108</v>
      </c>
      <c r="MRU68" s="4" t="s">
        <v>108</v>
      </c>
      <c r="MRV68" s="4" t="s">
        <v>108</v>
      </c>
      <c r="MRW68" s="4" t="s">
        <v>108</v>
      </c>
      <c r="MRX68" s="4" t="s">
        <v>109</v>
      </c>
      <c r="MRY68" s="3" t="s">
        <v>392</v>
      </c>
      <c r="MRZ68" s="3"/>
      <c r="MSA68" s="3"/>
      <c r="MSB68" s="4" t="s">
        <v>108</v>
      </c>
      <c r="MSC68" s="4" t="s">
        <v>108</v>
      </c>
      <c r="MSD68" s="4" t="s">
        <v>108</v>
      </c>
      <c r="MSE68" s="4" t="s">
        <v>108</v>
      </c>
      <c r="MSF68" s="4" t="s">
        <v>108</v>
      </c>
      <c r="MSG68" s="4" t="s">
        <v>108</v>
      </c>
      <c r="MSH68" s="4" t="s">
        <v>108</v>
      </c>
      <c r="MSI68" s="4" t="s">
        <v>108</v>
      </c>
      <c r="MSJ68" s="4" t="s">
        <v>108</v>
      </c>
      <c r="MSK68" s="4" t="s">
        <v>108</v>
      </c>
      <c r="MSL68" s="4" t="s">
        <v>108</v>
      </c>
      <c r="MSM68" s="4" t="s">
        <v>108</v>
      </c>
      <c r="MSN68" s="4" t="s">
        <v>109</v>
      </c>
      <c r="MSO68" s="3" t="s">
        <v>392</v>
      </c>
      <c r="MSP68" s="3"/>
      <c r="MSQ68" s="3"/>
      <c r="MSR68" s="4" t="s">
        <v>108</v>
      </c>
      <c r="MSS68" s="4" t="s">
        <v>108</v>
      </c>
      <c r="MST68" s="4" t="s">
        <v>108</v>
      </c>
      <c r="MSU68" s="4" t="s">
        <v>108</v>
      </c>
      <c r="MSV68" s="4" t="s">
        <v>108</v>
      </c>
      <c r="MSW68" s="4" t="s">
        <v>108</v>
      </c>
      <c r="MSX68" s="4" t="s">
        <v>108</v>
      </c>
      <c r="MSY68" s="4" t="s">
        <v>108</v>
      </c>
      <c r="MSZ68" s="4" t="s">
        <v>108</v>
      </c>
      <c r="MTA68" s="4" t="s">
        <v>108</v>
      </c>
      <c r="MTB68" s="4" t="s">
        <v>108</v>
      </c>
      <c r="MTC68" s="4" t="s">
        <v>108</v>
      </c>
      <c r="MTD68" s="4" t="s">
        <v>109</v>
      </c>
      <c r="MTE68" s="3" t="s">
        <v>392</v>
      </c>
      <c r="MTF68" s="3"/>
      <c r="MTG68" s="3"/>
      <c r="MTH68" s="4" t="s">
        <v>108</v>
      </c>
      <c r="MTI68" s="4" t="s">
        <v>108</v>
      </c>
      <c r="MTJ68" s="4" t="s">
        <v>108</v>
      </c>
      <c r="MTK68" s="4" t="s">
        <v>108</v>
      </c>
      <c r="MTL68" s="4" t="s">
        <v>108</v>
      </c>
      <c r="MTM68" s="4" t="s">
        <v>108</v>
      </c>
      <c r="MTN68" s="4" t="s">
        <v>108</v>
      </c>
      <c r="MTO68" s="4" t="s">
        <v>108</v>
      </c>
      <c r="MTP68" s="4" t="s">
        <v>108</v>
      </c>
      <c r="MTQ68" s="4" t="s">
        <v>108</v>
      </c>
      <c r="MTR68" s="4" t="s">
        <v>108</v>
      </c>
      <c r="MTS68" s="4" t="s">
        <v>108</v>
      </c>
      <c r="MTT68" s="4" t="s">
        <v>109</v>
      </c>
      <c r="MTU68" s="3" t="s">
        <v>392</v>
      </c>
      <c r="MTV68" s="3"/>
      <c r="MTW68" s="3"/>
      <c r="MTX68" s="4" t="s">
        <v>108</v>
      </c>
      <c r="MTY68" s="4" t="s">
        <v>108</v>
      </c>
      <c r="MTZ68" s="4" t="s">
        <v>108</v>
      </c>
      <c r="MUA68" s="4" t="s">
        <v>108</v>
      </c>
      <c r="MUB68" s="4" t="s">
        <v>108</v>
      </c>
      <c r="MUC68" s="4" t="s">
        <v>108</v>
      </c>
      <c r="MUD68" s="4" t="s">
        <v>108</v>
      </c>
      <c r="MUE68" s="4" t="s">
        <v>108</v>
      </c>
      <c r="MUF68" s="4" t="s">
        <v>108</v>
      </c>
      <c r="MUG68" s="4" t="s">
        <v>108</v>
      </c>
      <c r="MUH68" s="4" t="s">
        <v>108</v>
      </c>
      <c r="MUI68" s="4" t="s">
        <v>108</v>
      </c>
      <c r="MUJ68" s="4" t="s">
        <v>109</v>
      </c>
      <c r="MUK68" s="3" t="s">
        <v>392</v>
      </c>
      <c r="MUL68" s="3"/>
      <c r="MUM68" s="3"/>
      <c r="MUN68" s="4" t="s">
        <v>108</v>
      </c>
      <c r="MUO68" s="4" t="s">
        <v>108</v>
      </c>
      <c r="MUP68" s="4" t="s">
        <v>108</v>
      </c>
      <c r="MUQ68" s="4" t="s">
        <v>108</v>
      </c>
      <c r="MUR68" s="4" t="s">
        <v>108</v>
      </c>
      <c r="MUS68" s="4" t="s">
        <v>108</v>
      </c>
      <c r="MUT68" s="4" t="s">
        <v>108</v>
      </c>
      <c r="MUU68" s="4" t="s">
        <v>108</v>
      </c>
      <c r="MUV68" s="4" t="s">
        <v>108</v>
      </c>
      <c r="MUW68" s="4" t="s">
        <v>108</v>
      </c>
      <c r="MUX68" s="4" t="s">
        <v>108</v>
      </c>
      <c r="MUY68" s="4" t="s">
        <v>108</v>
      </c>
      <c r="MUZ68" s="4" t="s">
        <v>109</v>
      </c>
      <c r="MVA68" s="3" t="s">
        <v>392</v>
      </c>
      <c r="MVB68" s="3"/>
      <c r="MVC68" s="3"/>
      <c r="MVD68" s="4" t="s">
        <v>108</v>
      </c>
      <c r="MVE68" s="4" t="s">
        <v>108</v>
      </c>
      <c r="MVF68" s="4" t="s">
        <v>108</v>
      </c>
      <c r="MVG68" s="4" t="s">
        <v>108</v>
      </c>
      <c r="MVH68" s="4" t="s">
        <v>108</v>
      </c>
      <c r="MVI68" s="4" t="s">
        <v>108</v>
      </c>
      <c r="MVJ68" s="4" t="s">
        <v>108</v>
      </c>
      <c r="MVK68" s="4" t="s">
        <v>108</v>
      </c>
      <c r="MVL68" s="4" t="s">
        <v>108</v>
      </c>
      <c r="MVM68" s="4" t="s">
        <v>108</v>
      </c>
      <c r="MVN68" s="4" t="s">
        <v>108</v>
      </c>
      <c r="MVO68" s="4" t="s">
        <v>108</v>
      </c>
      <c r="MVP68" s="4" t="s">
        <v>109</v>
      </c>
      <c r="MVQ68" s="3" t="s">
        <v>392</v>
      </c>
      <c r="MVR68" s="3"/>
      <c r="MVS68" s="3"/>
      <c r="MVT68" s="4" t="s">
        <v>108</v>
      </c>
      <c r="MVU68" s="4" t="s">
        <v>108</v>
      </c>
      <c r="MVV68" s="4" t="s">
        <v>108</v>
      </c>
      <c r="MVW68" s="4" t="s">
        <v>108</v>
      </c>
      <c r="MVX68" s="4" t="s">
        <v>108</v>
      </c>
      <c r="MVY68" s="4" t="s">
        <v>108</v>
      </c>
      <c r="MVZ68" s="4" t="s">
        <v>108</v>
      </c>
      <c r="MWA68" s="4" t="s">
        <v>108</v>
      </c>
      <c r="MWB68" s="4" t="s">
        <v>108</v>
      </c>
      <c r="MWC68" s="4" t="s">
        <v>108</v>
      </c>
      <c r="MWD68" s="4" t="s">
        <v>108</v>
      </c>
      <c r="MWE68" s="4" t="s">
        <v>108</v>
      </c>
      <c r="MWF68" s="4" t="s">
        <v>109</v>
      </c>
      <c r="MWG68" s="3" t="s">
        <v>392</v>
      </c>
      <c r="MWH68" s="3"/>
      <c r="MWI68" s="3"/>
      <c r="MWJ68" s="4" t="s">
        <v>108</v>
      </c>
      <c r="MWK68" s="4" t="s">
        <v>108</v>
      </c>
      <c r="MWL68" s="4" t="s">
        <v>108</v>
      </c>
      <c r="MWM68" s="4" t="s">
        <v>108</v>
      </c>
      <c r="MWN68" s="4" t="s">
        <v>108</v>
      </c>
      <c r="MWO68" s="4" t="s">
        <v>108</v>
      </c>
      <c r="MWP68" s="4" t="s">
        <v>108</v>
      </c>
      <c r="MWQ68" s="4" t="s">
        <v>108</v>
      </c>
      <c r="MWR68" s="4" t="s">
        <v>108</v>
      </c>
      <c r="MWS68" s="4" t="s">
        <v>108</v>
      </c>
      <c r="MWT68" s="4" t="s">
        <v>108</v>
      </c>
      <c r="MWU68" s="4" t="s">
        <v>108</v>
      </c>
      <c r="MWV68" s="4" t="s">
        <v>109</v>
      </c>
      <c r="MWW68" s="3" t="s">
        <v>392</v>
      </c>
      <c r="MWX68" s="3"/>
      <c r="MWY68" s="3"/>
      <c r="MWZ68" s="4" t="s">
        <v>108</v>
      </c>
      <c r="MXA68" s="4" t="s">
        <v>108</v>
      </c>
      <c r="MXB68" s="4" t="s">
        <v>108</v>
      </c>
      <c r="MXC68" s="4" t="s">
        <v>108</v>
      </c>
      <c r="MXD68" s="4" t="s">
        <v>108</v>
      </c>
      <c r="MXE68" s="4" t="s">
        <v>108</v>
      </c>
      <c r="MXF68" s="4" t="s">
        <v>108</v>
      </c>
      <c r="MXG68" s="4" t="s">
        <v>108</v>
      </c>
      <c r="MXH68" s="4" t="s">
        <v>108</v>
      </c>
      <c r="MXI68" s="4" t="s">
        <v>108</v>
      </c>
      <c r="MXJ68" s="4" t="s">
        <v>108</v>
      </c>
      <c r="MXK68" s="4" t="s">
        <v>108</v>
      </c>
      <c r="MXL68" s="4" t="s">
        <v>109</v>
      </c>
      <c r="MXM68" s="3" t="s">
        <v>392</v>
      </c>
      <c r="MXN68" s="3"/>
      <c r="MXO68" s="3"/>
      <c r="MXP68" s="4" t="s">
        <v>108</v>
      </c>
      <c r="MXQ68" s="4" t="s">
        <v>108</v>
      </c>
      <c r="MXR68" s="4" t="s">
        <v>108</v>
      </c>
      <c r="MXS68" s="4" t="s">
        <v>108</v>
      </c>
      <c r="MXT68" s="4" t="s">
        <v>108</v>
      </c>
      <c r="MXU68" s="4" t="s">
        <v>108</v>
      </c>
      <c r="MXV68" s="4" t="s">
        <v>108</v>
      </c>
      <c r="MXW68" s="4" t="s">
        <v>108</v>
      </c>
      <c r="MXX68" s="4" t="s">
        <v>108</v>
      </c>
      <c r="MXY68" s="4" t="s">
        <v>108</v>
      </c>
      <c r="MXZ68" s="4" t="s">
        <v>108</v>
      </c>
      <c r="MYA68" s="4" t="s">
        <v>108</v>
      </c>
      <c r="MYB68" s="4" t="s">
        <v>109</v>
      </c>
      <c r="MYC68" s="3" t="s">
        <v>392</v>
      </c>
      <c r="MYD68" s="3"/>
      <c r="MYE68" s="3"/>
      <c r="MYF68" s="4" t="s">
        <v>108</v>
      </c>
      <c r="MYG68" s="4" t="s">
        <v>108</v>
      </c>
      <c r="MYH68" s="4" t="s">
        <v>108</v>
      </c>
      <c r="MYI68" s="4" t="s">
        <v>108</v>
      </c>
      <c r="MYJ68" s="4" t="s">
        <v>108</v>
      </c>
      <c r="MYK68" s="4" t="s">
        <v>108</v>
      </c>
      <c r="MYL68" s="4" t="s">
        <v>108</v>
      </c>
      <c r="MYM68" s="4" t="s">
        <v>108</v>
      </c>
      <c r="MYN68" s="4" t="s">
        <v>108</v>
      </c>
      <c r="MYO68" s="4" t="s">
        <v>108</v>
      </c>
      <c r="MYP68" s="4" t="s">
        <v>108</v>
      </c>
      <c r="MYQ68" s="4" t="s">
        <v>108</v>
      </c>
      <c r="MYR68" s="4" t="s">
        <v>109</v>
      </c>
      <c r="MYS68" s="3" t="s">
        <v>392</v>
      </c>
      <c r="MYT68" s="3"/>
      <c r="MYU68" s="3"/>
      <c r="MYV68" s="4" t="s">
        <v>108</v>
      </c>
      <c r="MYW68" s="4" t="s">
        <v>108</v>
      </c>
      <c r="MYX68" s="4" t="s">
        <v>108</v>
      </c>
      <c r="MYY68" s="4" t="s">
        <v>108</v>
      </c>
      <c r="MYZ68" s="4" t="s">
        <v>108</v>
      </c>
      <c r="MZA68" s="4" t="s">
        <v>108</v>
      </c>
      <c r="MZB68" s="4" t="s">
        <v>108</v>
      </c>
      <c r="MZC68" s="4" t="s">
        <v>108</v>
      </c>
      <c r="MZD68" s="4" t="s">
        <v>108</v>
      </c>
      <c r="MZE68" s="4" t="s">
        <v>108</v>
      </c>
      <c r="MZF68" s="4" t="s">
        <v>108</v>
      </c>
      <c r="MZG68" s="4" t="s">
        <v>108</v>
      </c>
      <c r="MZH68" s="4" t="s">
        <v>109</v>
      </c>
      <c r="MZI68" s="3" t="s">
        <v>392</v>
      </c>
      <c r="MZJ68" s="3"/>
      <c r="MZK68" s="3"/>
      <c r="MZL68" s="4" t="s">
        <v>108</v>
      </c>
      <c r="MZM68" s="4" t="s">
        <v>108</v>
      </c>
      <c r="MZN68" s="4" t="s">
        <v>108</v>
      </c>
      <c r="MZO68" s="4" t="s">
        <v>108</v>
      </c>
      <c r="MZP68" s="4" t="s">
        <v>108</v>
      </c>
      <c r="MZQ68" s="4" t="s">
        <v>108</v>
      </c>
      <c r="MZR68" s="4" t="s">
        <v>108</v>
      </c>
      <c r="MZS68" s="4" t="s">
        <v>108</v>
      </c>
      <c r="MZT68" s="4" t="s">
        <v>108</v>
      </c>
      <c r="MZU68" s="4" t="s">
        <v>108</v>
      </c>
      <c r="MZV68" s="4" t="s">
        <v>108</v>
      </c>
      <c r="MZW68" s="4" t="s">
        <v>108</v>
      </c>
      <c r="MZX68" s="4" t="s">
        <v>109</v>
      </c>
      <c r="MZY68" s="3" t="s">
        <v>392</v>
      </c>
      <c r="MZZ68" s="3"/>
      <c r="NAA68" s="3"/>
      <c r="NAB68" s="4" t="s">
        <v>108</v>
      </c>
      <c r="NAC68" s="4" t="s">
        <v>108</v>
      </c>
      <c r="NAD68" s="4" t="s">
        <v>108</v>
      </c>
      <c r="NAE68" s="4" t="s">
        <v>108</v>
      </c>
      <c r="NAF68" s="4" t="s">
        <v>108</v>
      </c>
      <c r="NAG68" s="4" t="s">
        <v>108</v>
      </c>
      <c r="NAH68" s="4" t="s">
        <v>108</v>
      </c>
      <c r="NAI68" s="4" t="s">
        <v>108</v>
      </c>
      <c r="NAJ68" s="4" t="s">
        <v>108</v>
      </c>
      <c r="NAK68" s="4" t="s">
        <v>108</v>
      </c>
      <c r="NAL68" s="4" t="s">
        <v>108</v>
      </c>
      <c r="NAM68" s="4" t="s">
        <v>108</v>
      </c>
      <c r="NAN68" s="4" t="s">
        <v>109</v>
      </c>
      <c r="NAO68" s="3" t="s">
        <v>392</v>
      </c>
      <c r="NAP68" s="3"/>
      <c r="NAQ68" s="3"/>
      <c r="NAR68" s="4" t="s">
        <v>108</v>
      </c>
      <c r="NAS68" s="4" t="s">
        <v>108</v>
      </c>
      <c r="NAT68" s="4" t="s">
        <v>108</v>
      </c>
      <c r="NAU68" s="4" t="s">
        <v>108</v>
      </c>
      <c r="NAV68" s="4" t="s">
        <v>108</v>
      </c>
      <c r="NAW68" s="4" t="s">
        <v>108</v>
      </c>
      <c r="NAX68" s="4" t="s">
        <v>108</v>
      </c>
      <c r="NAY68" s="4" t="s">
        <v>108</v>
      </c>
      <c r="NAZ68" s="4" t="s">
        <v>108</v>
      </c>
      <c r="NBA68" s="4" t="s">
        <v>108</v>
      </c>
      <c r="NBB68" s="4" t="s">
        <v>108</v>
      </c>
      <c r="NBC68" s="4" t="s">
        <v>108</v>
      </c>
      <c r="NBD68" s="4" t="s">
        <v>109</v>
      </c>
      <c r="NBE68" s="3" t="s">
        <v>392</v>
      </c>
      <c r="NBF68" s="3"/>
      <c r="NBG68" s="3"/>
      <c r="NBH68" s="4" t="s">
        <v>108</v>
      </c>
      <c r="NBI68" s="4" t="s">
        <v>108</v>
      </c>
      <c r="NBJ68" s="4" t="s">
        <v>108</v>
      </c>
      <c r="NBK68" s="4" t="s">
        <v>108</v>
      </c>
      <c r="NBL68" s="4" t="s">
        <v>108</v>
      </c>
      <c r="NBM68" s="4" t="s">
        <v>108</v>
      </c>
      <c r="NBN68" s="4" t="s">
        <v>108</v>
      </c>
      <c r="NBO68" s="4" t="s">
        <v>108</v>
      </c>
      <c r="NBP68" s="4" t="s">
        <v>108</v>
      </c>
      <c r="NBQ68" s="4" t="s">
        <v>108</v>
      </c>
      <c r="NBR68" s="4" t="s">
        <v>108</v>
      </c>
      <c r="NBS68" s="4" t="s">
        <v>108</v>
      </c>
      <c r="NBT68" s="4" t="s">
        <v>109</v>
      </c>
      <c r="NBU68" s="3" t="s">
        <v>392</v>
      </c>
      <c r="NBV68" s="3"/>
      <c r="NBW68" s="3"/>
      <c r="NBX68" s="4" t="s">
        <v>108</v>
      </c>
      <c r="NBY68" s="4" t="s">
        <v>108</v>
      </c>
      <c r="NBZ68" s="4" t="s">
        <v>108</v>
      </c>
      <c r="NCA68" s="4" t="s">
        <v>108</v>
      </c>
      <c r="NCB68" s="4" t="s">
        <v>108</v>
      </c>
      <c r="NCC68" s="4" t="s">
        <v>108</v>
      </c>
      <c r="NCD68" s="4" t="s">
        <v>108</v>
      </c>
      <c r="NCE68" s="4" t="s">
        <v>108</v>
      </c>
      <c r="NCF68" s="4" t="s">
        <v>108</v>
      </c>
      <c r="NCG68" s="4" t="s">
        <v>108</v>
      </c>
      <c r="NCH68" s="4" t="s">
        <v>108</v>
      </c>
      <c r="NCI68" s="4" t="s">
        <v>108</v>
      </c>
      <c r="NCJ68" s="4" t="s">
        <v>109</v>
      </c>
      <c r="NCK68" s="3" t="s">
        <v>392</v>
      </c>
      <c r="NCL68" s="3"/>
      <c r="NCM68" s="3"/>
      <c r="NCN68" s="4" t="s">
        <v>108</v>
      </c>
      <c r="NCO68" s="4" t="s">
        <v>108</v>
      </c>
      <c r="NCP68" s="4" t="s">
        <v>108</v>
      </c>
      <c r="NCQ68" s="4" t="s">
        <v>108</v>
      </c>
      <c r="NCR68" s="4" t="s">
        <v>108</v>
      </c>
      <c r="NCS68" s="4" t="s">
        <v>108</v>
      </c>
      <c r="NCT68" s="4" t="s">
        <v>108</v>
      </c>
      <c r="NCU68" s="4" t="s">
        <v>108</v>
      </c>
      <c r="NCV68" s="4" t="s">
        <v>108</v>
      </c>
      <c r="NCW68" s="4" t="s">
        <v>108</v>
      </c>
      <c r="NCX68" s="4" t="s">
        <v>108</v>
      </c>
      <c r="NCY68" s="4" t="s">
        <v>108</v>
      </c>
      <c r="NCZ68" s="4" t="s">
        <v>109</v>
      </c>
      <c r="NDA68" s="3" t="s">
        <v>392</v>
      </c>
      <c r="NDB68" s="3"/>
      <c r="NDC68" s="3"/>
      <c r="NDD68" s="4" t="s">
        <v>108</v>
      </c>
      <c r="NDE68" s="4" t="s">
        <v>108</v>
      </c>
      <c r="NDF68" s="4" t="s">
        <v>108</v>
      </c>
      <c r="NDG68" s="4" t="s">
        <v>108</v>
      </c>
      <c r="NDH68" s="4" t="s">
        <v>108</v>
      </c>
      <c r="NDI68" s="4" t="s">
        <v>108</v>
      </c>
      <c r="NDJ68" s="4" t="s">
        <v>108</v>
      </c>
      <c r="NDK68" s="4" t="s">
        <v>108</v>
      </c>
      <c r="NDL68" s="4" t="s">
        <v>108</v>
      </c>
      <c r="NDM68" s="4" t="s">
        <v>108</v>
      </c>
      <c r="NDN68" s="4" t="s">
        <v>108</v>
      </c>
      <c r="NDO68" s="4" t="s">
        <v>108</v>
      </c>
      <c r="NDP68" s="4" t="s">
        <v>109</v>
      </c>
      <c r="NDQ68" s="3" t="s">
        <v>392</v>
      </c>
      <c r="NDR68" s="3"/>
      <c r="NDS68" s="3"/>
      <c r="NDT68" s="4" t="s">
        <v>108</v>
      </c>
      <c r="NDU68" s="4" t="s">
        <v>108</v>
      </c>
      <c r="NDV68" s="4" t="s">
        <v>108</v>
      </c>
      <c r="NDW68" s="4" t="s">
        <v>108</v>
      </c>
      <c r="NDX68" s="4" t="s">
        <v>108</v>
      </c>
      <c r="NDY68" s="4" t="s">
        <v>108</v>
      </c>
      <c r="NDZ68" s="4" t="s">
        <v>108</v>
      </c>
      <c r="NEA68" s="4" t="s">
        <v>108</v>
      </c>
      <c r="NEB68" s="4" t="s">
        <v>108</v>
      </c>
      <c r="NEC68" s="4" t="s">
        <v>108</v>
      </c>
      <c r="NED68" s="4" t="s">
        <v>108</v>
      </c>
      <c r="NEE68" s="4" t="s">
        <v>108</v>
      </c>
      <c r="NEF68" s="4" t="s">
        <v>109</v>
      </c>
      <c r="NEG68" s="3" t="s">
        <v>392</v>
      </c>
      <c r="NEH68" s="3"/>
      <c r="NEI68" s="3"/>
      <c r="NEJ68" s="4" t="s">
        <v>108</v>
      </c>
      <c r="NEK68" s="4" t="s">
        <v>108</v>
      </c>
      <c r="NEL68" s="4" t="s">
        <v>108</v>
      </c>
      <c r="NEM68" s="4" t="s">
        <v>108</v>
      </c>
      <c r="NEN68" s="4" t="s">
        <v>108</v>
      </c>
      <c r="NEO68" s="4" t="s">
        <v>108</v>
      </c>
      <c r="NEP68" s="4" t="s">
        <v>108</v>
      </c>
      <c r="NEQ68" s="4" t="s">
        <v>108</v>
      </c>
      <c r="NER68" s="4" t="s">
        <v>108</v>
      </c>
      <c r="NES68" s="4" t="s">
        <v>108</v>
      </c>
      <c r="NET68" s="4" t="s">
        <v>108</v>
      </c>
      <c r="NEU68" s="4" t="s">
        <v>108</v>
      </c>
      <c r="NEV68" s="4" t="s">
        <v>109</v>
      </c>
      <c r="NEW68" s="3" t="s">
        <v>392</v>
      </c>
      <c r="NEX68" s="3"/>
      <c r="NEY68" s="3"/>
      <c r="NEZ68" s="4" t="s">
        <v>108</v>
      </c>
      <c r="NFA68" s="4" t="s">
        <v>108</v>
      </c>
      <c r="NFB68" s="4" t="s">
        <v>108</v>
      </c>
      <c r="NFC68" s="4" t="s">
        <v>108</v>
      </c>
      <c r="NFD68" s="4" t="s">
        <v>108</v>
      </c>
      <c r="NFE68" s="4" t="s">
        <v>108</v>
      </c>
      <c r="NFF68" s="4" t="s">
        <v>108</v>
      </c>
      <c r="NFG68" s="4" t="s">
        <v>108</v>
      </c>
      <c r="NFH68" s="4" t="s">
        <v>108</v>
      </c>
      <c r="NFI68" s="4" t="s">
        <v>108</v>
      </c>
      <c r="NFJ68" s="4" t="s">
        <v>108</v>
      </c>
      <c r="NFK68" s="4" t="s">
        <v>108</v>
      </c>
      <c r="NFL68" s="4" t="s">
        <v>109</v>
      </c>
      <c r="NFM68" s="3" t="s">
        <v>392</v>
      </c>
      <c r="NFN68" s="3"/>
      <c r="NFO68" s="3"/>
      <c r="NFP68" s="4" t="s">
        <v>108</v>
      </c>
      <c r="NFQ68" s="4" t="s">
        <v>108</v>
      </c>
      <c r="NFR68" s="4" t="s">
        <v>108</v>
      </c>
      <c r="NFS68" s="4" t="s">
        <v>108</v>
      </c>
      <c r="NFT68" s="4" t="s">
        <v>108</v>
      </c>
      <c r="NFU68" s="4" t="s">
        <v>108</v>
      </c>
      <c r="NFV68" s="4" t="s">
        <v>108</v>
      </c>
      <c r="NFW68" s="4" t="s">
        <v>108</v>
      </c>
      <c r="NFX68" s="4" t="s">
        <v>108</v>
      </c>
      <c r="NFY68" s="4" t="s">
        <v>108</v>
      </c>
      <c r="NFZ68" s="4" t="s">
        <v>108</v>
      </c>
      <c r="NGA68" s="4" t="s">
        <v>108</v>
      </c>
      <c r="NGB68" s="4" t="s">
        <v>109</v>
      </c>
      <c r="NGC68" s="3" t="s">
        <v>392</v>
      </c>
      <c r="NGD68" s="3"/>
      <c r="NGE68" s="3"/>
      <c r="NGF68" s="4" t="s">
        <v>108</v>
      </c>
      <c r="NGG68" s="4" t="s">
        <v>108</v>
      </c>
      <c r="NGH68" s="4" t="s">
        <v>108</v>
      </c>
      <c r="NGI68" s="4" t="s">
        <v>108</v>
      </c>
      <c r="NGJ68" s="4" t="s">
        <v>108</v>
      </c>
      <c r="NGK68" s="4" t="s">
        <v>108</v>
      </c>
      <c r="NGL68" s="4" t="s">
        <v>108</v>
      </c>
      <c r="NGM68" s="4" t="s">
        <v>108</v>
      </c>
      <c r="NGN68" s="4" t="s">
        <v>108</v>
      </c>
      <c r="NGO68" s="4" t="s">
        <v>108</v>
      </c>
      <c r="NGP68" s="4" t="s">
        <v>108</v>
      </c>
      <c r="NGQ68" s="4" t="s">
        <v>108</v>
      </c>
      <c r="NGR68" s="4" t="s">
        <v>109</v>
      </c>
      <c r="NGS68" s="3" t="s">
        <v>392</v>
      </c>
      <c r="NGT68" s="3"/>
      <c r="NGU68" s="3"/>
      <c r="NGV68" s="4" t="s">
        <v>108</v>
      </c>
      <c r="NGW68" s="4" t="s">
        <v>108</v>
      </c>
      <c r="NGX68" s="4" t="s">
        <v>108</v>
      </c>
      <c r="NGY68" s="4" t="s">
        <v>108</v>
      </c>
      <c r="NGZ68" s="4" t="s">
        <v>108</v>
      </c>
      <c r="NHA68" s="4" t="s">
        <v>108</v>
      </c>
      <c r="NHB68" s="4" t="s">
        <v>108</v>
      </c>
      <c r="NHC68" s="4" t="s">
        <v>108</v>
      </c>
      <c r="NHD68" s="4" t="s">
        <v>108</v>
      </c>
      <c r="NHE68" s="4" t="s">
        <v>108</v>
      </c>
      <c r="NHF68" s="4" t="s">
        <v>108</v>
      </c>
      <c r="NHG68" s="4" t="s">
        <v>108</v>
      </c>
      <c r="NHH68" s="4" t="s">
        <v>109</v>
      </c>
      <c r="NHI68" s="3" t="s">
        <v>392</v>
      </c>
      <c r="NHJ68" s="3"/>
      <c r="NHK68" s="3"/>
      <c r="NHL68" s="4" t="s">
        <v>108</v>
      </c>
      <c r="NHM68" s="4" t="s">
        <v>108</v>
      </c>
      <c r="NHN68" s="4" t="s">
        <v>108</v>
      </c>
      <c r="NHO68" s="4" t="s">
        <v>108</v>
      </c>
      <c r="NHP68" s="4" t="s">
        <v>108</v>
      </c>
      <c r="NHQ68" s="4" t="s">
        <v>108</v>
      </c>
      <c r="NHR68" s="4" t="s">
        <v>108</v>
      </c>
      <c r="NHS68" s="4" t="s">
        <v>108</v>
      </c>
      <c r="NHT68" s="4" t="s">
        <v>108</v>
      </c>
      <c r="NHU68" s="4" t="s">
        <v>108</v>
      </c>
      <c r="NHV68" s="4" t="s">
        <v>108</v>
      </c>
      <c r="NHW68" s="4" t="s">
        <v>108</v>
      </c>
      <c r="NHX68" s="4" t="s">
        <v>109</v>
      </c>
      <c r="NHY68" s="3" t="s">
        <v>392</v>
      </c>
      <c r="NHZ68" s="3"/>
      <c r="NIA68" s="3"/>
      <c r="NIB68" s="4" t="s">
        <v>108</v>
      </c>
      <c r="NIC68" s="4" t="s">
        <v>108</v>
      </c>
      <c r="NID68" s="4" t="s">
        <v>108</v>
      </c>
      <c r="NIE68" s="4" t="s">
        <v>108</v>
      </c>
      <c r="NIF68" s="4" t="s">
        <v>108</v>
      </c>
      <c r="NIG68" s="4" t="s">
        <v>108</v>
      </c>
      <c r="NIH68" s="4" t="s">
        <v>108</v>
      </c>
      <c r="NII68" s="4" t="s">
        <v>108</v>
      </c>
      <c r="NIJ68" s="4" t="s">
        <v>108</v>
      </c>
      <c r="NIK68" s="4" t="s">
        <v>108</v>
      </c>
      <c r="NIL68" s="4" t="s">
        <v>108</v>
      </c>
      <c r="NIM68" s="4" t="s">
        <v>108</v>
      </c>
      <c r="NIN68" s="4" t="s">
        <v>109</v>
      </c>
      <c r="NIO68" s="3" t="s">
        <v>392</v>
      </c>
      <c r="NIP68" s="3"/>
      <c r="NIQ68" s="3"/>
      <c r="NIR68" s="4" t="s">
        <v>108</v>
      </c>
      <c r="NIS68" s="4" t="s">
        <v>108</v>
      </c>
      <c r="NIT68" s="4" t="s">
        <v>108</v>
      </c>
      <c r="NIU68" s="4" t="s">
        <v>108</v>
      </c>
      <c r="NIV68" s="4" t="s">
        <v>108</v>
      </c>
      <c r="NIW68" s="4" t="s">
        <v>108</v>
      </c>
      <c r="NIX68" s="4" t="s">
        <v>108</v>
      </c>
      <c r="NIY68" s="4" t="s">
        <v>108</v>
      </c>
      <c r="NIZ68" s="4" t="s">
        <v>108</v>
      </c>
      <c r="NJA68" s="4" t="s">
        <v>108</v>
      </c>
      <c r="NJB68" s="4" t="s">
        <v>108</v>
      </c>
      <c r="NJC68" s="4" t="s">
        <v>108</v>
      </c>
      <c r="NJD68" s="4" t="s">
        <v>109</v>
      </c>
      <c r="NJE68" s="3" t="s">
        <v>392</v>
      </c>
      <c r="NJF68" s="3"/>
      <c r="NJG68" s="3"/>
      <c r="NJH68" s="4" t="s">
        <v>108</v>
      </c>
      <c r="NJI68" s="4" t="s">
        <v>108</v>
      </c>
      <c r="NJJ68" s="4" t="s">
        <v>108</v>
      </c>
      <c r="NJK68" s="4" t="s">
        <v>108</v>
      </c>
      <c r="NJL68" s="4" t="s">
        <v>108</v>
      </c>
      <c r="NJM68" s="4" t="s">
        <v>108</v>
      </c>
      <c r="NJN68" s="4" t="s">
        <v>108</v>
      </c>
      <c r="NJO68" s="4" t="s">
        <v>108</v>
      </c>
      <c r="NJP68" s="4" t="s">
        <v>108</v>
      </c>
      <c r="NJQ68" s="4" t="s">
        <v>108</v>
      </c>
      <c r="NJR68" s="4" t="s">
        <v>108</v>
      </c>
      <c r="NJS68" s="4" t="s">
        <v>108</v>
      </c>
      <c r="NJT68" s="4" t="s">
        <v>109</v>
      </c>
      <c r="NJU68" s="3" t="s">
        <v>392</v>
      </c>
      <c r="NJV68" s="3"/>
      <c r="NJW68" s="3"/>
      <c r="NJX68" s="4" t="s">
        <v>108</v>
      </c>
      <c r="NJY68" s="4" t="s">
        <v>108</v>
      </c>
      <c r="NJZ68" s="4" t="s">
        <v>108</v>
      </c>
      <c r="NKA68" s="4" t="s">
        <v>108</v>
      </c>
      <c r="NKB68" s="4" t="s">
        <v>108</v>
      </c>
      <c r="NKC68" s="4" t="s">
        <v>108</v>
      </c>
      <c r="NKD68" s="4" t="s">
        <v>108</v>
      </c>
      <c r="NKE68" s="4" t="s">
        <v>108</v>
      </c>
      <c r="NKF68" s="4" t="s">
        <v>108</v>
      </c>
      <c r="NKG68" s="4" t="s">
        <v>108</v>
      </c>
      <c r="NKH68" s="4" t="s">
        <v>108</v>
      </c>
      <c r="NKI68" s="4" t="s">
        <v>108</v>
      </c>
      <c r="NKJ68" s="4" t="s">
        <v>109</v>
      </c>
      <c r="NKK68" s="3" t="s">
        <v>392</v>
      </c>
      <c r="NKL68" s="3"/>
      <c r="NKM68" s="3"/>
      <c r="NKN68" s="4" t="s">
        <v>108</v>
      </c>
      <c r="NKO68" s="4" t="s">
        <v>108</v>
      </c>
      <c r="NKP68" s="4" t="s">
        <v>108</v>
      </c>
      <c r="NKQ68" s="4" t="s">
        <v>108</v>
      </c>
      <c r="NKR68" s="4" t="s">
        <v>108</v>
      </c>
      <c r="NKS68" s="4" t="s">
        <v>108</v>
      </c>
      <c r="NKT68" s="4" t="s">
        <v>108</v>
      </c>
      <c r="NKU68" s="4" t="s">
        <v>108</v>
      </c>
      <c r="NKV68" s="4" t="s">
        <v>108</v>
      </c>
      <c r="NKW68" s="4" t="s">
        <v>108</v>
      </c>
      <c r="NKX68" s="4" t="s">
        <v>108</v>
      </c>
      <c r="NKY68" s="4" t="s">
        <v>108</v>
      </c>
      <c r="NKZ68" s="4" t="s">
        <v>109</v>
      </c>
      <c r="NLA68" s="3" t="s">
        <v>392</v>
      </c>
      <c r="NLB68" s="3"/>
      <c r="NLC68" s="3"/>
      <c r="NLD68" s="4" t="s">
        <v>108</v>
      </c>
      <c r="NLE68" s="4" t="s">
        <v>108</v>
      </c>
      <c r="NLF68" s="4" t="s">
        <v>108</v>
      </c>
      <c r="NLG68" s="4" t="s">
        <v>108</v>
      </c>
      <c r="NLH68" s="4" t="s">
        <v>108</v>
      </c>
      <c r="NLI68" s="4" t="s">
        <v>108</v>
      </c>
      <c r="NLJ68" s="4" t="s">
        <v>108</v>
      </c>
      <c r="NLK68" s="4" t="s">
        <v>108</v>
      </c>
      <c r="NLL68" s="4" t="s">
        <v>108</v>
      </c>
      <c r="NLM68" s="4" t="s">
        <v>108</v>
      </c>
      <c r="NLN68" s="4" t="s">
        <v>108</v>
      </c>
      <c r="NLO68" s="4" t="s">
        <v>108</v>
      </c>
      <c r="NLP68" s="4" t="s">
        <v>109</v>
      </c>
      <c r="NLQ68" s="3" t="s">
        <v>392</v>
      </c>
      <c r="NLR68" s="3"/>
      <c r="NLS68" s="3"/>
      <c r="NLT68" s="4" t="s">
        <v>108</v>
      </c>
      <c r="NLU68" s="4" t="s">
        <v>108</v>
      </c>
      <c r="NLV68" s="4" t="s">
        <v>108</v>
      </c>
      <c r="NLW68" s="4" t="s">
        <v>108</v>
      </c>
      <c r="NLX68" s="4" t="s">
        <v>108</v>
      </c>
      <c r="NLY68" s="4" t="s">
        <v>108</v>
      </c>
      <c r="NLZ68" s="4" t="s">
        <v>108</v>
      </c>
      <c r="NMA68" s="4" t="s">
        <v>108</v>
      </c>
      <c r="NMB68" s="4" t="s">
        <v>108</v>
      </c>
      <c r="NMC68" s="4" t="s">
        <v>108</v>
      </c>
      <c r="NMD68" s="4" t="s">
        <v>108</v>
      </c>
      <c r="NME68" s="4" t="s">
        <v>108</v>
      </c>
      <c r="NMF68" s="4" t="s">
        <v>109</v>
      </c>
      <c r="NMG68" s="3" t="s">
        <v>392</v>
      </c>
      <c r="NMH68" s="3"/>
      <c r="NMI68" s="3"/>
      <c r="NMJ68" s="4" t="s">
        <v>108</v>
      </c>
      <c r="NMK68" s="4" t="s">
        <v>108</v>
      </c>
      <c r="NML68" s="4" t="s">
        <v>108</v>
      </c>
      <c r="NMM68" s="4" t="s">
        <v>108</v>
      </c>
      <c r="NMN68" s="4" t="s">
        <v>108</v>
      </c>
      <c r="NMO68" s="4" t="s">
        <v>108</v>
      </c>
      <c r="NMP68" s="4" t="s">
        <v>108</v>
      </c>
      <c r="NMQ68" s="4" t="s">
        <v>108</v>
      </c>
      <c r="NMR68" s="4" t="s">
        <v>108</v>
      </c>
      <c r="NMS68" s="4" t="s">
        <v>108</v>
      </c>
      <c r="NMT68" s="4" t="s">
        <v>108</v>
      </c>
      <c r="NMU68" s="4" t="s">
        <v>108</v>
      </c>
      <c r="NMV68" s="4" t="s">
        <v>109</v>
      </c>
      <c r="NMW68" s="3" t="s">
        <v>392</v>
      </c>
      <c r="NMX68" s="3"/>
      <c r="NMY68" s="3"/>
      <c r="NMZ68" s="4" t="s">
        <v>108</v>
      </c>
      <c r="NNA68" s="4" t="s">
        <v>108</v>
      </c>
      <c r="NNB68" s="4" t="s">
        <v>108</v>
      </c>
      <c r="NNC68" s="4" t="s">
        <v>108</v>
      </c>
      <c r="NND68" s="4" t="s">
        <v>108</v>
      </c>
      <c r="NNE68" s="4" t="s">
        <v>108</v>
      </c>
      <c r="NNF68" s="4" t="s">
        <v>108</v>
      </c>
      <c r="NNG68" s="4" t="s">
        <v>108</v>
      </c>
      <c r="NNH68" s="4" t="s">
        <v>108</v>
      </c>
      <c r="NNI68" s="4" t="s">
        <v>108</v>
      </c>
      <c r="NNJ68" s="4" t="s">
        <v>108</v>
      </c>
      <c r="NNK68" s="4" t="s">
        <v>108</v>
      </c>
      <c r="NNL68" s="4" t="s">
        <v>109</v>
      </c>
      <c r="NNM68" s="3" t="s">
        <v>392</v>
      </c>
      <c r="NNN68" s="3"/>
      <c r="NNO68" s="3"/>
      <c r="NNP68" s="4" t="s">
        <v>108</v>
      </c>
      <c r="NNQ68" s="4" t="s">
        <v>108</v>
      </c>
      <c r="NNR68" s="4" t="s">
        <v>108</v>
      </c>
      <c r="NNS68" s="4" t="s">
        <v>108</v>
      </c>
      <c r="NNT68" s="4" t="s">
        <v>108</v>
      </c>
      <c r="NNU68" s="4" t="s">
        <v>108</v>
      </c>
      <c r="NNV68" s="4" t="s">
        <v>108</v>
      </c>
      <c r="NNW68" s="4" t="s">
        <v>108</v>
      </c>
      <c r="NNX68" s="4" t="s">
        <v>108</v>
      </c>
      <c r="NNY68" s="4" t="s">
        <v>108</v>
      </c>
      <c r="NNZ68" s="4" t="s">
        <v>108</v>
      </c>
      <c r="NOA68" s="4" t="s">
        <v>108</v>
      </c>
      <c r="NOB68" s="4" t="s">
        <v>109</v>
      </c>
      <c r="NOC68" s="3" t="s">
        <v>392</v>
      </c>
      <c r="NOD68" s="3"/>
      <c r="NOE68" s="3"/>
      <c r="NOF68" s="4" t="s">
        <v>108</v>
      </c>
      <c r="NOG68" s="4" t="s">
        <v>108</v>
      </c>
      <c r="NOH68" s="4" t="s">
        <v>108</v>
      </c>
      <c r="NOI68" s="4" t="s">
        <v>108</v>
      </c>
      <c r="NOJ68" s="4" t="s">
        <v>108</v>
      </c>
      <c r="NOK68" s="4" t="s">
        <v>108</v>
      </c>
      <c r="NOL68" s="4" t="s">
        <v>108</v>
      </c>
      <c r="NOM68" s="4" t="s">
        <v>108</v>
      </c>
      <c r="NON68" s="4" t="s">
        <v>108</v>
      </c>
      <c r="NOO68" s="4" t="s">
        <v>108</v>
      </c>
      <c r="NOP68" s="4" t="s">
        <v>108</v>
      </c>
      <c r="NOQ68" s="4" t="s">
        <v>108</v>
      </c>
      <c r="NOR68" s="4" t="s">
        <v>109</v>
      </c>
      <c r="NOS68" s="3" t="s">
        <v>392</v>
      </c>
      <c r="NOT68" s="3"/>
      <c r="NOU68" s="3"/>
      <c r="NOV68" s="4" t="s">
        <v>108</v>
      </c>
      <c r="NOW68" s="4" t="s">
        <v>108</v>
      </c>
      <c r="NOX68" s="4" t="s">
        <v>108</v>
      </c>
      <c r="NOY68" s="4" t="s">
        <v>108</v>
      </c>
      <c r="NOZ68" s="4" t="s">
        <v>108</v>
      </c>
      <c r="NPA68" s="4" t="s">
        <v>108</v>
      </c>
      <c r="NPB68" s="4" t="s">
        <v>108</v>
      </c>
      <c r="NPC68" s="4" t="s">
        <v>108</v>
      </c>
      <c r="NPD68" s="4" t="s">
        <v>108</v>
      </c>
      <c r="NPE68" s="4" t="s">
        <v>108</v>
      </c>
      <c r="NPF68" s="4" t="s">
        <v>108</v>
      </c>
      <c r="NPG68" s="4" t="s">
        <v>108</v>
      </c>
      <c r="NPH68" s="4" t="s">
        <v>109</v>
      </c>
      <c r="NPI68" s="3" t="s">
        <v>392</v>
      </c>
      <c r="NPJ68" s="3"/>
      <c r="NPK68" s="3"/>
      <c r="NPL68" s="4" t="s">
        <v>108</v>
      </c>
      <c r="NPM68" s="4" t="s">
        <v>108</v>
      </c>
      <c r="NPN68" s="4" t="s">
        <v>108</v>
      </c>
      <c r="NPO68" s="4" t="s">
        <v>108</v>
      </c>
      <c r="NPP68" s="4" t="s">
        <v>108</v>
      </c>
      <c r="NPQ68" s="4" t="s">
        <v>108</v>
      </c>
      <c r="NPR68" s="4" t="s">
        <v>108</v>
      </c>
      <c r="NPS68" s="4" t="s">
        <v>108</v>
      </c>
      <c r="NPT68" s="4" t="s">
        <v>108</v>
      </c>
      <c r="NPU68" s="4" t="s">
        <v>108</v>
      </c>
      <c r="NPV68" s="4" t="s">
        <v>108</v>
      </c>
      <c r="NPW68" s="4" t="s">
        <v>108</v>
      </c>
      <c r="NPX68" s="4" t="s">
        <v>109</v>
      </c>
      <c r="NPY68" s="3" t="s">
        <v>392</v>
      </c>
      <c r="NPZ68" s="3"/>
      <c r="NQA68" s="3"/>
      <c r="NQB68" s="4" t="s">
        <v>108</v>
      </c>
      <c r="NQC68" s="4" t="s">
        <v>108</v>
      </c>
      <c r="NQD68" s="4" t="s">
        <v>108</v>
      </c>
      <c r="NQE68" s="4" t="s">
        <v>108</v>
      </c>
      <c r="NQF68" s="4" t="s">
        <v>108</v>
      </c>
      <c r="NQG68" s="4" t="s">
        <v>108</v>
      </c>
      <c r="NQH68" s="4" t="s">
        <v>108</v>
      </c>
      <c r="NQI68" s="4" t="s">
        <v>108</v>
      </c>
      <c r="NQJ68" s="4" t="s">
        <v>108</v>
      </c>
      <c r="NQK68" s="4" t="s">
        <v>108</v>
      </c>
      <c r="NQL68" s="4" t="s">
        <v>108</v>
      </c>
      <c r="NQM68" s="4" t="s">
        <v>108</v>
      </c>
      <c r="NQN68" s="4" t="s">
        <v>109</v>
      </c>
      <c r="NQO68" s="3" t="s">
        <v>392</v>
      </c>
      <c r="NQP68" s="3"/>
      <c r="NQQ68" s="3"/>
      <c r="NQR68" s="4" t="s">
        <v>108</v>
      </c>
      <c r="NQS68" s="4" t="s">
        <v>108</v>
      </c>
      <c r="NQT68" s="4" t="s">
        <v>108</v>
      </c>
      <c r="NQU68" s="4" t="s">
        <v>108</v>
      </c>
      <c r="NQV68" s="4" t="s">
        <v>108</v>
      </c>
      <c r="NQW68" s="4" t="s">
        <v>108</v>
      </c>
      <c r="NQX68" s="4" t="s">
        <v>108</v>
      </c>
      <c r="NQY68" s="4" t="s">
        <v>108</v>
      </c>
      <c r="NQZ68" s="4" t="s">
        <v>108</v>
      </c>
      <c r="NRA68" s="4" t="s">
        <v>108</v>
      </c>
      <c r="NRB68" s="4" t="s">
        <v>108</v>
      </c>
      <c r="NRC68" s="4" t="s">
        <v>108</v>
      </c>
      <c r="NRD68" s="4" t="s">
        <v>109</v>
      </c>
      <c r="NRE68" s="3" t="s">
        <v>392</v>
      </c>
      <c r="NRF68" s="3"/>
      <c r="NRG68" s="3"/>
      <c r="NRH68" s="4" t="s">
        <v>108</v>
      </c>
      <c r="NRI68" s="4" t="s">
        <v>108</v>
      </c>
      <c r="NRJ68" s="4" t="s">
        <v>108</v>
      </c>
      <c r="NRK68" s="4" t="s">
        <v>108</v>
      </c>
      <c r="NRL68" s="4" t="s">
        <v>108</v>
      </c>
      <c r="NRM68" s="4" t="s">
        <v>108</v>
      </c>
      <c r="NRN68" s="4" t="s">
        <v>108</v>
      </c>
      <c r="NRO68" s="4" t="s">
        <v>108</v>
      </c>
      <c r="NRP68" s="4" t="s">
        <v>108</v>
      </c>
      <c r="NRQ68" s="4" t="s">
        <v>108</v>
      </c>
      <c r="NRR68" s="4" t="s">
        <v>108</v>
      </c>
      <c r="NRS68" s="4" t="s">
        <v>108</v>
      </c>
      <c r="NRT68" s="4" t="s">
        <v>109</v>
      </c>
      <c r="NRU68" s="3" t="s">
        <v>392</v>
      </c>
      <c r="NRV68" s="3"/>
      <c r="NRW68" s="3"/>
      <c r="NRX68" s="4" t="s">
        <v>108</v>
      </c>
      <c r="NRY68" s="4" t="s">
        <v>108</v>
      </c>
      <c r="NRZ68" s="4" t="s">
        <v>108</v>
      </c>
      <c r="NSA68" s="4" t="s">
        <v>108</v>
      </c>
      <c r="NSB68" s="4" t="s">
        <v>108</v>
      </c>
      <c r="NSC68" s="4" t="s">
        <v>108</v>
      </c>
      <c r="NSD68" s="4" t="s">
        <v>108</v>
      </c>
      <c r="NSE68" s="4" t="s">
        <v>108</v>
      </c>
      <c r="NSF68" s="4" t="s">
        <v>108</v>
      </c>
      <c r="NSG68" s="4" t="s">
        <v>108</v>
      </c>
      <c r="NSH68" s="4" t="s">
        <v>108</v>
      </c>
      <c r="NSI68" s="4" t="s">
        <v>108</v>
      </c>
      <c r="NSJ68" s="4" t="s">
        <v>109</v>
      </c>
      <c r="NSK68" s="3" t="s">
        <v>392</v>
      </c>
      <c r="NSL68" s="3"/>
      <c r="NSM68" s="3"/>
      <c r="NSN68" s="4" t="s">
        <v>108</v>
      </c>
      <c r="NSO68" s="4" t="s">
        <v>108</v>
      </c>
      <c r="NSP68" s="4" t="s">
        <v>108</v>
      </c>
      <c r="NSQ68" s="4" t="s">
        <v>108</v>
      </c>
      <c r="NSR68" s="4" t="s">
        <v>108</v>
      </c>
      <c r="NSS68" s="4" t="s">
        <v>108</v>
      </c>
      <c r="NST68" s="4" t="s">
        <v>108</v>
      </c>
      <c r="NSU68" s="4" t="s">
        <v>108</v>
      </c>
      <c r="NSV68" s="4" t="s">
        <v>108</v>
      </c>
      <c r="NSW68" s="4" t="s">
        <v>108</v>
      </c>
      <c r="NSX68" s="4" t="s">
        <v>108</v>
      </c>
      <c r="NSY68" s="4" t="s">
        <v>108</v>
      </c>
      <c r="NSZ68" s="4" t="s">
        <v>109</v>
      </c>
      <c r="NTA68" s="3" t="s">
        <v>392</v>
      </c>
      <c r="NTB68" s="3"/>
      <c r="NTC68" s="3"/>
      <c r="NTD68" s="4" t="s">
        <v>108</v>
      </c>
      <c r="NTE68" s="4" t="s">
        <v>108</v>
      </c>
      <c r="NTF68" s="4" t="s">
        <v>108</v>
      </c>
      <c r="NTG68" s="4" t="s">
        <v>108</v>
      </c>
      <c r="NTH68" s="4" t="s">
        <v>108</v>
      </c>
      <c r="NTI68" s="4" t="s">
        <v>108</v>
      </c>
      <c r="NTJ68" s="4" t="s">
        <v>108</v>
      </c>
      <c r="NTK68" s="4" t="s">
        <v>108</v>
      </c>
      <c r="NTL68" s="4" t="s">
        <v>108</v>
      </c>
      <c r="NTM68" s="4" t="s">
        <v>108</v>
      </c>
      <c r="NTN68" s="4" t="s">
        <v>108</v>
      </c>
      <c r="NTO68" s="4" t="s">
        <v>108</v>
      </c>
      <c r="NTP68" s="4" t="s">
        <v>109</v>
      </c>
      <c r="NTQ68" s="3" t="s">
        <v>392</v>
      </c>
      <c r="NTR68" s="3"/>
      <c r="NTS68" s="3"/>
      <c r="NTT68" s="4" t="s">
        <v>108</v>
      </c>
      <c r="NTU68" s="4" t="s">
        <v>108</v>
      </c>
      <c r="NTV68" s="4" t="s">
        <v>108</v>
      </c>
      <c r="NTW68" s="4" t="s">
        <v>108</v>
      </c>
      <c r="NTX68" s="4" t="s">
        <v>108</v>
      </c>
      <c r="NTY68" s="4" t="s">
        <v>108</v>
      </c>
      <c r="NTZ68" s="4" t="s">
        <v>108</v>
      </c>
      <c r="NUA68" s="4" t="s">
        <v>108</v>
      </c>
      <c r="NUB68" s="4" t="s">
        <v>108</v>
      </c>
      <c r="NUC68" s="4" t="s">
        <v>108</v>
      </c>
      <c r="NUD68" s="4" t="s">
        <v>108</v>
      </c>
      <c r="NUE68" s="4" t="s">
        <v>108</v>
      </c>
      <c r="NUF68" s="4" t="s">
        <v>109</v>
      </c>
      <c r="NUG68" s="3" t="s">
        <v>392</v>
      </c>
      <c r="NUH68" s="3"/>
      <c r="NUI68" s="3"/>
      <c r="NUJ68" s="4" t="s">
        <v>108</v>
      </c>
      <c r="NUK68" s="4" t="s">
        <v>108</v>
      </c>
      <c r="NUL68" s="4" t="s">
        <v>108</v>
      </c>
      <c r="NUM68" s="4" t="s">
        <v>108</v>
      </c>
      <c r="NUN68" s="4" t="s">
        <v>108</v>
      </c>
      <c r="NUO68" s="4" t="s">
        <v>108</v>
      </c>
      <c r="NUP68" s="4" t="s">
        <v>108</v>
      </c>
      <c r="NUQ68" s="4" t="s">
        <v>108</v>
      </c>
      <c r="NUR68" s="4" t="s">
        <v>108</v>
      </c>
      <c r="NUS68" s="4" t="s">
        <v>108</v>
      </c>
      <c r="NUT68" s="4" t="s">
        <v>108</v>
      </c>
      <c r="NUU68" s="4" t="s">
        <v>108</v>
      </c>
      <c r="NUV68" s="4" t="s">
        <v>109</v>
      </c>
      <c r="NUW68" s="3" t="s">
        <v>392</v>
      </c>
      <c r="NUX68" s="3"/>
      <c r="NUY68" s="3"/>
      <c r="NUZ68" s="4" t="s">
        <v>108</v>
      </c>
      <c r="NVA68" s="4" t="s">
        <v>108</v>
      </c>
      <c r="NVB68" s="4" t="s">
        <v>108</v>
      </c>
      <c r="NVC68" s="4" t="s">
        <v>108</v>
      </c>
      <c r="NVD68" s="4" t="s">
        <v>108</v>
      </c>
      <c r="NVE68" s="4" t="s">
        <v>108</v>
      </c>
      <c r="NVF68" s="4" t="s">
        <v>108</v>
      </c>
      <c r="NVG68" s="4" t="s">
        <v>108</v>
      </c>
      <c r="NVH68" s="4" t="s">
        <v>108</v>
      </c>
      <c r="NVI68" s="4" t="s">
        <v>108</v>
      </c>
      <c r="NVJ68" s="4" t="s">
        <v>108</v>
      </c>
      <c r="NVK68" s="4" t="s">
        <v>108</v>
      </c>
      <c r="NVL68" s="4" t="s">
        <v>109</v>
      </c>
      <c r="NVM68" s="3" t="s">
        <v>392</v>
      </c>
      <c r="NVN68" s="3"/>
      <c r="NVO68" s="3"/>
      <c r="NVP68" s="4" t="s">
        <v>108</v>
      </c>
      <c r="NVQ68" s="4" t="s">
        <v>108</v>
      </c>
      <c r="NVR68" s="4" t="s">
        <v>108</v>
      </c>
      <c r="NVS68" s="4" t="s">
        <v>108</v>
      </c>
      <c r="NVT68" s="4" t="s">
        <v>108</v>
      </c>
      <c r="NVU68" s="4" t="s">
        <v>108</v>
      </c>
      <c r="NVV68" s="4" t="s">
        <v>108</v>
      </c>
      <c r="NVW68" s="4" t="s">
        <v>108</v>
      </c>
      <c r="NVX68" s="4" t="s">
        <v>108</v>
      </c>
      <c r="NVY68" s="4" t="s">
        <v>108</v>
      </c>
      <c r="NVZ68" s="4" t="s">
        <v>108</v>
      </c>
      <c r="NWA68" s="4" t="s">
        <v>108</v>
      </c>
      <c r="NWB68" s="4" t="s">
        <v>109</v>
      </c>
      <c r="NWC68" s="3" t="s">
        <v>392</v>
      </c>
      <c r="NWD68" s="3"/>
      <c r="NWE68" s="3"/>
      <c r="NWF68" s="4" t="s">
        <v>108</v>
      </c>
      <c r="NWG68" s="4" t="s">
        <v>108</v>
      </c>
      <c r="NWH68" s="4" t="s">
        <v>108</v>
      </c>
      <c r="NWI68" s="4" t="s">
        <v>108</v>
      </c>
      <c r="NWJ68" s="4" t="s">
        <v>108</v>
      </c>
      <c r="NWK68" s="4" t="s">
        <v>108</v>
      </c>
      <c r="NWL68" s="4" t="s">
        <v>108</v>
      </c>
      <c r="NWM68" s="4" t="s">
        <v>108</v>
      </c>
      <c r="NWN68" s="4" t="s">
        <v>108</v>
      </c>
      <c r="NWO68" s="4" t="s">
        <v>108</v>
      </c>
      <c r="NWP68" s="4" t="s">
        <v>108</v>
      </c>
      <c r="NWQ68" s="4" t="s">
        <v>108</v>
      </c>
      <c r="NWR68" s="4" t="s">
        <v>109</v>
      </c>
      <c r="NWS68" s="3" t="s">
        <v>392</v>
      </c>
      <c r="NWT68" s="3"/>
      <c r="NWU68" s="3"/>
      <c r="NWV68" s="4" t="s">
        <v>108</v>
      </c>
      <c r="NWW68" s="4" t="s">
        <v>108</v>
      </c>
      <c r="NWX68" s="4" t="s">
        <v>108</v>
      </c>
      <c r="NWY68" s="4" t="s">
        <v>108</v>
      </c>
      <c r="NWZ68" s="4" t="s">
        <v>108</v>
      </c>
      <c r="NXA68" s="4" t="s">
        <v>108</v>
      </c>
      <c r="NXB68" s="4" t="s">
        <v>108</v>
      </c>
      <c r="NXC68" s="4" t="s">
        <v>108</v>
      </c>
      <c r="NXD68" s="4" t="s">
        <v>108</v>
      </c>
      <c r="NXE68" s="4" t="s">
        <v>108</v>
      </c>
      <c r="NXF68" s="4" t="s">
        <v>108</v>
      </c>
      <c r="NXG68" s="4" t="s">
        <v>108</v>
      </c>
      <c r="NXH68" s="4" t="s">
        <v>109</v>
      </c>
      <c r="NXI68" s="3" t="s">
        <v>392</v>
      </c>
      <c r="NXJ68" s="3"/>
      <c r="NXK68" s="3"/>
      <c r="NXL68" s="4" t="s">
        <v>108</v>
      </c>
      <c r="NXM68" s="4" t="s">
        <v>108</v>
      </c>
      <c r="NXN68" s="4" t="s">
        <v>108</v>
      </c>
      <c r="NXO68" s="4" t="s">
        <v>108</v>
      </c>
      <c r="NXP68" s="4" t="s">
        <v>108</v>
      </c>
      <c r="NXQ68" s="4" t="s">
        <v>108</v>
      </c>
      <c r="NXR68" s="4" t="s">
        <v>108</v>
      </c>
      <c r="NXS68" s="4" t="s">
        <v>108</v>
      </c>
      <c r="NXT68" s="4" t="s">
        <v>108</v>
      </c>
      <c r="NXU68" s="4" t="s">
        <v>108</v>
      </c>
      <c r="NXV68" s="4" t="s">
        <v>108</v>
      </c>
      <c r="NXW68" s="4" t="s">
        <v>108</v>
      </c>
      <c r="NXX68" s="4" t="s">
        <v>109</v>
      </c>
      <c r="NXY68" s="3" t="s">
        <v>392</v>
      </c>
      <c r="NXZ68" s="3"/>
      <c r="NYA68" s="3"/>
      <c r="NYB68" s="4" t="s">
        <v>108</v>
      </c>
      <c r="NYC68" s="4" t="s">
        <v>108</v>
      </c>
      <c r="NYD68" s="4" t="s">
        <v>108</v>
      </c>
      <c r="NYE68" s="4" t="s">
        <v>108</v>
      </c>
      <c r="NYF68" s="4" t="s">
        <v>108</v>
      </c>
      <c r="NYG68" s="4" t="s">
        <v>108</v>
      </c>
      <c r="NYH68" s="4" t="s">
        <v>108</v>
      </c>
      <c r="NYI68" s="4" t="s">
        <v>108</v>
      </c>
      <c r="NYJ68" s="4" t="s">
        <v>108</v>
      </c>
      <c r="NYK68" s="4" t="s">
        <v>108</v>
      </c>
      <c r="NYL68" s="4" t="s">
        <v>108</v>
      </c>
      <c r="NYM68" s="4" t="s">
        <v>108</v>
      </c>
      <c r="NYN68" s="4" t="s">
        <v>109</v>
      </c>
      <c r="NYO68" s="3" t="s">
        <v>392</v>
      </c>
      <c r="NYP68" s="3"/>
      <c r="NYQ68" s="3"/>
      <c r="NYR68" s="4" t="s">
        <v>108</v>
      </c>
      <c r="NYS68" s="4" t="s">
        <v>108</v>
      </c>
      <c r="NYT68" s="4" t="s">
        <v>108</v>
      </c>
      <c r="NYU68" s="4" t="s">
        <v>108</v>
      </c>
      <c r="NYV68" s="4" t="s">
        <v>108</v>
      </c>
      <c r="NYW68" s="4" t="s">
        <v>108</v>
      </c>
      <c r="NYX68" s="4" t="s">
        <v>108</v>
      </c>
      <c r="NYY68" s="4" t="s">
        <v>108</v>
      </c>
      <c r="NYZ68" s="4" t="s">
        <v>108</v>
      </c>
      <c r="NZA68" s="4" t="s">
        <v>108</v>
      </c>
      <c r="NZB68" s="4" t="s">
        <v>108</v>
      </c>
      <c r="NZC68" s="4" t="s">
        <v>108</v>
      </c>
      <c r="NZD68" s="4" t="s">
        <v>109</v>
      </c>
      <c r="NZE68" s="3" t="s">
        <v>392</v>
      </c>
      <c r="NZF68" s="3"/>
      <c r="NZG68" s="3"/>
      <c r="NZH68" s="4" t="s">
        <v>108</v>
      </c>
      <c r="NZI68" s="4" t="s">
        <v>108</v>
      </c>
      <c r="NZJ68" s="4" t="s">
        <v>108</v>
      </c>
      <c r="NZK68" s="4" t="s">
        <v>108</v>
      </c>
      <c r="NZL68" s="4" t="s">
        <v>108</v>
      </c>
      <c r="NZM68" s="4" t="s">
        <v>108</v>
      </c>
      <c r="NZN68" s="4" t="s">
        <v>108</v>
      </c>
      <c r="NZO68" s="4" t="s">
        <v>108</v>
      </c>
      <c r="NZP68" s="4" t="s">
        <v>108</v>
      </c>
      <c r="NZQ68" s="4" t="s">
        <v>108</v>
      </c>
      <c r="NZR68" s="4" t="s">
        <v>108</v>
      </c>
      <c r="NZS68" s="4" t="s">
        <v>108</v>
      </c>
      <c r="NZT68" s="4" t="s">
        <v>109</v>
      </c>
      <c r="NZU68" s="3" t="s">
        <v>392</v>
      </c>
      <c r="NZV68" s="3"/>
      <c r="NZW68" s="3"/>
      <c r="NZX68" s="4" t="s">
        <v>108</v>
      </c>
      <c r="NZY68" s="4" t="s">
        <v>108</v>
      </c>
      <c r="NZZ68" s="4" t="s">
        <v>108</v>
      </c>
      <c r="OAA68" s="4" t="s">
        <v>108</v>
      </c>
      <c r="OAB68" s="4" t="s">
        <v>108</v>
      </c>
      <c r="OAC68" s="4" t="s">
        <v>108</v>
      </c>
      <c r="OAD68" s="4" t="s">
        <v>108</v>
      </c>
      <c r="OAE68" s="4" t="s">
        <v>108</v>
      </c>
      <c r="OAF68" s="4" t="s">
        <v>108</v>
      </c>
      <c r="OAG68" s="4" t="s">
        <v>108</v>
      </c>
      <c r="OAH68" s="4" t="s">
        <v>108</v>
      </c>
      <c r="OAI68" s="4" t="s">
        <v>108</v>
      </c>
      <c r="OAJ68" s="4" t="s">
        <v>109</v>
      </c>
      <c r="OAK68" s="3" t="s">
        <v>392</v>
      </c>
      <c r="OAL68" s="3"/>
      <c r="OAM68" s="3"/>
      <c r="OAN68" s="4" t="s">
        <v>108</v>
      </c>
      <c r="OAO68" s="4" t="s">
        <v>108</v>
      </c>
      <c r="OAP68" s="4" t="s">
        <v>108</v>
      </c>
      <c r="OAQ68" s="4" t="s">
        <v>108</v>
      </c>
      <c r="OAR68" s="4" t="s">
        <v>108</v>
      </c>
      <c r="OAS68" s="4" t="s">
        <v>108</v>
      </c>
      <c r="OAT68" s="4" t="s">
        <v>108</v>
      </c>
      <c r="OAU68" s="4" t="s">
        <v>108</v>
      </c>
      <c r="OAV68" s="4" t="s">
        <v>108</v>
      </c>
      <c r="OAW68" s="4" t="s">
        <v>108</v>
      </c>
      <c r="OAX68" s="4" t="s">
        <v>108</v>
      </c>
      <c r="OAY68" s="4" t="s">
        <v>108</v>
      </c>
      <c r="OAZ68" s="4" t="s">
        <v>109</v>
      </c>
      <c r="OBA68" s="3" t="s">
        <v>392</v>
      </c>
      <c r="OBB68" s="3"/>
      <c r="OBC68" s="3"/>
      <c r="OBD68" s="4" t="s">
        <v>108</v>
      </c>
      <c r="OBE68" s="4" t="s">
        <v>108</v>
      </c>
      <c r="OBF68" s="4" t="s">
        <v>108</v>
      </c>
      <c r="OBG68" s="4" t="s">
        <v>108</v>
      </c>
      <c r="OBH68" s="4" t="s">
        <v>108</v>
      </c>
      <c r="OBI68" s="4" t="s">
        <v>108</v>
      </c>
      <c r="OBJ68" s="4" t="s">
        <v>108</v>
      </c>
      <c r="OBK68" s="4" t="s">
        <v>108</v>
      </c>
      <c r="OBL68" s="4" t="s">
        <v>108</v>
      </c>
      <c r="OBM68" s="4" t="s">
        <v>108</v>
      </c>
      <c r="OBN68" s="4" t="s">
        <v>108</v>
      </c>
      <c r="OBO68" s="4" t="s">
        <v>108</v>
      </c>
      <c r="OBP68" s="4" t="s">
        <v>109</v>
      </c>
      <c r="OBQ68" s="3" t="s">
        <v>392</v>
      </c>
      <c r="OBR68" s="3"/>
      <c r="OBS68" s="3"/>
      <c r="OBT68" s="4" t="s">
        <v>108</v>
      </c>
      <c r="OBU68" s="4" t="s">
        <v>108</v>
      </c>
      <c r="OBV68" s="4" t="s">
        <v>108</v>
      </c>
      <c r="OBW68" s="4" t="s">
        <v>108</v>
      </c>
      <c r="OBX68" s="4" t="s">
        <v>108</v>
      </c>
      <c r="OBY68" s="4" t="s">
        <v>108</v>
      </c>
      <c r="OBZ68" s="4" t="s">
        <v>108</v>
      </c>
      <c r="OCA68" s="4" t="s">
        <v>108</v>
      </c>
      <c r="OCB68" s="4" t="s">
        <v>108</v>
      </c>
      <c r="OCC68" s="4" t="s">
        <v>108</v>
      </c>
      <c r="OCD68" s="4" t="s">
        <v>108</v>
      </c>
      <c r="OCE68" s="4" t="s">
        <v>108</v>
      </c>
      <c r="OCF68" s="4" t="s">
        <v>109</v>
      </c>
      <c r="OCG68" s="3" t="s">
        <v>392</v>
      </c>
      <c r="OCH68" s="3"/>
      <c r="OCI68" s="3"/>
      <c r="OCJ68" s="4" t="s">
        <v>108</v>
      </c>
      <c r="OCK68" s="4" t="s">
        <v>108</v>
      </c>
      <c r="OCL68" s="4" t="s">
        <v>108</v>
      </c>
      <c r="OCM68" s="4" t="s">
        <v>108</v>
      </c>
      <c r="OCN68" s="4" t="s">
        <v>108</v>
      </c>
      <c r="OCO68" s="4" t="s">
        <v>108</v>
      </c>
      <c r="OCP68" s="4" t="s">
        <v>108</v>
      </c>
      <c r="OCQ68" s="4" t="s">
        <v>108</v>
      </c>
      <c r="OCR68" s="4" t="s">
        <v>108</v>
      </c>
      <c r="OCS68" s="4" t="s">
        <v>108</v>
      </c>
      <c r="OCT68" s="4" t="s">
        <v>108</v>
      </c>
      <c r="OCU68" s="4" t="s">
        <v>108</v>
      </c>
      <c r="OCV68" s="4" t="s">
        <v>109</v>
      </c>
      <c r="OCW68" s="3" t="s">
        <v>392</v>
      </c>
      <c r="OCX68" s="3"/>
      <c r="OCY68" s="3"/>
      <c r="OCZ68" s="4" t="s">
        <v>108</v>
      </c>
      <c r="ODA68" s="4" t="s">
        <v>108</v>
      </c>
      <c r="ODB68" s="4" t="s">
        <v>108</v>
      </c>
      <c r="ODC68" s="4" t="s">
        <v>108</v>
      </c>
      <c r="ODD68" s="4" t="s">
        <v>108</v>
      </c>
      <c r="ODE68" s="4" t="s">
        <v>108</v>
      </c>
      <c r="ODF68" s="4" t="s">
        <v>108</v>
      </c>
      <c r="ODG68" s="4" t="s">
        <v>108</v>
      </c>
      <c r="ODH68" s="4" t="s">
        <v>108</v>
      </c>
      <c r="ODI68" s="4" t="s">
        <v>108</v>
      </c>
      <c r="ODJ68" s="4" t="s">
        <v>108</v>
      </c>
      <c r="ODK68" s="4" t="s">
        <v>108</v>
      </c>
      <c r="ODL68" s="4" t="s">
        <v>109</v>
      </c>
      <c r="ODM68" s="3" t="s">
        <v>392</v>
      </c>
      <c r="ODN68" s="3"/>
      <c r="ODO68" s="3"/>
      <c r="ODP68" s="4" t="s">
        <v>108</v>
      </c>
      <c r="ODQ68" s="4" t="s">
        <v>108</v>
      </c>
      <c r="ODR68" s="4" t="s">
        <v>108</v>
      </c>
      <c r="ODS68" s="4" t="s">
        <v>108</v>
      </c>
      <c r="ODT68" s="4" t="s">
        <v>108</v>
      </c>
      <c r="ODU68" s="4" t="s">
        <v>108</v>
      </c>
      <c r="ODV68" s="4" t="s">
        <v>108</v>
      </c>
      <c r="ODW68" s="4" t="s">
        <v>108</v>
      </c>
      <c r="ODX68" s="4" t="s">
        <v>108</v>
      </c>
      <c r="ODY68" s="4" t="s">
        <v>108</v>
      </c>
      <c r="ODZ68" s="4" t="s">
        <v>108</v>
      </c>
      <c r="OEA68" s="4" t="s">
        <v>108</v>
      </c>
      <c r="OEB68" s="4" t="s">
        <v>109</v>
      </c>
      <c r="OEC68" s="3" t="s">
        <v>392</v>
      </c>
      <c r="OED68" s="3"/>
      <c r="OEE68" s="3"/>
      <c r="OEF68" s="4" t="s">
        <v>108</v>
      </c>
      <c r="OEG68" s="4" t="s">
        <v>108</v>
      </c>
      <c r="OEH68" s="4" t="s">
        <v>108</v>
      </c>
      <c r="OEI68" s="4" t="s">
        <v>108</v>
      </c>
      <c r="OEJ68" s="4" t="s">
        <v>108</v>
      </c>
      <c r="OEK68" s="4" t="s">
        <v>108</v>
      </c>
      <c r="OEL68" s="4" t="s">
        <v>108</v>
      </c>
      <c r="OEM68" s="4" t="s">
        <v>108</v>
      </c>
      <c r="OEN68" s="4" t="s">
        <v>108</v>
      </c>
      <c r="OEO68" s="4" t="s">
        <v>108</v>
      </c>
      <c r="OEP68" s="4" t="s">
        <v>108</v>
      </c>
      <c r="OEQ68" s="4" t="s">
        <v>108</v>
      </c>
      <c r="OER68" s="4" t="s">
        <v>109</v>
      </c>
      <c r="OES68" s="3" t="s">
        <v>392</v>
      </c>
      <c r="OET68" s="3"/>
      <c r="OEU68" s="3"/>
      <c r="OEV68" s="4" t="s">
        <v>108</v>
      </c>
      <c r="OEW68" s="4" t="s">
        <v>108</v>
      </c>
      <c r="OEX68" s="4" t="s">
        <v>108</v>
      </c>
      <c r="OEY68" s="4" t="s">
        <v>108</v>
      </c>
      <c r="OEZ68" s="4" t="s">
        <v>108</v>
      </c>
      <c r="OFA68" s="4" t="s">
        <v>108</v>
      </c>
      <c r="OFB68" s="4" t="s">
        <v>108</v>
      </c>
      <c r="OFC68" s="4" t="s">
        <v>108</v>
      </c>
      <c r="OFD68" s="4" t="s">
        <v>108</v>
      </c>
      <c r="OFE68" s="4" t="s">
        <v>108</v>
      </c>
      <c r="OFF68" s="4" t="s">
        <v>108</v>
      </c>
      <c r="OFG68" s="4" t="s">
        <v>108</v>
      </c>
      <c r="OFH68" s="4" t="s">
        <v>109</v>
      </c>
      <c r="OFI68" s="3" t="s">
        <v>392</v>
      </c>
      <c r="OFJ68" s="3"/>
      <c r="OFK68" s="3"/>
      <c r="OFL68" s="4" t="s">
        <v>108</v>
      </c>
      <c r="OFM68" s="4" t="s">
        <v>108</v>
      </c>
      <c r="OFN68" s="4" t="s">
        <v>108</v>
      </c>
      <c r="OFO68" s="4" t="s">
        <v>108</v>
      </c>
      <c r="OFP68" s="4" t="s">
        <v>108</v>
      </c>
      <c r="OFQ68" s="4" t="s">
        <v>108</v>
      </c>
      <c r="OFR68" s="4" t="s">
        <v>108</v>
      </c>
      <c r="OFS68" s="4" t="s">
        <v>108</v>
      </c>
      <c r="OFT68" s="4" t="s">
        <v>108</v>
      </c>
      <c r="OFU68" s="4" t="s">
        <v>108</v>
      </c>
      <c r="OFV68" s="4" t="s">
        <v>108</v>
      </c>
      <c r="OFW68" s="4" t="s">
        <v>108</v>
      </c>
      <c r="OFX68" s="4" t="s">
        <v>109</v>
      </c>
      <c r="OFY68" s="3" t="s">
        <v>392</v>
      </c>
      <c r="OFZ68" s="3"/>
      <c r="OGA68" s="3"/>
      <c r="OGB68" s="4" t="s">
        <v>108</v>
      </c>
      <c r="OGC68" s="4" t="s">
        <v>108</v>
      </c>
      <c r="OGD68" s="4" t="s">
        <v>108</v>
      </c>
      <c r="OGE68" s="4" t="s">
        <v>108</v>
      </c>
      <c r="OGF68" s="4" t="s">
        <v>108</v>
      </c>
      <c r="OGG68" s="4" t="s">
        <v>108</v>
      </c>
      <c r="OGH68" s="4" t="s">
        <v>108</v>
      </c>
      <c r="OGI68" s="4" t="s">
        <v>108</v>
      </c>
      <c r="OGJ68" s="4" t="s">
        <v>108</v>
      </c>
      <c r="OGK68" s="4" t="s">
        <v>108</v>
      </c>
      <c r="OGL68" s="4" t="s">
        <v>108</v>
      </c>
      <c r="OGM68" s="4" t="s">
        <v>108</v>
      </c>
      <c r="OGN68" s="4" t="s">
        <v>109</v>
      </c>
      <c r="OGO68" s="3" t="s">
        <v>392</v>
      </c>
      <c r="OGP68" s="3"/>
      <c r="OGQ68" s="3"/>
      <c r="OGR68" s="4" t="s">
        <v>108</v>
      </c>
      <c r="OGS68" s="4" t="s">
        <v>108</v>
      </c>
      <c r="OGT68" s="4" t="s">
        <v>108</v>
      </c>
      <c r="OGU68" s="4" t="s">
        <v>108</v>
      </c>
      <c r="OGV68" s="4" t="s">
        <v>108</v>
      </c>
      <c r="OGW68" s="4" t="s">
        <v>108</v>
      </c>
      <c r="OGX68" s="4" t="s">
        <v>108</v>
      </c>
      <c r="OGY68" s="4" t="s">
        <v>108</v>
      </c>
      <c r="OGZ68" s="4" t="s">
        <v>108</v>
      </c>
      <c r="OHA68" s="4" t="s">
        <v>108</v>
      </c>
      <c r="OHB68" s="4" t="s">
        <v>108</v>
      </c>
      <c r="OHC68" s="4" t="s">
        <v>108</v>
      </c>
      <c r="OHD68" s="4" t="s">
        <v>109</v>
      </c>
      <c r="OHE68" s="3" t="s">
        <v>392</v>
      </c>
      <c r="OHF68" s="3"/>
      <c r="OHG68" s="3"/>
      <c r="OHH68" s="4" t="s">
        <v>108</v>
      </c>
      <c r="OHI68" s="4" t="s">
        <v>108</v>
      </c>
      <c r="OHJ68" s="4" t="s">
        <v>108</v>
      </c>
      <c r="OHK68" s="4" t="s">
        <v>108</v>
      </c>
      <c r="OHL68" s="4" t="s">
        <v>108</v>
      </c>
      <c r="OHM68" s="4" t="s">
        <v>108</v>
      </c>
      <c r="OHN68" s="4" t="s">
        <v>108</v>
      </c>
      <c r="OHO68" s="4" t="s">
        <v>108</v>
      </c>
      <c r="OHP68" s="4" t="s">
        <v>108</v>
      </c>
      <c r="OHQ68" s="4" t="s">
        <v>108</v>
      </c>
      <c r="OHR68" s="4" t="s">
        <v>108</v>
      </c>
      <c r="OHS68" s="4" t="s">
        <v>108</v>
      </c>
      <c r="OHT68" s="4" t="s">
        <v>109</v>
      </c>
      <c r="OHU68" s="3" t="s">
        <v>392</v>
      </c>
      <c r="OHV68" s="3"/>
      <c r="OHW68" s="3"/>
      <c r="OHX68" s="4" t="s">
        <v>108</v>
      </c>
      <c r="OHY68" s="4" t="s">
        <v>108</v>
      </c>
      <c r="OHZ68" s="4" t="s">
        <v>108</v>
      </c>
      <c r="OIA68" s="4" t="s">
        <v>108</v>
      </c>
      <c r="OIB68" s="4" t="s">
        <v>108</v>
      </c>
      <c r="OIC68" s="4" t="s">
        <v>108</v>
      </c>
      <c r="OID68" s="4" t="s">
        <v>108</v>
      </c>
      <c r="OIE68" s="4" t="s">
        <v>108</v>
      </c>
      <c r="OIF68" s="4" t="s">
        <v>108</v>
      </c>
      <c r="OIG68" s="4" t="s">
        <v>108</v>
      </c>
      <c r="OIH68" s="4" t="s">
        <v>108</v>
      </c>
      <c r="OII68" s="4" t="s">
        <v>108</v>
      </c>
      <c r="OIJ68" s="4" t="s">
        <v>109</v>
      </c>
      <c r="OIK68" s="3" t="s">
        <v>392</v>
      </c>
      <c r="OIL68" s="3"/>
      <c r="OIM68" s="3"/>
      <c r="OIN68" s="4" t="s">
        <v>108</v>
      </c>
      <c r="OIO68" s="4" t="s">
        <v>108</v>
      </c>
      <c r="OIP68" s="4" t="s">
        <v>108</v>
      </c>
      <c r="OIQ68" s="4" t="s">
        <v>108</v>
      </c>
      <c r="OIR68" s="4" t="s">
        <v>108</v>
      </c>
      <c r="OIS68" s="4" t="s">
        <v>108</v>
      </c>
      <c r="OIT68" s="4" t="s">
        <v>108</v>
      </c>
      <c r="OIU68" s="4" t="s">
        <v>108</v>
      </c>
      <c r="OIV68" s="4" t="s">
        <v>108</v>
      </c>
      <c r="OIW68" s="4" t="s">
        <v>108</v>
      </c>
      <c r="OIX68" s="4" t="s">
        <v>108</v>
      </c>
      <c r="OIY68" s="4" t="s">
        <v>108</v>
      </c>
      <c r="OIZ68" s="4" t="s">
        <v>109</v>
      </c>
      <c r="OJA68" s="3" t="s">
        <v>392</v>
      </c>
      <c r="OJB68" s="3"/>
      <c r="OJC68" s="3"/>
      <c r="OJD68" s="4" t="s">
        <v>108</v>
      </c>
      <c r="OJE68" s="4" t="s">
        <v>108</v>
      </c>
      <c r="OJF68" s="4" t="s">
        <v>108</v>
      </c>
      <c r="OJG68" s="4" t="s">
        <v>108</v>
      </c>
      <c r="OJH68" s="4" t="s">
        <v>108</v>
      </c>
      <c r="OJI68" s="4" t="s">
        <v>108</v>
      </c>
      <c r="OJJ68" s="4" t="s">
        <v>108</v>
      </c>
      <c r="OJK68" s="4" t="s">
        <v>108</v>
      </c>
      <c r="OJL68" s="4" t="s">
        <v>108</v>
      </c>
      <c r="OJM68" s="4" t="s">
        <v>108</v>
      </c>
      <c r="OJN68" s="4" t="s">
        <v>108</v>
      </c>
      <c r="OJO68" s="4" t="s">
        <v>108</v>
      </c>
      <c r="OJP68" s="4" t="s">
        <v>109</v>
      </c>
      <c r="OJQ68" s="3" t="s">
        <v>392</v>
      </c>
      <c r="OJR68" s="3"/>
      <c r="OJS68" s="3"/>
      <c r="OJT68" s="4" t="s">
        <v>108</v>
      </c>
      <c r="OJU68" s="4" t="s">
        <v>108</v>
      </c>
      <c r="OJV68" s="4" t="s">
        <v>108</v>
      </c>
      <c r="OJW68" s="4" t="s">
        <v>108</v>
      </c>
      <c r="OJX68" s="4" t="s">
        <v>108</v>
      </c>
      <c r="OJY68" s="4" t="s">
        <v>108</v>
      </c>
      <c r="OJZ68" s="4" t="s">
        <v>108</v>
      </c>
      <c r="OKA68" s="4" t="s">
        <v>108</v>
      </c>
      <c r="OKB68" s="4" t="s">
        <v>108</v>
      </c>
      <c r="OKC68" s="4" t="s">
        <v>108</v>
      </c>
      <c r="OKD68" s="4" t="s">
        <v>108</v>
      </c>
      <c r="OKE68" s="4" t="s">
        <v>108</v>
      </c>
      <c r="OKF68" s="4" t="s">
        <v>109</v>
      </c>
      <c r="OKG68" s="3" t="s">
        <v>392</v>
      </c>
      <c r="OKH68" s="3"/>
      <c r="OKI68" s="3"/>
      <c r="OKJ68" s="4" t="s">
        <v>108</v>
      </c>
      <c r="OKK68" s="4" t="s">
        <v>108</v>
      </c>
      <c r="OKL68" s="4" t="s">
        <v>108</v>
      </c>
      <c r="OKM68" s="4" t="s">
        <v>108</v>
      </c>
      <c r="OKN68" s="4" t="s">
        <v>108</v>
      </c>
      <c r="OKO68" s="4" t="s">
        <v>108</v>
      </c>
      <c r="OKP68" s="4" t="s">
        <v>108</v>
      </c>
      <c r="OKQ68" s="4" t="s">
        <v>108</v>
      </c>
      <c r="OKR68" s="4" t="s">
        <v>108</v>
      </c>
      <c r="OKS68" s="4" t="s">
        <v>108</v>
      </c>
      <c r="OKT68" s="4" t="s">
        <v>108</v>
      </c>
      <c r="OKU68" s="4" t="s">
        <v>108</v>
      </c>
      <c r="OKV68" s="4" t="s">
        <v>109</v>
      </c>
      <c r="OKW68" s="3" t="s">
        <v>392</v>
      </c>
      <c r="OKX68" s="3"/>
      <c r="OKY68" s="3"/>
      <c r="OKZ68" s="4" t="s">
        <v>108</v>
      </c>
      <c r="OLA68" s="4" t="s">
        <v>108</v>
      </c>
      <c r="OLB68" s="4" t="s">
        <v>108</v>
      </c>
      <c r="OLC68" s="4" t="s">
        <v>108</v>
      </c>
      <c r="OLD68" s="4" t="s">
        <v>108</v>
      </c>
      <c r="OLE68" s="4" t="s">
        <v>108</v>
      </c>
      <c r="OLF68" s="4" t="s">
        <v>108</v>
      </c>
      <c r="OLG68" s="4" t="s">
        <v>108</v>
      </c>
      <c r="OLH68" s="4" t="s">
        <v>108</v>
      </c>
      <c r="OLI68" s="4" t="s">
        <v>108</v>
      </c>
      <c r="OLJ68" s="4" t="s">
        <v>108</v>
      </c>
      <c r="OLK68" s="4" t="s">
        <v>108</v>
      </c>
      <c r="OLL68" s="4" t="s">
        <v>109</v>
      </c>
      <c r="OLM68" s="3" t="s">
        <v>392</v>
      </c>
      <c r="OLN68" s="3"/>
      <c r="OLO68" s="3"/>
      <c r="OLP68" s="4" t="s">
        <v>108</v>
      </c>
      <c r="OLQ68" s="4" t="s">
        <v>108</v>
      </c>
      <c r="OLR68" s="4" t="s">
        <v>108</v>
      </c>
      <c r="OLS68" s="4" t="s">
        <v>108</v>
      </c>
      <c r="OLT68" s="4" t="s">
        <v>108</v>
      </c>
      <c r="OLU68" s="4" t="s">
        <v>108</v>
      </c>
      <c r="OLV68" s="4" t="s">
        <v>108</v>
      </c>
      <c r="OLW68" s="4" t="s">
        <v>108</v>
      </c>
      <c r="OLX68" s="4" t="s">
        <v>108</v>
      </c>
      <c r="OLY68" s="4" t="s">
        <v>108</v>
      </c>
      <c r="OLZ68" s="4" t="s">
        <v>108</v>
      </c>
      <c r="OMA68" s="4" t="s">
        <v>108</v>
      </c>
      <c r="OMB68" s="4" t="s">
        <v>109</v>
      </c>
      <c r="OMC68" s="3" t="s">
        <v>392</v>
      </c>
      <c r="OMD68" s="3"/>
      <c r="OME68" s="3"/>
      <c r="OMF68" s="4" t="s">
        <v>108</v>
      </c>
      <c r="OMG68" s="4" t="s">
        <v>108</v>
      </c>
      <c r="OMH68" s="4" t="s">
        <v>108</v>
      </c>
      <c r="OMI68" s="4" t="s">
        <v>108</v>
      </c>
      <c r="OMJ68" s="4" t="s">
        <v>108</v>
      </c>
      <c r="OMK68" s="4" t="s">
        <v>108</v>
      </c>
      <c r="OML68" s="4" t="s">
        <v>108</v>
      </c>
      <c r="OMM68" s="4" t="s">
        <v>108</v>
      </c>
      <c r="OMN68" s="4" t="s">
        <v>108</v>
      </c>
      <c r="OMO68" s="4" t="s">
        <v>108</v>
      </c>
      <c r="OMP68" s="4" t="s">
        <v>108</v>
      </c>
      <c r="OMQ68" s="4" t="s">
        <v>108</v>
      </c>
      <c r="OMR68" s="4" t="s">
        <v>109</v>
      </c>
      <c r="OMS68" s="3" t="s">
        <v>392</v>
      </c>
      <c r="OMT68" s="3"/>
      <c r="OMU68" s="3"/>
      <c r="OMV68" s="4" t="s">
        <v>108</v>
      </c>
      <c r="OMW68" s="4" t="s">
        <v>108</v>
      </c>
      <c r="OMX68" s="4" t="s">
        <v>108</v>
      </c>
      <c r="OMY68" s="4" t="s">
        <v>108</v>
      </c>
      <c r="OMZ68" s="4" t="s">
        <v>108</v>
      </c>
      <c r="ONA68" s="4" t="s">
        <v>108</v>
      </c>
      <c r="ONB68" s="4" t="s">
        <v>108</v>
      </c>
      <c r="ONC68" s="4" t="s">
        <v>108</v>
      </c>
      <c r="OND68" s="4" t="s">
        <v>108</v>
      </c>
      <c r="ONE68" s="4" t="s">
        <v>108</v>
      </c>
      <c r="ONF68" s="4" t="s">
        <v>108</v>
      </c>
      <c r="ONG68" s="4" t="s">
        <v>108</v>
      </c>
      <c r="ONH68" s="4" t="s">
        <v>109</v>
      </c>
      <c r="ONI68" s="3" t="s">
        <v>392</v>
      </c>
      <c r="ONJ68" s="3"/>
      <c r="ONK68" s="3"/>
      <c r="ONL68" s="4" t="s">
        <v>108</v>
      </c>
      <c r="ONM68" s="4" t="s">
        <v>108</v>
      </c>
      <c r="ONN68" s="4" t="s">
        <v>108</v>
      </c>
      <c r="ONO68" s="4" t="s">
        <v>108</v>
      </c>
      <c r="ONP68" s="4" t="s">
        <v>108</v>
      </c>
      <c r="ONQ68" s="4" t="s">
        <v>108</v>
      </c>
      <c r="ONR68" s="4" t="s">
        <v>108</v>
      </c>
      <c r="ONS68" s="4" t="s">
        <v>108</v>
      </c>
      <c r="ONT68" s="4" t="s">
        <v>108</v>
      </c>
      <c r="ONU68" s="4" t="s">
        <v>108</v>
      </c>
      <c r="ONV68" s="4" t="s">
        <v>108</v>
      </c>
      <c r="ONW68" s="4" t="s">
        <v>108</v>
      </c>
      <c r="ONX68" s="4" t="s">
        <v>109</v>
      </c>
      <c r="ONY68" s="3" t="s">
        <v>392</v>
      </c>
      <c r="ONZ68" s="3"/>
      <c r="OOA68" s="3"/>
      <c r="OOB68" s="4" t="s">
        <v>108</v>
      </c>
      <c r="OOC68" s="4" t="s">
        <v>108</v>
      </c>
      <c r="OOD68" s="4" t="s">
        <v>108</v>
      </c>
      <c r="OOE68" s="4" t="s">
        <v>108</v>
      </c>
      <c r="OOF68" s="4" t="s">
        <v>108</v>
      </c>
      <c r="OOG68" s="4" t="s">
        <v>108</v>
      </c>
      <c r="OOH68" s="4" t="s">
        <v>108</v>
      </c>
      <c r="OOI68" s="4" t="s">
        <v>108</v>
      </c>
      <c r="OOJ68" s="4" t="s">
        <v>108</v>
      </c>
      <c r="OOK68" s="4" t="s">
        <v>108</v>
      </c>
      <c r="OOL68" s="4" t="s">
        <v>108</v>
      </c>
      <c r="OOM68" s="4" t="s">
        <v>108</v>
      </c>
      <c r="OON68" s="4" t="s">
        <v>109</v>
      </c>
      <c r="OOO68" s="3" t="s">
        <v>392</v>
      </c>
      <c r="OOP68" s="3"/>
      <c r="OOQ68" s="3"/>
      <c r="OOR68" s="4" t="s">
        <v>108</v>
      </c>
      <c r="OOS68" s="4" t="s">
        <v>108</v>
      </c>
      <c r="OOT68" s="4" t="s">
        <v>108</v>
      </c>
      <c r="OOU68" s="4" t="s">
        <v>108</v>
      </c>
      <c r="OOV68" s="4" t="s">
        <v>108</v>
      </c>
      <c r="OOW68" s="4" t="s">
        <v>108</v>
      </c>
      <c r="OOX68" s="4" t="s">
        <v>108</v>
      </c>
      <c r="OOY68" s="4" t="s">
        <v>108</v>
      </c>
      <c r="OOZ68" s="4" t="s">
        <v>108</v>
      </c>
      <c r="OPA68" s="4" t="s">
        <v>108</v>
      </c>
      <c r="OPB68" s="4" t="s">
        <v>108</v>
      </c>
      <c r="OPC68" s="4" t="s">
        <v>108</v>
      </c>
      <c r="OPD68" s="4" t="s">
        <v>109</v>
      </c>
      <c r="OPE68" s="3" t="s">
        <v>392</v>
      </c>
      <c r="OPF68" s="3"/>
      <c r="OPG68" s="3"/>
      <c r="OPH68" s="4" t="s">
        <v>108</v>
      </c>
      <c r="OPI68" s="4" t="s">
        <v>108</v>
      </c>
      <c r="OPJ68" s="4" t="s">
        <v>108</v>
      </c>
      <c r="OPK68" s="4" t="s">
        <v>108</v>
      </c>
      <c r="OPL68" s="4" t="s">
        <v>108</v>
      </c>
      <c r="OPM68" s="4" t="s">
        <v>108</v>
      </c>
      <c r="OPN68" s="4" t="s">
        <v>108</v>
      </c>
      <c r="OPO68" s="4" t="s">
        <v>108</v>
      </c>
      <c r="OPP68" s="4" t="s">
        <v>108</v>
      </c>
      <c r="OPQ68" s="4" t="s">
        <v>108</v>
      </c>
      <c r="OPR68" s="4" t="s">
        <v>108</v>
      </c>
      <c r="OPS68" s="4" t="s">
        <v>108</v>
      </c>
      <c r="OPT68" s="4" t="s">
        <v>109</v>
      </c>
      <c r="OPU68" s="3" t="s">
        <v>392</v>
      </c>
      <c r="OPV68" s="3"/>
      <c r="OPW68" s="3"/>
      <c r="OPX68" s="4" t="s">
        <v>108</v>
      </c>
      <c r="OPY68" s="4" t="s">
        <v>108</v>
      </c>
      <c r="OPZ68" s="4" t="s">
        <v>108</v>
      </c>
      <c r="OQA68" s="4" t="s">
        <v>108</v>
      </c>
      <c r="OQB68" s="4" t="s">
        <v>108</v>
      </c>
      <c r="OQC68" s="4" t="s">
        <v>108</v>
      </c>
      <c r="OQD68" s="4" t="s">
        <v>108</v>
      </c>
      <c r="OQE68" s="4" t="s">
        <v>108</v>
      </c>
      <c r="OQF68" s="4" t="s">
        <v>108</v>
      </c>
      <c r="OQG68" s="4" t="s">
        <v>108</v>
      </c>
      <c r="OQH68" s="4" t="s">
        <v>108</v>
      </c>
      <c r="OQI68" s="4" t="s">
        <v>108</v>
      </c>
      <c r="OQJ68" s="4" t="s">
        <v>109</v>
      </c>
      <c r="OQK68" s="3" t="s">
        <v>392</v>
      </c>
      <c r="OQL68" s="3"/>
      <c r="OQM68" s="3"/>
      <c r="OQN68" s="4" t="s">
        <v>108</v>
      </c>
      <c r="OQO68" s="4" t="s">
        <v>108</v>
      </c>
      <c r="OQP68" s="4" t="s">
        <v>108</v>
      </c>
      <c r="OQQ68" s="4" t="s">
        <v>108</v>
      </c>
      <c r="OQR68" s="4" t="s">
        <v>108</v>
      </c>
      <c r="OQS68" s="4" t="s">
        <v>108</v>
      </c>
      <c r="OQT68" s="4" t="s">
        <v>108</v>
      </c>
      <c r="OQU68" s="4" t="s">
        <v>108</v>
      </c>
      <c r="OQV68" s="4" t="s">
        <v>108</v>
      </c>
      <c r="OQW68" s="4" t="s">
        <v>108</v>
      </c>
      <c r="OQX68" s="4" t="s">
        <v>108</v>
      </c>
      <c r="OQY68" s="4" t="s">
        <v>108</v>
      </c>
      <c r="OQZ68" s="4" t="s">
        <v>109</v>
      </c>
      <c r="ORA68" s="3" t="s">
        <v>392</v>
      </c>
      <c r="ORB68" s="3"/>
      <c r="ORC68" s="3"/>
      <c r="ORD68" s="4" t="s">
        <v>108</v>
      </c>
      <c r="ORE68" s="4" t="s">
        <v>108</v>
      </c>
      <c r="ORF68" s="4" t="s">
        <v>108</v>
      </c>
      <c r="ORG68" s="4" t="s">
        <v>108</v>
      </c>
      <c r="ORH68" s="4" t="s">
        <v>108</v>
      </c>
      <c r="ORI68" s="4" t="s">
        <v>108</v>
      </c>
      <c r="ORJ68" s="4" t="s">
        <v>108</v>
      </c>
      <c r="ORK68" s="4" t="s">
        <v>108</v>
      </c>
      <c r="ORL68" s="4" t="s">
        <v>108</v>
      </c>
      <c r="ORM68" s="4" t="s">
        <v>108</v>
      </c>
      <c r="ORN68" s="4" t="s">
        <v>108</v>
      </c>
      <c r="ORO68" s="4" t="s">
        <v>108</v>
      </c>
      <c r="ORP68" s="4" t="s">
        <v>109</v>
      </c>
      <c r="ORQ68" s="3" t="s">
        <v>392</v>
      </c>
      <c r="ORR68" s="3"/>
      <c r="ORS68" s="3"/>
      <c r="ORT68" s="4" t="s">
        <v>108</v>
      </c>
      <c r="ORU68" s="4" t="s">
        <v>108</v>
      </c>
      <c r="ORV68" s="4" t="s">
        <v>108</v>
      </c>
      <c r="ORW68" s="4" t="s">
        <v>108</v>
      </c>
      <c r="ORX68" s="4" t="s">
        <v>108</v>
      </c>
      <c r="ORY68" s="4" t="s">
        <v>108</v>
      </c>
      <c r="ORZ68" s="4" t="s">
        <v>108</v>
      </c>
      <c r="OSA68" s="4" t="s">
        <v>108</v>
      </c>
      <c r="OSB68" s="4" t="s">
        <v>108</v>
      </c>
      <c r="OSC68" s="4" t="s">
        <v>108</v>
      </c>
      <c r="OSD68" s="4" t="s">
        <v>108</v>
      </c>
      <c r="OSE68" s="4" t="s">
        <v>108</v>
      </c>
      <c r="OSF68" s="4" t="s">
        <v>109</v>
      </c>
      <c r="OSG68" s="3" t="s">
        <v>392</v>
      </c>
      <c r="OSH68" s="3"/>
      <c r="OSI68" s="3"/>
      <c r="OSJ68" s="4" t="s">
        <v>108</v>
      </c>
      <c r="OSK68" s="4" t="s">
        <v>108</v>
      </c>
      <c r="OSL68" s="4" t="s">
        <v>108</v>
      </c>
      <c r="OSM68" s="4" t="s">
        <v>108</v>
      </c>
      <c r="OSN68" s="4" t="s">
        <v>108</v>
      </c>
      <c r="OSO68" s="4" t="s">
        <v>108</v>
      </c>
      <c r="OSP68" s="4" t="s">
        <v>108</v>
      </c>
      <c r="OSQ68" s="4" t="s">
        <v>108</v>
      </c>
      <c r="OSR68" s="4" t="s">
        <v>108</v>
      </c>
      <c r="OSS68" s="4" t="s">
        <v>108</v>
      </c>
      <c r="OST68" s="4" t="s">
        <v>108</v>
      </c>
      <c r="OSU68" s="4" t="s">
        <v>108</v>
      </c>
      <c r="OSV68" s="4" t="s">
        <v>109</v>
      </c>
      <c r="OSW68" s="3" t="s">
        <v>392</v>
      </c>
      <c r="OSX68" s="3"/>
      <c r="OSY68" s="3"/>
      <c r="OSZ68" s="4" t="s">
        <v>108</v>
      </c>
      <c r="OTA68" s="4" t="s">
        <v>108</v>
      </c>
      <c r="OTB68" s="4" t="s">
        <v>108</v>
      </c>
      <c r="OTC68" s="4" t="s">
        <v>108</v>
      </c>
      <c r="OTD68" s="4" t="s">
        <v>108</v>
      </c>
      <c r="OTE68" s="4" t="s">
        <v>108</v>
      </c>
      <c r="OTF68" s="4" t="s">
        <v>108</v>
      </c>
      <c r="OTG68" s="4" t="s">
        <v>108</v>
      </c>
      <c r="OTH68" s="4" t="s">
        <v>108</v>
      </c>
      <c r="OTI68" s="4" t="s">
        <v>108</v>
      </c>
      <c r="OTJ68" s="4" t="s">
        <v>108</v>
      </c>
      <c r="OTK68" s="4" t="s">
        <v>108</v>
      </c>
      <c r="OTL68" s="4" t="s">
        <v>109</v>
      </c>
      <c r="OTM68" s="3" t="s">
        <v>392</v>
      </c>
      <c r="OTN68" s="3"/>
      <c r="OTO68" s="3"/>
      <c r="OTP68" s="4" t="s">
        <v>108</v>
      </c>
      <c r="OTQ68" s="4" t="s">
        <v>108</v>
      </c>
      <c r="OTR68" s="4" t="s">
        <v>108</v>
      </c>
      <c r="OTS68" s="4" t="s">
        <v>108</v>
      </c>
      <c r="OTT68" s="4" t="s">
        <v>108</v>
      </c>
      <c r="OTU68" s="4" t="s">
        <v>108</v>
      </c>
      <c r="OTV68" s="4" t="s">
        <v>108</v>
      </c>
      <c r="OTW68" s="4" t="s">
        <v>108</v>
      </c>
      <c r="OTX68" s="4" t="s">
        <v>108</v>
      </c>
      <c r="OTY68" s="4" t="s">
        <v>108</v>
      </c>
      <c r="OTZ68" s="4" t="s">
        <v>108</v>
      </c>
      <c r="OUA68" s="4" t="s">
        <v>108</v>
      </c>
      <c r="OUB68" s="4" t="s">
        <v>109</v>
      </c>
      <c r="OUC68" s="3" t="s">
        <v>392</v>
      </c>
      <c r="OUD68" s="3"/>
      <c r="OUE68" s="3"/>
      <c r="OUF68" s="4" t="s">
        <v>108</v>
      </c>
      <c r="OUG68" s="4" t="s">
        <v>108</v>
      </c>
      <c r="OUH68" s="4" t="s">
        <v>108</v>
      </c>
      <c r="OUI68" s="4" t="s">
        <v>108</v>
      </c>
      <c r="OUJ68" s="4" t="s">
        <v>108</v>
      </c>
      <c r="OUK68" s="4" t="s">
        <v>108</v>
      </c>
      <c r="OUL68" s="4" t="s">
        <v>108</v>
      </c>
      <c r="OUM68" s="4" t="s">
        <v>108</v>
      </c>
      <c r="OUN68" s="4" t="s">
        <v>108</v>
      </c>
      <c r="OUO68" s="4" t="s">
        <v>108</v>
      </c>
      <c r="OUP68" s="4" t="s">
        <v>108</v>
      </c>
      <c r="OUQ68" s="4" t="s">
        <v>108</v>
      </c>
      <c r="OUR68" s="4" t="s">
        <v>109</v>
      </c>
      <c r="OUS68" s="3" t="s">
        <v>392</v>
      </c>
      <c r="OUT68" s="3"/>
      <c r="OUU68" s="3"/>
      <c r="OUV68" s="4" t="s">
        <v>108</v>
      </c>
      <c r="OUW68" s="4" t="s">
        <v>108</v>
      </c>
      <c r="OUX68" s="4" t="s">
        <v>108</v>
      </c>
      <c r="OUY68" s="4" t="s">
        <v>108</v>
      </c>
      <c r="OUZ68" s="4" t="s">
        <v>108</v>
      </c>
      <c r="OVA68" s="4" t="s">
        <v>108</v>
      </c>
      <c r="OVB68" s="4" t="s">
        <v>108</v>
      </c>
      <c r="OVC68" s="4" t="s">
        <v>108</v>
      </c>
      <c r="OVD68" s="4" t="s">
        <v>108</v>
      </c>
      <c r="OVE68" s="4" t="s">
        <v>108</v>
      </c>
      <c r="OVF68" s="4" t="s">
        <v>108</v>
      </c>
      <c r="OVG68" s="4" t="s">
        <v>108</v>
      </c>
      <c r="OVH68" s="4" t="s">
        <v>109</v>
      </c>
      <c r="OVI68" s="3" t="s">
        <v>392</v>
      </c>
      <c r="OVJ68" s="3"/>
      <c r="OVK68" s="3"/>
      <c r="OVL68" s="4" t="s">
        <v>108</v>
      </c>
      <c r="OVM68" s="4" t="s">
        <v>108</v>
      </c>
      <c r="OVN68" s="4" t="s">
        <v>108</v>
      </c>
      <c r="OVO68" s="4" t="s">
        <v>108</v>
      </c>
      <c r="OVP68" s="4" t="s">
        <v>108</v>
      </c>
      <c r="OVQ68" s="4" t="s">
        <v>108</v>
      </c>
      <c r="OVR68" s="4" t="s">
        <v>108</v>
      </c>
      <c r="OVS68" s="4" t="s">
        <v>108</v>
      </c>
      <c r="OVT68" s="4" t="s">
        <v>108</v>
      </c>
      <c r="OVU68" s="4" t="s">
        <v>108</v>
      </c>
      <c r="OVV68" s="4" t="s">
        <v>108</v>
      </c>
      <c r="OVW68" s="4" t="s">
        <v>108</v>
      </c>
      <c r="OVX68" s="4" t="s">
        <v>109</v>
      </c>
      <c r="OVY68" s="3" t="s">
        <v>392</v>
      </c>
      <c r="OVZ68" s="3"/>
      <c r="OWA68" s="3"/>
      <c r="OWB68" s="4" t="s">
        <v>108</v>
      </c>
      <c r="OWC68" s="4" t="s">
        <v>108</v>
      </c>
      <c r="OWD68" s="4" t="s">
        <v>108</v>
      </c>
      <c r="OWE68" s="4" t="s">
        <v>108</v>
      </c>
      <c r="OWF68" s="4" t="s">
        <v>108</v>
      </c>
      <c r="OWG68" s="4" t="s">
        <v>108</v>
      </c>
      <c r="OWH68" s="4" t="s">
        <v>108</v>
      </c>
      <c r="OWI68" s="4" t="s">
        <v>108</v>
      </c>
      <c r="OWJ68" s="4" t="s">
        <v>108</v>
      </c>
      <c r="OWK68" s="4" t="s">
        <v>108</v>
      </c>
      <c r="OWL68" s="4" t="s">
        <v>108</v>
      </c>
      <c r="OWM68" s="4" t="s">
        <v>108</v>
      </c>
      <c r="OWN68" s="4" t="s">
        <v>109</v>
      </c>
      <c r="OWO68" s="3" t="s">
        <v>392</v>
      </c>
      <c r="OWP68" s="3"/>
      <c r="OWQ68" s="3"/>
      <c r="OWR68" s="4" t="s">
        <v>108</v>
      </c>
      <c r="OWS68" s="4" t="s">
        <v>108</v>
      </c>
      <c r="OWT68" s="4" t="s">
        <v>108</v>
      </c>
      <c r="OWU68" s="4" t="s">
        <v>108</v>
      </c>
      <c r="OWV68" s="4" t="s">
        <v>108</v>
      </c>
      <c r="OWW68" s="4" t="s">
        <v>108</v>
      </c>
      <c r="OWX68" s="4" t="s">
        <v>108</v>
      </c>
      <c r="OWY68" s="4" t="s">
        <v>108</v>
      </c>
      <c r="OWZ68" s="4" t="s">
        <v>108</v>
      </c>
      <c r="OXA68" s="4" t="s">
        <v>108</v>
      </c>
      <c r="OXB68" s="4" t="s">
        <v>108</v>
      </c>
      <c r="OXC68" s="4" t="s">
        <v>108</v>
      </c>
      <c r="OXD68" s="4" t="s">
        <v>109</v>
      </c>
      <c r="OXE68" s="3" t="s">
        <v>392</v>
      </c>
      <c r="OXF68" s="3"/>
      <c r="OXG68" s="3"/>
      <c r="OXH68" s="4" t="s">
        <v>108</v>
      </c>
      <c r="OXI68" s="4" t="s">
        <v>108</v>
      </c>
      <c r="OXJ68" s="4" t="s">
        <v>108</v>
      </c>
      <c r="OXK68" s="4" t="s">
        <v>108</v>
      </c>
      <c r="OXL68" s="4" t="s">
        <v>108</v>
      </c>
      <c r="OXM68" s="4" t="s">
        <v>108</v>
      </c>
      <c r="OXN68" s="4" t="s">
        <v>108</v>
      </c>
      <c r="OXO68" s="4" t="s">
        <v>108</v>
      </c>
      <c r="OXP68" s="4" t="s">
        <v>108</v>
      </c>
      <c r="OXQ68" s="4" t="s">
        <v>108</v>
      </c>
      <c r="OXR68" s="4" t="s">
        <v>108</v>
      </c>
      <c r="OXS68" s="4" t="s">
        <v>108</v>
      </c>
      <c r="OXT68" s="4" t="s">
        <v>109</v>
      </c>
      <c r="OXU68" s="3" t="s">
        <v>392</v>
      </c>
      <c r="OXV68" s="3"/>
      <c r="OXW68" s="3"/>
      <c r="OXX68" s="4" t="s">
        <v>108</v>
      </c>
      <c r="OXY68" s="4" t="s">
        <v>108</v>
      </c>
      <c r="OXZ68" s="4" t="s">
        <v>108</v>
      </c>
      <c r="OYA68" s="4" t="s">
        <v>108</v>
      </c>
      <c r="OYB68" s="4" t="s">
        <v>108</v>
      </c>
      <c r="OYC68" s="4" t="s">
        <v>108</v>
      </c>
      <c r="OYD68" s="4" t="s">
        <v>108</v>
      </c>
      <c r="OYE68" s="4" t="s">
        <v>108</v>
      </c>
      <c r="OYF68" s="4" t="s">
        <v>108</v>
      </c>
      <c r="OYG68" s="4" t="s">
        <v>108</v>
      </c>
      <c r="OYH68" s="4" t="s">
        <v>108</v>
      </c>
      <c r="OYI68" s="4" t="s">
        <v>108</v>
      </c>
      <c r="OYJ68" s="4" t="s">
        <v>109</v>
      </c>
      <c r="OYK68" s="3" t="s">
        <v>392</v>
      </c>
      <c r="OYL68" s="3"/>
      <c r="OYM68" s="3"/>
      <c r="OYN68" s="4" t="s">
        <v>108</v>
      </c>
      <c r="OYO68" s="4" t="s">
        <v>108</v>
      </c>
      <c r="OYP68" s="4" t="s">
        <v>108</v>
      </c>
      <c r="OYQ68" s="4" t="s">
        <v>108</v>
      </c>
      <c r="OYR68" s="4" t="s">
        <v>108</v>
      </c>
      <c r="OYS68" s="4" t="s">
        <v>108</v>
      </c>
      <c r="OYT68" s="4" t="s">
        <v>108</v>
      </c>
      <c r="OYU68" s="4" t="s">
        <v>108</v>
      </c>
      <c r="OYV68" s="4" t="s">
        <v>108</v>
      </c>
      <c r="OYW68" s="4" t="s">
        <v>108</v>
      </c>
      <c r="OYX68" s="4" t="s">
        <v>108</v>
      </c>
      <c r="OYY68" s="4" t="s">
        <v>108</v>
      </c>
      <c r="OYZ68" s="4" t="s">
        <v>109</v>
      </c>
      <c r="OZA68" s="3" t="s">
        <v>392</v>
      </c>
      <c r="OZB68" s="3"/>
      <c r="OZC68" s="3"/>
      <c r="OZD68" s="4" t="s">
        <v>108</v>
      </c>
      <c r="OZE68" s="4" t="s">
        <v>108</v>
      </c>
      <c r="OZF68" s="4" t="s">
        <v>108</v>
      </c>
      <c r="OZG68" s="4" t="s">
        <v>108</v>
      </c>
      <c r="OZH68" s="4" t="s">
        <v>108</v>
      </c>
      <c r="OZI68" s="4" t="s">
        <v>108</v>
      </c>
      <c r="OZJ68" s="4" t="s">
        <v>108</v>
      </c>
      <c r="OZK68" s="4" t="s">
        <v>108</v>
      </c>
      <c r="OZL68" s="4" t="s">
        <v>108</v>
      </c>
      <c r="OZM68" s="4" t="s">
        <v>108</v>
      </c>
      <c r="OZN68" s="4" t="s">
        <v>108</v>
      </c>
      <c r="OZO68" s="4" t="s">
        <v>108</v>
      </c>
      <c r="OZP68" s="4" t="s">
        <v>109</v>
      </c>
      <c r="OZQ68" s="3" t="s">
        <v>392</v>
      </c>
      <c r="OZR68" s="3"/>
      <c r="OZS68" s="3"/>
      <c r="OZT68" s="4" t="s">
        <v>108</v>
      </c>
      <c r="OZU68" s="4" t="s">
        <v>108</v>
      </c>
      <c r="OZV68" s="4" t="s">
        <v>108</v>
      </c>
      <c r="OZW68" s="4" t="s">
        <v>108</v>
      </c>
      <c r="OZX68" s="4" t="s">
        <v>108</v>
      </c>
      <c r="OZY68" s="4" t="s">
        <v>108</v>
      </c>
      <c r="OZZ68" s="4" t="s">
        <v>108</v>
      </c>
      <c r="PAA68" s="4" t="s">
        <v>108</v>
      </c>
      <c r="PAB68" s="4" t="s">
        <v>108</v>
      </c>
      <c r="PAC68" s="4" t="s">
        <v>108</v>
      </c>
      <c r="PAD68" s="4" t="s">
        <v>108</v>
      </c>
      <c r="PAE68" s="4" t="s">
        <v>108</v>
      </c>
      <c r="PAF68" s="4" t="s">
        <v>109</v>
      </c>
      <c r="PAG68" s="3" t="s">
        <v>392</v>
      </c>
      <c r="PAH68" s="3"/>
      <c r="PAI68" s="3"/>
      <c r="PAJ68" s="4" t="s">
        <v>108</v>
      </c>
      <c r="PAK68" s="4" t="s">
        <v>108</v>
      </c>
      <c r="PAL68" s="4" t="s">
        <v>108</v>
      </c>
      <c r="PAM68" s="4" t="s">
        <v>108</v>
      </c>
      <c r="PAN68" s="4" t="s">
        <v>108</v>
      </c>
      <c r="PAO68" s="4" t="s">
        <v>108</v>
      </c>
      <c r="PAP68" s="4" t="s">
        <v>108</v>
      </c>
      <c r="PAQ68" s="4" t="s">
        <v>108</v>
      </c>
      <c r="PAR68" s="4" t="s">
        <v>108</v>
      </c>
      <c r="PAS68" s="4" t="s">
        <v>108</v>
      </c>
      <c r="PAT68" s="4" t="s">
        <v>108</v>
      </c>
      <c r="PAU68" s="4" t="s">
        <v>108</v>
      </c>
      <c r="PAV68" s="4" t="s">
        <v>109</v>
      </c>
      <c r="PAW68" s="3" t="s">
        <v>392</v>
      </c>
      <c r="PAX68" s="3"/>
      <c r="PAY68" s="3"/>
      <c r="PAZ68" s="4" t="s">
        <v>108</v>
      </c>
      <c r="PBA68" s="4" t="s">
        <v>108</v>
      </c>
      <c r="PBB68" s="4" t="s">
        <v>108</v>
      </c>
      <c r="PBC68" s="4" t="s">
        <v>108</v>
      </c>
      <c r="PBD68" s="4" t="s">
        <v>108</v>
      </c>
      <c r="PBE68" s="4" t="s">
        <v>108</v>
      </c>
      <c r="PBF68" s="4" t="s">
        <v>108</v>
      </c>
      <c r="PBG68" s="4" t="s">
        <v>108</v>
      </c>
      <c r="PBH68" s="4" t="s">
        <v>108</v>
      </c>
      <c r="PBI68" s="4" t="s">
        <v>108</v>
      </c>
      <c r="PBJ68" s="4" t="s">
        <v>108</v>
      </c>
      <c r="PBK68" s="4" t="s">
        <v>108</v>
      </c>
      <c r="PBL68" s="4" t="s">
        <v>109</v>
      </c>
      <c r="PBM68" s="3" t="s">
        <v>392</v>
      </c>
      <c r="PBN68" s="3"/>
      <c r="PBO68" s="3"/>
      <c r="PBP68" s="4" t="s">
        <v>108</v>
      </c>
      <c r="PBQ68" s="4" t="s">
        <v>108</v>
      </c>
      <c r="PBR68" s="4" t="s">
        <v>108</v>
      </c>
      <c r="PBS68" s="4" t="s">
        <v>108</v>
      </c>
      <c r="PBT68" s="4" t="s">
        <v>108</v>
      </c>
      <c r="PBU68" s="4" t="s">
        <v>108</v>
      </c>
      <c r="PBV68" s="4" t="s">
        <v>108</v>
      </c>
      <c r="PBW68" s="4" t="s">
        <v>108</v>
      </c>
      <c r="PBX68" s="4" t="s">
        <v>108</v>
      </c>
      <c r="PBY68" s="4" t="s">
        <v>108</v>
      </c>
      <c r="PBZ68" s="4" t="s">
        <v>108</v>
      </c>
      <c r="PCA68" s="4" t="s">
        <v>108</v>
      </c>
      <c r="PCB68" s="4" t="s">
        <v>109</v>
      </c>
      <c r="PCC68" s="3" t="s">
        <v>392</v>
      </c>
      <c r="PCD68" s="3"/>
      <c r="PCE68" s="3"/>
      <c r="PCF68" s="4" t="s">
        <v>108</v>
      </c>
      <c r="PCG68" s="4" t="s">
        <v>108</v>
      </c>
      <c r="PCH68" s="4" t="s">
        <v>108</v>
      </c>
      <c r="PCI68" s="4" t="s">
        <v>108</v>
      </c>
      <c r="PCJ68" s="4" t="s">
        <v>108</v>
      </c>
      <c r="PCK68" s="4" t="s">
        <v>108</v>
      </c>
      <c r="PCL68" s="4" t="s">
        <v>108</v>
      </c>
      <c r="PCM68" s="4" t="s">
        <v>108</v>
      </c>
      <c r="PCN68" s="4" t="s">
        <v>108</v>
      </c>
      <c r="PCO68" s="4" t="s">
        <v>108</v>
      </c>
      <c r="PCP68" s="4" t="s">
        <v>108</v>
      </c>
      <c r="PCQ68" s="4" t="s">
        <v>108</v>
      </c>
      <c r="PCR68" s="4" t="s">
        <v>109</v>
      </c>
      <c r="PCS68" s="3" t="s">
        <v>392</v>
      </c>
      <c r="PCT68" s="3"/>
      <c r="PCU68" s="3"/>
      <c r="PCV68" s="4" t="s">
        <v>108</v>
      </c>
      <c r="PCW68" s="4" t="s">
        <v>108</v>
      </c>
      <c r="PCX68" s="4" t="s">
        <v>108</v>
      </c>
      <c r="PCY68" s="4" t="s">
        <v>108</v>
      </c>
      <c r="PCZ68" s="4" t="s">
        <v>108</v>
      </c>
      <c r="PDA68" s="4" t="s">
        <v>108</v>
      </c>
      <c r="PDB68" s="4" t="s">
        <v>108</v>
      </c>
      <c r="PDC68" s="4" t="s">
        <v>108</v>
      </c>
      <c r="PDD68" s="4" t="s">
        <v>108</v>
      </c>
      <c r="PDE68" s="4" t="s">
        <v>108</v>
      </c>
      <c r="PDF68" s="4" t="s">
        <v>108</v>
      </c>
      <c r="PDG68" s="4" t="s">
        <v>108</v>
      </c>
      <c r="PDH68" s="4" t="s">
        <v>109</v>
      </c>
      <c r="PDI68" s="3" t="s">
        <v>392</v>
      </c>
      <c r="PDJ68" s="3"/>
      <c r="PDK68" s="3"/>
      <c r="PDL68" s="4" t="s">
        <v>108</v>
      </c>
      <c r="PDM68" s="4" t="s">
        <v>108</v>
      </c>
      <c r="PDN68" s="4" t="s">
        <v>108</v>
      </c>
      <c r="PDO68" s="4" t="s">
        <v>108</v>
      </c>
      <c r="PDP68" s="4" t="s">
        <v>108</v>
      </c>
      <c r="PDQ68" s="4" t="s">
        <v>108</v>
      </c>
      <c r="PDR68" s="4" t="s">
        <v>108</v>
      </c>
      <c r="PDS68" s="4" t="s">
        <v>108</v>
      </c>
      <c r="PDT68" s="4" t="s">
        <v>108</v>
      </c>
      <c r="PDU68" s="4" t="s">
        <v>108</v>
      </c>
      <c r="PDV68" s="4" t="s">
        <v>108</v>
      </c>
      <c r="PDW68" s="4" t="s">
        <v>108</v>
      </c>
      <c r="PDX68" s="4" t="s">
        <v>109</v>
      </c>
      <c r="PDY68" s="3" t="s">
        <v>392</v>
      </c>
      <c r="PDZ68" s="3"/>
      <c r="PEA68" s="3"/>
      <c r="PEB68" s="4" t="s">
        <v>108</v>
      </c>
      <c r="PEC68" s="4" t="s">
        <v>108</v>
      </c>
      <c r="PED68" s="4" t="s">
        <v>108</v>
      </c>
      <c r="PEE68" s="4" t="s">
        <v>108</v>
      </c>
      <c r="PEF68" s="4" t="s">
        <v>108</v>
      </c>
      <c r="PEG68" s="4" t="s">
        <v>108</v>
      </c>
      <c r="PEH68" s="4" t="s">
        <v>108</v>
      </c>
      <c r="PEI68" s="4" t="s">
        <v>108</v>
      </c>
      <c r="PEJ68" s="4" t="s">
        <v>108</v>
      </c>
      <c r="PEK68" s="4" t="s">
        <v>108</v>
      </c>
      <c r="PEL68" s="4" t="s">
        <v>108</v>
      </c>
      <c r="PEM68" s="4" t="s">
        <v>108</v>
      </c>
      <c r="PEN68" s="4" t="s">
        <v>109</v>
      </c>
      <c r="PEO68" s="3" t="s">
        <v>392</v>
      </c>
      <c r="PEP68" s="3"/>
      <c r="PEQ68" s="3"/>
      <c r="PER68" s="4" t="s">
        <v>108</v>
      </c>
      <c r="PES68" s="4" t="s">
        <v>108</v>
      </c>
      <c r="PET68" s="4" t="s">
        <v>108</v>
      </c>
      <c r="PEU68" s="4" t="s">
        <v>108</v>
      </c>
      <c r="PEV68" s="4" t="s">
        <v>108</v>
      </c>
      <c r="PEW68" s="4" t="s">
        <v>108</v>
      </c>
      <c r="PEX68" s="4" t="s">
        <v>108</v>
      </c>
      <c r="PEY68" s="4" t="s">
        <v>108</v>
      </c>
      <c r="PEZ68" s="4" t="s">
        <v>108</v>
      </c>
      <c r="PFA68" s="4" t="s">
        <v>108</v>
      </c>
      <c r="PFB68" s="4" t="s">
        <v>108</v>
      </c>
      <c r="PFC68" s="4" t="s">
        <v>108</v>
      </c>
      <c r="PFD68" s="4" t="s">
        <v>109</v>
      </c>
      <c r="PFE68" s="3" t="s">
        <v>392</v>
      </c>
      <c r="PFF68" s="3"/>
      <c r="PFG68" s="3"/>
      <c r="PFH68" s="4" t="s">
        <v>108</v>
      </c>
      <c r="PFI68" s="4" t="s">
        <v>108</v>
      </c>
      <c r="PFJ68" s="4" t="s">
        <v>108</v>
      </c>
      <c r="PFK68" s="4" t="s">
        <v>108</v>
      </c>
      <c r="PFL68" s="4" t="s">
        <v>108</v>
      </c>
      <c r="PFM68" s="4" t="s">
        <v>108</v>
      </c>
      <c r="PFN68" s="4" t="s">
        <v>108</v>
      </c>
      <c r="PFO68" s="4" t="s">
        <v>108</v>
      </c>
      <c r="PFP68" s="4" t="s">
        <v>108</v>
      </c>
      <c r="PFQ68" s="4" t="s">
        <v>108</v>
      </c>
      <c r="PFR68" s="4" t="s">
        <v>108</v>
      </c>
      <c r="PFS68" s="4" t="s">
        <v>108</v>
      </c>
      <c r="PFT68" s="4" t="s">
        <v>109</v>
      </c>
      <c r="PFU68" s="3" t="s">
        <v>392</v>
      </c>
      <c r="PFV68" s="3"/>
      <c r="PFW68" s="3"/>
      <c r="PFX68" s="4" t="s">
        <v>108</v>
      </c>
      <c r="PFY68" s="4" t="s">
        <v>108</v>
      </c>
      <c r="PFZ68" s="4" t="s">
        <v>108</v>
      </c>
      <c r="PGA68" s="4" t="s">
        <v>108</v>
      </c>
      <c r="PGB68" s="4" t="s">
        <v>108</v>
      </c>
      <c r="PGC68" s="4" t="s">
        <v>108</v>
      </c>
      <c r="PGD68" s="4" t="s">
        <v>108</v>
      </c>
      <c r="PGE68" s="4" t="s">
        <v>108</v>
      </c>
      <c r="PGF68" s="4" t="s">
        <v>108</v>
      </c>
      <c r="PGG68" s="4" t="s">
        <v>108</v>
      </c>
      <c r="PGH68" s="4" t="s">
        <v>108</v>
      </c>
      <c r="PGI68" s="4" t="s">
        <v>108</v>
      </c>
      <c r="PGJ68" s="4" t="s">
        <v>109</v>
      </c>
      <c r="PGK68" s="3" t="s">
        <v>392</v>
      </c>
      <c r="PGL68" s="3"/>
      <c r="PGM68" s="3"/>
      <c r="PGN68" s="4" t="s">
        <v>108</v>
      </c>
      <c r="PGO68" s="4" t="s">
        <v>108</v>
      </c>
      <c r="PGP68" s="4" t="s">
        <v>108</v>
      </c>
      <c r="PGQ68" s="4" t="s">
        <v>108</v>
      </c>
      <c r="PGR68" s="4" t="s">
        <v>108</v>
      </c>
      <c r="PGS68" s="4" t="s">
        <v>108</v>
      </c>
      <c r="PGT68" s="4" t="s">
        <v>108</v>
      </c>
      <c r="PGU68" s="4" t="s">
        <v>108</v>
      </c>
      <c r="PGV68" s="4" t="s">
        <v>108</v>
      </c>
      <c r="PGW68" s="4" t="s">
        <v>108</v>
      </c>
      <c r="PGX68" s="4" t="s">
        <v>108</v>
      </c>
      <c r="PGY68" s="4" t="s">
        <v>108</v>
      </c>
      <c r="PGZ68" s="4" t="s">
        <v>109</v>
      </c>
      <c r="PHA68" s="3" t="s">
        <v>392</v>
      </c>
      <c r="PHB68" s="3"/>
      <c r="PHC68" s="3"/>
      <c r="PHD68" s="4" t="s">
        <v>108</v>
      </c>
      <c r="PHE68" s="4" t="s">
        <v>108</v>
      </c>
      <c r="PHF68" s="4" t="s">
        <v>108</v>
      </c>
      <c r="PHG68" s="4" t="s">
        <v>108</v>
      </c>
      <c r="PHH68" s="4" t="s">
        <v>108</v>
      </c>
      <c r="PHI68" s="4" t="s">
        <v>108</v>
      </c>
      <c r="PHJ68" s="4" t="s">
        <v>108</v>
      </c>
      <c r="PHK68" s="4" t="s">
        <v>108</v>
      </c>
      <c r="PHL68" s="4" t="s">
        <v>108</v>
      </c>
      <c r="PHM68" s="4" t="s">
        <v>108</v>
      </c>
      <c r="PHN68" s="4" t="s">
        <v>108</v>
      </c>
      <c r="PHO68" s="4" t="s">
        <v>108</v>
      </c>
      <c r="PHP68" s="4" t="s">
        <v>109</v>
      </c>
      <c r="PHQ68" s="3" t="s">
        <v>392</v>
      </c>
      <c r="PHR68" s="3"/>
      <c r="PHS68" s="3"/>
      <c r="PHT68" s="4" t="s">
        <v>108</v>
      </c>
      <c r="PHU68" s="4" t="s">
        <v>108</v>
      </c>
      <c r="PHV68" s="4" t="s">
        <v>108</v>
      </c>
      <c r="PHW68" s="4" t="s">
        <v>108</v>
      </c>
      <c r="PHX68" s="4" t="s">
        <v>108</v>
      </c>
      <c r="PHY68" s="4" t="s">
        <v>108</v>
      </c>
      <c r="PHZ68" s="4" t="s">
        <v>108</v>
      </c>
      <c r="PIA68" s="4" t="s">
        <v>108</v>
      </c>
      <c r="PIB68" s="4" t="s">
        <v>108</v>
      </c>
      <c r="PIC68" s="4" t="s">
        <v>108</v>
      </c>
      <c r="PID68" s="4" t="s">
        <v>108</v>
      </c>
      <c r="PIE68" s="4" t="s">
        <v>108</v>
      </c>
      <c r="PIF68" s="4" t="s">
        <v>109</v>
      </c>
      <c r="PIG68" s="3" t="s">
        <v>392</v>
      </c>
      <c r="PIH68" s="3"/>
      <c r="PII68" s="3"/>
      <c r="PIJ68" s="4" t="s">
        <v>108</v>
      </c>
      <c r="PIK68" s="4" t="s">
        <v>108</v>
      </c>
      <c r="PIL68" s="4" t="s">
        <v>108</v>
      </c>
      <c r="PIM68" s="4" t="s">
        <v>108</v>
      </c>
      <c r="PIN68" s="4" t="s">
        <v>108</v>
      </c>
      <c r="PIO68" s="4" t="s">
        <v>108</v>
      </c>
      <c r="PIP68" s="4" t="s">
        <v>108</v>
      </c>
      <c r="PIQ68" s="4" t="s">
        <v>108</v>
      </c>
      <c r="PIR68" s="4" t="s">
        <v>108</v>
      </c>
      <c r="PIS68" s="4" t="s">
        <v>108</v>
      </c>
      <c r="PIT68" s="4" t="s">
        <v>108</v>
      </c>
      <c r="PIU68" s="4" t="s">
        <v>108</v>
      </c>
      <c r="PIV68" s="4" t="s">
        <v>109</v>
      </c>
      <c r="PIW68" s="3" t="s">
        <v>392</v>
      </c>
      <c r="PIX68" s="3"/>
      <c r="PIY68" s="3"/>
      <c r="PIZ68" s="4" t="s">
        <v>108</v>
      </c>
      <c r="PJA68" s="4" t="s">
        <v>108</v>
      </c>
      <c r="PJB68" s="4" t="s">
        <v>108</v>
      </c>
      <c r="PJC68" s="4" t="s">
        <v>108</v>
      </c>
      <c r="PJD68" s="4" t="s">
        <v>108</v>
      </c>
      <c r="PJE68" s="4" t="s">
        <v>108</v>
      </c>
      <c r="PJF68" s="4" t="s">
        <v>108</v>
      </c>
      <c r="PJG68" s="4" t="s">
        <v>108</v>
      </c>
      <c r="PJH68" s="4" t="s">
        <v>108</v>
      </c>
      <c r="PJI68" s="4" t="s">
        <v>108</v>
      </c>
      <c r="PJJ68" s="4" t="s">
        <v>108</v>
      </c>
      <c r="PJK68" s="4" t="s">
        <v>108</v>
      </c>
      <c r="PJL68" s="4" t="s">
        <v>109</v>
      </c>
      <c r="PJM68" s="3" t="s">
        <v>392</v>
      </c>
      <c r="PJN68" s="3"/>
      <c r="PJO68" s="3"/>
      <c r="PJP68" s="4" t="s">
        <v>108</v>
      </c>
      <c r="PJQ68" s="4" t="s">
        <v>108</v>
      </c>
      <c r="PJR68" s="4" t="s">
        <v>108</v>
      </c>
      <c r="PJS68" s="4" t="s">
        <v>108</v>
      </c>
      <c r="PJT68" s="4" t="s">
        <v>108</v>
      </c>
      <c r="PJU68" s="4" t="s">
        <v>108</v>
      </c>
      <c r="PJV68" s="4" t="s">
        <v>108</v>
      </c>
      <c r="PJW68" s="4" t="s">
        <v>108</v>
      </c>
      <c r="PJX68" s="4" t="s">
        <v>108</v>
      </c>
      <c r="PJY68" s="4" t="s">
        <v>108</v>
      </c>
      <c r="PJZ68" s="4" t="s">
        <v>108</v>
      </c>
      <c r="PKA68" s="4" t="s">
        <v>108</v>
      </c>
      <c r="PKB68" s="4" t="s">
        <v>109</v>
      </c>
      <c r="PKC68" s="3" t="s">
        <v>392</v>
      </c>
      <c r="PKD68" s="3"/>
      <c r="PKE68" s="3"/>
      <c r="PKF68" s="4" t="s">
        <v>108</v>
      </c>
      <c r="PKG68" s="4" t="s">
        <v>108</v>
      </c>
      <c r="PKH68" s="4" t="s">
        <v>108</v>
      </c>
      <c r="PKI68" s="4" t="s">
        <v>108</v>
      </c>
      <c r="PKJ68" s="4" t="s">
        <v>108</v>
      </c>
      <c r="PKK68" s="4" t="s">
        <v>108</v>
      </c>
      <c r="PKL68" s="4" t="s">
        <v>108</v>
      </c>
      <c r="PKM68" s="4" t="s">
        <v>108</v>
      </c>
      <c r="PKN68" s="4" t="s">
        <v>108</v>
      </c>
      <c r="PKO68" s="4" t="s">
        <v>108</v>
      </c>
      <c r="PKP68" s="4" t="s">
        <v>108</v>
      </c>
      <c r="PKQ68" s="4" t="s">
        <v>108</v>
      </c>
      <c r="PKR68" s="4" t="s">
        <v>109</v>
      </c>
      <c r="PKS68" s="3" t="s">
        <v>392</v>
      </c>
      <c r="PKT68" s="3"/>
      <c r="PKU68" s="3"/>
      <c r="PKV68" s="4" t="s">
        <v>108</v>
      </c>
      <c r="PKW68" s="4" t="s">
        <v>108</v>
      </c>
      <c r="PKX68" s="4" t="s">
        <v>108</v>
      </c>
      <c r="PKY68" s="4" t="s">
        <v>108</v>
      </c>
      <c r="PKZ68" s="4" t="s">
        <v>108</v>
      </c>
      <c r="PLA68" s="4" t="s">
        <v>108</v>
      </c>
      <c r="PLB68" s="4" t="s">
        <v>108</v>
      </c>
      <c r="PLC68" s="4" t="s">
        <v>108</v>
      </c>
      <c r="PLD68" s="4" t="s">
        <v>108</v>
      </c>
      <c r="PLE68" s="4" t="s">
        <v>108</v>
      </c>
      <c r="PLF68" s="4" t="s">
        <v>108</v>
      </c>
      <c r="PLG68" s="4" t="s">
        <v>108</v>
      </c>
      <c r="PLH68" s="4" t="s">
        <v>109</v>
      </c>
      <c r="PLI68" s="3" t="s">
        <v>392</v>
      </c>
      <c r="PLJ68" s="3"/>
      <c r="PLK68" s="3"/>
      <c r="PLL68" s="4" t="s">
        <v>108</v>
      </c>
      <c r="PLM68" s="4" t="s">
        <v>108</v>
      </c>
      <c r="PLN68" s="4" t="s">
        <v>108</v>
      </c>
      <c r="PLO68" s="4" t="s">
        <v>108</v>
      </c>
      <c r="PLP68" s="4" t="s">
        <v>108</v>
      </c>
      <c r="PLQ68" s="4" t="s">
        <v>108</v>
      </c>
      <c r="PLR68" s="4" t="s">
        <v>108</v>
      </c>
      <c r="PLS68" s="4" t="s">
        <v>108</v>
      </c>
      <c r="PLT68" s="4" t="s">
        <v>108</v>
      </c>
      <c r="PLU68" s="4" t="s">
        <v>108</v>
      </c>
      <c r="PLV68" s="4" t="s">
        <v>108</v>
      </c>
      <c r="PLW68" s="4" t="s">
        <v>108</v>
      </c>
      <c r="PLX68" s="4" t="s">
        <v>109</v>
      </c>
      <c r="PLY68" s="3" t="s">
        <v>392</v>
      </c>
      <c r="PLZ68" s="3"/>
      <c r="PMA68" s="3"/>
      <c r="PMB68" s="4" t="s">
        <v>108</v>
      </c>
      <c r="PMC68" s="4" t="s">
        <v>108</v>
      </c>
      <c r="PMD68" s="4" t="s">
        <v>108</v>
      </c>
      <c r="PME68" s="4" t="s">
        <v>108</v>
      </c>
      <c r="PMF68" s="4" t="s">
        <v>108</v>
      </c>
      <c r="PMG68" s="4" t="s">
        <v>108</v>
      </c>
      <c r="PMH68" s="4" t="s">
        <v>108</v>
      </c>
      <c r="PMI68" s="4" t="s">
        <v>108</v>
      </c>
      <c r="PMJ68" s="4" t="s">
        <v>108</v>
      </c>
      <c r="PMK68" s="4" t="s">
        <v>108</v>
      </c>
      <c r="PML68" s="4" t="s">
        <v>108</v>
      </c>
      <c r="PMM68" s="4" t="s">
        <v>108</v>
      </c>
      <c r="PMN68" s="4" t="s">
        <v>109</v>
      </c>
      <c r="PMO68" s="3" t="s">
        <v>392</v>
      </c>
      <c r="PMP68" s="3"/>
      <c r="PMQ68" s="3"/>
      <c r="PMR68" s="4" t="s">
        <v>108</v>
      </c>
      <c r="PMS68" s="4" t="s">
        <v>108</v>
      </c>
      <c r="PMT68" s="4" t="s">
        <v>108</v>
      </c>
      <c r="PMU68" s="4" t="s">
        <v>108</v>
      </c>
      <c r="PMV68" s="4" t="s">
        <v>108</v>
      </c>
      <c r="PMW68" s="4" t="s">
        <v>108</v>
      </c>
      <c r="PMX68" s="4" t="s">
        <v>108</v>
      </c>
      <c r="PMY68" s="4" t="s">
        <v>108</v>
      </c>
      <c r="PMZ68" s="4" t="s">
        <v>108</v>
      </c>
      <c r="PNA68" s="4" t="s">
        <v>108</v>
      </c>
      <c r="PNB68" s="4" t="s">
        <v>108</v>
      </c>
      <c r="PNC68" s="4" t="s">
        <v>108</v>
      </c>
      <c r="PND68" s="4" t="s">
        <v>109</v>
      </c>
      <c r="PNE68" s="3" t="s">
        <v>392</v>
      </c>
      <c r="PNF68" s="3"/>
      <c r="PNG68" s="3"/>
      <c r="PNH68" s="4" t="s">
        <v>108</v>
      </c>
      <c r="PNI68" s="4" t="s">
        <v>108</v>
      </c>
      <c r="PNJ68" s="4" t="s">
        <v>108</v>
      </c>
      <c r="PNK68" s="4" t="s">
        <v>108</v>
      </c>
      <c r="PNL68" s="4" t="s">
        <v>108</v>
      </c>
      <c r="PNM68" s="4" t="s">
        <v>108</v>
      </c>
      <c r="PNN68" s="4" t="s">
        <v>108</v>
      </c>
      <c r="PNO68" s="4" t="s">
        <v>108</v>
      </c>
      <c r="PNP68" s="4" t="s">
        <v>108</v>
      </c>
      <c r="PNQ68" s="4" t="s">
        <v>108</v>
      </c>
      <c r="PNR68" s="4" t="s">
        <v>108</v>
      </c>
      <c r="PNS68" s="4" t="s">
        <v>108</v>
      </c>
      <c r="PNT68" s="4" t="s">
        <v>109</v>
      </c>
      <c r="PNU68" s="3" t="s">
        <v>392</v>
      </c>
      <c r="PNV68" s="3"/>
      <c r="PNW68" s="3"/>
      <c r="PNX68" s="4" t="s">
        <v>108</v>
      </c>
      <c r="PNY68" s="4" t="s">
        <v>108</v>
      </c>
      <c r="PNZ68" s="4" t="s">
        <v>108</v>
      </c>
      <c r="POA68" s="4" t="s">
        <v>108</v>
      </c>
      <c r="POB68" s="4" t="s">
        <v>108</v>
      </c>
      <c r="POC68" s="4" t="s">
        <v>108</v>
      </c>
      <c r="POD68" s="4" t="s">
        <v>108</v>
      </c>
      <c r="POE68" s="4" t="s">
        <v>108</v>
      </c>
      <c r="POF68" s="4" t="s">
        <v>108</v>
      </c>
      <c r="POG68" s="4" t="s">
        <v>108</v>
      </c>
      <c r="POH68" s="4" t="s">
        <v>108</v>
      </c>
      <c r="POI68" s="4" t="s">
        <v>108</v>
      </c>
      <c r="POJ68" s="4" t="s">
        <v>109</v>
      </c>
      <c r="POK68" s="3" t="s">
        <v>392</v>
      </c>
      <c r="POL68" s="3"/>
      <c r="POM68" s="3"/>
      <c r="PON68" s="4" t="s">
        <v>108</v>
      </c>
      <c r="POO68" s="4" t="s">
        <v>108</v>
      </c>
      <c r="POP68" s="4" t="s">
        <v>108</v>
      </c>
      <c r="POQ68" s="4" t="s">
        <v>108</v>
      </c>
      <c r="POR68" s="4" t="s">
        <v>108</v>
      </c>
      <c r="POS68" s="4" t="s">
        <v>108</v>
      </c>
      <c r="POT68" s="4" t="s">
        <v>108</v>
      </c>
      <c r="POU68" s="4" t="s">
        <v>108</v>
      </c>
      <c r="POV68" s="4" t="s">
        <v>108</v>
      </c>
      <c r="POW68" s="4" t="s">
        <v>108</v>
      </c>
      <c r="POX68" s="4" t="s">
        <v>108</v>
      </c>
      <c r="POY68" s="4" t="s">
        <v>108</v>
      </c>
      <c r="POZ68" s="4" t="s">
        <v>109</v>
      </c>
      <c r="PPA68" s="3" t="s">
        <v>392</v>
      </c>
      <c r="PPB68" s="3"/>
      <c r="PPC68" s="3"/>
      <c r="PPD68" s="4" t="s">
        <v>108</v>
      </c>
      <c r="PPE68" s="4" t="s">
        <v>108</v>
      </c>
      <c r="PPF68" s="4" t="s">
        <v>108</v>
      </c>
      <c r="PPG68" s="4" t="s">
        <v>108</v>
      </c>
      <c r="PPH68" s="4" t="s">
        <v>108</v>
      </c>
      <c r="PPI68" s="4" t="s">
        <v>108</v>
      </c>
      <c r="PPJ68" s="4" t="s">
        <v>108</v>
      </c>
      <c r="PPK68" s="4" t="s">
        <v>108</v>
      </c>
      <c r="PPL68" s="4" t="s">
        <v>108</v>
      </c>
      <c r="PPM68" s="4" t="s">
        <v>108</v>
      </c>
      <c r="PPN68" s="4" t="s">
        <v>108</v>
      </c>
      <c r="PPO68" s="4" t="s">
        <v>108</v>
      </c>
      <c r="PPP68" s="4" t="s">
        <v>109</v>
      </c>
      <c r="PPQ68" s="3" t="s">
        <v>392</v>
      </c>
      <c r="PPR68" s="3"/>
      <c r="PPS68" s="3"/>
      <c r="PPT68" s="4" t="s">
        <v>108</v>
      </c>
      <c r="PPU68" s="4" t="s">
        <v>108</v>
      </c>
      <c r="PPV68" s="4" t="s">
        <v>108</v>
      </c>
      <c r="PPW68" s="4" t="s">
        <v>108</v>
      </c>
      <c r="PPX68" s="4" t="s">
        <v>108</v>
      </c>
      <c r="PPY68" s="4" t="s">
        <v>108</v>
      </c>
      <c r="PPZ68" s="4" t="s">
        <v>108</v>
      </c>
      <c r="PQA68" s="4" t="s">
        <v>108</v>
      </c>
      <c r="PQB68" s="4" t="s">
        <v>108</v>
      </c>
      <c r="PQC68" s="4" t="s">
        <v>108</v>
      </c>
      <c r="PQD68" s="4" t="s">
        <v>108</v>
      </c>
      <c r="PQE68" s="4" t="s">
        <v>108</v>
      </c>
      <c r="PQF68" s="4" t="s">
        <v>109</v>
      </c>
      <c r="PQG68" s="3" t="s">
        <v>392</v>
      </c>
      <c r="PQH68" s="3"/>
      <c r="PQI68" s="3"/>
      <c r="PQJ68" s="4" t="s">
        <v>108</v>
      </c>
      <c r="PQK68" s="4" t="s">
        <v>108</v>
      </c>
      <c r="PQL68" s="4" t="s">
        <v>108</v>
      </c>
      <c r="PQM68" s="4" t="s">
        <v>108</v>
      </c>
      <c r="PQN68" s="4" t="s">
        <v>108</v>
      </c>
      <c r="PQO68" s="4" t="s">
        <v>108</v>
      </c>
      <c r="PQP68" s="4" t="s">
        <v>108</v>
      </c>
      <c r="PQQ68" s="4" t="s">
        <v>108</v>
      </c>
      <c r="PQR68" s="4" t="s">
        <v>108</v>
      </c>
      <c r="PQS68" s="4" t="s">
        <v>108</v>
      </c>
      <c r="PQT68" s="4" t="s">
        <v>108</v>
      </c>
      <c r="PQU68" s="4" t="s">
        <v>108</v>
      </c>
      <c r="PQV68" s="4" t="s">
        <v>109</v>
      </c>
      <c r="PQW68" s="3" t="s">
        <v>392</v>
      </c>
      <c r="PQX68" s="3"/>
      <c r="PQY68" s="3"/>
      <c r="PQZ68" s="4" t="s">
        <v>108</v>
      </c>
      <c r="PRA68" s="4" t="s">
        <v>108</v>
      </c>
      <c r="PRB68" s="4" t="s">
        <v>108</v>
      </c>
      <c r="PRC68" s="4" t="s">
        <v>108</v>
      </c>
      <c r="PRD68" s="4" t="s">
        <v>108</v>
      </c>
      <c r="PRE68" s="4" t="s">
        <v>108</v>
      </c>
      <c r="PRF68" s="4" t="s">
        <v>108</v>
      </c>
      <c r="PRG68" s="4" t="s">
        <v>108</v>
      </c>
      <c r="PRH68" s="4" t="s">
        <v>108</v>
      </c>
      <c r="PRI68" s="4" t="s">
        <v>108</v>
      </c>
      <c r="PRJ68" s="4" t="s">
        <v>108</v>
      </c>
      <c r="PRK68" s="4" t="s">
        <v>108</v>
      </c>
      <c r="PRL68" s="4" t="s">
        <v>109</v>
      </c>
      <c r="PRM68" s="3" t="s">
        <v>392</v>
      </c>
      <c r="PRN68" s="3"/>
      <c r="PRO68" s="3"/>
      <c r="PRP68" s="4" t="s">
        <v>108</v>
      </c>
      <c r="PRQ68" s="4" t="s">
        <v>108</v>
      </c>
      <c r="PRR68" s="4" t="s">
        <v>108</v>
      </c>
      <c r="PRS68" s="4" t="s">
        <v>108</v>
      </c>
      <c r="PRT68" s="4" t="s">
        <v>108</v>
      </c>
      <c r="PRU68" s="4" t="s">
        <v>108</v>
      </c>
      <c r="PRV68" s="4" t="s">
        <v>108</v>
      </c>
      <c r="PRW68" s="4" t="s">
        <v>108</v>
      </c>
      <c r="PRX68" s="4" t="s">
        <v>108</v>
      </c>
      <c r="PRY68" s="4" t="s">
        <v>108</v>
      </c>
      <c r="PRZ68" s="4" t="s">
        <v>108</v>
      </c>
      <c r="PSA68" s="4" t="s">
        <v>108</v>
      </c>
      <c r="PSB68" s="4" t="s">
        <v>109</v>
      </c>
      <c r="PSC68" s="3" t="s">
        <v>392</v>
      </c>
      <c r="PSD68" s="3"/>
      <c r="PSE68" s="3"/>
      <c r="PSF68" s="4" t="s">
        <v>108</v>
      </c>
      <c r="PSG68" s="4" t="s">
        <v>108</v>
      </c>
      <c r="PSH68" s="4" t="s">
        <v>108</v>
      </c>
      <c r="PSI68" s="4" t="s">
        <v>108</v>
      </c>
      <c r="PSJ68" s="4" t="s">
        <v>108</v>
      </c>
      <c r="PSK68" s="4" t="s">
        <v>108</v>
      </c>
      <c r="PSL68" s="4" t="s">
        <v>108</v>
      </c>
      <c r="PSM68" s="4" t="s">
        <v>108</v>
      </c>
      <c r="PSN68" s="4" t="s">
        <v>108</v>
      </c>
      <c r="PSO68" s="4" t="s">
        <v>108</v>
      </c>
      <c r="PSP68" s="4" t="s">
        <v>108</v>
      </c>
      <c r="PSQ68" s="4" t="s">
        <v>108</v>
      </c>
      <c r="PSR68" s="4" t="s">
        <v>109</v>
      </c>
      <c r="PSS68" s="3" t="s">
        <v>392</v>
      </c>
      <c r="PST68" s="3"/>
      <c r="PSU68" s="3"/>
      <c r="PSV68" s="4" t="s">
        <v>108</v>
      </c>
      <c r="PSW68" s="4" t="s">
        <v>108</v>
      </c>
      <c r="PSX68" s="4" t="s">
        <v>108</v>
      </c>
      <c r="PSY68" s="4" t="s">
        <v>108</v>
      </c>
      <c r="PSZ68" s="4" t="s">
        <v>108</v>
      </c>
      <c r="PTA68" s="4" t="s">
        <v>108</v>
      </c>
      <c r="PTB68" s="4" t="s">
        <v>108</v>
      </c>
      <c r="PTC68" s="4" t="s">
        <v>108</v>
      </c>
      <c r="PTD68" s="4" t="s">
        <v>108</v>
      </c>
      <c r="PTE68" s="4" t="s">
        <v>108</v>
      </c>
      <c r="PTF68" s="4" t="s">
        <v>108</v>
      </c>
      <c r="PTG68" s="4" t="s">
        <v>108</v>
      </c>
      <c r="PTH68" s="4" t="s">
        <v>109</v>
      </c>
      <c r="PTI68" s="3" t="s">
        <v>392</v>
      </c>
      <c r="PTJ68" s="3"/>
      <c r="PTK68" s="3"/>
      <c r="PTL68" s="4" t="s">
        <v>108</v>
      </c>
      <c r="PTM68" s="4" t="s">
        <v>108</v>
      </c>
      <c r="PTN68" s="4" t="s">
        <v>108</v>
      </c>
      <c r="PTO68" s="4" t="s">
        <v>108</v>
      </c>
      <c r="PTP68" s="4" t="s">
        <v>108</v>
      </c>
      <c r="PTQ68" s="4" t="s">
        <v>108</v>
      </c>
      <c r="PTR68" s="4" t="s">
        <v>108</v>
      </c>
      <c r="PTS68" s="4" t="s">
        <v>108</v>
      </c>
      <c r="PTT68" s="4" t="s">
        <v>108</v>
      </c>
      <c r="PTU68" s="4" t="s">
        <v>108</v>
      </c>
      <c r="PTV68" s="4" t="s">
        <v>108</v>
      </c>
      <c r="PTW68" s="4" t="s">
        <v>108</v>
      </c>
      <c r="PTX68" s="4" t="s">
        <v>109</v>
      </c>
      <c r="PTY68" s="3" t="s">
        <v>392</v>
      </c>
      <c r="PTZ68" s="3"/>
      <c r="PUA68" s="3"/>
      <c r="PUB68" s="4" t="s">
        <v>108</v>
      </c>
      <c r="PUC68" s="4" t="s">
        <v>108</v>
      </c>
      <c r="PUD68" s="4" t="s">
        <v>108</v>
      </c>
      <c r="PUE68" s="4" t="s">
        <v>108</v>
      </c>
      <c r="PUF68" s="4" t="s">
        <v>108</v>
      </c>
      <c r="PUG68" s="4" t="s">
        <v>108</v>
      </c>
      <c r="PUH68" s="4" t="s">
        <v>108</v>
      </c>
      <c r="PUI68" s="4" t="s">
        <v>108</v>
      </c>
      <c r="PUJ68" s="4" t="s">
        <v>108</v>
      </c>
      <c r="PUK68" s="4" t="s">
        <v>108</v>
      </c>
      <c r="PUL68" s="4" t="s">
        <v>108</v>
      </c>
      <c r="PUM68" s="4" t="s">
        <v>108</v>
      </c>
      <c r="PUN68" s="4" t="s">
        <v>109</v>
      </c>
      <c r="PUO68" s="3" t="s">
        <v>392</v>
      </c>
      <c r="PUP68" s="3"/>
      <c r="PUQ68" s="3"/>
      <c r="PUR68" s="4" t="s">
        <v>108</v>
      </c>
      <c r="PUS68" s="4" t="s">
        <v>108</v>
      </c>
      <c r="PUT68" s="4" t="s">
        <v>108</v>
      </c>
      <c r="PUU68" s="4" t="s">
        <v>108</v>
      </c>
      <c r="PUV68" s="4" t="s">
        <v>108</v>
      </c>
      <c r="PUW68" s="4" t="s">
        <v>108</v>
      </c>
      <c r="PUX68" s="4" t="s">
        <v>108</v>
      </c>
      <c r="PUY68" s="4" t="s">
        <v>108</v>
      </c>
      <c r="PUZ68" s="4" t="s">
        <v>108</v>
      </c>
      <c r="PVA68" s="4" t="s">
        <v>108</v>
      </c>
      <c r="PVB68" s="4" t="s">
        <v>108</v>
      </c>
      <c r="PVC68" s="4" t="s">
        <v>108</v>
      </c>
      <c r="PVD68" s="4" t="s">
        <v>109</v>
      </c>
      <c r="PVE68" s="3" t="s">
        <v>392</v>
      </c>
      <c r="PVF68" s="3"/>
      <c r="PVG68" s="3"/>
      <c r="PVH68" s="4" t="s">
        <v>108</v>
      </c>
      <c r="PVI68" s="4" t="s">
        <v>108</v>
      </c>
      <c r="PVJ68" s="4" t="s">
        <v>108</v>
      </c>
      <c r="PVK68" s="4" t="s">
        <v>108</v>
      </c>
      <c r="PVL68" s="4" t="s">
        <v>108</v>
      </c>
      <c r="PVM68" s="4" t="s">
        <v>108</v>
      </c>
      <c r="PVN68" s="4" t="s">
        <v>108</v>
      </c>
      <c r="PVO68" s="4" t="s">
        <v>108</v>
      </c>
      <c r="PVP68" s="4" t="s">
        <v>108</v>
      </c>
      <c r="PVQ68" s="4" t="s">
        <v>108</v>
      </c>
      <c r="PVR68" s="4" t="s">
        <v>108</v>
      </c>
      <c r="PVS68" s="4" t="s">
        <v>108</v>
      </c>
      <c r="PVT68" s="4" t="s">
        <v>109</v>
      </c>
      <c r="PVU68" s="3" t="s">
        <v>392</v>
      </c>
      <c r="PVV68" s="3"/>
      <c r="PVW68" s="3"/>
      <c r="PVX68" s="4" t="s">
        <v>108</v>
      </c>
      <c r="PVY68" s="4" t="s">
        <v>108</v>
      </c>
      <c r="PVZ68" s="4" t="s">
        <v>108</v>
      </c>
      <c r="PWA68" s="4" t="s">
        <v>108</v>
      </c>
      <c r="PWB68" s="4" t="s">
        <v>108</v>
      </c>
      <c r="PWC68" s="4" t="s">
        <v>108</v>
      </c>
      <c r="PWD68" s="4" t="s">
        <v>108</v>
      </c>
      <c r="PWE68" s="4" t="s">
        <v>108</v>
      </c>
      <c r="PWF68" s="4" t="s">
        <v>108</v>
      </c>
      <c r="PWG68" s="4" t="s">
        <v>108</v>
      </c>
      <c r="PWH68" s="4" t="s">
        <v>108</v>
      </c>
      <c r="PWI68" s="4" t="s">
        <v>108</v>
      </c>
      <c r="PWJ68" s="4" t="s">
        <v>109</v>
      </c>
      <c r="PWK68" s="3" t="s">
        <v>392</v>
      </c>
      <c r="PWL68" s="3"/>
      <c r="PWM68" s="3"/>
      <c r="PWN68" s="4" t="s">
        <v>108</v>
      </c>
      <c r="PWO68" s="4" t="s">
        <v>108</v>
      </c>
      <c r="PWP68" s="4" t="s">
        <v>108</v>
      </c>
      <c r="PWQ68" s="4" t="s">
        <v>108</v>
      </c>
      <c r="PWR68" s="4" t="s">
        <v>108</v>
      </c>
      <c r="PWS68" s="4" t="s">
        <v>108</v>
      </c>
      <c r="PWT68" s="4" t="s">
        <v>108</v>
      </c>
      <c r="PWU68" s="4" t="s">
        <v>108</v>
      </c>
      <c r="PWV68" s="4" t="s">
        <v>108</v>
      </c>
      <c r="PWW68" s="4" t="s">
        <v>108</v>
      </c>
      <c r="PWX68" s="4" t="s">
        <v>108</v>
      </c>
      <c r="PWY68" s="4" t="s">
        <v>108</v>
      </c>
      <c r="PWZ68" s="4" t="s">
        <v>109</v>
      </c>
      <c r="PXA68" s="3" t="s">
        <v>392</v>
      </c>
      <c r="PXB68" s="3"/>
      <c r="PXC68" s="3"/>
      <c r="PXD68" s="4" t="s">
        <v>108</v>
      </c>
      <c r="PXE68" s="4" t="s">
        <v>108</v>
      </c>
      <c r="PXF68" s="4" t="s">
        <v>108</v>
      </c>
      <c r="PXG68" s="4" t="s">
        <v>108</v>
      </c>
      <c r="PXH68" s="4" t="s">
        <v>108</v>
      </c>
      <c r="PXI68" s="4" t="s">
        <v>108</v>
      </c>
      <c r="PXJ68" s="4" t="s">
        <v>108</v>
      </c>
      <c r="PXK68" s="4" t="s">
        <v>108</v>
      </c>
      <c r="PXL68" s="4" t="s">
        <v>108</v>
      </c>
      <c r="PXM68" s="4" t="s">
        <v>108</v>
      </c>
      <c r="PXN68" s="4" t="s">
        <v>108</v>
      </c>
      <c r="PXO68" s="4" t="s">
        <v>108</v>
      </c>
      <c r="PXP68" s="4" t="s">
        <v>109</v>
      </c>
      <c r="PXQ68" s="3" t="s">
        <v>392</v>
      </c>
      <c r="PXR68" s="3"/>
      <c r="PXS68" s="3"/>
      <c r="PXT68" s="4" t="s">
        <v>108</v>
      </c>
      <c r="PXU68" s="4" t="s">
        <v>108</v>
      </c>
      <c r="PXV68" s="4" t="s">
        <v>108</v>
      </c>
      <c r="PXW68" s="4" t="s">
        <v>108</v>
      </c>
      <c r="PXX68" s="4" t="s">
        <v>108</v>
      </c>
      <c r="PXY68" s="4" t="s">
        <v>108</v>
      </c>
      <c r="PXZ68" s="4" t="s">
        <v>108</v>
      </c>
      <c r="PYA68" s="4" t="s">
        <v>108</v>
      </c>
      <c r="PYB68" s="4" t="s">
        <v>108</v>
      </c>
      <c r="PYC68" s="4" t="s">
        <v>108</v>
      </c>
      <c r="PYD68" s="4" t="s">
        <v>108</v>
      </c>
      <c r="PYE68" s="4" t="s">
        <v>108</v>
      </c>
      <c r="PYF68" s="4" t="s">
        <v>109</v>
      </c>
      <c r="PYG68" s="3" t="s">
        <v>392</v>
      </c>
      <c r="PYH68" s="3"/>
      <c r="PYI68" s="3"/>
      <c r="PYJ68" s="4" t="s">
        <v>108</v>
      </c>
      <c r="PYK68" s="4" t="s">
        <v>108</v>
      </c>
      <c r="PYL68" s="4" t="s">
        <v>108</v>
      </c>
      <c r="PYM68" s="4" t="s">
        <v>108</v>
      </c>
      <c r="PYN68" s="4" t="s">
        <v>108</v>
      </c>
      <c r="PYO68" s="4" t="s">
        <v>108</v>
      </c>
      <c r="PYP68" s="4" t="s">
        <v>108</v>
      </c>
      <c r="PYQ68" s="4" t="s">
        <v>108</v>
      </c>
      <c r="PYR68" s="4" t="s">
        <v>108</v>
      </c>
      <c r="PYS68" s="4" t="s">
        <v>108</v>
      </c>
      <c r="PYT68" s="4" t="s">
        <v>108</v>
      </c>
      <c r="PYU68" s="4" t="s">
        <v>108</v>
      </c>
      <c r="PYV68" s="4" t="s">
        <v>109</v>
      </c>
      <c r="PYW68" s="3" t="s">
        <v>392</v>
      </c>
      <c r="PYX68" s="3"/>
      <c r="PYY68" s="3"/>
      <c r="PYZ68" s="4" t="s">
        <v>108</v>
      </c>
      <c r="PZA68" s="4" t="s">
        <v>108</v>
      </c>
      <c r="PZB68" s="4" t="s">
        <v>108</v>
      </c>
      <c r="PZC68" s="4" t="s">
        <v>108</v>
      </c>
      <c r="PZD68" s="4" t="s">
        <v>108</v>
      </c>
      <c r="PZE68" s="4" t="s">
        <v>108</v>
      </c>
      <c r="PZF68" s="4" t="s">
        <v>108</v>
      </c>
      <c r="PZG68" s="4" t="s">
        <v>108</v>
      </c>
      <c r="PZH68" s="4" t="s">
        <v>108</v>
      </c>
      <c r="PZI68" s="4" t="s">
        <v>108</v>
      </c>
      <c r="PZJ68" s="4" t="s">
        <v>108</v>
      </c>
      <c r="PZK68" s="4" t="s">
        <v>108</v>
      </c>
      <c r="PZL68" s="4" t="s">
        <v>109</v>
      </c>
      <c r="PZM68" s="3" t="s">
        <v>392</v>
      </c>
      <c r="PZN68" s="3"/>
      <c r="PZO68" s="3"/>
      <c r="PZP68" s="4" t="s">
        <v>108</v>
      </c>
      <c r="PZQ68" s="4" t="s">
        <v>108</v>
      </c>
      <c r="PZR68" s="4" t="s">
        <v>108</v>
      </c>
      <c r="PZS68" s="4" t="s">
        <v>108</v>
      </c>
      <c r="PZT68" s="4" t="s">
        <v>108</v>
      </c>
      <c r="PZU68" s="4" t="s">
        <v>108</v>
      </c>
      <c r="PZV68" s="4" t="s">
        <v>108</v>
      </c>
      <c r="PZW68" s="4" t="s">
        <v>108</v>
      </c>
      <c r="PZX68" s="4" t="s">
        <v>108</v>
      </c>
      <c r="PZY68" s="4" t="s">
        <v>108</v>
      </c>
      <c r="PZZ68" s="4" t="s">
        <v>108</v>
      </c>
      <c r="QAA68" s="4" t="s">
        <v>108</v>
      </c>
      <c r="QAB68" s="4" t="s">
        <v>109</v>
      </c>
      <c r="QAC68" s="3" t="s">
        <v>392</v>
      </c>
      <c r="QAD68" s="3"/>
      <c r="QAE68" s="3"/>
      <c r="QAF68" s="4" t="s">
        <v>108</v>
      </c>
      <c r="QAG68" s="4" t="s">
        <v>108</v>
      </c>
      <c r="QAH68" s="4" t="s">
        <v>108</v>
      </c>
      <c r="QAI68" s="4" t="s">
        <v>108</v>
      </c>
      <c r="QAJ68" s="4" t="s">
        <v>108</v>
      </c>
      <c r="QAK68" s="4" t="s">
        <v>108</v>
      </c>
      <c r="QAL68" s="4" t="s">
        <v>108</v>
      </c>
      <c r="QAM68" s="4" t="s">
        <v>108</v>
      </c>
      <c r="QAN68" s="4" t="s">
        <v>108</v>
      </c>
      <c r="QAO68" s="4" t="s">
        <v>108</v>
      </c>
      <c r="QAP68" s="4" t="s">
        <v>108</v>
      </c>
      <c r="QAQ68" s="4" t="s">
        <v>108</v>
      </c>
      <c r="QAR68" s="4" t="s">
        <v>109</v>
      </c>
      <c r="QAS68" s="3" t="s">
        <v>392</v>
      </c>
      <c r="QAT68" s="3"/>
      <c r="QAU68" s="3"/>
      <c r="QAV68" s="4" t="s">
        <v>108</v>
      </c>
      <c r="QAW68" s="4" t="s">
        <v>108</v>
      </c>
      <c r="QAX68" s="4" t="s">
        <v>108</v>
      </c>
      <c r="QAY68" s="4" t="s">
        <v>108</v>
      </c>
      <c r="QAZ68" s="4" t="s">
        <v>108</v>
      </c>
      <c r="QBA68" s="4" t="s">
        <v>108</v>
      </c>
      <c r="QBB68" s="4" t="s">
        <v>108</v>
      </c>
      <c r="QBC68" s="4" t="s">
        <v>108</v>
      </c>
      <c r="QBD68" s="4" t="s">
        <v>108</v>
      </c>
      <c r="QBE68" s="4" t="s">
        <v>108</v>
      </c>
      <c r="QBF68" s="4" t="s">
        <v>108</v>
      </c>
      <c r="QBG68" s="4" t="s">
        <v>108</v>
      </c>
      <c r="QBH68" s="4" t="s">
        <v>109</v>
      </c>
      <c r="QBI68" s="3" t="s">
        <v>392</v>
      </c>
      <c r="QBJ68" s="3"/>
      <c r="QBK68" s="3"/>
      <c r="QBL68" s="4" t="s">
        <v>108</v>
      </c>
      <c r="QBM68" s="4" t="s">
        <v>108</v>
      </c>
      <c r="QBN68" s="4" t="s">
        <v>108</v>
      </c>
      <c r="QBO68" s="4" t="s">
        <v>108</v>
      </c>
      <c r="QBP68" s="4" t="s">
        <v>108</v>
      </c>
      <c r="QBQ68" s="4" t="s">
        <v>108</v>
      </c>
      <c r="QBR68" s="4" t="s">
        <v>108</v>
      </c>
      <c r="QBS68" s="4" t="s">
        <v>108</v>
      </c>
      <c r="QBT68" s="4" t="s">
        <v>108</v>
      </c>
      <c r="QBU68" s="4" t="s">
        <v>108</v>
      </c>
      <c r="QBV68" s="4" t="s">
        <v>108</v>
      </c>
      <c r="QBW68" s="4" t="s">
        <v>108</v>
      </c>
      <c r="QBX68" s="4" t="s">
        <v>109</v>
      </c>
      <c r="QBY68" s="3" t="s">
        <v>392</v>
      </c>
      <c r="QBZ68" s="3"/>
      <c r="QCA68" s="3"/>
      <c r="QCB68" s="4" t="s">
        <v>108</v>
      </c>
      <c r="QCC68" s="4" t="s">
        <v>108</v>
      </c>
      <c r="QCD68" s="4" t="s">
        <v>108</v>
      </c>
      <c r="QCE68" s="4" t="s">
        <v>108</v>
      </c>
      <c r="QCF68" s="4" t="s">
        <v>108</v>
      </c>
      <c r="QCG68" s="4" t="s">
        <v>108</v>
      </c>
      <c r="QCH68" s="4" t="s">
        <v>108</v>
      </c>
      <c r="QCI68" s="4" t="s">
        <v>108</v>
      </c>
      <c r="QCJ68" s="4" t="s">
        <v>108</v>
      </c>
      <c r="QCK68" s="4" t="s">
        <v>108</v>
      </c>
      <c r="QCL68" s="4" t="s">
        <v>108</v>
      </c>
      <c r="QCM68" s="4" t="s">
        <v>108</v>
      </c>
      <c r="QCN68" s="4" t="s">
        <v>109</v>
      </c>
      <c r="QCO68" s="3" t="s">
        <v>392</v>
      </c>
      <c r="QCP68" s="3"/>
      <c r="QCQ68" s="3"/>
      <c r="QCR68" s="4" t="s">
        <v>108</v>
      </c>
      <c r="QCS68" s="4" t="s">
        <v>108</v>
      </c>
      <c r="QCT68" s="4" t="s">
        <v>108</v>
      </c>
      <c r="QCU68" s="4" t="s">
        <v>108</v>
      </c>
      <c r="QCV68" s="4" t="s">
        <v>108</v>
      </c>
      <c r="QCW68" s="4" t="s">
        <v>108</v>
      </c>
      <c r="QCX68" s="4" t="s">
        <v>108</v>
      </c>
      <c r="QCY68" s="4" t="s">
        <v>108</v>
      </c>
      <c r="QCZ68" s="4" t="s">
        <v>108</v>
      </c>
      <c r="QDA68" s="4" t="s">
        <v>108</v>
      </c>
      <c r="QDB68" s="4" t="s">
        <v>108</v>
      </c>
      <c r="QDC68" s="4" t="s">
        <v>108</v>
      </c>
      <c r="QDD68" s="4" t="s">
        <v>109</v>
      </c>
      <c r="QDE68" s="3" t="s">
        <v>392</v>
      </c>
      <c r="QDF68" s="3"/>
      <c r="QDG68" s="3"/>
      <c r="QDH68" s="4" t="s">
        <v>108</v>
      </c>
      <c r="QDI68" s="4" t="s">
        <v>108</v>
      </c>
      <c r="QDJ68" s="4" t="s">
        <v>108</v>
      </c>
      <c r="QDK68" s="4" t="s">
        <v>108</v>
      </c>
      <c r="QDL68" s="4" t="s">
        <v>108</v>
      </c>
      <c r="QDM68" s="4" t="s">
        <v>108</v>
      </c>
      <c r="QDN68" s="4" t="s">
        <v>108</v>
      </c>
      <c r="QDO68" s="4" t="s">
        <v>108</v>
      </c>
      <c r="QDP68" s="4" t="s">
        <v>108</v>
      </c>
      <c r="QDQ68" s="4" t="s">
        <v>108</v>
      </c>
      <c r="QDR68" s="4" t="s">
        <v>108</v>
      </c>
      <c r="QDS68" s="4" t="s">
        <v>108</v>
      </c>
      <c r="QDT68" s="4" t="s">
        <v>109</v>
      </c>
      <c r="QDU68" s="3" t="s">
        <v>392</v>
      </c>
      <c r="QDV68" s="3"/>
      <c r="QDW68" s="3"/>
      <c r="QDX68" s="4" t="s">
        <v>108</v>
      </c>
      <c r="QDY68" s="4" t="s">
        <v>108</v>
      </c>
      <c r="QDZ68" s="4" t="s">
        <v>108</v>
      </c>
      <c r="QEA68" s="4" t="s">
        <v>108</v>
      </c>
      <c r="QEB68" s="4" t="s">
        <v>108</v>
      </c>
      <c r="QEC68" s="4" t="s">
        <v>108</v>
      </c>
      <c r="QED68" s="4" t="s">
        <v>108</v>
      </c>
      <c r="QEE68" s="4" t="s">
        <v>108</v>
      </c>
      <c r="QEF68" s="4" t="s">
        <v>108</v>
      </c>
      <c r="QEG68" s="4" t="s">
        <v>108</v>
      </c>
      <c r="QEH68" s="4" t="s">
        <v>108</v>
      </c>
      <c r="QEI68" s="4" t="s">
        <v>108</v>
      </c>
      <c r="QEJ68" s="4" t="s">
        <v>109</v>
      </c>
      <c r="QEK68" s="3" t="s">
        <v>392</v>
      </c>
      <c r="QEL68" s="3"/>
      <c r="QEM68" s="3"/>
      <c r="QEN68" s="4" t="s">
        <v>108</v>
      </c>
      <c r="QEO68" s="4" t="s">
        <v>108</v>
      </c>
      <c r="QEP68" s="4" t="s">
        <v>108</v>
      </c>
      <c r="QEQ68" s="4" t="s">
        <v>108</v>
      </c>
      <c r="QER68" s="4" t="s">
        <v>108</v>
      </c>
      <c r="QES68" s="4" t="s">
        <v>108</v>
      </c>
      <c r="QET68" s="4" t="s">
        <v>108</v>
      </c>
      <c r="QEU68" s="4" t="s">
        <v>108</v>
      </c>
      <c r="QEV68" s="4" t="s">
        <v>108</v>
      </c>
      <c r="QEW68" s="4" t="s">
        <v>108</v>
      </c>
      <c r="QEX68" s="4" t="s">
        <v>108</v>
      </c>
      <c r="QEY68" s="4" t="s">
        <v>108</v>
      </c>
      <c r="QEZ68" s="4" t="s">
        <v>109</v>
      </c>
      <c r="QFA68" s="3" t="s">
        <v>392</v>
      </c>
      <c r="QFB68" s="3"/>
      <c r="QFC68" s="3"/>
      <c r="QFD68" s="4" t="s">
        <v>108</v>
      </c>
      <c r="QFE68" s="4" t="s">
        <v>108</v>
      </c>
      <c r="QFF68" s="4" t="s">
        <v>108</v>
      </c>
      <c r="QFG68" s="4" t="s">
        <v>108</v>
      </c>
      <c r="QFH68" s="4" t="s">
        <v>108</v>
      </c>
      <c r="QFI68" s="4" t="s">
        <v>108</v>
      </c>
      <c r="QFJ68" s="4" t="s">
        <v>108</v>
      </c>
      <c r="QFK68" s="4" t="s">
        <v>108</v>
      </c>
      <c r="QFL68" s="4" t="s">
        <v>108</v>
      </c>
      <c r="QFM68" s="4" t="s">
        <v>108</v>
      </c>
      <c r="QFN68" s="4" t="s">
        <v>108</v>
      </c>
      <c r="QFO68" s="4" t="s">
        <v>108</v>
      </c>
      <c r="QFP68" s="4" t="s">
        <v>109</v>
      </c>
      <c r="QFQ68" s="3" t="s">
        <v>392</v>
      </c>
      <c r="QFR68" s="3"/>
      <c r="QFS68" s="3"/>
      <c r="QFT68" s="4" t="s">
        <v>108</v>
      </c>
      <c r="QFU68" s="4" t="s">
        <v>108</v>
      </c>
      <c r="QFV68" s="4" t="s">
        <v>108</v>
      </c>
      <c r="QFW68" s="4" t="s">
        <v>108</v>
      </c>
      <c r="QFX68" s="4" t="s">
        <v>108</v>
      </c>
      <c r="QFY68" s="4" t="s">
        <v>108</v>
      </c>
      <c r="QFZ68" s="4" t="s">
        <v>108</v>
      </c>
      <c r="QGA68" s="4" t="s">
        <v>108</v>
      </c>
      <c r="QGB68" s="4" t="s">
        <v>108</v>
      </c>
      <c r="QGC68" s="4" t="s">
        <v>108</v>
      </c>
      <c r="QGD68" s="4" t="s">
        <v>108</v>
      </c>
      <c r="QGE68" s="4" t="s">
        <v>108</v>
      </c>
      <c r="QGF68" s="4" t="s">
        <v>109</v>
      </c>
      <c r="QGG68" s="3" t="s">
        <v>392</v>
      </c>
      <c r="QGH68" s="3"/>
      <c r="QGI68" s="3"/>
      <c r="QGJ68" s="4" t="s">
        <v>108</v>
      </c>
      <c r="QGK68" s="4" t="s">
        <v>108</v>
      </c>
      <c r="QGL68" s="4" t="s">
        <v>108</v>
      </c>
      <c r="QGM68" s="4" t="s">
        <v>108</v>
      </c>
      <c r="QGN68" s="4" t="s">
        <v>108</v>
      </c>
      <c r="QGO68" s="4" t="s">
        <v>108</v>
      </c>
      <c r="QGP68" s="4" t="s">
        <v>108</v>
      </c>
      <c r="QGQ68" s="4" t="s">
        <v>108</v>
      </c>
      <c r="QGR68" s="4" t="s">
        <v>108</v>
      </c>
      <c r="QGS68" s="4" t="s">
        <v>108</v>
      </c>
      <c r="QGT68" s="4" t="s">
        <v>108</v>
      </c>
      <c r="QGU68" s="4" t="s">
        <v>108</v>
      </c>
      <c r="QGV68" s="4" t="s">
        <v>109</v>
      </c>
      <c r="QGW68" s="3" t="s">
        <v>392</v>
      </c>
      <c r="QGX68" s="3"/>
      <c r="QGY68" s="3"/>
      <c r="QGZ68" s="4" t="s">
        <v>108</v>
      </c>
      <c r="QHA68" s="4" t="s">
        <v>108</v>
      </c>
      <c r="QHB68" s="4" t="s">
        <v>108</v>
      </c>
      <c r="QHC68" s="4" t="s">
        <v>108</v>
      </c>
      <c r="QHD68" s="4" t="s">
        <v>108</v>
      </c>
      <c r="QHE68" s="4" t="s">
        <v>108</v>
      </c>
      <c r="QHF68" s="4" t="s">
        <v>108</v>
      </c>
      <c r="QHG68" s="4" t="s">
        <v>108</v>
      </c>
      <c r="QHH68" s="4" t="s">
        <v>108</v>
      </c>
      <c r="QHI68" s="4" t="s">
        <v>108</v>
      </c>
      <c r="QHJ68" s="4" t="s">
        <v>108</v>
      </c>
      <c r="QHK68" s="4" t="s">
        <v>108</v>
      </c>
      <c r="QHL68" s="4" t="s">
        <v>109</v>
      </c>
      <c r="QHM68" s="3" t="s">
        <v>392</v>
      </c>
      <c r="QHN68" s="3"/>
      <c r="QHO68" s="3"/>
      <c r="QHP68" s="4" t="s">
        <v>108</v>
      </c>
      <c r="QHQ68" s="4" t="s">
        <v>108</v>
      </c>
      <c r="QHR68" s="4" t="s">
        <v>108</v>
      </c>
      <c r="QHS68" s="4" t="s">
        <v>108</v>
      </c>
      <c r="QHT68" s="4" t="s">
        <v>108</v>
      </c>
      <c r="QHU68" s="4" t="s">
        <v>108</v>
      </c>
      <c r="QHV68" s="4" t="s">
        <v>108</v>
      </c>
      <c r="QHW68" s="4" t="s">
        <v>108</v>
      </c>
      <c r="QHX68" s="4" t="s">
        <v>108</v>
      </c>
      <c r="QHY68" s="4" t="s">
        <v>108</v>
      </c>
      <c r="QHZ68" s="4" t="s">
        <v>108</v>
      </c>
      <c r="QIA68" s="4" t="s">
        <v>108</v>
      </c>
      <c r="QIB68" s="4" t="s">
        <v>109</v>
      </c>
      <c r="QIC68" s="3" t="s">
        <v>392</v>
      </c>
      <c r="QID68" s="3"/>
      <c r="QIE68" s="3"/>
      <c r="QIF68" s="4" t="s">
        <v>108</v>
      </c>
      <c r="QIG68" s="4" t="s">
        <v>108</v>
      </c>
      <c r="QIH68" s="4" t="s">
        <v>108</v>
      </c>
      <c r="QII68" s="4" t="s">
        <v>108</v>
      </c>
      <c r="QIJ68" s="4" t="s">
        <v>108</v>
      </c>
      <c r="QIK68" s="4" t="s">
        <v>108</v>
      </c>
      <c r="QIL68" s="4" t="s">
        <v>108</v>
      </c>
      <c r="QIM68" s="4" t="s">
        <v>108</v>
      </c>
      <c r="QIN68" s="4" t="s">
        <v>108</v>
      </c>
      <c r="QIO68" s="4" t="s">
        <v>108</v>
      </c>
      <c r="QIP68" s="4" t="s">
        <v>108</v>
      </c>
      <c r="QIQ68" s="4" t="s">
        <v>108</v>
      </c>
      <c r="QIR68" s="4" t="s">
        <v>109</v>
      </c>
      <c r="QIS68" s="3" t="s">
        <v>392</v>
      </c>
      <c r="QIT68" s="3"/>
      <c r="QIU68" s="3"/>
      <c r="QIV68" s="4" t="s">
        <v>108</v>
      </c>
      <c r="QIW68" s="4" t="s">
        <v>108</v>
      </c>
      <c r="QIX68" s="4" t="s">
        <v>108</v>
      </c>
      <c r="QIY68" s="4" t="s">
        <v>108</v>
      </c>
      <c r="QIZ68" s="4" t="s">
        <v>108</v>
      </c>
      <c r="QJA68" s="4" t="s">
        <v>108</v>
      </c>
      <c r="QJB68" s="4" t="s">
        <v>108</v>
      </c>
      <c r="QJC68" s="4" t="s">
        <v>108</v>
      </c>
      <c r="QJD68" s="4" t="s">
        <v>108</v>
      </c>
      <c r="QJE68" s="4" t="s">
        <v>108</v>
      </c>
      <c r="QJF68" s="4" t="s">
        <v>108</v>
      </c>
      <c r="QJG68" s="4" t="s">
        <v>108</v>
      </c>
      <c r="QJH68" s="4" t="s">
        <v>109</v>
      </c>
      <c r="QJI68" s="3" t="s">
        <v>392</v>
      </c>
      <c r="QJJ68" s="3"/>
      <c r="QJK68" s="3"/>
      <c r="QJL68" s="4" t="s">
        <v>108</v>
      </c>
      <c r="QJM68" s="4" t="s">
        <v>108</v>
      </c>
      <c r="QJN68" s="4" t="s">
        <v>108</v>
      </c>
      <c r="QJO68" s="4" t="s">
        <v>108</v>
      </c>
      <c r="QJP68" s="4" t="s">
        <v>108</v>
      </c>
      <c r="QJQ68" s="4" t="s">
        <v>108</v>
      </c>
      <c r="QJR68" s="4" t="s">
        <v>108</v>
      </c>
      <c r="QJS68" s="4" t="s">
        <v>108</v>
      </c>
      <c r="QJT68" s="4" t="s">
        <v>108</v>
      </c>
      <c r="QJU68" s="4" t="s">
        <v>108</v>
      </c>
      <c r="QJV68" s="4" t="s">
        <v>108</v>
      </c>
      <c r="QJW68" s="4" t="s">
        <v>108</v>
      </c>
      <c r="QJX68" s="4" t="s">
        <v>109</v>
      </c>
      <c r="QJY68" s="3" t="s">
        <v>392</v>
      </c>
      <c r="QJZ68" s="3"/>
      <c r="QKA68" s="3"/>
      <c r="QKB68" s="4" t="s">
        <v>108</v>
      </c>
      <c r="QKC68" s="4" t="s">
        <v>108</v>
      </c>
      <c r="QKD68" s="4" t="s">
        <v>108</v>
      </c>
      <c r="QKE68" s="4" t="s">
        <v>108</v>
      </c>
      <c r="QKF68" s="4" t="s">
        <v>108</v>
      </c>
      <c r="QKG68" s="4" t="s">
        <v>108</v>
      </c>
      <c r="QKH68" s="4" t="s">
        <v>108</v>
      </c>
      <c r="QKI68" s="4" t="s">
        <v>108</v>
      </c>
      <c r="QKJ68" s="4" t="s">
        <v>108</v>
      </c>
      <c r="QKK68" s="4" t="s">
        <v>108</v>
      </c>
      <c r="QKL68" s="4" t="s">
        <v>108</v>
      </c>
      <c r="QKM68" s="4" t="s">
        <v>108</v>
      </c>
      <c r="QKN68" s="4" t="s">
        <v>109</v>
      </c>
      <c r="QKO68" s="3" t="s">
        <v>392</v>
      </c>
      <c r="QKP68" s="3"/>
      <c r="QKQ68" s="3"/>
      <c r="QKR68" s="4" t="s">
        <v>108</v>
      </c>
      <c r="QKS68" s="4" t="s">
        <v>108</v>
      </c>
      <c r="QKT68" s="4" t="s">
        <v>108</v>
      </c>
      <c r="QKU68" s="4" t="s">
        <v>108</v>
      </c>
      <c r="QKV68" s="4" t="s">
        <v>108</v>
      </c>
      <c r="QKW68" s="4" t="s">
        <v>108</v>
      </c>
      <c r="QKX68" s="4" t="s">
        <v>108</v>
      </c>
      <c r="QKY68" s="4" t="s">
        <v>108</v>
      </c>
      <c r="QKZ68" s="4" t="s">
        <v>108</v>
      </c>
      <c r="QLA68" s="4" t="s">
        <v>108</v>
      </c>
      <c r="QLB68" s="4" t="s">
        <v>108</v>
      </c>
      <c r="QLC68" s="4" t="s">
        <v>108</v>
      </c>
      <c r="QLD68" s="4" t="s">
        <v>109</v>
      </c>
      <c r="QLE68" s="3" t="s">
        <v>392</v>
      </c>
      <c r="QLF68" s="3"/>
      <c r="QLG68" s="3"/>
      <c r="QLH68" s="4" t="s">
        <v>108</v>
      </c>
      <c r="QLI68" s="4" t="s">
        <v>108</v>
      </c>
      <c r="QLJ68" s="4" t="s">
        <v>108</v>
      </c>
      <c r="QLK68" s="4" t="s">
        <v>108</v>
      </c>
      <c r="QLL68" s="4" t="s">
        <v>108</v>
      </c>
      <c r="QLM68" s="4" t="s">
        <v>108</v>
      </c>
      <c r="QLN68" s="4" t="s">
        <v>108</v>
      </c>
      <c r="QLO68" s="4" t="s">
        <v>108</v>
      </c>
      <c r="QLP68" s="4" t="s">
        <v>108</v>
      </c>
      <c r="QLQ68" s="4" t="s">
        <v>108</v>
      </c>
      <c r="QLR68" s="4" t="s">
        <v>108</v>
      </c>
      <c r="QLS68" s="4" t="s">
        <v>108</v>
      </c>
      <c r="QLT68" s="4" t="s">
        <v>109</v>
      </c>
      <c r="QLU68" s="3" t="s">
        <v>392</v>
      </c>
      <c r="QLV68" s="3"/>
      <c r="QLW68" s="3"/>
      <c r="QLX68" s="4" t="s">
        <v>108</v>
      </c>
      <c r="QLY68" s="4" t="s">
        <v>108</v>
      </c>
      <c r="QLZ68" s="4" t="s">
        <v>108</v>
      </c>
      <c r="QMA68" s="4" t="s">
        <v>108</v>
      </c>
      <c r="QMB68" s="4" t="s">
        <v>108</v>
      </c>
      <c r="QMC68" s="4" t="s">
        <v>108</v>
      </c>
      <c r="QMD68" s="4" t="s">
        <v>108</v>
      </c>
      <c r="QME68" s="4" t="s">
        <v>108</v>
      </c>
      <c r="QMF68" s="4" t="s">
        <v>108</v>
      </c>
      <c r="QMG68" s="4" t="s">
        <v>108</v>
      </c>
      <c r="QMH68" s="4" t="s">
        <v>108</v>
      </c>
      <c r="QMI68" s="4" t="s">
        <v>108</v>
      </c>
      <c r="QMJ68" s="4" t="s">
        <v>109</v>
      </c>
      <c r="QMK68" s="3" t="s">
        <v>392</v>
      </c>
      <c r="QML68" s="3"/>
      <c r="QMM68" s="3"/>
      <c r="QMN68" s="4" t="s">
        <v>108</v>
      </c>
      <c r="QMO68" s="4" t="s">
        <v>108</v>
      </c>
      <c r="QMP68" s="4" t="s">
        <v>108</v>
      </c>
      <c r="QMQ68" s="4" t="s">
        <v>108</v>
      </c>
      <c r="QMR68" s="4" t="s">
        <v>108</v>
      </c>
      <c r="QMS68" s="4" t="s">
        <v>108</v>
      </c>
      <c r="QMT68" s="4" t="s">
        <v>108</v>
      </c>
      <c r="QMU68" s="4" t="s">
        <v>108</v>
      </c>
      <c r="QMV68" s="4" t="s">
        <v>108</v>
      </c>
      <c r="QMW68" s="4" t="s">
        <v>108</v>
      </c>
      <c r="QMX68" s="4" t="s">
        <v>108</v>
      </c>
      <c r="QMY68" s="4" t="s">
        <v>108</v>
      </c>
      <c r="QMZ68" s="4" t="s">
        <v>109</v>
      </c>
      <c r="QNA68" s="3" t="s">
        <v>392</v>
      </c>
      <c r="QNB68" s="3"/>
      <c r="QNC68" s="3"/>
      <c r="QND68" s="4" t="s">
        <v>108</v>
      </c>
      <c r="QNE68" s="4" t="s">
        <v>108</v>
      </c>
      <c r="QNF68" s="4" t="s">
        <v>108</v>
      </c>
      <c r="QNG68" s="4" t="s">
        <v>108</v>
      </c>
      <c r="QNH68" s="4" t="s">
        <v>108</v>
      </c>
      <c r="QNI68" s="4" t="s">
        <v>108</v>
      </c>
      <c r="QNJ68" s="4" t="s">
        <v>108</v>
      </c>
      <c r="QNK68" s="4" t="s">
        <v>108</v>
      </c>
      <c r="QNL68" s="4" t="s">
        <v>108</v>
      </c>
      <c r="QNM68" s="4" t="s">
        <v>108</v>
      </c>
      <c r="QNN68" s="4" t="s">
        <v>108</v>
      </c>
      <c r="QNO68" s="4" t="s">
        <v>108</v>
      </c>
      <c r="QNP68" s="4" t="s">
        <v>109</v>
      </c>
      <c r="QNQ68" s="3" t="s">
        <v>392</v>
      </c>
      <c r="QNR68" s="3"/>
      <c r="QNS68" s="3"/>
      <c r="QNT68" s="4" t="s">
        <v>108</v>
      </c>
      <c r="QNU68" s="4" t="s">
        <v>108</v>
      </c>
      <c r="QNV68" s="4" t="s">
        <v>108</v>
      </c>
      <c r="QNW68" s="4" t="s">
        <v>108</v>
      </c>
      <c r="QNX68" s="4" t="s">
        <v>108</v>
      </c>
      <c r="QNY68" s="4" t="s">
        <v>108</v>
      </c>
      <c r="QNZ68" s="4" t="s">
        <v>108</v>
      </c>
      <c r="QOA68" s="4" t="s">
        <v>108</v>
      </c>
      <c r="QOB68" s="4" t="s">
        <v>108</v>
      </c>
      <c r="QOC68" s="4" t="s">
        <v>108</v>
      </c>
      <c r="QOD68" s="4" t="s">
        <v>108</v>
      </c>
      <c r="QOE68" s="4" t="s">
        <v>108</v>
      </c>
      <c r="QOF68" s="4" t="s">
        <v>109</v>
      </c>
      <c r="QOG68" s="3" t="s">
        <v>392</v>
      </c>
      <c r="QOH68" s="3"/>
      <c r="QOI68" s="3"/>
      <c r="QOJ68" s="4" t="s">
        <v>108</v>
      </c>
      <c r="QOK68" s="4" t="s">
        <v>108</v>
      </c>
      <c r="QOL68" s="4" t="s">
        <v>108</v>
      </c>
      <c r="QOM68" s="4" t="s">
        <v>108</v>
      </c>
      <c r="QON68" s="4" t="s">
        <v>108</v>
      </c>
      <c r="QOO68" s="4" t="s">
        <v>108</v>
      </c>
      <c r="QOP68" s="4" t="s">
        <v>108</v>
      </c>
      <c r="QOQ68" s="4" t="s">
        <v>108</v>
      </c>
      <c r="QOR68" s="4" t="s">
        <v>108</v>
      </c>
      <c r="QOS68" s="4" t="s">
        <v>108</v>
      </c>
      <c r="QOT68" s="4" t="s">
        <v>108</v>
      </c>
      <c r="QOU68" s="4" t="s">
        <v>108</v>
      </c>
      <c r="QOV68" s="4" t="s">
        <v>109</v>
      </c>
      <c r="QOW68" s="3" t="s">
        <v>392</v>
      </c>
      <c r="QOX68" s="3"/>
      <c r="QOY68" s="3"/>
      <c r="QOZ68" s="4" t="s">
        <v>108</v>
      </c>
      <c r="QPA68" s="4" t="s">
        <v>108</v>
      </c>
      <c r="QPB68" s="4" t="s">
        <v>108</v>
      </c>
      <c r="QPC68" s="4" t="s">
        <v>108</v>
      </c>
      <c r="QPD68" s="4" t="s">
        <v>108</v>
      </c>
      <c r="QPE68" s="4" t="s">
        <v>108</v>
      </c>
      <c r="QPF68" s="4" t="s">
        <v>108</v>
      </c>
      <c r="QPG68" s="4" t="s">
        <v>108</v>
      </c>
      <c r="QPH68" s="4" t="s">
        <v>108</v>
      </c>
      <c r="QPI68" s="4" t="s">
        <v>108</v>
      </c>
      <c r="QPJ68" s="4" t="s">
        <v>108</v>
      </c>
      <c r="QPK68" s="4" t="s">
        <v>108</v>
      </c>
      <c r="QPL68" s="4" t="s">
        <v>109</v>
      </c>
      <c r="QPM68" s="3" t="s">
        <v>392</v>
      </c>
      <c r="QPN68" s="3"/>
      <c r="QPO68" s="3"/>
      <c r="QPP68" s="4" t="s">
        <v>108</v>
      </c>
      <c r="QPQ68" s="4" t="s">
        <v>108</v>
      </c>
      <c r="QPR68" s="4" t="s">
        <v>108</v>
      </c>
      <c r="QPS68" s="4" t="s">
        <v>108</v>
      </c>
      <c r="QPT68" s="4" t="s">
        <v>108</v>
      </c>
      <c r="QPU68" s="4" t="s">
        <v>108</v>
      </c>
      <c r="QPV68" s="4" t="s">
        <v>108</v>
      </c>
      <c r="QPW68" s="4" t="s">
        <v>108</v>
      </c>
      <c r="QPX68" s="4" t="s">
        <v>108</v>
      </c>
      <c r="QPY68" s="4" t="s">
        <v>108</v>
      </c>
      <c r="QPZ68" s="4" t="s">
        <v>108</v>
      </c>
      <c r="QQA68" s="4" t="s">
        <v>108</v>
      </c>
      <c r="QQB68" s="4" t="s">
        <v>109</v>
      </c>
      <c r="QQC68" s="3" t="s">
        <v>392</v>
      </c>
      <c r="QQD68" s="3"/>
      <c r="QQE68" s="3"/>
      <c r="QQF68" s="4" t="s">
        <v>108</v>
      </c>
      <c r="QQG68" s="4" t="s">
        <v>108</v>
      </c>
      <c r="QQH68" s="4" t="s">
        <v>108</v>
      </c>
      <c r="QQI68" s="4" t="s">
        <v>108</v>
      </c>
      <c r="QQJ68" s="4" t="s">
        <v>108</v>
      </c>
      <c r="QQK68" s="4" t="s">
        <v>108</v>
      </c>
      <c r="QQL68" s="4" t="s">
        <v>108</v>
      </c>
      <c r="QQM68" s="4" t="s">
        <v>108</v>
      </c>
      <c r="QQN68" s="4" t="s">
        <v>108</v>
      </c>
      <c r="QQO68" s="4" t="s">
        <v>108</v>
      </c>
      <c r="QQP68" s="4" t="s">
        <v>108</v>
      </c>
      <c r="QQQ68" s="4" t="s">
        <v>108</v>
      </c>
      <c r="QQR68" s="4" t="s">
        <v>109</v>
      </c>
      <c r="QQS68" s="3" t="s">
        <v>392</v>
      </c>
      <c r="QQT68" s="3"/>
      <c r="QQU68" s="3"/>
      <c r="QQV68" s="4" t="s">
        <v>108</v>
      </c>
      <c r="QQW68" s="4" t="s">
        <v>108</v>
      </c>
      <c r="QQX68" s="4" t="s">
        <v>108</v>
      </c>
      <c r="QQY68" s="4" t="s">
        <v>108</v>
      </c>
      <c r="QQZ68" s="4" t="s">
        <v>108</v>
      </c>
      <c r="QRA68" s="4" t="s">
        <v>108</v>
      </c>
      <c r="QRB68" s="4" t="s">
        <v>108</v>
      </c>
      <c r="QRC68" s="4" t="s">
        <v>108</v>
      </c>
      <c r="QRD68" s="4" t="s">
        <v>108</v>
      </c>
      <c r="QRE68" s="4" t="s">
        <v>108</v>
      </c>
      <c r="QRF68" s="4" t="s">
        <v>108</v>
      </c>
      <c r="QRG68" s="4" t="s">
        <v>108</v>
      </c>
      <c r="QRH68" s="4" t="s">
        <v>109</v>
      </c>
      <c r="QRI68" s="3" t="s">
        <v>392</v>
      </c>
      <c r="QRJ68" s="3"/>
      <c r="QRK68" s="3"/>
      <c r="QRL68" s="4" t="s">
        <v>108</v>
      </c>
      <c r="QRM68" s="4" t="s">
        <v>108</v>
      </c>
      <c r="QRN68" s="4" t="s">
        <v>108</v>
      </c>
      <c r="QRO68" s="4" t="s">
        <v>108</v>
      </c>
      <c r="QRP68" s="4" t="s">
        <v>108</v>
      </c>
      <c r="QRQ68" s="4" t="s">
        <v>108</v>
      </c>
      <c r="QRR68" s="4" t="s">
        <v>108</v>
      </c>
      <c r="QRS68" s="4" t="s">
        <v>108</v>
      </c>
      <c r="QRT68" s="4" t="s">
        <v>108</v>
      </c>
      <c r="QRU68" s="4" t="s">
        <v>108</v>
      </c>
      <c r="QRV68" s="4" t="s">
        <v>108</v>
      </c>
      <c r="QRW68" s="4" t="s">
        <v>108</v>
      </c>
      <c r="QRX68" s="4" t="s">
        <v>109</v>
      </c>
      <c r="QRY68" s="3" t="s">
        <v>392</v>
      </c>
      <c r="QRZ68" s="3"/>
      <c r="QSA68" s="3"/>
      <c r="QSB68" s="4" t="s">
        <v>108</v>
      </c>
      <c r="QSC68" s="4" t="s">
        <v>108</v>
      </c>
      <c r="QSD68" s="4" t="s">
        <v>108</v>
      </c>
      <c r="QSE68" s="4" t="s">
        <v>108</v>
      </c>
      <c r="QSF68" s="4" t="s">
        <v>108</v>
      </c>
      <c r="QSG68" s="4" t="s">
        <v>108</v>
      </c>
      <c r="QSH68" s="4" t="s">
        <v>108</v>
      </c>
      <c r="QSI68" s="4" t="s">
        <v>108</v>
      </c>
      <c r="QSJ68" s="4" t="s">
        <v>108</v>
      </c>
      <c r="QSK68" s="4" t="s">
        <v>108</v>
      </c>
      <c r="QSL68" s="4" t="s">
        <v>108</v>
      </c>
      <c r="QSM68" s="4" t="s">
        <v>108</v>
      </c>
      <c r="QSN68" s="4" t="s">
        <v>109</v>
      </c>
      <c r="QSO68" s="3" t="s">
        <v>392</v>
      </c>
      <c r="QSP68" s="3"/>
      <c r="QSQ68" s="3"/>
      <c r="QSR68" s="4" t="s">
        <v>108</v>
      </c>
      <c r="QSS68" s="4" t="s">
        <v>108</v>
      </c>
      <c r="QST68" s="4" t="s">
        <v>108</v>
      </c>
      <c r="QSU68" s="4" t="s">
        <v>108</v>
      </c>
      <c r="QSV68" s="4" t="s">
        <v>108</v>
      </c>
      <c r="QSW68" s="4" t="s">
        <v>108</v>
      </c>
      <c r="QSX68" s="4" t="s">
        <v>108</v>
      </c>
      <c r="QSY68" s="4" t="s">
        <v>108</v>
      </c>
      <c r="QSZ68" s="4" t="s">
        <v>108</v>
      </c>
      <c r="QTA68" s="4" t="s">
        <v>108</v>
      </c>
      <c r="QTB68" s="4" t="s">
        <v>108</v>
      </c>
      <c r="QTC68" s="4" t="s">
        <v>108</v>
      </c>
      <c r="QTD68" s="4" t="s">
        <v>109</v>
      </c>
      <c r="QTE68" s="3" t="s">
        <v>392</v>
      </c>
      <c r="QTF68" s="3"/>
      <c r="QTG68" s="3"/>
      <c r="QTH68" s="4" t="s">
        <v>108</v>
      </c>
      <c r="QTI68" s="4" t="s">
        <v>108</v>
      </c>
      <c r="QTJ68" s="4" t="s">
        <v>108</v>
      </c>
      <c r="QTK68" s="4" t="s">
        <v>108</v>
      </c>
      <c r="QTL68" s="4" t="s">
        <v>108</v>
      </c>
      <c r="QTM68" s="4" t="s">
        <v>108</v>
      </c>
      <c r="QTN68" s="4" t="s">
        <v>108</v>
      </c>
      <c r="QTO68" s="4" t="s">
        <v>108</v>
      </c>
      <c r="QTP68" s="4" t="s">
        <v>108</v>
      </c>
      <c r="QTQ68" s="4" t="s">
        <v>108</v>
      </c>
      <c r="QTR68" s="4" t="s">
        <v>108</v>
      </c>
      <c r="QTS68" s="4" t="s">
        <v>108</v>
      </c>
      <c r="QTT68" s="4" t="s">
        <v>109</v>
      </c>
      <c r="QTU68" s="3" t="s">
        <v>392</v>
      </c>
      <c r="QTV68" s="3"/>
      <c r="QTW68" s="3"/>
      <c r="QTX68" s="4" t="s">
        <v>108</v>
      </c>
      <c r="QTY68" s="4" t="s">
        <v>108</v>
      </c>
      <c r="QTZ68" s="4" t="s">
        <v>108</v>
      </c>
      <c r="QUA68" s="4" t="s">
        <v>108</v>
      </c>
      <c r="QUB68" s="4" t="s">
        <v>108</v>
      </c>
      <c r="QUC68" s="4" t="s">
        <v>108</v>
      </c>
      <c r="QUD68" s="4" t="s">
        <v>108</v>
      </c>
      <c r="QUE68" s="4" t="s">
        <v>108</v>
      </c>
      <c r="QUF68" s="4" t="s">
        <v>108</v>
      </c>
      <c r="QUG68" s="4" t="s">
        <v>108</v>
      </c>
      <c r="QUH68" s="4" t="s">
        <v>108</v>
      </c>
      <c r="QUI68" s="4" t="s">
        <v>108</v>
      </c>
      <c r="QUJ68" s="4" t="s">
        <v>109</v>
      </c>
      <c r="QUK68" s="3" t="s">
        <v>392</v>
      </c>
      <c r="QUL68" s="3"/>
      <c r="QUM68" s="3"/>
      <c r="QUN68" s="4" t="s">
        <v>108</v>
      </c>
      <c r="QUO68" s="4" t="s">
        <v>108</v>
      </c>
      <c r="QUP68" s="4" t="s">
        <v>108</v>
      </c>
      <c r="QUQ68" s="4" t="s">
        <v>108</v>
      </c>
      <c r="QUR68" s="4" t="s">
        <v>108</v>
      </c>
      <c r="QUS68" s="4" t="s">
        <v>108</v>
      </c>
      <c r="QUT68" s="4" t="s">
        <v>108</v>
      </c>
      <c r="QUU68" s="4" t="s">
        <v>108</v>
      </c>
      <c r="QUV68" s="4" t="s">
        <v>108</v>
      </c>
      <c r="QUW68" s="4" t="s">
        <v>108</v>
      </c>
      <c r="QUX68" s="4" t="s">
        <v>108</v>
      </c>
      <c r="QUY68" s="4" t="s">
        <v>108</v>
      </c>
      <c r="QUZ68" s="4" t="s">
        <v>109</v>
      </c>
      <c r="QVA68" s="3" t="s">
        <v>392</v>
      </c>
      <c r="QVB68" s="3"/>
      <c r="QVC68" s="3"/>
      <c r="QVD68" s="4" t="s">
        <v>108</v>
      </c>
      <c r="QVE68" s="4" t="s">
        <v>108</v>
      </c>
      <c r="QVF68" s="4" t="s">
        <v>108</v>
      </c>
      <c r="QVG68" s="4" t="s">
        <v>108</v>
      </c>
      <c r="QVH68" s="4" t="s">
        <v>108</v>
      </c>
      <c r="QVI68" s="4" t="s">
        <v>108</v>
      </c>
      <c r="QVJ68" s="4" t="s">
        <v>108</v>
      </c>
      <c r="QVK68" s="4" t="s">
        <v>108</v>
      </c>
      <c r="QVL68" s="4" t="s">
        <v>108</v>
      </c>
      <c r="QVM68" s="4" t="s">
        <v>108</v>
      </c>
      <c r="QVN68" s="4" t="s">
        <v>108</v>
      </c>
      <c r="QVO68" s="4" t="s">
        <v>108</v>
      </c>
      <c r="QVP68" s="4" t="s">
        <v>109</v>
      </c>
      <c r="QVQ68" s="3" t="s">
        <v>392</v>
      </c>
      <c r="QVR68" s="3"/>
      <c r="QVS68" s="3"/>
      <c r="QVT68" s="4" t="s">
        <v>108</v>
      </c>
      <c r="QVU68" s="4" t="s">
        <v>108</v>
      </c>
      <c r="QVV68" s="4" t="s">
        <v>108</v>
      </c>
      <c r="QVW68" s="4" t="s">
        <v>108</v>
      </c>
      <c r="QVX68" s="4" t="s">
        <v>108</v>
      </c>
      <c r="QVY68" s="4" t="s">
        <v>108</v>
      </c>
      <c r="QVZ68" s="4" t="s">
        <v>108</v>
      </c>
      <c r="QWA68" s="4" t="s">
        <v>108</v>
      </c>
      <c r="QWB68" s="4" t="s">
        <v>108</v>
      </c>
      <c r="QWC68" s="4" t="s">
        <v>108</v>
      </c>
      <c r="QWD68" s="4" t="s">
        <v>108</v>
      </c>
      <c r="QWE68" s="4" t="s">
        <v>108</v>
      </c>
      <c r="QWF68" s="4" t="s">
        <v>109</v>
      </c>
      <c r="QWG68" s="3" t="s">
        <v>392</v>
      </c>
      <c r="QWH68" s="3"/>
      <c r="QWI68" s="3"/>
      <c r="QWJ68" s="4" t="s">
        <v>108</v>
      </c>
      <c r="QWK68" s="4" t="s">
        <v>108</v>
      </c>
      <c r="QWL68" s="4" t="s">
        <v>108</v>
      </c>
      <c r="QWM68" s="4" t="s">
        <v>108</v>
      </c>
      <c r="QWN68" s="4" t="s">
        <v>108</v>
      </c>
      <c r="QWO68" s="4" t="s">
        <v>108</v>
      </c>
      <c r="QWP68" s="4" t="s">
        <v>108</v>
      </c>
      <c r="QWQ68" s="4" t="s">
        <v>108</v>
      </c>
      <c r="QWR68" s="4" t="s">
        <v>108</v>
      </c>
      <c r="QWS68" s="4" t="s">
        <v>108</v>
      </c>
      <c r="QWT68" s="4" t="s">
        <v>108</v>
      </c>
      <c r="QWU68" s="4" t="s">
        <v>108</v>
      </c>
      <c r="QWV68" s="4" t="s">
        <v>109</v>
      </c>
      <c r="QWW68" s="3" t="s">
        <v>392</v>
      </c>
      <c r="QWX68" s="3"/>
      <c r="QWY68" s="3"/>
      <c r="QWZ68" s="4" t="s">
        <v>108</v>
      </c>
      <c r="QXA68" s="4" t="s">
        <v>108</v>
      </c>
      <c r="QXB68" s="4" t="s">
        <v>108</v>
      </c>
      <c r="QXC68" s="4" t="s">
        <v>108</v>
      </c>
      <c r="QXD68" s="4" t="s">
        <v>108</v>
      </c>
      <c r="QXE68" s="4" t="s">
        <v>108</v>
      </c>
      <c r="QXF68" s="4" t="s">
        <v>108</v>
      </c>
      <c r="QXG68" s="4" t="s">
        <v>108</v>
      </c>
      <c r="QXH68" s="4" t="s">
        <v>108</v>
      </c>
      <c r="QXI68" s="4" t="s">
        <v>108</v>
      </c>
      <c r="QXJ68" s="4" t="s">
        <v>108</v>
      </c>
      <c r="QXK68" s="4" t="s">
        <v>108</v>
      </c>
      <c r="QXL68" s="4" t="s">
        <v>109</v>
      </c>
      <c r="QXM68" s="3" t="s">
        <v>392</v>
      </c>
      <c r="QXN68" s="3"/>
      <c r="QXO68" s="3"/>
      <c r="QXP68" s="4" t="s">
        <v>108</v>
      </c>
      <c r="QXQ68" s="4" t="s">
        <v>108</v>
      </c>
      <c r="QXR68" s="4" t="s">
        <v>108</v>
      </c>
      <c r="QXS68" s="4" t="s">
        <v>108</v>
      </c>
      <c r="QXT68" s="4" t="s">
        <v>108</v>
      </c>
      <c r="QXU68" s="4" t="s">
        <v>108</v>
      </c>
      <c r="QXV68" s="4" t="s">
        <v>108</v>
      </c>
      <c r="QXW68" s="4" t="s">
        <v>108</v>
      </c>
      <c r="QXX68" s="4" t="s">
        <v>108</v>
      </c>
      <c r="QXY68" s="4" t="s">
        <v>108</v>
      </c>
      <c r="QXZ68" s="4" t="s">
        <v>108</v>
      </c>
      <c r="QYA68" s="4" t="s">
        <v>108</v>
      </c>
      <c r="QYB68" s="4" t="s">
        <v>109</v>
      </c>
      <c r="QYC68" s="3" t="s">
        <v>392</v>
      </c>
      <c r="QYD68" s="3"/>
      <c r="QYE68" s="3"/>
      <c r="QYF68" s="4" t="s">
        <v>108</v>
      </c>
      <c r="QYG68" s="4" t="s">
        <v>108</v>
      </c>
      <c r="QYH68" s="4" t="s">
        <v>108</v>
      </c>
      <c r="QYI68" s="4" t="s">
        <v>108</v>
      </c>
      <c r="QYJ68" s="4" t="s">
        <v>108</v>
      </c>
      <c r="QYK68" s="4" t="s">
        <v>108</v>
      </c>
      <c r="QYL68" s="4" t="s">
        <v>108</v>
      </c>
      <c r="QYM68" s="4" t="s">
        <v>108</v>
      </c>
      <c r="QYN68" s="4" t="s">
        <v>108</v>
      </c>
      <c r="QYO68" s="4" t="s">
        <v>108</v>
      </c>
      <c r="QYP68" s="4" t="s">
        <v>108</v>
      </c>
      <c r="QYQ68" s="4" t="s">
        <v>108</v>
      </c>
      <c r="QYR68" s="4" t="s">
        <v>109</v>
      </c>
      <c r="QYS68" s="3" t="s">
        <v>392</v>
      </c>
      <c r="QYT68" s="3"/>
      <c r="QYU68" s="3"/>
      <c r="QYV68" s="4" t="s">
        <v>108</v>
      </c>
      <c r="QYW68" s="4" t="s">
        <v>108</v>
      </c>
      <c r="QYX68" s="4" t="s">
        <v>108</v>
      </c>
      <c r="QYY68" s="4" t="s">
        <v>108</v>
      </c>
      <c r="QYZ68" s="4" t="s">
        <v>108</v>
      </c>
      <c r="QZA68" s="4" t="s">
        <v>108</v>
      </c>
      <c r="QZB68" s="4" t="s">
        <v>108</v>
      </c>
      <c r="QZC68" s="4" t="s">
        <v>108</v>
      </c>
      <c r="QZD68" s="4" t="s">
        <v>108</v>
      </c>
      <c r="QZE68" s="4" t="s">
        <v>108</v>
      </c>
      <c r="QZF68" s="4" t="s">
        <v>108</v>
      </c>
      <c r="QZG68" s="4" t="s">
        <v>108</v>
      </c>
      <c r="QZH68" s="4" t="s">
        <v>109</v>
      </c>
      <c r="QZI68" s="3" t="s">
        <v>392</v>
      </c>
      <c r="QZJ68" s="3"/>
      <c r="QZK68" s="3"/>
      <c r="QZL68" s="4" t="s">
        <v>108</v>
      </c>
      <c r="QZM68" s="4" t="s">
        <v>108</v>
      </c>
      <c r="QZN68" s="4" t="s">
        <v>108</v>
      </c>
      <c r="QZO68" s="4" t="s">
        <v>108</v>
      </c>
      <c r="QZP68" s="4" t="s">
        <v>108</v>
      </c>
      <c r="QZQ68" s="4" t="s">
        <v>108</v>
      </c>
      <c r="QZR68" s="4" t="s">
        <v>108</v>
      </c>
      <c r="QZS68" s="4" t="s">
        <v>108</v>
      </c>
      <c r="QZT68" s="4" t="s">
        <v>108</v>
      </c>
      <c r="QZU68" s="4" t="s">
        <v>108</v>
      </c>
      <c r="QZV68" s="4" t="s">
        <v>108</v>
      </c>
      <c r="QZW68" s="4" t="s">
        <v>108</v>
      </c>
      <c r="QZX68" s="4" t="s">
        <v>109</v>
      </c>
      <c r="QZY68" s="3" t="s">
        <v>392</v>
      </c>
      <c r="QZZ68" s="3"/>
      <c r="RAA68" s="3"/>
      <c r="RAB68" s="4" t="s">
        <v>108</v>
      </c>
      <c r="RAC68" s="4" t="s">
        <v>108</v>
      </c>
      <c r="RAD68" s="4" t="s">
        <v>108</v>
      </c>
      <c r="RAE68" s="4" t="s">
        <v>108</v>
      </c>
      <c r="RAF68" s="4" t="s">
        <v>108</v>
      </c>
      <c r="RAG68" s="4" t="s">
        <v>108</v>
      </c>
      <c r="RAH68" s="4" t="s">
        <v>108</v>
      </c>
      <c r="RAI68" s="4" t="s">
        <v>108</v>
      </c>
      <c r="RAJ68" s="4" t="s">
        <v>108</v>
      </c>
      <c r="RAK68" s="4" t="s">
        <v>108</v>
      </c>
      <c r="RAL68" s="4" t="s">
        <v>108</v>
      </c>
      <c r="RAM68" s="4" t="s">
        <v>108</v>
      </c>
      <c r="RAN68" s="4" t="s">
        <v>109</v>
      </c>
      <c r="RAO68" s="3" t="s">
        <v>392</v>
      </c>
      <c r="RAP68" s="3"/>
      <c r="RAQ68" s="3"/>
      <c r="RAR68" s="4" t="s">
        <v>108</v>
      </c>
      <c r="RAS68" s="4" t="s">
        <v>108</v>
      </c>
      <c r="RAT68" s="4" t="s">
        <v>108</v>
      </c>
      <c r="RAU68" s="4" t="s">
        <v>108</v>
      </c>
      <c r="RAV68" s="4" t="s">
        <v>108</v>
      </c>
      <c r="RAW68" s="4" t="s">
        <v>108</v>
      </c>
      <c r="RAX68" s="4" t="s">
        <v>108</v>
      </c>
      <c r="RAY68" s="4" t="s">
        <v>108</v>
      </c>
      <c r="RAZ68" s="4" t="s">
        <v>108</v>
      </c>
      <c r="RBA68" s="4" t="s">
        <v>108</v>
      </c>
      <c r="RBB68" s="4" t="s">
        <v>108</v>
      </c>
      <c r="RBC68" s="4" t="s">
        <v>108</v>
      </c>
      <c r="RBD68" s="4" t="s">
        <v>109</v>
      </c>
      <c r="RBE68" s="3" t="s">
        <v>392</v>
      </c>
      <c r="RBF68" s="3"/>
      <c r="RBG68" s="3"/>
      <c r="RBH68" s="4" t="s">
        <v>108</v>
      </c>
      <c r="RBI68" s="4" t="s">
        <v>108</v>
      </c>
      <c r="RBJ68" s="4" t="s">
        <v>108</v>
      </c>
      <c r="RBK68" s="4" t="s">
        <v>108</v>
      </c>
      <c r="RBL68" s="4" t="s">
        <v>108</v>
      </c>
      <c r="RBM68" s="4" t="s">
        <v>108</v>
      </c>
      <c r="RBN68" s="4" t="s">
        <v>108</v>
      </c>
      <c r="RBO68" s="4" t="s">
        <v>108</v>
      </c>
      <c r="RBP68" s="4" t="s">
        <v>108</v>
      </c>
      <c r="RBQ68" s="4" t="s">
        <v>108</v>
      </c>
      <c r="RBR68" s="4" t="s">
        <v>108</v>
      </c>
      <c r="RBS68" s="4" t="s">
        <v>108</v>
      </c>
      <c r="RBT68" s="4" t="s">
        <v>109</v>
      </c>
      <c r="RBU68" s="3" t="s">
        <v>392</v>
      </c>
      <c r="RBV68" s="3"/>
      <c r="RBW68" s="3"/>
      <c r="RBX68" s="4" t="s">
        <v>108</v>
      </c>
      <c r="RBY68" s="4" t="s">
        <v>108</v>
      </c>
      <c r="RBZ68" s="4" t="s">
        <v>108</v>
      </c>
      <c r="RCA68" s="4" t="s">
        <v>108</v>
      </c>
      <c r="RCB68" s="4" t="s">
        <v>108</v>
      </c>
      <c r="RCC68" s="4" t="s">
        <v>108</v>
      </c>
      <c r="RCD68" s="4" t="s">
        <v>108</v>
      </c>
      <c r="RCE68" s="4" t="s">
        <v>108</v>
      </c>
      <c r="RCF68" s="4" t="s">
        <v>108</v>
      </c>
      <c r="RCG68" s="4" t="s">
        <v>108</v>
      </c>
      <c r="RCH68" s="4" t="s">
        <v>108</v>
      </c>
      <c r="RCI68" s="4" t="s">
        <v>108</v>
      </c>
      <c r="RCJ68" s="4" t="s">
        <v>109</v>
      </c>
      <c r="RCK68" s="3" t="s">
        <v>392</v>
      </c>
      <c r="RCL68" s="3"/>
      <c r="RCM68" s="3"/>
      <c r="RCN68" s="4" t="s">
        <v>108</v>
      </c>
      <c r="RCO68" s="4" t="s">
        <v>108</v>
      </c>
      <c r="RCP68" s="4" t="s">
        <v>108</v>
      </c>
      <c r="RCQ68" s="4" t="s">
        <v>108</v>
      </c>
      <c r="RCR68" s="4" t="s">
        <v>108</v>
      </c>
      <c r="RCS68" s="4" t="s">
        <v>108</v>
      </c>
      <c r="RCT68" s="4" t="s">
        <v>108</v>
      </c>
      <c r="RCU68" s="4" t="s">
        <v>108</v>
      </c>
      <c r="RCV68" s="4" t="s">
        <v>108</v>
      </c>
      <c r="RCW68" s="4" t="s">
        <v>108</v>
      </c>
      <c r="RCX68" s="4" t="s">
        <v>108</v>
      </c>
      <c r="RCY68" s="4" t="s">
        <v>108</v>
      </c>
      <c r="RCZ68" s="4" t="s">
        <v>109</v>
      </c>
      <c r="RDA68" s="3" t="s">
        <v>392</v>
      </c>
      <c r="RDB68" s="3"/>
      <c r="RDC68" s="3"/>
      <c r="RDD68" s="4" t="s">
        <v>108</v>
      </c>
      <c r="RDE68" s="4" t="s">
        <v>108</v>
      </c>
      <c r="RDF68" s="4" t="s">
        <v>108</v>
      </c>
      <c r="RDG68" s="4" t="s">
        <v>108</v>
      </c>
      <c r="RDH68" s="4" t="s">
        <v>108</v>
      </c>
      <c r="RDI68" s="4" t="s">
        <v>108</v>
      </c>
      <c r="RDJ68" s="4" t="s">
        <v>108</v>
      </c>
      <c r="RDK68" s="4" t="s">
        <v>108</v>
      </c>
      <c r="RDL68" s="4" t="s">
        <v>108</v>
      </c>
      <c r="RDM68" s="4" t="s">
        <v>108</v>
      </c>
      <c r="RDN68" s="4" t="s">
        <v>108</v>
      </c>
      <c r="RDO68" s="4" t="s">
        <v>108</v>
      </c>
      <c r="RDP68" s="4" t="s">
        <v>109</v>
      </c>
      <c r="RDQ68" s="3" t="s">
        <v>392</v>
      </c>
      <c r="RDR68" s="3"/>
      <c r="RDS68" s="3"/>
      <c r="RDT68" s="4" t="s">
        <v>108</v>
      </c>
      <c r="RDU68" s="4" t="s">
        <v>108</v>
      </c>
      <c r="RDV68" s="4" t="s">
        <v>108</v>
      </c>
      <c r="RDW68" s="4" t="s">
        <v>108</v>
      </c>
      <c r="RDX68" s="4" t="s">
        <v>108</v>
      </c>
      <c r="RDY68" s="4" t="s">
        <v>108</v>
      </c>
      <c r="RDZ68" s="4" t="s">
        <v>108</v>
      </c>
      <c r="REA68" s="4" t="s">
        <v>108</v>
      </c>
      <c r="REB68" s="4" t="s">
        <v>108</v>
      </c>
      <c r="REC68" s="4" t="s">
        <v>108</v>
      </c>
      <c r="RED68" s="4" t="s">
        <v>108</v>
      </c>
      <c r="REE68" s="4" t="s">
        <v>108</v>
      </c>
      <c r="REF68" s="4" t="s">
        <v>109</v>
      </c>
      <c r="REG68" s="3" t="s">
        <v>392</v>
      </c>
      <c r="REH68" s="3"/>
      <c r="REI68" s="3"/>
      <c r="REJ68" s="4" t="s">
        <v>108</v>
      </c>
      <c r="REK68" s="4" t="s">
        <v>108</v>
      </c>
      <c r="REL68" s="4" t="s">
        <v>108</v>
      </c>
      <c r="REM68" s="4" t="s">
        <v>108</v>
      </c>
      <c r="REN68" s="4" t="s">
        <v>108</v>
      </c>
      <c r="REO68" s="4" t="s">
        <v>108</v>
      </c>
      <c r="REP68" s="4" t="s">
        <v>108</v>
      </c>
      <c r="REQ68" s="4" t="s">
        <v>108</v>
      </c>
      <c r="RER68" s="4" t="s">
        <v>108</v>
      </c>
      <c r="RES68" s="4" t="s">
        <v>108</v>
      </c>
      <c r="RET68" s="4" t="s">
        <v>108</v>
      </c>
      <c r="REU68" s="4" t="s">
        <v>108</v>
      </c>
      <c r="REV68" s="4" t="s">
        <v>109</v>
      </c>
      <c r="REW68" s="3" t="s">
        <v>392</v>
      </c>
      <c r="REX68" s="3"/>
      <c r="REY68" s="3"/>
      <c r="REZ68" s="4" t="s">
        <v>108</v>
      </c>
      <c r="RFA68" s="4" t="s">
        <v>108</v>
      </c>
      <c r="RFB68" s="4" t="s">
        <v>108</v>
      </c>
      <c r="RFC68" s="4" t="s">
        <v>108</v>
      </c>
      <c r="RFD68" s="4" t="s">
        <v>108</v>
      </c>
      <c r="RFE68" s="4" t="s">
        <v>108</v>
      </c>
      <c r="RFF68" s="4" t="s">
        <v>108</v>
      </c>
      <c r="RFG68" s="4" t="s">
        <v>108</v>
      </c>
      <c r="RFH68" s="4" t="s">
        <v>108</v>
      </c>
      <c r="RFI68" s="4" t="s">
        <v>108</v>
      </c>
      <c r="RFJ68" s="4" t="s">
        <v>108</v>
      </c>
      <c r="RFK68" s="4" t="s">
        <v>108</v>
      </c>
      <c r="RFL68" s="4" t="s">
        <v>109</v>
      </c>
      <c r="RFM68" s="3" t="s">
        <v>392</v>
      </c>
      <c r="RFN68" s="3"/>
      <c r="RFO68" s="3"/>
      <c r="RFP68" s="4" t="s">
        <v>108</v>
      </c>
      <c r="RFQ68" s="4" t="s">
        <v>108</v>
      </c>
      <c r="RFR68" s="4" t="s">
        <v>108</v>
      </c>
      <c r="RFS68" s="4" t="s">
        <v>108</v>
      </c>
      <c r="RFT68" s="4" t="s">
        <v>108</v>
      </c>
      <c r="RFU68" s="4" t="s">
        <v>108</v>
      </c>
      <c r="RFV68" s="4" t="s">
        <v>108</v>
      </c>
      <c r="RFW68" s="4" t="s">
        <v>108</v>
      </c>
      <c r="RFX68" s="4" t="s">
        <v>108</v>
      </c>
      <c r="RFY68" s="4" t="s">
        <v>108</v>
      </c>
      <c r="RFZ68" s="4" t="s">
        <v>108</v>
      </c>
      <c r="RGA68" s="4" t="s">
        <v>108</v>
      </c>
      <c r="RGB68" s="4" t="s">
        <v>109</v>
      </c>
      <c r="RGC68" s="3" t="s">
        <v>392</v>
      </c>
      <c r="RGD68" s="3"/>
      <c r="RGE68" s="3"/>
      <c r="RGF68" s="4" t="s">
        <v>108</v>
      </c>
      <c r="RGG68" s="4" t="s">
        <v>108</v>
      </c>
      <c r="RGH68" s="4" t="s">
        <v>108</v>
      </c>
      <c r="RGI68" s="4" t="s">
        <v>108</v>
      </c>
      <c r="RGJ68" s="4" t="s">
        <v>108</v>
      </c>
      <c r="RGK68" s="4" t="s">
        <v>108</v>
      </c>
      <c r="RGL68" s="4" t="s">
        <v>108</v>
      </c>
      <c r="RGM68" s="4" t="s">
        <v>108</v>
      </c>
      <c r="RGN68" s="4" t="s">
        <v>108</v>
      </c>
      <c r="RGO68" s="4" t="s">
        <v>108</v>
      </c>
      <c r="RGP68" s="4" t="s">
        <v>108</v>
      </c>
      <c r="RGQ68" s="4" t="s">
        <v>108</v>
      </c>
      <c r="RGR68" s="4" t="s">
        <v>109</v>
      </c>
      <c r="RGS68" s="3" t="s">
        <v>392</v>
      </c>
      <c r="RGT68" s="3"/>
      <c r="RGU68" s="3"/>
      <c r="RGV68" s="4" t="s">
        <v>108</v>
      </c>
      <c r="RGW68" s="4" t="s">
        <v>108</v>
      </c>
      <c r="RGX68" s="4" t="s">
        <v>108</v>
      </c>
      <c r="RGY68" s="4" t="s">
        <v>108</v>
      </c>
      <c r="RGZ68" s="4" t="s">
        <v>108</v>
      </c>
      <c r="RHA68" s="4" t="s">
        <v>108</v>
      </c>
      <c r="RHB68" s="4" t="s">
        <v>108</v>
      </c>
      <c r="RHC68" s="4" t="s">
        <v>108</v>
      </c>
      <c r="RHD68" s="4" t="s">
        <v>108</v>
      </c>
      <c r="RHE68" s="4" t="s">
        <v>108</v>
      </c>
      <c r="RHF68" s="4" t="s">
        <v>108</v>
      </c>
      <c r="RHG68" s="4" t="s">
        <v>108</v>
      </c>
      <c r="RHH68" s="4" t="s">
        <v>109</v>
      </c>
      <c r="RHI68" s="3" t="s">
        <v>392</v>
      </c>
      <c r="RHJ68" s="3"/>
      <c r="RHK68" s="3"/>
      <c r="RHL68" s="4" t="s">
        <v>108</v>
      </c>
      <c r="RHM68" s="4" t="s">
        <v>108</v>
      </c>
      <c r="RHN68" s="4" t="s">
        <v>108</v>
      </c>
      <c r="RHO68" s="4" t="s">
        <v>108</v>
      </c>
      <c r="RHP68" s="4" t="s">
        <v>108</v>
      </c>
      <c r="RHQ68" s="4" t="s">
        <v>108</v>
      </c>
      <c r="RHR68" s="4" t="s">
        <v>108</v>
      </c>
      <c r="RHS68" s="4" t="s">
        <v>108</v>
      </c>
      <c r="RHT68" s="4" t="s">
        <v>108</v>
      </c>
      <c r="RHU68" s="4" t="s">
        <v>108</v>
      </c>
      <c r="RHV68" s="4" t="s">
        <v>108</v>
      </c>
      <c r="RHW68" s="4" t="s">
        <v>108</v>
      </c>
      <c r="RHX68" s="4" t="s">
        <v>109</v>
      </c>
      <c r="RHY68" s="3" t="s">
        <v>392</v>
      </c>
      <c r="RHZ68" s="3"/>
      <c r="RIA68" s="3"/>
      <c r="RIB68" s="4" t="s">
        <v>108</v>
      </c>
      <c r="RIC68" s="4" t="s">
        <v>108</v>
      </c>
      <c r="RID68" s="4" t="s">
        <v>108</v>
      </c>
      <c r="RIE68" s="4" t="s">
        <v>108</v>
      </c>
      <c r="RIF68" s="4" t="s">
        <v>108</v>
      </c>
      <c r="RIG68" s="4" t="s">
        <v>108</v>
      </c>
      <c r="RIH68" s="4" t="s">
        <v>108</v>
      </c>
      <c r="RII68" s="4" t="s">
        <v>108</v>
      </c>
      <c r="RIJ68" s="4" t="s">
        <v>108</v>
      </c>
      <c r="RIK68" s="4" t="s">
        <v>108</v>
      </c>
      <c r="RIL68" s="4" t="s">
        <v>108</v>
      </c>
      <c r="RIM68" s="4" t="s">
        <v>108</v>
      </c>
      <c r="RIN68" s="4" t="s">
        <v>109</v>
      </c>
      <c r="RIO68" s="3" t="s">
        <v>392</v>
      </c>
      <c r="RIP68" s="3"/>
      <c r="RIQ68" s="3"/>
      <c r="RIR68" s="4" t="s">
        <v>108</v>
      </c>
      <c r="RIS68" s="4" t="s">
        <v>108</v>
      </c>
      <c r="RIT68" s="4" t="s">
        <v>108</v>
      </c>
      <c r="RIU68" s="4" t="s">
        <v>108</v>
      </c>
      <c r="RIV68" s="4" t="s">
        <v>108</v>
      </c>
      <c r="RIW68" s="4" t="s">
        <v>108</v>
      </c>
      <c r="RIX68" s="4" t="s">
        <v>108</v>
      </c>
      <c r="RIY68" s="4" t="s">
        <v>108</v>
      </c>
      <c r="RIZ68" s="4" t="s">
        <v>108</v>
      </c>
      <c r="RJA68" s="4" t="s">
        <v>108</v>
      </c>
      <c r="RJB68" s="4" t="s">
        <v>108</v>
      </c>
      <c r="RJC68" s="4" t="s">
        <v>108</v>
      </c>
      <c r="RJD68" s="4" t="s">
        <v>109</v>
      </c>
      <c r="RJE68" s="3" t="s">
        <v>392</v>
      </c>
      <c r="RJF68" s="3"/>
      <c r="RJG68" s="3"/>
      <c r="RJH68" s="4" t="s">
        <v>108</v>
      </c>
      <c r="RJI68" s="4" t="s">
        <v>108</v>
      </c>
      <c r="RJJ68" s="4" t="s">
        <v>108</v>
      </c>
      <c r="RJK68" s="4" t="s">
        <v>108</v>
      </c>
      <c r="RJL68" s="4" t="s">
        <v>108</v>
      </c>
      <c r="RJM68" s="4" t="s">
        <v>108</v>
      </c>
      <c r="RJN68" s="4" t="s">
        <v>108</v>
      </c>
      <c r="RJO68" s="4" t="s">
        <v>108</v>
      </c>
      <c r="RJP68" s="4" t="s">
        <v>108</v>
      </c>
      <c r="RJQ68" s="4" t="s">
        <v>108</v>
      </c>
      <c r="RJR68" s="4" t="s">
        <v>108</v>
      </c>
      <c r="RJS68" s="4" t="s">
        <v>108</v>
      </c>
      <c r="RJT68" s="4" t="s">
        <v>109</v>
      </c>
      <c r="RJU68" s="3" t="s">
        <v>392</v>
      </c>
      <c r="RJV68" s="3"/>
      <c r="RJW68" s="3"/>
      <c r="RJX68" s="4" t="s">
        <v>108</v>
      </c>
      <c r="RJY68" s="4" t="s">
        <v>108</v>
      </c>
      <c r="RJZ68" s="4" t="s">
        <v>108</v>
      </c>
      <c r="RKA68" s="4" t="s">
        <v>108</v>
      </c>
      <c r="RKB68" s="4" t="s">
        <v>108</v>
      </c>
      <c r="RKC68" s="4" t="s">
        <v>108</v>
      </c>
      <c r="RKD68" s="4" t="s">
        <v>108</v>
      </c>
      <c r="RKE68" s="4" t="s">
        <v>108</v>
      </c>
      <c r="RKF68" s="4" t="s">
        <v>108</v>
      </c>
      <c r="RKG68" s="4" t="s">
        <v>108</v>
      </c>
      <c r="RKH68" s="4" t="s">
        <v>108</v>
      </c>
      <c r="RKI68" s="4" t="s">
        <v>108</v>
      </c>
      <c r="RKJ68" s="4" t="s">
        <v>109</v>
      </c>
      <c r="RKK68" s="3" t="s">
        <v>392</v>
      </c>
      <c r="RKL68" s="3"/>
      <c r="RKM68" s="3"/>
      <c r="RKN68" s="4" t="s">
        <v>108</v>
      </c>
      <c r="RKO68" s="4" t="s">
        <v>108</v>
      </c>
      <c r="RKP68" s="4" t="s">
        <v>108</v>
      </c>
      <c r="RKQ68" s="4" t="s">
        <v>108</v>
      </c>
      <c r="RKR68" s="4" t="s">
        <v>108</v>
      </c>
      <c r="RKS68" s="4" t="s">
        <v>108</v>
      </c>
      <c r="RKT68" s="4" t="s">
        <v>108</v>
      </c>
      <c r="RKU68" s="4" t="s">
        <v>108</v>
      </c>
      <c r="RKV68" s="4" t="s">
        <v>108</v>
      </c>
      <c r="RKW68" s="4" t="s">
        <v>108</v>
      </c>
      <c r="RKX68" s="4" t="s">
        <v>108</v>
      </c>
      <c r="RKY68" s="4" t="s">
        <v>108</v>
      </c>
      <c r="RKZ68" s="4" t="s">
        <v>109</v>
      </c>
      <c r="RLA68" s="3" t="s">
        <v>392</v>
      </c>
      <c r="RLB68" s="3"/>
      <c r="RLC68" s="3"/>
      <c r="RLD68" s="4" t="s">
        <v>108</v>
      </c>
      <c r="RLE68" s="4" t="s">
        <v>108</v>
      </c>
      <c r="RLF68" s="4" t="s">
        <v>108</v>
      </c>
      <c r="RLG68" s="4" t="s">
        <v>108</v>
      </c>
      <c r="RLH68" s="4" t="s">
        <v>108</v>
      </c>
      <c r="RLI68" s="4" t="s">
        <v>108</v>
      </c>
      <c r="RLJ68" s="4" t="s">
        <v>108</v>
      </c>
      <c r="RLK68" s="4" t="s">
        <v>108</v>
      </c>
      <c r="RLL68" s="4" t="s">
        <v>108</v>
      </c>
      <c r="RLM68" s="4" t="s">
        <v>108</v>
      </c>
      <c r="RLN68" s="4" t="s">
        <v>108</v>
      </c>
      <c r="RLO68" s="4" t="s">
        <v>108</v>
      </c>
      <c r="RLP68" s="4" t="s">
        <v>109</v>
      </c>
      <c r="RLQ68" s="3" t="s">
        <v>392</v>
      </c>
      <c r="RLR68" s="3"/>
      <c r="RLS68" s="3"/>
      <c r="RLT68" s="4" t="s">
        <v>108</v>
      </c>
      <c r="RLU68" s="4" t="s">
        <v>108</v>
      </c>
      <c r="RLV68" s="4" t="s">
        <v>108</v>
      </c>
      <c r="RLW68" s="4" t="s">
        <v>108</v>
      </c>
      <c r="RLX68" s="4" t="s">
        <v>108</v>
      </c>
      <c r="RLY68" s="4" t="s">
        <v>108</v>
      </c>
      <c r="RLZ68" s="4" t="s">
        <v>108</v>
      </c>
      <c r="RMA68" s="4" t="s">
        <v>108</v>
      </c>
      <c r="RMB68" s="4" t="s">
        <v>108</v>
      </c>
      <c r="RMC68" s="4" t="s">
        <v>108</v>
      </c>
      <c r="RMD68" s="4" t="s">
        <v>108</v>
      </c>
      <c r="RME68" s="4" t="s">
        <v>108</v>
      </c>
      <c r="RMF68" s="4" t="s">
        <v>109</v>
      </c>
      <c r="RMG68" s="3" t="s">
        <v>392</v>
      </c>
      <c r="RMH68" s="3"/>
      <c r="RMI68" s="3"/>
      <c r="RMJ68" s="4" t="s">
        <v>108</v>
      </c>
      <c r="RMK68" s="4" t="s">
        <v>108</v>
      </c>
      <c r="RML68" s="4" t="s">
        <v>108</v>
      </c>
      <c r="RMM68" s="4" t="s">
        <v>108</v>
      </c>
      <c r="RMN68" s="4" t="s">
        <v>108</v>
      </c>
      <c r="RMO68" s="4" t="s">
        <v>108</v>
      </c>
      <c r="RMP68" s="4" t="s">
        <v>108</v>
      </c>
      <c r="RMQ68" s="4" t="s">
        <v>108</v>
      </c>
      <c r="RMR68" s="4" t="s">
        <v>108</v>
      </c>
      <c r="RMS68" s="4" t="s">
        <v>108</v>
      </c>
      <c r="RMT68" s="4" t="s">
        <v>108</v>
      </c>
      <c r="RMU68" s="4" t="s">
        <v>108</v>
      </c>
      <c r="RMV68" s="4" t="s">
        <v>109</v>
      </c>
      <c r="RMW68" s="3" t="s">
        <v>392</v>
      </c>
      <c r="RMX68" s="3"/>
      <c r="RMY68" s="3"/>
      <c r="RMZ68" s="4" t="s">
        <v>108</v>
      </c>
      <c r="RNA68" s="4" t="s">
        <v>108</v>
      </c>
      <c r="RNB68" s="4" t="s">
        <v>108</v>
      </c>
      <c r="RNC68" s="4" t="s">
        <v>108</v>
      </c>
      <c r="RND68" s="4" t="s">
        <v>108</v>
      </c>
      <c r="RNE68" s="4" t="s">
        <v>108</v>
      </c>
      <c r="RNF68" s="4" t="s">
        <v>108</v>
      </c>
      <c r="RNG68" s="4" t="s">
        <v>108</v>
      </c>
      <c r="RNH68" s="4" t="s">
        <v>108</v>
      </c>
      <c r="RNI68" s="4" t="s">
        <v>108</v>
      </c>
      <c r="RNJ68" s="4" t="s">
        <v>108</v>
      </c>
      <c r="RNK68" s="4" t="s">
        <v>108</v>
      </c>
      <c r="RNL68" s="4" t="s">
        <v>109</v>
      </c>
      <c r="RNM68" s="3" t="s">
        <v>392</v>
      </c>
      <c r="RNN68" s="3"/>
      <c r="RNO68" s="3"/>
      <c r="RNP68" s="4" t="s">
        <v>108</v>
      </c>
      <c r="RNQ68" s="4" t="s">
        <v>108</v>
      </c>
      <c r="RNR68" s="4" t="s">
        <v>108</v>
      </c>
      <c r="RNS68" s="4" t="s">
        <v>108</v>
      </c>
      <c r="RNT68" s="4" t="s">
        <v>108</v>
      </c>
      <c r="RNU68" s="4" t="s">
        <v>108</v>
      </c>
      <c r="RNV68" s="4" t="s">
        <v>108</v>
      </c>
      <c r="RNW68" s="4" t="s">
        <v>108</v>
      </c>
      <c r="RNX68" s="4" t="s">
        <v>108</v>
      </c>
      <c r="RNY68" s="4" t="s">
        <v>108</v>
      </c>
      <c r="RNZ68" s="4" t="s">
        <v>108</v>
      </c>
      <c r="ROA68" s="4" t="s">
        <v>108</v>
      </c>
      <c r="ROB68" s="4" t="s">
        <v>109</v>
      </c>
      <c r="ROC68" s="3" t="s">
        <v>392</v>
      </c>
      <c r="ROD68" s="3"/>
      <c r="ROE68" s="3"/>
      <c r="ROF68" s="4" t="s">
        <v>108</v>
      </c>
      <c r="ROG68" s="4" t="s">
        <v>108</v>
      </c>
      <c r="ROH68" s="4" t="s">
        <v>108</v>
      </c>
      <c r="ROI68" s="4" t="s">
        <v>108</v>
      </c>
      <c r="ROJ68" s="4" t="s">
        <v>108</v>
      </c>
      <c r="ROK68" s="4" t="s">
        <v>108</v>
      </c>
      <c r="ROL68" s="4" t="s">
        <v>108</v>
      </c>
      <c r="ROM68" s="4" t="s">
        <v>108</v>
      </c>
      <c r="RON68" s="4" t="s">
        <v>108</v>
      </c>
      <c r="ROO68" s="4" t="s">
        <v>108</v>
      </c>
      <c r="ROP68" s="4" t="s">
        <v>108</v>
      </c>
      <c r="ROQ68" s="4" t="s">
        <v>108</v>
      </c>
      <c r="ROR68" s="4" t="s">
        <v>109</v>
      </c>
      <c r="ROS68" s="3" t="s">
        <v>392</v>
      </c>
      <c r="ROT68" s="3"/>
      <c r="ROU68" s="3"/>
      <c r="ROV68" s="4" t="s">
        <v>108</v>
      </c>
      <c r="ROW68" s="4" t="s">
        <v>108</v>
      </c>
      <c r="ROX68" s="4" t="s">
        <v>108</v>
      </c>
      <c r="ROY68" s="4" t="s">
        <v>108</v>
      </c>
      <c r="ROZ68" s="4" t="s">
        <v>108</v>
      </c>
      <c r="RPA68" s="4" t="s">
        <v>108</v>
      </c>
      <c r="RPB68" s="4" t="s">
        <v>108</v>
      </c>
      <c r="RPC68" s="4" t="s">
        <v>108</v>
      </c>
      <c r="RPD68" s="4" t="s">
        <v>108</v>
      </c>
      <c r="RPE68" s="4" t="s">
        <v>108</v>
      </c>
      <c r="RPF68" s="4" t="s">
        <v>108</v>
      </c>
      <c r="RPG68" s="4" t="s">
        <v>108</v>
      </c>
      <c r="RPH68" s="4" t="s">
        <v>109</v>
      </c>
      <c r="RPI68" s="3" t="s">
        <v>392</v>
      </c>
      <c r="RPJ68" s="3"/>
      <c r="RPK68" s="3"/>
      <c r="RPL68" s="4" t="s">
        <v>108</v>
      </c>
      <c r="RPM68" s="4" t="s">
        <v>108</v>
      </c>
      <c r="RPN68" s="4" t="s">
        <v>108</v>
      </c>
      <c r="RPO68" s="4" t="s">
        <v>108</v>
      </c>
      <c r="RPP68" s="4" t="s">
        <v>108</v>
      </c>
      <c r="RPQ68" s="4" t="s">
        <v>108</v>
      </c>
      <c r="RPR68" s="4" t="s">
        <v>108</v>
      </c>
      <c r="RPS68" s="4" t="s">
        <v>108</v>
      </c>
      <c r="RPT68" s="4" t="s">
        <v>108</v>
      </c>
      <c r="RPU68" s="4" t="s">
        <v>108</v>
      </c>
      <c r="RPV68" s="4" t="s">
        <v>108</v>
      </c>
      <c r="RPW68" s="4" t="s">
        <v>108</v>
      </c>
      <c r="RPX68" s="4" t="s">
        <v>109</v>
      </c>
      <c r="RPY68" s="3" t="s">
        <v>392</v>
      </c>
      <c r="RPZ68" s="3"/>
      <c r="RQA68" s="3"/>
      <c r="RQB68" s="4" t="s">
        <v>108</v>
      </c>
      <c r="RQC68" s="4" t="s">
        <v>108</v>
      </c>
      <c r="RQD68" s="4" t="s">
        <v>108</v>
      </c>
      <c r="RQE68" s="4" t="s">
        <v>108</v>
      </c>
      <c r="RQF68" s="4" t="s">
        <v>108</v>
      </c>
      <c r="RQG68" s="4" t="s">
        <v>108</v>
      </c>
      <c r="RQH68" s="4" t="s">
        <v>108</v>
      </c>
      <c r="RQI68" s="4" t="s">
        <v>108</v>
      </c>
      <c r="RQJ68" s="4" t="s">
        <v>108</v>
      </c>
      <c r="RQK68" s="4" t="s">
        <v>108</v>
      </c>
      <c r="RQL68" s="4" t="s">
        <v>108</v>
      </c>
      <c r="RQM68" s="4" t="s">
        <v>108</v>
      </c>
      <c r="RQN68" s="4" t="s">
        <v>109</v>
      </c>
      <c r="RQO68" s="3" t="s">
        <v>392</v>
      </c>
      <c r="RQP68" s="3"/>
      <c r="RQQ68" s="3"/>
      <c r="RQR68" s="4" t="s">
        <v>108</v>
      </c>
      <c r="RQS68" s="4" t="s">
        <v>108</v>
      </c>
      <c r="RQT68" s="4" t="s">
        <v>108</v>
      </c>
      <c r="RQU68" s="4" t="s">
        <v>108</v>
      </c>
      <c r="RQV68" s="4" t="s">
        <v>108</v>
      </c>
      <c r="RQW68" s="4" t="s">
        <v>108</v>
      </c>
      <c r="RQX68" s="4" t="s">
        <v>108</v>
      </c>
      <c r="RQY68" s="4" t="s">
        <v>108</v>
      </c>
      <c r="RQZ68" s="4" t="s">
        <v>108</v>
      </c>
      <c r="RRA68" s="4" t="s">
        <v>108</v>
      </c>
      <c r="RRB68" s="4" t="s">
        <v>108</v>
      </c>
      <c r="RRC68" s="4" t="s">
        <v>108</v>
      </c>
      <c r="RRD68" s="4" t="s">
        <v>109</v>
      </c>
      <c r="RRE68" s="3" t="s">
        <v>392</v>
      </c>
      <c r="RRF68" s="3"/>
      <c r="RRG68" s="3"/>
      <c r="RRH68" s="4" t="s">
        <v>108</v>
      </c>
      <c r="RRI68" s="4" t="s">
        <v>108</v>
      </c>
      <c r="RRJ68" s="4" t="s">
        <v>108</v>
      </c>
      <c r="RRK68" s="4" t="s">
        <v>108</v>
      </c>
      <c r="RRL68" s="4" t="s">
        <v>108</v>
      </c>
      <c r="RRM68" s="4" t="s">
        <v>108</v>
      </c>
      <c r="RRN68" s="4" t="s">
        <v>108</v>
      </c>
      <c r="RRO68" s="4" t="s">
        <v>108</v>
      </c>
      <c r="RRP68" s="4" t="s">
        <v>108</v>
      </c>
      <c r="RRQ68" s="4" t="s">
        <v>108</v>
      </c>
      <c r="RRR68" s="4" t="s">
        <v>108</v>
      </c>
      <c r="RRS68" s="4" t="s">
        <v>108</v>
      </c>
      <c r="RRT68" s="4" t="s">
        <v>109</v>
      </c>
      <c r="RRU68" s="3" t="s">
        <v>392</v>
      </c>
      <c r="RRV68" s="3"/>
      <c r="RRW68" s="3"/>
      <c r="RRX68" s="4" t="s">
        <v>108</v>
      </c>
      <c r="RRY68" s="4" t="s">
        <v>108</v>
      </c>
      <c r="RRZ68" s="4" t="s">
        <v>108</v>
      </c>
      <c r="RSA68" s="4" t="s">
        <v>108</v>
      </c>
      <c r="RSB68" s="4" t="s">
        <v>108</v>
      </c>
      <c r="RSC68" s="4" t="s">
        <v>108</v>
      </c>
      <c r="RSD68" s="4" t="s">
        <v>108</v>
      </c>
      <c r="RSE68" s="4" t="s">
        <v>108</v>
      </c>
      <c r="RSF68" s="4" t="s">
        <v>108</v>
      </c>
      <c r="RSG68" s="4" t="s">
        <v>108</v>
      </c>
      <c r="RSH68" s="4" t="s">
        <v>108</v>
      </c>
      <c r="RSI68" s="4" t="s">
        <v>108</v>
      </c>
      <c r="RSJ68" s="4" t="s">
        <v>109</v>
      </c>
      <c r="RSK68" s="3" t="s">
        <v>392</v>
      </c>
      <c r="RSL68" s="3"/>
      <c r="RSM68" s="3"/>
      <c r="RSN68" s="4" t="s">
        <v>108</v>
      </c>
      <c r="RSO68" s="4" t="s">
        <v>108</v>
      </c>
      <c r="RSP68" s="4" t="s">
        <v>108</v>
      </c>
      <c r="RSQ68" s="4" t="s">
        <v>108</v>
      </c>
      <c r="RSR68" s="4" t="s">
        <v>108</v>
      </c>
      <c r="RSS68" s="4" t="s">
        <v>108</v>
      </c>
      <c r="RST68" s="4" t="s">
        <v>108</v>
      </c>
      <c r="RSU68" s="4" t="s">
        <v>108</v>
      </c>
      <c r="RSV68" s="4" t="s">
        <v>108</v>
      </c>
      <c r="RSW68" s="4" t="s">
        <v>108</v>
      </c>
      <c r="RSX68" s="4" t="s">
        <v>108</v>
      </c>
      <c r="RSY68" s="4" t="s">
        <v>108</v>
      </c>
      <c r="RSZ68" s="4" t="s">
        <v>109</v>
      </c>
      <c r="RTA68" s="3" t="s">
        <v>392</v>
      </c>
      <c r="RTB68" s="3"/>
      <c r="RTC68" s="3"/>
      <c r="RTD68" s="4" t="s">
        <v>108</v>
      </c>
      <c r="RTE68" s="4" t="s">
        <v>108</v>
      </c>
      <c r="RTF68" s="4" t="s">
        <v>108</v>
      </c>
      <c r="RTG68" s="4" t="s">
        <v>108</v>
      </c>
      <c r="RTH68" s="4" t="s">
        <v>108</v>
      </c>
      <c r="RTI68" s="4" t="s">
        <v>108</v>
      </c>
      <c r="RTJ68" s="4" t="s">
        <v>108</v>
      </c>
      <c r="RTK68" s="4" t="s">
        <v>108</v>
      </c>
      <c r="RTL68" s="4" t="s">
        <v>108</v>
      </c>
      <c r="RTM68" s="4" t="s">
        <v>108</v>
      </c>
      <c r="RTN68" s="4" t="s">
        <v>108</v>
      </c>
      <c r="RTO68" s="4" t="s">
        <v>108</v>
      </c>
      <c r="RTP68" s="4" t="s">
        <v>109</v>
      </c>
      <c r="RTQ68" s="3" t="s">
        <v>392</v>
      </c>
      <c r="RTR68" s="3"/>
      <c r="RTS68" s="3"/>
      <c r="RTT68" s="4" t="s">
        <v>108</v>
      </c>
      <c r="RTU68" s="4" t="s">
        <v>108</v>
      </c>
      <c r="RTV68" s="4" t="s">
        <v>108</v>
      </c>
      <c r="RTW68" s="4" t="s">
        <v>108</v>
      </c>
      <c r="RTX68" s="4" t="s">
        <v>108</v>
      </c>
      <c r="RTY68" s="4" t="s">
        <v>108</v>
      </c>
      <c r="RTZ68" s="4" t="s">
        <v>108</v>
      </c>
      <c r="RUA68" s="4" t="s">
        <v>108</v>
      </c>
      <c r="RUB68" s="4" t="s">
        <v>108</v>
      </c>
      <c r="RUC68" s="4" t="s">
        <v>108</v>
      </c>
      <c r="RUD68" s="4" t="s">
        <v>108</v>
      </c>
      <c r="RUE68" s="4" t="s">
        <v>108</v>
      </c>
      <c r="RUF68" s="4" t="s">
        <v>109</v>
      </c>
      <c r="RUG68" s="3" t="s">
        <v>392</v>
      </c>
      <c r="RUH68" s="3"/>
      <c r="RUI68" s="3"/>
      <c r="RUJ68" s="4" t="s">
        <v>108</v>
      </c>
      <c r="RUK68" s="4" t="s">
        <v>108</v>
      </c>
      <c r="RUL68" s="4" t="s">
        <v>108</v>
      </c>
      <c r="RUM68" s="4" t="s">
        <v>108</v>
      </c>
      <c r="RUN68" s="4" t="s">
        <v>108</v>
      </c>
      <c r="RUO68" s="4" t="s">
        <v>108</v>
      </c>
      <c r="RUP68" s="4" t="s">
        <v>108</v>
      </c>
      <c r="RUQ68" s="4" t="s">
        <v>108</v>
      </c>
      <c r="RUR68" s="4" t="s">
        <v>108</v>
      </c>
      <c r="RUS68" s="4" t="s">
        <v>108</v>
      </c>
      <c r="RUT68" s="4" t="s">
        <v>108</v>
      </c>
      <c r="RUU68" s="4" t="s">
        <v>108</v>
      </c>
      <c r="RUV68" s="4" t="s">
        <v>109</v>
      </c>
      <c r="RUW68" s="3" t="s">
        <v>392</v>
      </c>
      <c r="RUX68" s="3"/>
      <c r="RUY68" s="3"/>
      <c r="RUZ68" s="4" t="s">
        <v>108</v>
      </c>
      <c r="RVA68" s="4" t="s">
        <v>108</v>
      </c>
      <c r="RVB68" s="4" t="s">
        <v>108</v>
      </c>
      <c r="RVC68" s="4" t="s">
        <v>108</v>
      </c>
      <c r="RVD68" s="4" t="s">
        <v>108</v>
      </c>
      <c r="RVE68" s="4" t="s">
        <v>108</v>
      </c>
      <c r="RVF68" s="4" t="s">
        <v>108</v>
      </c>
      <c r="RVG68" s="4" t="s">
        <v>108</v>
      </c>
      <c r="RVH68" s="4" t="s">
        <v>108</v>
      </c>
      <c r="RVI68" s="4" t="s">
        <v>108</v>
      </c>
      <c r="RVJ68" s="4" t="s">
        <v>108</v>
      </c>
      <c r="RVK68" s="4" t="s">
        <v>108</v>
      </c>
      <c r="RVL68" s="4" t="s">
        <v>109</v>
      </c>
      <c r="RVM68" s="3" t="s">
        <v>392</v>
      </c>
      <c r="RVN68" s="3"/>
      <c r="RVO68" s="3"/>
      <c r="RVP68" s="4" t="s">
        <v>108</v>
      </c>
      <c r="RVQ68" s="4" t="s">
        <v>108</v>
      </c>
      <c r="RVR68" s="4" t="s">
        <v>108</v>
      </c>
      <c r="RVS68" s="4" t="s">
        <v>108</v>
      </c>
      <c r="RVT68" s="4" t="s">
        <v>108</v>
      </c>
      <c r="RVU68" s="4" t="s">
        <v>108</v>
      </c>
      <c r="RVV68" s="4" t="s">
        <v>108</v>
      </c>
      <c r="RVW68" s="4" t="s">
        <v>108</v>
      </c>
      <c r="RVX68" s="4" t="s">
        <v>108</v>
      </c>
      <c r="RVY68" s="4" t="s">
        <v>108</v>
      </c>
      <c r="RVZ68" s="4" t="s">
        <v>108</v>
      </c>
      <c r="RWA68" s="4" t="s">
        <v>108</v>
      </c>
      <c r="RWB68" s="4" t="s">
        <v>109</v>
      </c>
      <c r="RWC68" s="3" t="s">
        <v>392</v>
      </c>
      <c r="RWD68" s="3"/>
      <c r="RWE68" s="3"/>
      <c r="RWF68" s="4" t="s">
        <v>108</v>
      </c>
      <c r="RWG68" s="4" t="s">
        <v>108</v>
      </c>
      <c r="RWH68" s="4" t="s">
        <v>108</v>
      </c>
      <c r="RWI68" s="4" t="s">
        <v>108</v>
      </c>
      <c r="RWJ68" s="4" t="s">
        <v>108</v>
      </c>
      <c r="RWK68" s="4" t="s">
        <v>108</v>
      </c>
      <c r="RWL68" s="4" t="s">
        <v>108</v>
      </c>
      <c r="RWM68" s="4" t="s">
        <v>108</v>
      </c>
      <c r="RWN68" s="4" t="s">
        <v>108</v>
      </c>
      <c r="RWO68" s="4" t="s">
        <v>108</v>
      </c>
      <c r="RWP68" s="4" t="s">
        <v>108</v>
      </c>
      <c r="RWQ68" s="4" t="s">
        <v>108</v>
      </c>
      <c r="RWR68" s="4" t="s">
        <v>109</v>
      </c>
      <c r="RWS68" s="3" t="s">
        <v>392</v>
      </c>
      <c r="RWT68" s="3"/>
      <c r="RWU68" s="3"/>
      <c r="RWV68" s="4" t="s">
        <v>108</v>
      </c>
      <c r="RWW68" s="4" t="s">
        <v>108</v>
      </c>
      <c r="RWX68" s="4" t="s">
        <v>108</v>
      </c>
      <c r="RWY68" s="4" t="s">
        <v>108</v>
      </c>
      <c r="RWZ68" s="4" t="s">
        <v>108</v>
      </c>
      <c r="RXA68" s="4" t="s">
        <v>108</v>
      </c>
      <c r="RXB68" s="4" t="s">
        <v>108</v>
      </c>
      <c r="RXC68" s="4" t="s">
        <v>108</v>
      </c>
      <c r="RXD68" s="4" t="s">
        <v>108</v>
      </c>
      <c r="RXE68" s="4" t="s">
        <v>108</v>
      </c>
      <c r="RXF68" s="4" t="s">
        <v>108</v>
      </c>
      <c r="RXG68" s="4" t="s">
        <v>108</v>
      </c>
      <c r="RXH68" s="4" t="s">
        <v>109</v>
      </c>
      <c r="RXI68" s="3" t="s">
        <v>392</v>
      </c>
      <c r="RXJ68" s="3"/>
      <c r="RXK68" s="3"/>
      <c r="RXL68" s="4" t="s">
        <v>108</v>
      </c>
      <c r="RXM68" s="4" t="s">
        <v>108</v>
      </c>
      <c r="RXN68" s="4" t="s">
        <v>108</v>
      </c>
      <c r="RXO68" s="4" t="s">
        <v>108</v>
      </c>
      <c r="RXP68" s="4" t="s">
        <v>108</v>
      </c>
      <c r="RXQ68" s="4" t="s">
        <v>108</v>
      </c>
      <c r="RXR68" s="4" t="s">
        <v>108</v>
      </c>
      <c r="RXS68" s="4" t="s">
        <v>108</v>
      </c>
      <c r="RXT68" s="4" t="s">
        <v>108</v>
      </c>
      <c r="RXU68" s="4" t="s">
        <v>108</v>
      </c>
      <c r="RXV68" s="4" t="s">
        <v>108</v>
      </c>
      <c r="RXW68" s="4" t="s">
        <v>108</v>
      </c>
      <c r="RXX68" s="4" t="s">
        <v>109</v>
      </c>
      <c r="RXY68" s="3" t="s">
        <v>392</v>
      </c>
      <c r="RXZ68" s="3"/>
      <c r="RYA68" s="3"/>
      <c r="RYB68" s="4" t="s">
        <v>108</v>
      </c>
      <c r="RYC68" s="4" t="s">
        <v>108</v>
      </c>
      <c r="RYD68" s="4" t="s">
        <v>108</v>
      </c>
      <c r="RYE68" s="4" t="s">
        <v>108</v>
      </c>
      <c r="RYF68" s="4" t="s">
        <v>108</v>
      </c>
      <c r="RYG68" s="4" t="s">
        <v>108</v>
      </c>
      <c r="RYH68" s="4" t="s">
        <v>108</v>
      </c>
      <c r="RYI68" s="4" t="s">
        <v>108</v>
      </c>
      <c r="RYJ68" s="4" t="s">
        <v>108</v>
      </c>
      <c r="RYK68" s="4" t="s">
        <v>108</v>
      </c>
      <c r="RYL68" s="4" t="s">
        <v>108</v>
      </c>
      <c r="RYM68" s="4" t="s">
        <v>108</v>
      </c>
      <c r="RYN68" s="4" t="s">
        <v>109</v>
      </c>
      <c r="RYO68" s="3" t="s">
        <v>392</v>
      </c>
      <c r="RYP68" s="3"/>
      <c r="RYQ68" s="3"/>
      <c r="RYR68" s="4" t="s">
        <v>108</v>
      </c>
      <c r="RYS68" s="4" t="s">
        <v>108</v>
      </c>
      <c r="RYT68" s="4" t="s">
        <v>108</v>
      </c>
      <c r="RYU68" s="4" t="s">
        <v>108</v>
      </c>
      <c r="RYV68" s="4" t="s">
        <v>108</v>
      </c>
      <c r="RYW68" s="4" t="s">
        <v>108</v>
      </c>
      <c r="RYX68" s="4" t="s">
        <v>108</v>
      </c>
      <c r="RYY68" s="4" t="s">
        <v>108</v>
      </c>
      <c r="RYZ68" s="4" t="s">
        <v>108</v>
      </c>
      <c r="RZA68" s="4" t="s">
        <v>108</v>
      </c>
      <c r="RZB68" s="4" t="s">
        <v>108</v>
      </c>
      <c r="RZC68" s="4" t="s">
        <v>108</v>
      </c>
      <c r="RZD68" s="4" t="s">
        <v>109</v>
      </c>
      <c r="RZE68" s="3" t="s">
        <v>392</v>
      </c>
      <c r="RZF68" s="3"/>
      <c r="RZG68" s="3"/>
      <c r="RZH68" s="4" t="s">
        <v>108</v>
      </c>
      <c r="RZI68" s="4" t="s">
        <v>108</v>
      </c>
      <c r="RZJ68" s="4" t="s">
        <v>108</v>
      </c>
      <c r="RZK68" s="4" t="s">
        <v>108</v>
      </c>
      <c r="RZL68" s="4" t="s">
        <v>108</v>
      </c>
      <c r="RZM68" s="4" t="s">
        <v>108</v>
      </c>
      <c r="RZN68" s="4" t="s">
        <v>108</v>
      </c>
      <c r="RZO68" s="4" t="s">
        <v>108</v>
      </c>
      <c r="RZP68" s="4" t="s">
        <v>108</v>
      </c>
      <c r="RZQ68" s="4" t="s">
        <v>108</v>
      </c>
      <c r="RZR68" s="4" t="s">
        <v>108</v>
      </c>
      <c r="RZS68" s="4" t="s">
        <v>108</v>
      </c>
      <c r="RZT68" s="4" t="s">
        <v>109</v>
      </c>
      <c r="RZU68" s="3" t="s">
        <v>392</v>
      </c>
      <c r="RZV68" s="3"/>
      <c r="RZW68" s="3"/>
      <c r="RZX68" s="4" t="s">
        <v>108</v>
      </c>
      <c r="RZY68" s="4" t="s">
        <v>108</v>
      </c>
      <c r="RZZ68" s="4" t="s">
        <v>108</v>
      </c>
      <c r="SAA68" s="4" t="s">
        <v>108</v>
      </c>
      <c r="SAB68" s="4" t="s">
        <v>108</v>
      </c>
      <c r="SAC68" s="4" t="s">
        <v>108</v>
      </c>
      <c r="SAD68" s="4" t="s">
        <v>108</v>
      </c>
      <c r="SAE68" s="4" t="s">
        <v>108</v>
      </c>
      <c r="SAF68" s="4" t="s">
        <v>108</v>
      </c>
      <c r="SAG68" s="4" t="s">
        <v>108</v>
      </c>
      <c r="SAH68" s="4" t="s">
        <v>108</v>
      </c>
      <c r="SAI68" s="4" t="s">
        <v>108</v>
      </c>
      <c r="SAJ68" s="4" t="s">
        <v>109</v>
      </c>
      <c r="SAK68" s="3" t="s">
        <v>392</v>
      </c>
      <c r="SAL68" s="3"/>
      <c r="SAM68" s="3"/>
      <c r="SAN68" s="4" t="s">
        <v>108</v>
      </c>
      <c r="SAO68" s="4" t="s">
        <v>108</v>
      </c>
      <c r="SAP68" s="4" t="s">
        <v>108</v>
      </c>
      <c r="SAQ68" s="4" t="s">
        <v>108</v>
      </c>
      <c r="SAR68" s="4" t="s">
        <v>108</v>
      </c>
      <c r="SAS68" s="4" t="s">
        <v>108</v>
      </c>
      <c r="SAT68" s="4" t="s">
        <v>108</v>
      </c>
      <c r="SAU68" s="4" t="s">
        <v>108</v>
      </c>
      <c r="SAV68" s="4" t="s">
        <v>108</v>
      </c>
      <c r="SAW68" s="4" t="s">
        <v>108</v>
      </c>
      <c r="SAX68" s="4" t="s">
        <v>108</v>
      </c>
      <c r="SAY68" s="4" t="s">
        <v>108</v>
      </c>
      <c r="SAZ68" s="4" t="s">
        <v>109</v>
      </c>
      <c r="SBA68" s="3" t="s">
        <v>392</v>
      </c>
      <c r="SBB68" s="3"/>
      <c r="SBC68" s="3"/>
      <c r="SBD68" s="4" t="s">
        <v>108</v>
      </c>
      <c r="SBE68" s="4" t="s">
        <v>108</v>
      </c>
      <c r="SBF68" s="4" t="s">
        <v>108</v>
      </c>
      <c r="SBG68" s="4" t="s">
        <v>108</v>
      </c>
      <c r="SBH68" s="4" t="s">
        <v>108</v>
      </c>
      <c r="SBI68" s="4" t="s">
        <v>108</v>
      </c>
      <c r="SBJ68" s="4" t="s">
        <v>108</v>
      </c>
      <c r="SBK68" s="4" t="s">
        <v>108</v>
      </c>
      <c r="SBL68" s="4" t="s">
        <v>108</v>
      </c>
      <c r="SBM68" s="4" t="s">
        <v>108</v>
      </c>
      <c r="SBN68" s="4" t="s">
        <v>108</v>
      </c>
      <c r="SBO68" s="4" t="s">
        <v>108</v>
      </c>
      <c r="SBP68" s="4" t="s">
        <v>109</v>
      </c>
      <c r="SBQ68" s="3" t="s">
        <v>392</v>
      </c>
      <c r="SBR68" s="3"/>
      <c r="SBS68" s="3"/>
      <c r="SBT68" s="4" t="s">
        <v>108</v>
      </c>
      <c r="SBU68" s="4" t="s">
        <v>108</v>
      </c>
      <c r="SBV68" s="4" t="s">
        <v>108</v>
      </c>
      <c r="SBW68" s="4" t="s">
        <v>108</v>
      </c>
      <c r="SBX68" s="4" t="s">
        <v>108</v>
      </c>
      <c r="SBY68" s="4" t="s">
        <v>108</v>
      </c>
      <c r="SBZ68" s="4" t="s">
        <v>108</v>
      </c>
      <c r="SCA68" s="4" t="s">
        <v>108</v>
      </c>
      <c r="SCB68" s="4" t="s">
        <v>108</v>
      </c>
      <c r="SCC68" s="4" t="s">
        <v>108</v>
      </c>
      <c r="SCD68" s="4" t="s">
        <v>108</v>
      </c>
      <c r="SCE68" s="4" t="s">
        <v>108</v>
      </c>
      <c r="SCF68" s="4" t="s">
        <v>109</v>
      </c>
      <c r="SCG68" s="3" t="s">
        <v>392</v>
      </c>
      <c r="SCH68" s="3"/>
      <c r="SCI68" s="3"/>
      <c r="SCJ68" s="4" t="s">
        <v>108</v>
      </c>
      <c r="SCK68" s="4" t="s">
        <v>108</v>
      </c>
      <c r="SCL68" s="4" t="s">
        <v>108</v>
      </c>
      <c r="SCM68" s="4" t="s">
        <v>108</v>
      </c>
      <c r="SCN68" s="4" t="s">
        <v>108</v>
      </c>
      <c r="SCO68" s="4" t="s">
        <v>108</v>
      </c>
      <c r="SCP68" s="4" t="s">
        <v>108</v>
      </c>
      <c r="SCQ68" s="4" t="s">
        <v>108</v>
      </c>
      <c r="SCR68" s="4" t="s">
        <v>108</v>
      </c>
      <c r="SCS68" s="4" t="s">
        <v>108</v>
      </c>
      <c r="SCT68" s="4" t="s">
        <v>108</v>
      </c>
      <c r="SCU68" s="4" t="s">
        <v>108</v>
      </c>
      <c r="SCV68" s="4" t="s">
        <v>109</v>
      </c>
      <c r="SCW68" s="3" t="s">
        <v>392</v>
      </c>
      <c r="SCX68" s="3"/>
      <c r="SCY68" s="3"/>
      <c r="SCZ68" s="4" t="s">
        <v>108</v>
      </c>
      <c r="SDA68" s="4" t="s">
        <v>108</v>
      </c>
      <c r="SDB68" s="4" t="s">
        <v>108</v>
      </c>
      <c r="SDC68" s="4" t="s">
        <v>108</v>
      </c>
      <c r="SDD68" s="4" t="s">
        <v>108</v>
      </c>
      <c r="SDE68" s="4" t="s">
        <v>108</v>
      </c>
      <c r="SDF68" s="4" t="s">
        <v>108</v>
      </c>
      <c r="SDG68" s="4" t="s">
        <v>108</v>
      </c>
      <c r="SDH68" s="4" t="s">
        <v>108</v>
      </c>
      <c r="SDI68" s="4" t="s">
        <v>108</v>
      </c>
      <c r="SDJ68" s="4" t="s">
        <v>108</v>
      </c>
      <c r="SDK68" s="4" t="s">
        <v>108</v>
      </c>
      <c r="SDL68" s="4" t="s">
        <v>109</v>
      </c>
      <c r="SDM68" s="3" t="s">
        <v>392</v>
      </c>
      <c r="SDN68" s="3"/>
      <c r="SDO68" s="3"/>
      <c r="SDP68" s="4" t="s">
        <v>108</v>
      </c>
      <c r="SDQ68" s="4" t="s">
        <v>108</v>
      </c>
      <c r="SDR68" s="4" t="s">
        <v>108</v>
      </c>
      <c r="SDS68" s="4" t="s">
        <v>108</v>
      </c>
      <c r="SDT68" s="4" t="s">
        <v>108</v>
      </c>
      <c r="SDU68" s="4" t="s">
        <v>108</v>
      </c>
      <c r="SDV68" s="4" t="s">
        <v>108</v>
      </c>
      <c r="SDW68" s="4" t="s">
        <v>108</v>
      </c>
      <c r="SDX68" s="4" t="s">
        <v>108</v>
      </c>
      <c r="SDY68" s="4" t="s">
        <v>108</v>
      </c>
      <c r="SDZ68" s="4" t="s">
        <v>108</v>
      </c>
      <c r="SEA68" s="4" t="s">
        <v>108</v>
      </c>
      <c r="SEB68" s="4" t="s">
        <v>109</v>
      </c>
      <c r="SEC68" s="3" t="s">
        <v>392</v>
      </c>
      <c r="SED68" s="3"/>
      <c r="SEE68" s="3"/>
      <c r="SEF68" s="4" t="s">
        <v>108</v>
      </c>
      <c r="SEG68" s="4" t="s">
        <v>108</v>
      </c>
      <c r="SEH68" s="4" t="s">
        <v>108</v>
      </c>
      <c r="SEI68" s="4" t="s">
        <v>108</v>
      </c>
      <c r="SEJ68" s="4" t="s">
        <v>108</v>
      </c>
      <c r="SEK68" s="4" t="s">
        <v>108</v>
      </c>
      <c r="SEL68" s="4" t="s">
        <v>108</v>
      </c>
      <c r="SEM68" s="4" t="s">
        <v>108</v>
      </c>
      <c r="SEN68" s="4" t="s">
        <v>108</v>
      </c>
      <c r="SEO68" s="4" t="s">
        <v>108</v>
      </c>
      <c r="SEP68" s="4" t="s">
        <v>108</v>
      </c>
      <c r="SEQ68" s="4" t="s">
        <v>108</v>
      </c>
      <c r="SER68" s="4" t="s">
        <v>109</v>
      </c>
      <c r="SES68" s="3" t="s">
        <v>392</v>
      </c>
      <c r="SET68" s="3"/>
      <c r="SEU68" s="3"/>
      <c r="SEV68" s="4" t="s">
        <v>108</v>
      </c>
      <c r="SEW68" s="4" t="s">
        <v>108</v>
      </c>
      <c r="SEX68" s="4" t="s">
        <v>108</v>
      </c>
      <c r="SEY68" s="4" t="s">
        <v>108</v>
      </c>
      <c r="SEZ68" s="4" t="s">
        <v>108</v>
      </c>
      <c r="SFA68" s="4" t="s">
        <v>108</v>
      </c>
      <c r="SFB68" s="4" t="s">
        <v>108</v>
      </c>
      <c r="SFC68" s="4" t="s">
        <v>108</v>
      </c>
      <c r="SFD68" s="4" t="s">
        <v>108</v>
      </c>
      <c r="SFE68" s="4" t="s">
        <v>108</v>
      </c>
      <c r="SFF68" s="4" t="s">
        <v>108</v>
      </c>
      <c r="SFG68" s="4" t="s">
        <v>108</v>
      </c>
      <c r="SFH68" s="4" t="s">
        <v>109</v>
      </c>
      <c r="SFI68" s="3" t="s">
        <v>392</v>
      </c>
      <c r="SFJ68" s="3"/>
      <c r="SFK68" s="3"/>
      <c r="SFL68" s="4" t="s">
        <v>108</v>
      </c>
      <c r="SFM68" s="4" t="s">
        <v>108</v>
      </c>
      <c r="SFN68" s="4" t="s">
        <v>108</v>
      </c>
      <c r="SFO68" s="4" t="s">
        <v>108</v>
      </c>
      <c r="SFP68" s="4" t="s">
        <v>108</v>
      </c>
      <c r="SFQ68" s="4" t="s">
        <v>108</v>
      </c>
      <c r="SFR68" s="4" t="s">
        <v>108</v>
      </c>
      <c r="SFS68" s="4" t="s">
        <v>108</v>
      </c>
      <c r="SFT68" s="4" t="s">
        <v>108</v>
      </c>
      <c r="SFU68" s="4" t="s">
        <v>108</v>
      </c>
      <c r="SFV68" s="4" t="s">
        <v>108</v>
      </c>
      <c r="SFW68" s="4" t="s">
        <v>108</v>
      </c>
      <c r="SFX68" s="4" t="s">
        <v>109</v>
      </c>
      <c r="SFY68" s="3" t="s">
        <v>392</v>
      </c>
      <c r="SFZ68" s="3"/>
      <c r="SGA68" s="3"/>
      <c r="SGB68" s="4" t="s">
        <v>108</v>
      </c>
      <c r="SGC68" s="4" t="s">
        <v>108</v>
      </c>
      <c r="SGD68" s="4" t="s">
        <v>108</v>
      </c>
      <c r="SGE68" s="4" t="s">
        <v>108</v>
      </c>
      <c r="SGF68" s="4" t="s">
        <v>108</v>
      </c>
      <c r="SGG68" s="4" t="s">
        <v>108</v>
      </c>
      <c r="SGH68" s="4" t="s">
        <v>108</v>
      </c>
      <c r="SGI68" s="4" t="s">
        <v>108</v>
      </c>
      <c r="SGJ68" s="4" t="s">
        <v>108</v>
      </c>
      <c r="SGK68" s="4" t="s">
        <v>108</v>
      </c>
      <c r="SGL68" s="4" t="s">
        <v>108</v>
      </c>
      <c r="SGM68" s="4" t="s">
        <v>108</v>
      </c>
      <c r="SGN68" s="4" t="s">
        <v>109</v>
      </c>
      <c r="SGO68" s="3" t="s">
        <v>392</v>
      </c>
      <c r="SGP68" s="3"/>
      <c r="SGQ68" s="3"/>
      <c r="SGR68" s="4" t="s">
        <v>108</v>
      </c>
      <c r="SGS68" s="4" t="s">
        <v>108</v>
      </c>
      <c r="SGT68" s="4" t="s">
        <v>108</v>
      </c>
      <c r="SGU68" s="4" t="s">
        <v>108</v>
      </c>
      <c r="SGV68" s="4" t="s">
        <v>108</v>
      </c>
      <c r="SGW68" s="4" t="s">
        <v>108</v>
      </c>
      <c r="SGX68" s="4" t="s">
        <v>108</v>
      </c>
      <c r="SGY68" s="4" t="s">
        <v>108</v>
      </c>
      <c r="SGZ68" s="4" t="s">
        <v>108</v>
      </c>
      <c r="SHA68" s="4" t="s">
        <v>108</v>
      </c>
      <c r="SHB68" s="4" t="s">
        <v>108</v>
      </c>
      <c r="SHC68" s="4" t="s">
        <v>108</v>
      </c>
      <c r="SHD68" s="4" t="s">
        <v>109</v>
      </c>
      <c r="SHE68" s="3" t="s">
        <v>392</v>
      </c>
      <c r="SHF68" s="3"/>
      <c r="SHG68" s="3"/>
      <c r="SHH68" s="4" t="s">
        <v>108</v>
      </c>
      <c r="SHI68" s="4" t="s">
        <v>108</v>
      </c>
      <c r="SHJ68" s="4" t="s">
        <v>108</v>
      </c>
      <c r="SHK68" s="4" t="s">
        <v>108</v>
      </c>
      <c r="SHL68" s="4" t="s">
        <v>108</v>
      </c>
      <c r="SHM68" s="4" t="s">
        <v>108</v>
      </c>
      <c r="SHN68" s="4" t="s">
        <v>108</v>
      </c>
      <c r="SHO68" s="4" t="s">
        <v>108</v>
      </c>
      <c r="SHP68" s="4" t="s">
        <v>108</v>
      </c>
      <c r="SHQ68" s="4" t="s">
        <v>108</v>
      </c>
      <c r="SHR68" s="4" t="s">
        <v>108</v>
      </c>
      <c r="SHS68" s="4" t="s">
        <v>108</v>
      </c>
      <c r="SHT68" s="4" t="s">
        <v>109</v>
      </c>
      <c r="SHU68" s="3" t="s">
        <v>392</v>
      </c>
      <c r="SHV68" s="3"/>
      <c r="SHW68" s="3"/>
      <c r="SHX68" s="4" t="s">
        <v>108</v>
      </c>
      <c r="SHY68" s="4" t="s">
        <v>108</v>
      </c>
      <c r="SHZ68" s="4" t="s">
        <v>108</v>
      </c>
      <c r="SIA68" s="4" t="s">
        <v>108</v>
      </c>
      <c r="SIB68" s="4" t="s">
        <v>108</v>
      </c>
      <c r="SIC68" s="4" t="s">
        <v>108</v>
      </c>
      <c r="SID68" s="4" t="s">
        <v>108</v>
      </c>
      <c r="SIE68" s="4" t="s">
        <v>108</v>
      </c>
      <c r="SIF68" s="4" t="s">
        <v>108</v>
      </c>
      <c r="SIG68" s="4" t="s">
        <v>108</v>
      </c>
      <c r="SIH68" s="4" t="s">
        <v>108</v>
      </c>
      <c r="SII68" s="4" t="s">
        <v>108</v>
      </c>
      <c r="SIJ68" s="4" t="s">
        <v>109</v>
      </c>
      <c r="SIK68" s="3" t="s">
        <v>392</v>
      </c>
      <c r="SIL68" s="3"/>
      <c r="SIM68" s="3"/>
      <c r="SIN68" s="4" t="s">
        <v>108</v>
      </c>
      <c r="SIO68" s="4" t="s">
        <v>108</v>
      </c>
      <c r="SIP68" s="4" t="s">
        <v>108</v>
      </c>
      <c r="SIQ68" s="4" t="s">
        <v>108</v>
      </c>
      <c r="SIR68" s="4" t="s">
        <v>108</v>
      </c>
      <c r="SIS68" s="4" t="s">
        <v>108</v>
      </c>
      <c r="SIT68" s="4" t="s">
        <v>108</v>
      </c>
      <c r="SIU68" s="4" t="s">
        <v>108</v>
      </c>
      <c r="SIV68" s="4" t="s">
        <v>108</v>
      </c>
      <c r="SIW68" s="4" t="s">
        <v>108</v>
      </c>
      <c r="SIX68" s="4" t="s">
        <v>108</v>
      </c>
      <c r="SIY68" s="4" t="s">
        <v>108</v>
      </c>
      <c r="SIZ68" s="4" t="s">
        <v>109</v>
      </c>
      <c r="SJA68" s="3" t="s">
        <v>392</v>
      </c>
      <c r="SJB68" s="3"/>
      <c r="SJC68" s="3"/>
      <c r="SJD68" s="4" t="s">
        <v>108</v>
      </c>
      <c r="SJE68" s="4" t="s">
        <v>108</v>
      </c>
      <c r="SJF68" s="4" t="s">
        <v>108</v>
      </c>
      <c r="SJG68" s="4" t="s">
        <v>108</v>
      </c>
      <c r="SJH68" s="4" t="s">
        <v>108</v>
      </c>
      <c r="SJI68" s="4" t="s">
        <v>108</v>
      </c>
      <c r="SJJ68" s="4" t="s">
        <v>108</v>
      </c>
      <c r="SJK68" s="4" t="s">
        <v>108</v>
      </c>
      <c r="SJL68" s="4" t="s">
        <v>108</v>
      </c>
      <c r="SJM68" s="4" t="s">
        <v>108</v>
      </c>
      <c r="SJN68" s="4" t="s">
        <v>108</v>
      </c>
      <c r="SJO68" s="4" t="s">
        <v>108</v>
      </c>
      <c r="SJP68" s="4" t="s">
        <v>109</v>
      </c>
      <c r="SJQ68" s="3" t="s">
        <v>392</v>
      </c>
      <c r="SJR68" s="3"/>
      <c r="SJS68" s="3"/>
      <c r="SJT68" s="4" t="s">
        <v>108</v>
      </c>
      <c r="SJU68" s="4" t="s">
        <v>108</v>
      </c>
      <c r="SJV68" s="4" t="s">
        <v>108</v>
      </c>
      <c r="SJW68" s="4" t="s">
        <v>108</v>
      </c>
      <c r="SJX68" s="4" t="s">
        <v>108</v>
      </c>
      <c r="SJY68" s="4" t="s">
        <v>108</v>
      </c>
      <c r="SJZ68" s="4" t="s">
        <v>108</v>
      </c>
      <c r="SKA68" s="4" t="s">
        <v>108</v>
      </c>
      <c r="SKB68" s="4" t="s">
        <v>108</v>
      </c>
      <c r="SKC68" s="4" t="s">
        <v>108</v>
      </c>
      <c r="SKD68" s="4" t="s">
        <v>108</v>
      </c>
      <c r="SKE68" s="4" t="s">
        <v>108</v>
      </c>
      <c r="SKF68" s="4" t="s">
        <v>109</v>
      </c>
      <c r="SKG68" s="3" t="s">
        <v>392</v>
      </c>
      <c r="SKH68" s="3"/>
      <c r="SKI68" s="3"/>
      <c r="SKJ68" s="4" t="s">
        <v>108</v>
      </c>
      <c r="SKK68" s="4" t="s">
        <v>108</v>
      </c>
      <c r="SKL68" s="4" t="s">
        <v>108</v>
      </c>
      <c r="SKM68" s="4" t="s">
        <v>108</v>
      </c>
      <c r="SKN68" s="4" t="s">
        <v>108</v>
      </c>
      <c r="SKO68" s="4" t="s">
        <v>108</v>
      </c>
      <c r="SKP68" s="4" t="s">
        <v>108</v>
      </c>
      <c r="SKQ68" s="4" t="s">
        <v>108</v>
      </c>
      <c r="SKR68" s="4" t="s">
        <v>108</v>
      </c>
      <c r="SKS68" s="4" t="s">
        <v>108</v>
      </c>
      <c r="SKT68" s="4" t="s">
        <v>108</v>
      </c>
      <c r="SKU68" s="4" t="s">
        <v>108</v>
      </c>
      <c r="SKV68" s="4" t="s">
        <v>109</v>
      </c>
      <c r="SKW68" s="3" t="s">
        <v>392</v>
      </c>
      <c r="SKX68" s="3"/>
      <c r="SKY68" s="3"/>
      <c r="SKZ68" s="4" t="s">
        <v>108</v>
      </c>
      <c r="SLA68" s="4" t="s">
        <v>108</v>
      </c>
      <c r="SLB68" s="4" t="s">
        <v>108</v>
      </c>
      <c r="SLC68" s="4" t="s">
        <v>108</v>
      </c>
      <c r="SLD68" s="4" t="s">
        <v>108</v>
      </c>
      <c r="SLE68" s="4" t="s">
        <v>108</v>
      </c>
      <c r="SLF68" s="4" t="s">
        <v>108</v>
      </c>
      <c r="SLG68" s="4" t="s">
        <v>108</v>
      </c>
      <c r="SLH68" s="4" t="s">
        <v>108</v>
      </c>
      <c r="SLI68" s="4" t="s">
        <v>108</v>
      </c>
      <c r="SLJ68" s="4" t="s">
        <v>108</v>
      </c>
      <c r="SLK68" s="4" t="s">
        <v>108</v>
      </c>
      <c r="SLL68" s="4" t="s">
        <v>109</v>
      </c>
      <c r="SLM68" s="3" t="s">
        <v>392</v>
      </c>
      <c r="SLN68" s="3"/>
      <c r="SLO68" s="3"/>
      <c r="SLP68" s="4" t="s">
        <v>108</v>
      </c>
      <c r="SLQ68" s="4" t="s">
        <v>108</v>
      </c>
      <c r="SLR68" s="4" t="s">
        <v>108</v>
      </c>
      <c r="SLS68" s="4" t="s">
        <v>108</v>
      </c>
      <c r="SLT68" s="4" t="s">
        <v>108</v>
      </c>
      <c r="SLU68" s="4" t="s">
        <v>108</v>
      </c>
      <c r="SLV68" s="4" t="s">
        <v>108</v>
      </c>
      <c r="SLW68" s="4" t="s">
        <v>108</v>
      </c>
      <c r="SLX68" s="4" t="s">
        <v>108</v>
      </c>
      <c r="SLY68" s="4" t="s">
        <v>108</v>
      </c>
      <c r="SLZ68" s="4" t="s">
        <v>108</v>
      </c>
      <c r="SMA68" s="4" t="s">
        <v>108</v>
      </c>
      <c r="SMB68" s="4" t="s">
        <v>109</v>
      </c>
      <c r="SMC68" s="3" t="s">
        <v>392</v>
      </c>
      <c r="SMD68" s="3"/>
      <c r="SME68" s="3"/>
      <c r="SMF68" s="4" t="s">
        <v>108</v>
      </c>
      <c r="SMG68" s="4" t="s">
        <v>108</v>
      </c>
      <c r="SMH68" s="4" t="s">
        <v>108</v>
      </c>
      <c r="SMI68" s="4" t="s">
        <v>108</v>
      </c>
      <c r="SMJ68" s="4" t="s">
        <v>108</v>
      </c>
      <c r="SMK68" s="4" t="s">
        <v>108</v>
      </c>
      <c r="SML68" s="4" t="s">
        <v>108</v>
      </c>
      <c r="SMM68" s="4" t="s">
        <v>108</v>
      </c>
      <c r="SMN68" s="4" t="s">
        <v>108</v>
      </c>
      <c r="SMO68" s="4" t="s">
        <v>108</v>
      </c>
      <c r="SMP68" s="4" t="s">
        <v>108</v>
      </c>
      <c r="SMQ68" s="4" t="s">
        <v>108</v>
      </c>
      <c r="SMR68" s="4" t="s">
        <v>109</v>
      </c>
      <c r="SMS68" s="3" t="s">
        <v>392</v>
      </c>
      <c r="SMT68" s="3"/>
      <c r="SMU68" s="3"/>
      <c r="SMV68" s="4" t="s">
        <v>108</v>
      </c>
      <c r="SMW68" s="4" t="s">
        <v>108</v>
      </c>
      <c r="SMX68" s="4" t="s">
        <v>108</v>
      </c>
      <c r="SMY68" s="4" t="s">
        <v>108</v>
      </c>
      <c r="SMZ68" s="4" t="s">
        <v>108</v>
      </c>
      <c r="SNA68" s="4" t="s">
        <v>108</v>
      </c>
      <c r="SNB68" s="4" t="s">
        <v>108</v>
      </c>
      <c r="SNC68" s="4" t="s">
        <v>108</v>
      </c>
      <c r="SND68" s="4" t="s">
        <v>108</v>
      </c>
      <c r="SNE68" s="4" t="s">
        <v>108</v>
      </c>
      <c r="SNF68" s="4" t="s">
        <v>108</v>
      </c>
      <c r="SNG68" s="4" t="s">
        <v>108</v>
      </c>
      <c r="SNH68" s="4" t="s">
        <v>109</v>
      </c>
      <c r="SNI68" s="3" t="s">
        <v>392</v>
      </c>
      <c r="SNJ68" s="3"/>
      <c r="SNK68" s="3"/>
      <c r="SNL68" s="4" t="s">
        <v>108</v>
      </c>
      <c r="SNM68" s="4" t="s">
        <v>108</v>
      </c>
      <c r="SNN68" s="4" t="s">
        <v>108</v>
      </c>
      <c r="SNO68" s="4" t="s">
        <v>108</v>
      </c>
      <c r="SNP68" s="4" t="s">
        <v>108</v>
      </c>
      <c r="SNQ68" s="4" t="s">
        <v>108</v>
      </c>
      <c r="SNR68" s="4" t="s">
        <v>108</v>
      </c>
      <c r="SNS68" s="4" t="s">
        <v>108</v>
      </c>
      <c r="SNT68" s="4" t="s">
        <v>108</v>
      </c>
      <c r="SNU68" s="4" t="s">
        <v>108</v>
      </c>
      <c r="SNV68" s="4" t="s">
        <v>108</v>
      </c>
      <c r="SNW68" s="4" t="s">
        <v>108</v>
      </c>
      <c r="SNX68" s="4" t="s">
        <v>109</v>
      </c>
      <c r="SNY68" s="3" t="s">
        <v>392</v>
      </c>
      <c r="SNZ68" s="3"/>
      <c r="SOA68" s="3"/>
      <c r="SOB68" s="4" t="s">
        <v>108</v>
      </c>
      <c r="SOC68" s="4" t="s">
        <v>108</v>
      </c>
      <c r="SOD68" s="4" t="s">
        <v>108</v>
      </c>
      <c r="SOE68" s="4" t="s">
        <v>108</v>
      </c>
      <c r="SOF68" s="4" t="s">
        <v>108</v>
      </c>
      <c r="SOG68" s="4" t="s">
        <v>108</v>
      </c>
      <c r="SOH68" s="4" t="s">
        <v>108</v>
      </c>
      <c r="SOI68" s="4" t="s">
        <v>108</v>
      </c>
      <c r="SOJ68" s="4" t="s">
        <v>108</v>
      </c>
      <c r="SOK68" s="4" t="s">
        <v>108</v>
      </c>
      <c r="SOL68" s="4" t="s">
        <v>108</v>
      </c>
      <c r="SOM68" s="4" t="s">
        <v>108</v>
      </c>
      <c r="SON68" s="4" t="s">
        <v>109</v>
      </c>
      <c r="SOO68" s="3" t="s">
        <v>392</v>
      </c>
      <c r="SOP68" s="3"/>
      <c r="SOQ68" s="3"/>
      <c r="SOR68" s="4" t="s">
        <v>108</v>
      </c>
      <c r="SOS68" s="4" t="s">
        <v>108</v>
      </c>
      <c r="SOT68" s="4" t="s">
        <v>108</v>
      </c>
      <c r="SOU68" s="4" t="s">
        <v>108</v>
      </c>
      <c r="SOV68" s="4" t="s">
        <v>108</v>
      </c>
      <c r="SOW68" s="4" t="s">
        <v>108</v>
      </c>
      <c r="SOX68" s="4" t="s">
        <v>108</v>
      </c>
      <c r="SOY68" s="4" t="s">
        <v>108</v>
      </c>
      <c r="SOZ68" s="4" t="s">
        <v>108</v>
      </c>
      <c r="SPA68" s="4" t="s">
        <v>108</v>
      </c>
      <c r="SPB68" s="4" t="s">
        <v>108</v>
      </c>
      <c r="SPC68" s="4" t="s">
        <v>108</v>
      </c>
      <c r="SPD68" s="4" t="s">
        <v>109</v>
      </c>
      <c r="SPE68" s="3" t="s">
        <v>392</v>
      </c>
      <c r="SPF68" s="3"/>
      <c r="SPG68" s="3"/>
      <c r="SPH68" s="4" t="s">
        <v>108</v>
      </c>
      <c r="SPI68" s="4" t="s">
        <v>108</v>
      </c>
      <c r="SPJ68" s="4" t="s">
        <v>108</v>
      </c>
      <c r="SPK68" s="4" t="s">
        <v>108</v>
      </c>
      <c r="SPL68" s="4" t="s">
        <v>108</v>
      </c>
      <c r="SPM68" s="4" t="s">
        <v>108</v>
      </c>
      <c r="SPN68" s="4" t="s">
        <v>108</v>
      </c>
      <c r="SPO68" s="4" t="s">
        <v>108</v>
      </c>
      <c r="SPP68" s="4" t="s">
        <v>108</v>
      </c>
      <c r="SPQ68" s="4" t="s">
        <v>108</v>
      </c>
      <c r="SPR68" s="4" t="s">
        <v>108</v>
      </c>
      <c r="SPS68" s="4" t="s">
        <v>108</v>
      </c>
      <c r="SPT68" s="4" t="s">
        <v>109</v>
      </c>
      <c r="SPU68" s="3" t="s">
        <v>392</v>
      </c>
      <c r="SPV68" s="3"/>
      <c r="SPW68" s="3"/>
      <c r="SPX68" s="4" t="s">
        <v>108</v>
      </c>
      <c r="SPY68" s="4" t="s">
        <v>108</v>
      </c>
      <c r="SPZ68" s="4" t="s">
        <v>108</v>
      </c>
      <c r="SQA68" s="4" t="s">
        <v>108</v>
      </c>
      <c r="SQB68" s="4" t="s">
        <v>108</v>
      </c>
      <c r="SQC68" s="4" t="s">
        <v>108</v>
      </c>
      <c r="SQD68" s="4" t="s">
        <v>108</v>
      </c>
      <c r="SQE68" s="4" t="s">
        <v>108</v>
      </c>
      <c r="SQF68" s="4" t="s">
        <v>108</v>
      </c>
      <c r="SQG68" s="4" t="s">
        <v>108</v>
      </c>
      <c r="SQH68" s="4" t="s">
        <v>108</v>
      </c>
      <c r="SQI68" s="4" t="s">
        <v>108</v>
      </c>
      <c r="SQJ68" s="4" t="s">
        <v>109</v>
      </c>
      <c r="SQK68" s="3" t="s">
        <v>392</v>
      </c>
      <c r="SQL68" s="3"/>
      <c r="SQM68" s="3"/>
      <c r="SQN68" s="4" t="s">
        <v>108</v>
      </c>
      <c r="SQO68" s="4" t="s">
        <v>108</v>
      </c>
      <c r="SQP68" s="4" t="s">
        <v>108</v>
      </c>
      <c r="SQQ68" s="4" t="s">
        <v>108</v>
      </c>
      <c r="SQR68" s="4" t="s">
        <v>108</v>
      </c>
      <c r="SQS68" s="4" t="s">
        <v>108</v>
      </c>
      <c r="SQT68" s="4" t="s">
        <v>108</v>
      </c>
      <c r="SQU68" s="4" t="s">
        <v>108</v>
      </c>
      <c r="SQV68" s="4" t="s">
        <v>108</v>
      </c>
      <c r="SQW68" s="4" t="s">
        <v>108</v>
      </c>
      <c r="SQX68" s="4" t="s">
        <v>108</v>
      </c>
      <c r="SQY68" s="4" t="s">
        <v>108</v>
      </c>
      <c r="SQZ68" s="4" t="s">
        <v>109</v>
      </c>
      <c r="SRA68" s="3" t="s">
        <v>392</v>
      </c>
      <c r="SRB68" s="3"/>
      <c r="SRC68" s="3"/>
      <c r="SRD68" s="4" t="s">
        <v>108</v>
      </c>
      <c r="SRE68" s="4" t="s">
        <v>108</v>
      </c>
      <c r="SRF68" s="4" t="s">
        <v>108</v>
      </c>
      <c r="SRG68" s="4" t="s">
        <v>108</v>
      </c>
      <c r="SRH68" s="4" t="s">
        <v>108</v>
      </c>
      <c r="SRI68" s="4" t="s">
        <v>108</v>
      </c>
      <c r="SRJ68" s="4" t="s">
        <v>108</v>
      </c>
      <c r="SRK68" s="4" t="s">
        <v>108</v>
      </c>
      <c r="SRL68" s="4" t="s">
        <v>108</v>
      </c>
      <c r="SRM68" s="4" t="s">
        <v>108</v>
      </c>
      <c r="SRN68" s="4" t="s">
        <v>108</v>
      </c>
      <c r="SRO68" s="4" t="s">
        <v>108</v>
      </c>
      <c r="SRP68" s="4" t="s">
        <v>109</v>
      </c>
      <c r="SRQ68" s="3" t="s">
        <v>392</v>
      </c>
      <c r="SRR68" s="3"/>
      <c r="SRS68" s="3"/>
      <c r="SRT68" s="4" t="s">
        <v>108</v>
      </c>
      <c r="SRU68" s="4" t="s">
        <v>108</v>
      </c>
      <c r="SRV68" s="4" t="s">
        <v>108</v>
      </c>
      <c r="SRW68" s="4" t="s">
        <v>108</v>
      </c>
      <c r="SRX68" s="4" t="s">
        <v>108</v>
      </c>
      <c r="SRY68" s="4" t="s">
        <v>108</v>
      </c>
      <c r="SRZ68" s="4" t="s">
        <v>108</v>
      </c>
      <c r="SSA68" s="4" t="s">
        <v>108</v>
      </c>
      <c r="SSB68" s="4" t="s">
        <v>108</v>
      </c>
      <c r="SSC68" s="4" t="s">
        <v>108</v>
      </c>
      <c r="SSD68" s="4" t="s">
        <v>108</v>
      </c>
      <c r="SSE68" s="4" t="s">
        <v>108</v>
      </c>
      <c r="SSF68" s="4" t="s">
        <v>109</v>
      </c>
      <c r="SSG68" s="3" t="s">
        <v>392</v>
      </c>
      <c r="SSH68" s="3"/>
      <c r="SSI68" s="3"/>
      <c r="SSJ68" s="4" t="s">
        <v>108</v>
      </c>
      <c r="SSK68" s="4" t="s">
        <v>108</v>
      </c>
      <c r="SSL68" s="4" t="s">
        <v>108</v>
      </c>
      <c r="SSM68" s="4" t="s">
        <v>108</v>
      </c>
      <c r="SSN68" s="4" t="s">
        <v>108</v>
      </c>
      <c r="SSO68" s="4" t="s">
        <v>108</v>
      </c>
      <c r="SSP68" s="4" t="s">
        <v>108</v>
      </c>
      <c r="SSQ68" s="4" t="s">
        <v>108</v>
      </c>
      <c r="SSR68" s="4" t="s">
        <v>108</v>
      </c>
      <c r="SSS68" s="4" t="s">
        <v>108</v>
      </c>
      <c r="SST68" s="4" t="s">
        <v>108</v>
      </c>
      <c r="SSU68" s="4" t="s">
        <v>108</v>
      </c>
      <c r="SSV68" s="4" t="s">
        <v>109</v>
      </c>
      <c r="SSW68" s="3" t="s">
        <v>392</v>
      </c>
      <c r="SSX68" s="3"/>
      <c r="SSY68" s="3"/>
      <c r="SSZ68" s="4" t="s">
        <v>108</v>
      </c>
      <c r="STA68" s="4" t="s">
        <v>108</v>
      </c>
      <c r="STB68" s="4" t="s">
        <v>108</v>
      </c>
      <c r="STC68" s="4" t="s">
        <v>108</v>
      </c>
      <c r="STD68" s="4" t="s">
        <v>108</v>
      </c>
      <c r="STE68" s="4" t="s">
        <v>108</v>
      </c>
      <c r="STF68" s="4" t="s">
        <v>108</v>
      </c>
      <c r="STG68" s="4" t="s">
        <v>108</v>
      </c>
      <c r="STH68" s="4" t="s">
        <v>108</v>
      </c>
      <c r="STI68" s="4" t="s">
        <v>108</v>
      </c>
      <c r="STJ68" s="4" t="s">
        <v>108</v>
      </c>
      <c r="STK68" s="4" t="s">
        <v>108</v>
      </c>
      <c r="STL68" s="4" t="s">
        <v>109</v>
      </c>
      <c r="STM68" s="3" t="s">
        <v>392</v>
      </c>
      <c r="STN68" s="3"/>
      <c r="STO68" s="3"/>
      <c r="STP68" s="4" t="s">
        <v>108</v>
      </c>
      <c r="STQ68" s="4" t="s">
        <v>108</v>
      </c>
      <c r="STR68" s="4" t="s">
        <v>108</v>
      </c>
      <c r="STS68" s="4" t="s">
        <v>108</v>
      </c>
      <c r="STT68" s="4" t="s">
        <v>108</v>
      </c>
      <c r="STU68" s="4" t="s">
        <v>108</v>
      </c>
      <c r="STV68" s="4" t="s">
        <v>108</v>
      </c>
      <c r="STW68" s="4" t="s">
        <v>108</v>
      </c>
      <c r="STX68" s="4" t="s">
        <v>108</v>
      </c>
      <c r="STY68" s="4" t="s">
        <v>108</v>
      </c>
      <c r="STZ68" s="4" t="s">
        <v>108</v>
      </c>
      <c r="SUA68" s="4" t="s">
        <v>108</v>
      </c>
      <c r="SUB68" s="4" t="s">
        <v>109</v>
      </c>
      <c r="SUC68" s="3" t="s">
        <v>392</v>
      </c>
      <c r="SUD68" s="3"/>
      <c r="SUE68" s="3"/>
      <c r="SUF68" s="4" t="s">
        <v>108</v>
      </c>
      <c r="SUG68" s="4" t="s">
        <v>108</v>
      </c>
      <c r="SUH68" s="4" t="s">
        <v>108</v>
      </c>
      <c r="SUI68" s="4" t="s">
        <v>108</v>
      </c>
      <c r="SUJ68" s="4" t="s">
        <v>108</v>
      </c>
      <c r="SUK68" s="4" t="s">
        <v>108</v>
      </c>
      <c r="SUL68" s="4" t="s">
        <v>108</v>
      </c>
      <c r="SUM68" s="4" t="s">
        <v>108</v>
      </c>
      <c r="SUN68" s="4" t="s">
        <v>108</v>
      </c>
      <c r="SUO68" s="4" t="s">
        <v>108</v>
      </c>
      <c r="SUP68" s="4" t="s">
        <v>108</v>
      </c>
      <c r="SUQ68" s="4" t="s">
        <v>108</v>
      </c>
      <c r="SUR68" s="4" t="s">
        <v>109</v>
      </c>
      <c r="SUS68" s="3" t="s">
        <v>392</v>
      </c>
      <c r="SUT68" s="3"/>
      <c r="SUU68" s="3"/>
      <c r="SUV68" s="4" t="s">
        <v>108</v>
      </c>
      <c r="SUW68" s="4" t="s">
        <v>108</v>
      </c>
      <c r="SUX68" s="4" t="s">
        <v>108</v>
      </c>
      <c r="SUY68" s="4" t="s">
        <v>108</v>
      </c>
      <c r="SUZ68" s="4" t="s">
        <v>108</v>
      </c>
      <c r="SVA68" s="4" t="s">
        <v>108</v>
      </c>
      <c r="SVB68" s="4" t="s">
        <v>108</v>
      </c>
      <c r="SVC68" s="4" t="s">
        <v>108</v>
      </c>
      <c r="SVD68" s="4" t="s">
        <v>108</v>
      </c>
      <c r="SVE68" s="4" t="s">
        <v>108</v>
      </c>
      <c r="SVF68" s="4" t="s">
        <v>108</v>
      </c>
      <c r="SVG68" s="4" t="s">
        <v>108</v>
      </c>
      <c r="SVH68" s="4" t="s">
        <v>109</v>
      </c>
      <c r="SVI68" s="3" t="s">
        <v>392</v>
      </c>
      <c r="SVJ68" s="3"/>
      <c r="SVK68" s="3"/>
      <c r="SVL68" s="4" t="s">
        <v>108</v>
      </c>
      <c r="SVM68" s="4" t="s">
        <v>108</v>
      </c>
      <c r="SVN68" s="4" t="s">
        <v>108</v>
      </c>
      <c r="SVO68" s="4" t="s">
        <v>108</v>
      </c>
      <c r="SVP68" s="4" t="s">
        <v>108</v>
      </c>
      <c r="SVQ68" s="4" t="s">
        <v>108</v>
      </c>
      <c r="SVR68" s="4" t="s">
        <v>108</v>
      </c>
      <c r="SVS68" s="4" t="s">
        <v>108</v>
      </c>
      <c r="SVT68" s="4" t="s">
        <v>108</v>
      </c>
      <c r="SVU68" s="4" t="s">
        <v>108</v>
      </c>
      <c r="SVV68" s="4" t="s">
        <v>108</v>
      </c>
      <c r="SVW68" s="4" t="s">
        <v>108</v>
      </c>
      <c r="SVX68" s="4" t="s">
        <v>109</v>
      </c>
      <c r="SVY68" s="3" t="s">
        <v>392</v>
      </c>
      <c r="SVZ68" s="3"/>
      <c r="SWA68" s="3"/>
      <c r="SWB68" s="4" t="s">
        <v>108</v>
      </c>
      <c r="SWC68" s="4" t="s">
        <v>108</v>
      </c>
      <c r="SWD68" s="4" t="s">
        <v>108</v>
      </c>
      <c r="SWE68" s="4" t="s">
        <v>108</v>
      </c>
      <c r="SWF68" s="4" t="s">
        <v>108</v>
      </c>
      <c r="SWG68" s="4" t="s">
        <v>108</v>
      </c>
      <c r="SWH68" s="4" t="s">
        <v>108</v>
      </c>
      <c r="SWI68" s="4" t="s">
        <v>108</v>
      </c>
      <c r="SWJ68" s="4" t="s">
        <v>108</v>
      </c>
      <c r="SWK68" s="4" t="s">
        <v>108</v>
      </c>
      <c r="SWL68" s="4" t="s">
        <v>108</v>
      </c>
      <c r="SWM68" s="4" t="s">
        <v>108</v>
      </c>
      <c r="SWN68" s="4" t="s">
        <v>109</v>
      </c>
      <c r="SWO68" s="3" t="s">
        <v>392</v>
      </c>
      <c r="SWP68" s="3"/>
      <c r="SWQ68" s="3"/>
      <c r="SWR68" s="4" t="s">
        <v>108</v>
      </c>
      <c r="SWS68" s="4" t="s">
        <v>108</v>
      </c>
      <c r="SWT68" s="4" t="s">
        <v>108</v>
      </c>
      <c r="SWU68" s="4" t="s">
        <v>108</v>
      </c>
      <c r="SWV68" s="4" t="s">
        <v>108</v>
      </c>
      <c r="SWW68" s="4" t="s">
        <v>108</v>
      </c>
      <c r="SWX68" s="4" t="s">
        <v>108</v>
      </c>
      <c r="SWY68" s="4" t="s">
        <v>108</v>
      </c>
      <c r="SWZ68" s="4" t="s">
        <v>108</v>
      </c>
      <c r="SXA68" s="4" t="s">
        <v>108</v>
      </c>
      <c r="SXB68" s="4" t="s">
        <v>108</v>
      </c>
      <c r="SXC68" s="4" t="s">
        <v>108</v>
      </c>
      <c r="SXD68" s="4" t="s">
        <v>109</v>
      </c>
      <c r="SXE68" s="3" t="s">
        <v>392</v>
      </c>
      <c r="SXF68" s="3"/>
      <c r="SXG68" s="3"/>
      <c r="SXH68" s="4" t="s">
        <v>108</v>
      </c>
      <c r="SXI68" s="4" t="s">
        <v>108</v>
      </c>
      <c r="SXJ68" s="4" t="s">
        <v>108</v>
      </c>
      <c r="SXK68" s="4" t="s">
        <v>108</v>
      </c>
      <c r="SXL68" s="4" t="s">
        <v>108</v>
      </c>
      <c r="SXM68" s="4" t="s">
        <v>108</v>
      </c>
      <c r="SXN68" s="4" t="s">
        <v>108</v>
      </c>
      <c r="SXO68" s="4" t="s">
        <v>108</v>
      </c>
      <c r="SXP68" s="4" t="s">
        <v>108</v>
      </c>
      <c r="SXQ68" s="4" t="s">
        <v>108</v>
      </c>
      <c r="SXR68" s="4" t="s">
        <v>108</v>
      </c>
      <c r="SXS68" s="4" t="s">
        <v>108</v>
      </c>
      <c r="SXT68" s="4" t="s">
        <v>109</v>
      </c>
      <c r="SXU68" s="3" t="s">
        <v>392</v>
      </c>
      <c r="SXV68" s="3"/>
      <c r="SXW68" s="3"/>
      <c r="SXX68" s="4" t="s">
        <v>108</v>
      </c>
      <c r="SXY68" s="4" t="s">
        <v>108</v>
      </c>
      <c r="SXZ68" s="4" t="s">
        <v>108</v>
      </c>
      <c r="SYA68" s="4" t="s">
        <v>108</v>
      </c>
      <c r="SYB68" s="4" t="s">
        <v>108</v>
      </c>
      <c r="SYC68" s="4" t="s">
        <v>108</v>
      </c>
      <c r="SYD68" s="4" t="s">
        <v>108</v>
      </c>
      <c r="SYE68" s="4" t="s">
        <v>108</v>
      </c>
      <c r="SYF68" s="4" t="s">
        <v>108</v>
      </c>
      <c r="SYG68" s="4" t="s">
        <v>108</v>
      </c>
      <c r="SYH68" s="4" t="s">
        <v>108</v>
      </c>
      <c r="SYI68" s="4" t="s">
        <v>108</v>
      </c>
      <c r="SYJ68" s="4" t="s">
        <v>109</v>
      </c>
      <c r="SYK68" s="3" t="s">
        <v>392</v>
      </c>
      <c r="SYL68" s="3"/>
      <c r="SYM68" s="3"/>
      <c r="SYN68" s="4" t="s">
        <v>108</v>
      </c>
      <c r="SYO68" s="4" t="s">
        <v>108</v>
      </c>
      <c r="SYP68" s="4" t="s">
        <v>108</v>
      </c>
      <c r="SYQ68" s="4" t="s">
        <v>108</v>
      </c>
      <c r="SYR68" s="4" t="s">
        <v>108</v>
      </c>
      <c r="SYS68" s="4" t="s">
        <v>108</v>
      </c>
      <c r="SYT68" s="4" t="s">
        <v>108</v>
      </c>
      <c r="SYU68" s="4" t="s">
        <v>108</v>
      </c>
      <c r="SYV68" s="4" t="s">
        <v>108</v>
      </c>
      <c r="SYW68" s="4" t="s">
        <v>108</v>
      </c>
      <c r="SYX68" s="4" t="s">
        <v>108</v>
      </c>
      <c r="SYY68" s="4" t="s">
        <v>108</v>
      </c>
      <c r="SYZ68" s="4" t="s">
        <v>109</v>
      </c>
      <c r="SZA68" s="3" t="s">
        <v>392</v>
      </c>
      <c r="SZB68" s="3"/>
      <c r="SZC68" s="3"/>
      <c r="SZD68" s="4" t="s">
        <v>108</v>
      </c>
      <c r="SZE68" s="4" t="s">
        <v>108</v>
      </c>
      <c r="SZF68" s="4" t="s">
        <v>108</v>
      </c>
      <c r="SZG68" s="4" t="s">
        <v>108</v>
      </c>
      <c r="SZH68" s="4" t="s">
        <v>108</v>
      </c>
      <c r="SZI68" s="4" t="s">
        <v>108</v>
      </c>
      <c r="SZJ68" s="4" t="s">
        <v>108</v>
      </c>
      <c r="SZK68" s="4" t="s">
        <v>108</v>
      </c>
      <c r="SZL68" s="4" t="s">
        <v>108</v>
      </c>
      <c r="SZM68" s="4" t="s">
        <v>108</v>
      </c>
      <c r="SZN68" s="4" t="s">
        <v>108</v>
      </c>
      <c r="SZO68" s="4" t="s">
        <v>108</v>
      </c>
      <c r="SZP68" s="4" t="s">
        <v>109</v>
      </c>
      <c r="SZQ68" s="3" t="s">
        <v>392</v>
      </c>
      <c r="SZR68" s="3"/>
      <c r="SZS68" s="3"/>
      <c r="SZT68" s="4" t="s">
        <v>108</v>
      </c>
      <c r="SZU68" s="4" t="s">
        <v>108</v>
      </c>
      <c r="SZV68" s="4" t="s">
        <v>108</v>
      </c>
      <c r="SZW68" s="4" t="s">
        <v>108</v>
      </c>
      <c r="SZX68" s="4" t="s">
        <v>108</v>
      </c>
      <c r="SZY68" s="4" t="s">
        <v>108</v>
      </c>
      <c r="SZZ68" s="4" t="s">
        <v>108</v>
      </c>
      <c r="TAA68" s="4" t="s">
        <v>108</v>
      </c>
      <c r="TAB68" s="4" t="s">
        <v>108</v>
      </c>
      <c r="TAC68" s="4" t="s">
        <v>108</v>
      </c>
      <c r="TAD68" s="4" t="s">
        <v>108</v>
      </c>
      <c r="TAE68" s="4" t="s">
        <v>108</v>
      </c>
      <c r="TAF68" s="4" t="s">
        <v>109</v>
      </c>
      <c r="TAG68" s="3" t="s">
        <v>392</v>
      </c>
      <c r="TAH68" s="3"/>
      <c r="TAI68" s="3"/>
      <c r="TAJ68" s="4" t="s">
        <v>108</v>
      </c>
      <c r="TAK68" s="4" t="s">
        <v>108</v>
      </c>
      <c r="TAL68" s="4" t="s">
        <v>108</v>
      </c>
      <c r="TAM68" s="4" t="s">
        <v>108</v>
      </c>
      <c r="TAN68" s="4" t="s">
        <v>108</v>
      </c>
      <c r="TAO68" s="4" t="s">
        <v>108</v>
      </c>
      <c r="TAP68" s="4" t="s">
        <v>108</v>
      </c>
      <c r="TAQ68" s="4" t="s">
        <v>108</v>
      </c>
      <c r="TAR68" s="4" t="s">
        <v>108</v>
      </c>
      <c r="TAS68" s="4" t="s">
        <v>108</v>
      </c>
      <c r="TAT68" s="4" t="s">
        <v>108</v>
      </c>
      <c r="TAU68" s="4" t="s">
        <v>108</v>
      </c>
      <c r="TAV68" s="4" t="s">
        <v>109</v>
      </c>
      <c r="TAW68" s="3" t="s">
        <v>392</v>
      </c>
      <c r="TAX68" s="3"/>
      <c r="TAY68" s="3"/>
      <c r="TAZ68" s="4" t="s">
        <v>108</v>
      </c>
      <c r="TBA68" s="4" t="s">
        <v>108</v>
      </c>
      <c r="TBB68" s="4" t="s">
        <v>108</v>
      </c>
      <c r="TBC68" s="4" t="s">
        <v>108</v>
      </c>
      <c r="TBD68" s="4" t="s">
        <v>108</v>
      </c>
      <c r="TBE68" s="4" t="s">
        <v>108</v>
      </c>
      <c r="TBF68" s="4" t="s">
        <v>108</v>
      </c>
      <c r="TBG68" s="4" t="s">
        <v>108</v>
      </c>
      <c r="TBH68" s="4" t="s">
        <v>108</v>
      </c>
      <c r="TBI68" s="4" t="s">
        <v>108</v>
      </c>
      <c r="TBJ68" s="4" t="s">
        <v>108</v>
      </c>
      <c r="TBK68" s="4" t="s">
        <v>108</v>
      </c>
      <c r="TBL68" s="4" t="s">
        <v>109</v>
      </c>
      <c r="TBM68" s="3" t="s">
        <v>392</v>
      </c>
      <c r="TBN68" s="3"/>
      <c r="TBO68" s="3"/>
      <c r="TBP68" s="4" t="s">
        <v>108</v>
      </c>
      <c r="TBQ68" s="4" t="s">
        <v>108</v>
      </c>
      <c r="TBR68" s="4" t="s">
        <v>108</v>
      </c>
      <c r="TBS68" s="4" t="s">
        <v>108</v>
      </c>
      <c r="TBT68" s="4" t="s">
        <v>108</v>
      </c>
      <c r="TBU68" s="4" t="s">
        <v>108</v>
      </c>
      <c r="TBV68" s="4" t="s">
        <v>108</v>
      </c>
      <c r="TBW68" s="4" t="s">
        <v>108</v>
      </c>
      <c r="TBX68" s="4" t="s">
        <v>108</v>
      </c>
      <c r="TBY68" s="4" t="s">
        <v>108</v>
      </c>
      <c r="TBZ68" s="4" t="s">
        <v>108</v>
      </c>
      <c r="TCA68" s="4" t="s">
        <v>108</v>
      </c>
      <c r="TCB68" s="4" t="s">
        <v>109</v>
      </c>
      <c r="TCC68" s="3" t="s">
        <v>392</v>
      </c>
      <c r="TCD68" s="3"/>
      <c r="TCE68" s="3"/>
      <c r="TCF68" s="4" t="s">
        <v>108</v>
      </c>
      <c r="TCG68" s="4" t="s">
        <v>108</v>
      </c>
      <c r="TCH68" s="4" t="s">
        <v>108</v>
      </c>
      <c r="TCI68" s="4" t="s">
        <v>108</v>
      </c>
      <c r="TCJ68" s="4" t="s">
        <v>108</v>
      </c>
      <c r="TCK68" s="4" t="s">
        <v>108</v>
      </c>
      <c r="TCL68" s="4" t="s">
        <v>108</v>
      </c>
      <c r="TCM68" s="4" t="s">
        <v>108</v>
      </c>
      <c r="TCN68" s="4" t="s">
        <v>108</v>
      </c>
      <c r="TCO68" s="4" t="s">
        <v>108</v>
      </c>
      <c r="TCP68" s="4" t="s">
        <v>108</v>
      </c>
      <c r="TCQ68" s="4" t="s">
        <v>108</v>
      </c>
      <c r="TCR68" s="4" t="s">
        <v>109</v>
      </c>
      <c r="TCS68" s="3" t="s">
        <v>392</v>
      </c>
      <c r="TCT68" s="3"/>
      <c r="TCU68" s="3"/>
      <c r="TCV68" s="4" t="s">
        <v>108</v>
      </c>
      <c r="TCW68" s="4" t="s">
        <v>108</v>
      </c>
      <c r="TCX68" s="4" t="s">
        <v>108</v>
      </c>
      <c r="TCY68" s="4" t="s">
        <v>108</v>
      </c>
      <c r="TCZ68" s="4" t="s">
        <v>108</v>
      </c>
      <c r="TDA68" s="4" t="s">
        <v>108</v>
      </c>
      <c r="TDB68" s="4" t="s">
        <v>108</v>
      </c>
      <c r="TDC68" s="4" t="s">
        <v>108</v>
      </c>
      <c r="TDD68" s="4" t="s">
        <v>108</v>
      </c>
      <c r="TDE68" s="4" t="s">
        <v>108</v>
      </c>
      <c r="TDF68" s="4" t="s">
        <v>108</v>
      </c>
      <c r="TDG68" s="4" t="s">
        <v>108</v>
      </c>
      <c r="TDH68" s="4" t="s">
        <v>109</v>
      </c>
      <c r="TDI68" s="3" t="s">
        <v>392</v>
      </c>
      <c r="TDJ68" s="3"/>
      <c r="TDK68" s="3"/>
      <c r="TDL68" s="4" t="s">
        <v>108</v>
      </c>
      <c r="TDM68" s="4" t="s">
        <v>108</v>
      </c>
      <c r="TDN68" s="4" t="s">
        <v>108</v>
      </c>
      <c r="TDO68" s="4" t="s">
        <v>108</v>
      </c>
      <c r="TDP68" s="4" t="s">
        <v>108</v>
      </c>
      <c r="TDQ68" s="4" t="s">
        <v>108</v>
      </c>
      <c r="TDR68" s="4" t="s">
        <v>108</v>
      </c>
      <c r="TDS68" s="4" t="s">
        <v>108</v>
      </c>
      <c r="TDT68" s="4" t="s">
        <v>108</v>
      </c>
      <c r="TDU68" s="4" t="s">
        <v>108</v>
      </c>
      <c r="TDV68" s="4" t="s">
        <v>108</v>
      </c>
      <c r="TDW68" s="4" t="s">
        <v>108</v>
      </c>
      <c r="TDX68" s="4" t="s">
        <v>109</v>
      </c>
      <c r="TDY68" s="3" t="s">
        <v>392</v>
      </c>
      <c r="TDZ68" s="3"/>
      <c r="TEA68" s="3"/>
      <c r="TEB68" s="4" t="s">
        <v>108</v>
      </c>
      <c r="TEC68" s="4" t="s">
        <v>108</v>
      </c>
      <c r="TED68" s="4" t="s">
        <v>108</v>
      </c>
      <c r="TEE68" s="4" t="s">
        <v>108</v>
      </c>
      <c r="TEF68" s="4" t="s">
        <v>108</v>
      </c>
      <c r="TEG68" s="4" t="s">
        <v>108</v>
      </c>
      <c r="TEH68" s="4" t="s">
        <v>108</v>
      </c>
      <c r="TEI68" s="4" t="s">
        <v>108</v>
      </c>
      <c r="TEJ68" s="4" t="s">
        <v>108</v>
      </c>
      <c r="TEK68" s="4" t="s">
        <v>108</v>
      </c>
      <c r="TEL68" s="4" t="s">
        <v>108</v>
      </c>
      <c r="TEM68" s="4" t="s">
        <v>108</v>
      </c>
      <c r="TEN68" s="4" t="s">
        <v>109</v>
      </c>
      <c r="TEO68" s="3" t="s">
        <v>392</v>
      </c>
      <c r="TEP68" s="3"/>
      <c r="TEQ68" s="3"/>
      <c r="TER68" s="4" t="s">
        <v>108</v>
      </c>
      <c r="TES68" s="4" t="s">
        <v>108</v>
      </c>
      <c r="TET68" s="4" t="s">
        <v>108</v>
      </c>
      <c r="TEU68" s="4" t="s">
        <v>108</v>
      </c>
      <c r="TEV68" s="4" t="s">
        <v>108</v>
      </c>
      <c r="TEW68" s="4" t="s">
        <v>108</v>
      </c>
      <c r="TEX68" s="4" t="s">
        <v>108</v>
      </c>
      <c r="TEY68" s="4" t="s">
        <v>108</v>
      </c>
      <c r="TEZ68" s="4" t="s">
        <v>108</v>
      </c>
      <c r="TFA68" s="4" t="s">
        <v>108</v>
      </c>
      <c r="TFB68" s="4" t="s">
        <v>108</v>
      </c>
      <c r="TFC68" s="4" t="s">
        <v>108</v>
      </c>
      <c r="TFD68" s="4" t="s">
        <v>109</v>
      </c>
      <c r="TFE68" s="3" t="s">
        <v>392</v>
      </c>
      <c r="TFF68" s="3"/>
      <c r="TFG68" s="3"/>
      <c r="TFH68" s="4" t="s">
        <v>108</v>
      </c>
      <c r="TFI68" s="4" t="s">
        <v>108</v>
      </c>
      <c r="TFJ68" s="4" t="s">
        <v>108</v>
      </c>
      <c r="TFK68" s="4" t="s">
        <v>108</v>
      </c>
      <c r="TFL68" s="4" t="s">
        <v>108</v>
      </c>
      <c r="TFM68" s="4" t="s">
        <v>108</v>
      </c>
      <c r="TFN68" s="4" t="s">
        <v>108</v>
      </c>
      <c r="TFO68" s="4" t="s">
        <v>108</v>
      </c>
      <c r="TFP68" s="4" t="s">
        <v>108</v>
      </c>
      <c r="TFQ68" s="4" t="s">
        <v>108</v>
      </c>
      <c r="TFR68" s="4" t="s">
        <v>108</v>
      </c>
      <c r="TFS68" s="4" t="s">
        <v>108</v>
      </c>
      <c r="TFT68" s="4" t="s">
        <v>109</v>
      </c>
      <c r="TFU68" s="3" t="s">
        <v>392</v>
      </c>
      <c r="TFV68" s="3"/>
      <c r="TFW68" s="3"/>
      <c r="TFX68" s="4" t="s">
        <v>108</v>
      </c>
      <c r="TFY68" s="4" t="s">
        <v>108</v>
      </c>
      <c r="TFZ68" s="4" t="s">
        <v>108</v>
      </c>
      <c r="TGA68" s="4" t="s">
        <v>108</v>
      </c>
      <c r="TGB68" s="4" t="s">
        <v>108</v>
      </c>
      <c r="TGC68" s="4" t="s">
        <v>108</v>
      </c>
      <c r="TGD68" s="4" t="s">
        <v>108</v>
      </c>
      <c r="TGE68" s="4" t="s">
        <v>108</v>
      </c>
      <c r="TGF68" s="4" t="s">
        <v>108</v>
      </c>
      <c r="TGG68" s="4" t="s">
        <v>108</v>
      </c>
      <c r="TGH68" s="4" t="s">
        <v>108</v>
      </c>
      <c r="TGI68" s="4" t="s">
        <v>108</v>
      </c>
      <c r="TGJ68" s="4" t="s">
        <v>109</v>
      </c>
      <c r="TGK68" s="3" t="s">
        <v>392</v>
      </c>
      <c r="TGL68" s="3"/>
      <c r="TGM68" s="3"/>
      <c r="TGN68" s="4" t="s">
        <v>108</v>
      </c>
      <c r="TGO68" s="4" t="s">
        <v>108</v>
      </c>
      <c r="TGP68" s="4" t="s">
        <v>108</v>
      </c>
      <c r="TGQ68" s="4" t="s">
        <v>108</v>
      </c>
      <c r="TGR68" s="4" t="s">
        <v>108</v>
      </c>
      <c r="TGS68" s="4" t="s">
        <v>108</v>
      </c>
      <c r="TGT68" s="4" t="s">
        <v>108</v>
      </c>
      <c r="TGU68" s="4" t="s">
        <v>108</v>
      </c>
      <c r="TGV68" s="4" t="s">
        <v>108</v>
      </c>
      <c r="TGW68" s="4" t="s">
        <v>108</v>
      </c>
      <c r="TGX68" s="4" t="s">
        <v>108</v>
      </c>
      <c r="TGY68" s="4" t="s">
        <v>108</v>
      </c>
      <c r="TGZ68" s="4" t="s">
        <v>109</v>
      </c>
      <c r="THA68" s="3" t="s">
        <v>392</v>
      </c>
      <c r="THB68" s="3"/>
      <c r="THC68" s="3"/>
      <c r="THD68" s="4" t="s">
        <v>108</v>
      </c>
      <c r="THE68" s="4" t="s">
        <v>108</v>
      </c>
      <c r="THF68" s="4" t="s">
        <v>108</v>
      </c>
      <c r="THG68" s="4" t="s">
        <v>108</v>
      </c>
      <c r="THH68" s="4" t="s">
        <v>108</v>
      </c>
      <c r="THI68" s="4" t="s">
        <v>108</v>
      </c>
      <c r="THJ68" s="4" t="s">
        <v>108</v>
      </c>
      <c r="THK68" s="4" t="s">
        <v>108</v>
      </c>
      <c r="THL68" s="4" t="s">
        <v>108</v>
      </c>
      <c r="THM68" s="4" t="s">
        <v>108</v>
      </c>
      <c r="THN68" s="4" t="s">
        <v>108</v>
      </c>
      <c r="THO68" s="4" t="s">
        <v>108</v>
      </c>
      <c r="THP68" s="4" t="s">
        <v>109</v>
      </c>
      <c r="THQ68" s="3" t="s">
        <v>392</v>
      </c>
      <c r="THR68" s="3"/>
      <c r="THS68" s="3"/>
      <c r="THT68" s="4" t="s">
        <v>108</v>
      </c>
      <c r="THU68" s="4" t="s">
        <v>108</v>
      </c>
      <c r="THV68" s="4" t="s">
        <v>108</v>
      </c>
      <c r="THW68" s="4" t="s">
        <v>108</v>
      </c>
      <c r="THX68" s="4" t="s">
        <v>108</v>
      </c>
      <c r="THY68" s="4" t="s">
        <v>108</v>
      </c>
      <c r="THZ68" s="4" t="s">
        <v>108</v>
      </c>
      <c r="TIA68" s="4" t="s">
        <v>108</v>
      </c>
      <c r="TIB68" s="4" t="s">
        <v>108</v>
      </c>
      <c r="TIC68" s="4" t="s">
        <v>108</v>
      </c>
      <c r="TID68" s="4" t="s">
        <v>108</v>
      </c>
      <c r="TIE68" s="4" t="s">
        <v>108</v>
      </c>
      <c r="TIF68" s="4" t="s">
        <v>109</v>
      </c>
      <c r="TIG68" s="3" t="s">
        <v>392</v>
      </c>
      <c r="TIH68" s="3"/>
      <c r="TII68" s="3"/>
      <c r="TIJ68" s="4" t="s">
        <v>108</v>
      </c>
      <c r="TIK68" s="4" t="s">
        <v>108</v>
      </c>
      <c r="TIL68" s="4" t="s">
        <v>108</v>
      </c>
      <c r="TIM68" s="4" t="s">
        <v>108</v>
      </c>
      <c r="TIN68" s="4" t="s">
        <v>108</v>
      </c>
      <c r="TIO68" s="4" t="s">
        <v>108</v>
      </c>
      <c r="TIP68" s="4" t="s">
        <v>108</v>
      </c>
      <c r="TIQ68" s="4" t="s">
        <v>108</v>
      </c>
      <c r="TIR68" s="4" t="s">
        <v>108</v>
      </c>
      <c r="TIS68" s="4" t="s">
        <v>108</v>
      </c>
      <c r="TIT68" s="4" t="s">
        <v>108</v>
      </c>
      <c r="TIU68" s="4" t="s">
        <v>108</v>
      </c>
      <c r="TIV68" s="4" t="s">
        <v>109</v>
      </c>
      <c r="TIW68" s="3" t="s">
        <v>392</v>
      </c>
      <c r="TIX68" s="3"/>
      <c r="TIY68" s="3"/>
      <c r="TIZ68" s="4" t="s">
        <v>108</v>
      </c>
      <c r="TJA68" s="4" t="s">
        <v>108</v>
      </c>
      <c r="TJB68" s="4" t="s">
        <v>108</v>
      </c>
      <c r="TJC68" s="4" t="s">
        <v>108</v>
      </c>
      <c r="TJD68" s="4" t="s">
        <v>108</v>
      </c>
      <c r="TJE68" s="4" t="s">
        <v>108</v>
      </c>
      <c r="TJF68" s="4" t="s">
        <v>108</v>
      </c>
      <c r="TJG68" s="4" t="s">
        <v>108</v>
      </c>
      <c r="TJH68" s="4" t="s">
        <v>108</v>
      </c>
      <c r="TJI68" s="4" t="s">
        <v>108</v>
      </c>
      <c r="TJJ68" s="4" t="s">
        <v>108</v>
      </c>
      <c r="TJK68" s="4" t="s">
        <v>108</v>
      </c>
      <c r="TJL68" s="4" t="s">
        <v>109</v>
      </c>
      <c r="TJM68" s="3" t="s">
        <v>392</v>
      </c>
      <c r="TJN68" s="3"/>
      <c r="TJO68" s="3"/>
      <c r="TJP68" s="4" t="s">
        <v>108</v>
      </c>
      <c r="TJQ68" s="4" t="s">
        <v>108</v>
      </c>
      <c r="TJR68" s="4" t="s">
        <v>108</v>
      </c>
      <c r="TJS68" s="4" t="s">
        <v>108</v>
      </c>
      <c r="TJT68" s="4" t="s">
        <v>108</v>
      </c>
      <c r="TJU68" s="4" t="s">
        <v>108</v>
      </c>
      <c r="TJV68" s="4" t="s">
        <v>108</v>
      </c>
      <c r="TJW68" s="4" t="s">
        <v>108</v>
      </c>
      <c r="TJX68" s="4" t="s">
        <v>108</v>
      </c>
      <c r="TJY68" s="4" t="s">
        <v>108</v>
      </c>
      <c r="TJZ68" s="4" t="s">
        <v>108</v>
      </c>
      <c r="TKA68" s="4" t="s">
        <v>108</v>
      </c>
      <c r="TKB68" s="4" t="s">
        <v>109</v>
      </c>
      <c r="TKC68" s="3" t="s">
        <v>392</v>
      </c>
      <c r="TKD68" s="3"/>
      <c r="TKE68" s="3"/>
      <c r="TKF68" s="4" t="s">
        <v>108</v>
      </c>
      <c r="TKG68" s="4" t="s">
        <v>108</v>
      </c>
      <c r="TKH68" s="4" t="s">
        <v>108</v>
      </c>
      <c r="TKI68" s="4" t="s">
        <v>108</v>
      </c>
      <c r="TKJ68" s="4" t="s">
        <v>108</v>
      </c>
      <c r="TKK68" s="4" t="s">
        <v>108</v>
      </c>
      <c r="TKL68" s="4" t="s">
        <v>108</v>
      </c>
      <c r="TKM68" s="4" t="s">
        <v>108</v>
      </c>
      <c r="TKN68" s="4" t="s">
        <v>108</v>
      </c>
      <c r="TKO68" s="4" t="s">
        <v>108</v>
      </c>
      <c r="TKP68" s="4" t="s">
        <v>108</v>
      </c>
      <c r="TKQ68" s="4" t="s">
        <v>108</v>
      </c>
      <c r="TKR68" s="4" t="s">
        <v>109</v>
      </c>
      <c r="TKS68" s="3" t="s">
        <v>392</v>
      </c>
      <c r="TKT68" s="3"/>
      <c r="TKU68" s="3"/>
      <c r="TKV68" s="4" t="s">
        <v>108</v>
      </c>
      <c r="TKW68" s="4" t="s">
        <v>108</v>
      </c>
      <c r="TKX68" s="4" t="s">
        <v>108</v>
      </c>
      <c r="TKY68" s="4" t="s">
        <v>108</v>
      </c>
      <c r="TKZ68" s="4" t="s">
        <v>108</v>
      </c>
      <c r="TLA68" s="4" t="s">
        <v>108</v>
      </c>
      <c r="TLB68" s="4" t="s">
        <v>108</v>
      </c>
      <c r="TLC68" s="4" t="s">
        <v>108</v>
      </c>
      <c r="TLD68" s="4" t="s">
        <v>108</v>
      </c>
      <c r="TLE68" s="4" t="s">
        <v>108</v>
      </c>
      <c r="TLF68" s="4" t="s">
        <v>108</v>
      </c>
      <c r="TLG68" s="4" t="s">
        <v>108</v>
      </c>
      <c r="TLH68" s="4" t="s">
        <v>109</v>
      </c>
      <c r="TLI68" s="3" t="s">
        <v>392</v>
      </c>
      <c r="TLJ68" s="3"/>
      <c r="TLK68" s="3"/>
      <c r="TLL68" s="4" t="s">
        <v>108</v>
      </c>
      <c r="TLM68" s="4" t="s">
        <v>108</v>
      </c>
      <c r="TLN68" s="4" t="s">
        <v>108</v>
      </c>
      <c r="TLO68" s="4" t="s">
        <v>108</v>
      </c>
      <c r="TLP68" s="4" t="s">
        <v>108</v>
      </c>
      <c r="TLQ68" s="4" t="s">
        <v>108</v>
      </c>
      <c r="TLR68" s="4" t="s">
        <v>108</v>
      </c>
      <c r="TLS68" s="4" t="s">
        <v>108</v>
      </c>
      <c r="TLT68" s="4" t="s">
        <v>108</v>
      </c>
      <c r="TLU68" s="4" t="s">
        <v>108</v>
      </c>
      <c r="TLV68" s="4" t="s">
        <v>108</v>
      </c>
      <c r="TLW68" s="4" t="s">
        <v>108</v>
      </c>
      <c r="TLX68" s="4" t="s">
        <v>109</v>
      </c>
      <c r="TLY68" s="3" t="s">
        <v>392</v>
      </c>
      <c r="TLZ68" s="3"/>
      <c r="TMA68" s="3"/>
      <c r="TMB68" s="4" t="s">
        <v>108</v>
      </c>
      <c r="TMC68" s="4" t="s">
        <v>108</v>
      </c>
      <c r="TMD68" s="4" t="s">
        <v>108</v>
      </c>
      <c r="TME68" s="4" t="s">
        <v>108</v>
      </c>
      <c r="TMF68" s="4" t="s">
        <v>108</v>
      </c>
      <c r="TMG68" s="4" t="s">
        <v>108</v>
      </c>
      <c r="TMH68" s="4" t="s">
        <v>108</v>
      </c>
      <c r="TMI68" s="4" t="s">
        <v>108</v>
      </c>
      <c r="TMJ68" s="4" t="s">
        <v>108</v>
      </c>
      <c r="TMK68" s="4" t="s">
        <v>108</v>
      </c>
      <c r="TML68" s="4" t="s">
        <v>108</v>
      </c>
      <c r="TMM68" s="4" t="s">
        <v>108</v>
      </c>
      <c r="TMN68" s="4" t="s">
        <v>109</v>
      </c>
      <c r="TMO68" s="3" t="s">
        <v>392</v>
      </c>
      <c r="TMP68" s="3"/>
      <c r="TMQ68" s="3"/>
      <c r="TMR68" s="4" t="s">
        <v>108</v>
      </c>
      <c r="TMS68" s="4" t="s">
        <v>108</v>
      </c>
      <c r="TMT68" s="4" t="s">
        <v>108</v>
      </c>
      <c r="TMU68" s="4" t="s">
        <v>108</v>
      </c>
      <c r="TMV68" s="4" t="s">
        <v>108</v>
      </c>
      <c r="TMW68" s="4" t="s">
        <v>108</v>
      </c>
      <c r="TMX68" s="4" t="s">
        <v>108</v>
      </c>
      <c r="TMY68" s="4" t="s">
        <v>108</v>
      </c>
      <c r="TMZ68" s="4" t="s">
        <v>108</v>
      </c>
      <c r="TNA68" s="4" t="s">
        <v>108</v>
      </c>
      <c r="TNB68" s="4" t="s">
        <v>108</v>
      </c>
      <c r="TNC68" s="4" t="s">
        <v>108</v>
      </c>
      <c r="TND68" s="4" t="s">
        <v>109</v>
      </c>
      <c r="TNE68" s="3" t="s">
        <v>392</v>
      </c>
      <c r="TNF68" s="3"/>
      <c r="TNG68" s="3"/>
      <c r="TNH68" s="4" t="s">
        <v>108</v>
      </c>
      <c r="TNI68" s="4" t="s">
        <v>108</v>
      </c>
      <c r="TNJ68" s="4" t="s">
        <v>108</v>
      </c>
      <c r="TNK68" s="4" t="s">
        <v>108</v>
      </c>
      <c r="TNL68" s="4" t="s">
        <v>108</v>
      </c>
      <c r="TNM68" s="4" t="s">
        <v>108</v>
      </c>
      <c r="TNN68" s="4" t="s">
        <v>108</v>
      </c>
      <c r="TNO68" s="4" t="s">
        <v>108</v>
      </c>
      <c r="TNP68" s="4" t="s">
        <v>108</v>
      </c>
      <c r="TNQ68" s="4" t="s">
        <v>108</v>
      </c>
      <c r="TNR68" s="4" t="s">
        <v>108</v>
      </c>
      <c r="TNS68" s="4" t="s">
        <v>108</v>
      </c>
      <c r="TNT68" s="4" t="s">
        <v>109</v>
      </c>
      <c r="TNU68" s="3" t="s">
        <v>392</v>
      </c>
      <c r="TNV68" s="3"/>
      <c r="TNW68" s="3"/>
      <c r="TNX68" s="4" t="s">
        <v>108</v>
      </c>
      <c r="TNY68" s="4" t="s">
        <v>108</v>
      </c>
      <c r="TNZ68" s="4" t="s">
        <v>108</v>
      </c>
      <c r="TOA68" s="4" t="s">
        <v>108</v>
      </c>
      <c r="TOB68" s="4" t="s">
        <v>108</v>
      </c>
      <c r="TOC68" s="4" t="s">
        <v>108</v>
      </c>
      <c r="TOD68" s="4" t="s">
        <v>108</v>
      </c>
      <c r="TOE68" s="4" t="s">
        <v>108</v>
      </c>
      <c r="TOF68" s="4" t="s">
        <v>108</v>
      </c>
      <c r="TOG68" s="4" t="s">
        <v>108</v>
      </c>
      <c r="TOH68" s="4" t="s">
        <v>108</v>
      </c>
      <c r="TOI68" s="4" t="s">
        <v>108</v>
      </c>
      <c r="TOJ68" s="4" t="s">
        <v>109</v>
      </c>
      <c r="TOK68" s="3" t="s">
        <v>392</v>
      </c>
      <c r="TOL68" s="3"/>
      <c r="TOM68" s="3"/>
      <c r="TON68" s="4" t="s">
        <v>108</v>
      </c>
      <c r="TOO68" s="4" t="s">
        <v>108</v>
      </c>
      <c r="TOP68" s="4" t="s">
        <v>108</v>
      </c>
      <c r="TOQ68" s="4" t="s">
        <v>108</v>
      </c>
      <c r="TOR68" s="4" t="s">
        <v>108</v>
      </c>
      <c r="TOS68" s="4" t="s">
        <v>108</v>
      </c>
      <c r="TOT68" s="4" t="s">
        <v>108</v>
      </c>
      <c r="TOU68" s="4" t="s">
        <v>108</v>
      </c>
      <c r="TOV68" s="4" t="s">
        <v>108</v>
      </c>
      <c r="TOW68" s="4" t="s">
        <v>108</v>
      </c>
      <c r="TOX68" s="4" t="s">
        <v>108</v>
      </c>
      <c r="TOY68" s="4" t="s">
        <v>108</v>
      </c>
      <c r="TOZ68" s="4" t="s">
        <v>109</v>
      </c>
      <c r="TPA68" s="3" t="s">
        <v>392</v>
      </c>
      <c r="TPB68" s="3"/>
      <c r="TPC68" s="3"/>
      <c r="TPD68" s="4" t="s">
        <v>108</v>
      </c>
      <c r="TPE68" s="4" t="s">
        <v>108</v>
      </c>
      <c r="TPF68" s="4" t="s">
        <v>108</v>
      </c>
      <c r="TPG68" s="4" t="s">
        <v>108</v>
      </c>
      <c r="TPH68" s="4" t="s">
        <v>108</v>
      </c>
      <c r="TPI68" s="4" t="s">
        <v>108</v>
      </c>
      <c r="TPJ68" s="4" t="s">
        <v>108</v>
      </c>
      <c r="TPK68" s="4" t="s">
        <v>108</v>
      </c>
      <c r="TPL68" s="4" t="s">
        <v>108</v>
      </c>
      <c r="TPM68" s="4" t="s">
        <v>108</v>
      </c>
      <c r="TPN68" s="4" t="s">
        <v>108</v>
      </c>
      <c r="TPO68" s="4" t="s">
        <v>108</v>
      </c>
      <c r="TPP68" s="4" t="s">
        <v>109</v>
      </c>
      <c r="TPQ68" s="3" t="s">
        <v>392</v>
      </c>
      <c r="TPR68" s="3"/>
      <c r="TPS68" s="3"/>
      <c r="TPT68" s="4" t="s">
        <v>108</v>
      </c>
      <c r="TPU68" s="4" t="s">
        <v>108</v>
      </c>
      <c r="TPV68" s="4" t="s">
        <v>108</v>
      </c>
      <c r="TPW68" s="4" t="s">
        <v>108</v>
      </c>
      <c r="TPX68" s="4" t="s">
        <v>108</v>
      </c>
      <c r="TPY68" s="4" t="s">
        <v>108</v>
      </c>
      <c r="TPZ68" s="4" t="s">
        <v>108</v>
      </c>
      <c r="TQA68" s="4" t="s">
        <v>108</v>
      </c>
      <c r="TQB68" s="4" t="s">
        <v>108</v>
      </c>
      <c r="TQC68" s="4" t="s">
        <v>108</v>
      </c>
      <c r="TQD68" s="4" t="s">
        <v>108</v>
      </c>
      <c r="TQE68" s="4" t="s">
        <v>108</v>
      </c>
      <c r="TQF68" s="4" t="s">
        <v>109</v>
      </c>
      <c r="TQG68" s="3" t="s">
        <v>392</v>
      </c>
      <c r="TQH68" s="3"/>
      <c r="TQI68" s="3"/>
      <c r="TQJ68" s="4" t="s">
        <v>108</v>
      </c>
      <c r="TQK68" s="4" t="s">
        <v>108</v>
      </c>
      <c r="TQL68" s="4" t="s">
        <v>108</v>
      </c>
      <c r="TQM68" s="4" t="s">
        <v>108</v>
      </c>
      <c r="TQN68" s="4" t="s">
        <v>108</v>
      </c>
      <c r="TQO68" s="4" t="s">
        <v>108</v>
      </c>
      <c r="TQP68" s="4" t="s">
        <v>108</v>
      </c>
      <c r="TQQ68" s="4" t="s">
        <v>108</v>
      </c>
      <c r="TQR68" s="4" t="s">
        <v>108</v>
      </c>
      <c r="TQS68" s="4" t="s">
        <v>108</v>
      </c>
      <c r="TQT68" s="4" t="s">
        <v>108</v>
      </c>
      <c r="TQU68" s="4" t="s">
        <v>108</v>
      </c>
      <c r="TQV68" s="4" t="s">
        <v>109</v>
      </c>
      <c r="TQW68" s="3" t="s">
        <v>392</v>
      </c>
      <c r="TQX68" s="3"/>
      <c r="TQY68" s="3"/>
      <c r="TQZ68" s="4" t="s">
        <v>108</v>
      </c>
      <c r="TRA68" s="4" t="s">
        <v>108</v>
      </c>
      <c r="TRB68" s="4" t="s">
        <v>108</v>
      </c>
      <c r="TRC68" s="4" t="s">
        <v>108</v>
      </c>
      <c r="TRD68" s="4" t="s">
        <v>108</v>
      </c>
      <c r="TRE68" s="4" t="s">
        <v>108</v>
      </c>
      <c r="TRF68" s="4" t="s">
        <v>108</v>
      </c>
      <c r="TRG68" s="4" t="s">
        <v>108</v>
      </c>
      <c r="TRH68" s="4" t="s">
        <v>108</v>
      </c>
      <c r="TRI68" s="4" t="s">
        <v>108</v>
      </c>
      <c r="TRJ68" s="4" t="s">
        <v>108</v>
      </c>
      <c r="TRK68" s="4" t="s">
        <v>108</v>
      </c>
      <c r="TRL68" s="4" t="s">
        <v>109</v>
      </c>
      <c r="TRM68" s="3" t="s">
        <v>392</v>
      </c>
      <c r="TRN68" s="3"/>
      <c r="TRO68" s="3"/>
      <c r="TRP68" s="4" t="s">
        <v>108</v>
      </c>
      <c r="TRQ68" s="4" t="s">
        <v>108</v>
      </c>
      <c r="TRR68" s="4" t="s">
        <v>108</v>
      </c>
      <c r="TRS68" s="4" t="s">
        <v>108</v>
      </c>
      <c r="TRT68" s="4" t="s">
        <v>108</v>
      </c>
      <c r="TRU68" s="4" t="s">
        <v>108</v>
      </c>
      <c r="TRV68" s="4" t="s">
        <v>108</v>
      </c>
      <c r="TRW68" s="4" t="s">
        <v>108</v>
      </c>
      <c r="TRX68" s="4" t="s">
        <v>108</v>
      </c>
      <c r="TRY68" s="4" t="s">
        <v>108</v>
      </c>
      <c r="TRZ68" s="4" t="s">
        <v>108</v>
      </c>
      <c r="TSA68" s="4" t="s">
        <v>108</v>
      </c>
      <c r="TSB68" s="4" t="s">
        <v>109</v>
      </c>
      <c r="TSC68" s="3" t="s">
        <v>392</v>
      </c>
      <c r="TSD68" s="3"/>
      <c r="TSE68" s="3"/>
      <c r="TSF68" s="4" t="s">
        <v>108</v>
      </c>
      <c r="TSG68" s="4" t="s">
        <v>108</v>
      </c>
      <c r="TSH68" s="4" t="s">
        <v>108</v>
      </c>
      <c r="TSI68" s="4" t="s">
        <v>108</v>
      </c>
      <c r="TSJ68" s="4" t="s">
        <v>108</v>
      </c>
      <c r="TSK68" s="4" t="s">
        <v>108</v>
      </c>
      <c r="TSL68" s="4" t="s">
        <v>108</v>
      </c>
      <c r="TSM68" s="4" t="s">
        <v>108</v>
      </c>
      <c r="TSN68" s="4" t="s">
        <v>108</v>
      </c>
      <c r="TSO68" s="4" t="s">
        <v>108</v>
      </c>
      <c r="TSP68" s="4" t="s">
        <v>108</v>
      </c>
      <c r="TSQ68" s="4" t="s">
        <v>108</v>
      </c>
      <c r="TSR68" s="4" t="s">
        <v>109</v>
      </c>
      <c r="TSS68" s="3" t="s">
        <v>392</v>
      </c>
      <c r="TST68" s="3"/>
      <c r="TSU68" s="3"/>
      <c r="TSV68" s="4" t="s">
        <v>108</v>
      </c>
      <c r="TSW68" s="4" t="s">
        <v>108</v>
      </c>
      <c r="TSX68" s="4" t="s">
        <v>108</v>
      </c>
      <c r="TSY68" s="4" t="s">
        <v>108</v>
      </c>
      <c r="TSZ68" s="4" t="s">
        <v>108</v>
      </c>
      <c r="TTA68" s="4" t="s">
        <v>108</v>
      </c>
      <c r="TTB68" s="4" t="s">
        <v>108</v>
      </c>
      <c r="TTC68" s="4" t="s">
        <v>108</v>
      </c>
      <c r="TTD68" s="4" t="s">
        <v>108</v>
      </c>
      <c r="TTE68" s="4" t="s">
        <v>108</v>
      </c>
      <c r="TTF68" s="4" t="s">
        <v>108</v>
      </c>
      <c r="TTG68" s="4" t="s">
        <v>108</v>
      </c>
      <c r="TTH68" s="4" t="s">
        <v>109</v>
      </c>
      <c r="TTI68" s="3" t="s">
        <v>392</v>
      </c>
      <c r="TTJ68" s="3"/>
      <c r="TTK68" s="3"/>
      <c r="TTL68" s="4" t="s">
        <v>108</v>
      </c>
      <c r="TTM68" s="4" t="s">
        <v>108</v>
      </c>
      <c r="TTN68" s="4" t="s">
        <v>108</v>
      </c>
      <c r="TTO68" s="4" t="s">
        <v>108</v>
      </c>
      <c r="TTP68" s="4" t="s">
        <v>108</v>
      </c>
      <c r="TTQ68" s="4" t="s">
        <v>108</v>
      </c>
      <c r="TTR68" s="4" t="s">
        <v>108</v>
      </c>
      <c r="TTS68" s="4" t="s">
        <v>108</v>
      </c>
      <c r="TTT68" s="4" t="s">
        <v>108</v>
      </c>
      <c r="TTU68" s="4" t="s">
        <v>108</v>
      </c>
      <c r="TTV68" s="4" t="s">
        <v>108</v>
      </c>
      <c r="TTW68" s="4" t="s">
        <v>108</v>
      </c>
      <c r="TTX68" s="4" t="s">
        <v>109</v>
      </c>
      <c r="TTY68" s="3" t="s">
        <v>392</v>
      </c>
      <c r="TTZ68" s="3"/>
      <c r="TUA68" s="3"/>
      <c r="TUB68" s="4" t="s">
        <v>108</v>
      </c>
      <c r="TUC68" s="4" t="s">
        <v>108</v>
      </c>
      <c r="TUD68" s="4" t="s">
        <v>108</v>
      </c>
      <c r="TUE68" s="4" t="s">
        <v>108</v>
      </c>
      <c r="TUF68" s="4" t="s">
        <v>108</v>
      </c>
      <c r="TUG68" s="4" t="s">
        <v>108</v>
      </c>
      <c r="TUH68" s="4" t="s">
        <v>108</v>
      </c>
      <c r="TUI68" s="4" t="s">
        <v>108</v>
      </c>
      <c r="TUJ68" s="4" t="s">
        <v>108</v>
      </c>
      <c r="TUK68" s="4" t="s">
        <v>108</v>
      </c>
      <c r="TUL68" s="4" t="s">
        <v>108</v>
      </c>
      <c r="TUM68" s="4" t="s">
        <v>108</v>
      </c>
      <c r="TUN68" s="4" t="s">
        <v>109</v>
      </c>
      <c r="TUO68" s="3" t="s">
        <v>392</v>
      </c>
      <c r="TUP68" s="3"/>
      <c r="TUQ68" s="3"/>
      <c r="TUR68" s="4" t="s">
        <v>108</v>
      </c>
      <c r="TUS68" s="4" t="s">
        <v>108</v>
      </c>
      <c r="TUT68" s="4" t="s">
        <v>108</v>
      </c>
      <c r="TUU68" s="4" t="s">
        <v>108</v>
      </c>
      <c r="TUV68" s="4" t="s">
        <v>108</v>
      </c>
      <c r="TUW68" s="4" t="s">
        <v>108</v>
      </c>
      <c r="TUX68" s="4" t="s">
        <v>108</v>
      </c>
      <c r="TUY68" s="4" t="s">
        <v>108</v>
      </c>
      <c r="TUZ68" s="4" t="s">
        <v>108</v>
      </c>
      <c r="TVA68" s="4" t="s">
        <v>108</v>
      </c>
      <c r="TVB68" s="4" t="s">
        <v>108</v>
      </c>
      <c r="TVC68" s="4" t="s">
        <v>108</v>
      </c>
      <c r="TVD68" s="4" t="s">
        <v>109</v>
      </c>
      <c r="TVE68" s="3" t="s">
        <v>392</v>
      </c>
      <c r="TVF68" s="3"/>
      <c r="TVG68" s="3"/>
      <c r="TVH68" s="4" t="s">
        <v>108</v>
      </c>
      <c r="TVI68" s="4" t="s">
        <v>108</v>
      </c>
      <c r="TVJ68" s="4" t="s">
        <v>108</v>
      </c>
      <c r="TVK68" s="4" t="s">
        <v>108</v>
      </c>
      <c r="TVL68" s="4" t="s">
        <v>108</v>
      </c>
      <c r="TVM68" s="4" t="s">
        <v>108</v>
      </c>
      <c r="TVN68" s="4" t="s">
        <v>108</v>
      </c>
      <c r="TVO68" s="4" t="s">
        <v>108</v>
      </c>
      <c r="TVP68" s="4" t="s">
        <v>108</v>
      </c>
      <c r="TVQ68" s="4" t="s">
        <v>108</v>
      </c>
      <c r="TVR68" s="4" t="s">
        <v>108</v>
      </c>
      <c r="TVS68" s="4" t="s">
        <v>108</v>
      </c>
      <c r="TVT68" s="4" t="s">
        <v>109</v>
      </c>
      <c r="TVU68" s="3" t="s">
        <v>392</v>
      </c>
      <c r="TVV68" s="3"/>
      <c r="TVW68" s="3"/>
      <c r="TVX68" s="4" t="s">
        <v>108</v>
      </c>
      <c r="TVY68" s="4" t="s">
        <v>108</v>
      </c>
      <c r="TVZ68" s="4" t="s">
        <v>108</v>
      </c>
      <c r="TWA68" s="4" t="s">
        <v>108</v>
      </c>
      <c r="TWB68" s="4" t="s">
        <v>108</v>
      </c>
      <c r="TWC68" s="4" t="s">
        <v>108</v>
      </c>
      <c r="TWD68" s="4" t="s">
        <v>108</v>
      </c>
      <c r="TWE68" s="4" t="s">
        <v>108</v>
      </c>
      <c r="TWF68" s="4" t="s">
        <v>108</v>
      </c>
      <c r="TWG68" s="4" t="s">
        <v>108</v>
      </c>
      <c r="TWH68" s="4" t="s">
        <v>108</v>
      </c>
      <c r="TWI68" s="4" t="s">
        <v>108</v>
      </c>
      <c r="TWJ68" s="4" t="s">
        <v>109</v>
      </c>
      <c r="TWK68" s="3" t="s">
        <v>392</v>
      </c>
      <c r="TWL68" s="3"/>
      <c r="TWM68" s="3"/>
      <c r="TWN68" s="4" t="s">
        <v>108</v>
      </c>
      <c r="TWO68" s="4" t="s">
        <v>108</v>
      </c>
      <c r="TWP68" s="4" t="s">
        <v>108</v>
      </c>
      <c r="TWQ68" s="4" t="s">
        <v>108</v>
      </c>
      <c r="TWR68" s="4" t="s">
        <v>108</v>
      </c>
      <c r="TWS68" s="4" t="s">
        <v>108</v>
      </c>
      <c r="TWT68" s="4" t="s">
        <v>108</v>
      </c>
      <c r="TWU68" s="4" t="s">
        <v>108</v>
      </c>
      <c r="TWV68" s="4" t="s">
        <v>108</v>
      </c>
      <c r="TWW68" s="4" t="s">
        <v>108</v>
      </c>
      <c r="TWX68" s="4" t="s">
        <v>108</v>
      </c>
      <c r="TWY68" s="4" t="s">
        <v>108</v>
      </c>
      <c r="TWZ68" s="4" t="s">
        <v>109</v>
      </c>
      <c r="TXA68" s="3" t="s">
        <v>392</v>
      </c>
      <c r="TXB68" s="3"/>
      <c r="TXC68" s="3"/>
      <c r="TXD68" s="4" t="s">
        <v>108</v>
      </c>
      <c r="TXE68" s="4" t="s">
        <v>108</v>
      </c>
      <c r="TXF68" s="4" t="s">
        <v>108</v>
      </c>
      <c r="TXG68" s="4" t="s">
        <v>108</v>
      </c>
      <c r="TXH68" s="4" t="s">
        <v>108</v>
      </c>
      <c r="TXI68" s="4" t="s">
        <v>108</v>
      </c>
      <c r="TXJ68" s="4" t="s">
        <v>108</v>
      </c>
      <c r="TXK68" s="4" t="s">
        <v>108</v>
      </c>
      <c r="TXL68" s="4" t="s">
        <v>108</v>
      </c>
      <c r="TXM68" s="4" t="s">
        <v>108</v>
      </c>
      <c r="TXN68" s="4" t="s">
        <v>108</v>
      </c>
      <c r="TXO68" s="4" t="s">
        <v>108</v>
      </c>
      <c r="TXP68" s="4" t="s">
        <v>109</v>
      </c>
      <c r="TXQ68" s="3" t="s">
        <v>392</v>
      </c>
      <c r="TXR68" s="3"/>
      <c r="TXS68" s="3"/>
      <c r="TXT68" s="4" t="s">
        <v>108</v>
      </c>
      <c r="TXU68" s="4" t="s">
        <v>108</v>
      </c>
      <c r="TXV68" s="4" t="s">
        <v>108</v>
      </c>
      <c r="TXW68" s="4" t="s">
        <v>108</v>
      </c>
      <c r="TXX68" s="4" t="s">
        <v>108</v>
      </c>
      <c r="TXY68" s="4" t="s">
        <v>108</v>
      </c>
      <c r="TXZ68" s="4" t="s">
        <v>108</v>
      </c>
      <c r="TYA68" s="4" t="s">
        <v>108</v>
      </c>
      <c r="TYB68" s="4" t="s">
        <v>108</v>
      </c>
      <c r="TYC68" s="4" t="s">
        <v>108</v>
      </c>
      <c r="TYD68" s="4" t="s">
        <v>108</v>
      </c>
      <c r="TYE68" s="4" t="s">
        <v>108</v>
      </c>
      <c r="TYF68" s="4" t="s">
        <v>109</v>
      </c>
      <c r="TYG68" s="3" t="s">
        <v>392</v>
      </c>
      <c r="TYH68" s="3"/>
      <c r="TYI68" s="3"/>
      <c r="TYJ68" s="4" t="s">
        <v>108</v>
      </c>
      <c r="TYK68" s="4" t="s">
        <v>108</v>
      </c>
      <c r="TYL68" s="4" t="s">
        <v>108</v>
      </c>
      <c r="TYM68" s="4" t="s">
        <v>108</v>
      </c>
      <c r="TYN68" s="4" t="s">
        <v>108</v>
      </c>
      <c r="TYO68" s="4" t="s">
        <v>108</v>
      </c>
      <c r="TYP68" s="4" t="s">
        <v>108</v>
      </c>
      <c r="TYQ68" s="4" t="s">
        <v>108</v>
      </c>
      <c r="TYR68" s="4" t="s">
        <v>108</v>
      </c>
      <c r="TYS68" s="4" t="s">
        <v>108</v>
      </c>
      <c r="TYT68" s="4" t="s">
        <v>108</v>
      </c>
      <c r="TYU68" s="4" t="s">
        <v>108</v>
      </c>
      <c r="TYV68" s="4" t="s">
        <v>109</v>
      </c>
      <c r="TYW68" s="3" t="s">
        <v>392</v>
      </c>
      <c r="TYX68" s="3"/>
      <c r="TYY68" s="3"/>
      <c r="TYZ68" s="4" t="s">
        <v>108</v>
      </c>
      <c r="TZA68" s="4" t="s">
        <v>108</v>
      </c>
      <c r="TZB68" s="4" t="s">
        <v>108</v>
      </c>
      <c r="TZC68" s="4" t="s">
        <v>108</v>
      </c>
      <c r="TZD68" s="4" t="s">
        <v>108</v>
      </c>
      <c r="TZE68" s="4" t="s">
        <v>108</v>
      </c>
      <c r="TZF68" s="4" t="s">
        <v>108</v>
      </c>
      <c r="TZG68" s="4" t="s">
        <v>108</v>
      </c>
      <c r="TZH68" s="4" t="s">
        <v>108</v>
      </c>
      <c r="TZI68" s="4" t="s">
        <v>108</v>
      </c>
      <c r="TZJ68" s="4" t="s">
        <v>108</v>
      </c>
      <c r="TZK68" s="4" t="s">
        <v>108</v>
      </c>
      <c r="TZL68" s="4" t="s">
        <v>109</v>
      </c>
      <c r="TZM68" s="3" t="s">
        <v>392</v>
      </c>
      <c r="TZN68" s="3"/>
      <c r="TZO68" s="3"/>
      <c r="TZP68" s="4" t="s">
        <v>108</v>
      </c>
      <c r="TZQ68" s="4" t="s">
        <v>108</v>
      </c>
      <c r="TZR68" s="4" t="s">
        <v>108</v>
      </c>
      <c r="TZS68" s="4" t="s">
        <v>108</v>
      </c>
      <c r="TZT68" s="4" t="s">
        <v>108</v>
      </c>
      <c r="TZU68" s="4" t="s">
        <v>108</v>
      </c>
      <c r="TZV68" s="4" t="s">
        <v>108</v>
      </c>
      <c r="TZW68" s="4" t="s">
        <v>108</v>
      </c>
      <c r="TZX68" s="4" t="s">
        <v>108</v>
      </c>
      <c r="TZY68" s="4" t="s">
        <v>108</v>
      </c>
      <c r="TZZ68" s="4" t="s">
        <v>108</v>
      </c>
      <c r="UAA68" s="4" t="s">
        <v>108</v>
      </c>
      <c r="UAB68" s="4" t="s">
        <v>109</v>
      </c>
      <c r="UAC68" s="3" t="s">
        <v>392</v>
      </c>
      <c r="UAD68" s="3"/>
      <c r="UAE68" s="3"/>
      <c r="UAF68" s="4" t="s">
        <v>108</v>
      </c>
      <c r="UAG68" s="4" t="s">
        <v>108</v>
      </c>
      <c r="UAH68" s="4" t="s">
        <v>108</v>
      </c>
      <c r="UAI68" s="4" t="s">
        <v>108</v>
      </c>
      <c r="UAJ68" s="4" t="s">
        <v>108</v>
      </c>
      <c r="UAK68" s="4" t="s">
        <v>108</v>
      </c>
      <c r="UAL68" s="4" t="s">
        <v>108</v>
      </c>
      <c r="UAM68" s="4" t="s">
        <v>108</v>
      </c>
      <c r="UAN68" s="4" t="s">
        <v>108</v>
      </c>
      <c r="UAO68" s="4" t="s">
        <v>108</v>
      </c>
      <c r="UAP68" s="4" t="s">
        <v>108</v>
      </c>
      <c r="UAQ68" s="4" t="s">
        <v>108</v>
      </c>
      <c r="UAR68" s="4" t="s">
        <v>109</v>
      </c>
      <c r="UAS68" s="3" t="s">
        <v>392</v>
      </c>
      <c r="UAT68" s="3"/>
      <c r="UAU68" s="3"/>
      <c r="UAV68" s="4" t="s">
        <v>108</v>
      </c>
      <c r="UAW68" s="4" t="s">
        <v>108</v>
      </c>
      <c r="UAX68" s="4" t="s">
        <v>108</v>
      </c>
      <c r="UAY68" s="4" t="s">
        <v>108</v>
      </c>
      <c r="UAZ68" s="4" t="s">
        <v>108</v>
      </c>
      <c r="UBA68" s="4" t="s">
        <v>108</v>
      </c>
      <c r="UBB68" s="4" t="s">
        <v>108</v>
      </c>
      <c r="UBC68" s="4" t="s">
        <v>108</v>
      </c>
      <c r="UBD68" s="4" t="s">
        <v>108</v>
      </c>
      <c r="UBE68" s="4" t="s">
        <v>108</v>
      </c>
      <c r="UBF68" s="4" t="s">
        <v>108</v>
      </c>
      <c r="UBG68" s="4" t="s">
        <v>108</v>
      </c>
      <c r="UBH68" s="4" t="s">
        <v>109</v>
      </c>
      <c r="UBI68" s="3" t="s">
        <v>392</v>
      </c>
      <c r="UBJ68" s="3"/>
      <c r="UBK68" s="3"/>
      <c r="UBL68" s="4" t="s">
        <v>108</v>
      </c>
      <c r="UBM68" s="4" t="s">
        <v>108</v>
      </c>
      <c r="UBN68" s="4" t="s">
        <v>108</v>
      </c>
      <c r="UBO68" s="4" t="s">
        <v>108</v>
      </c>
      <c r="UBP68" s="4" t="s">
        <v>108</v>
      </c>
      <c r="UBQ68" s="4" t="s">
        <v>108</v>
      </c>
      <c r="UBR68" s="4" t="s">
        <v>108</v>
      </c>
      <c r="UBS68" s="4" t="s">
        <v>108</v>
      </c>
      <c r="UBT68" s="4" t="s">
        <v>108</v>
      </c>
      <c r="UBU68" s="4" t="s">
        <v>108</v>
      </c>
      <c r="UBV68" s="4" t="s">
        <v>108</v>
      </c>
      <c r="UBW68" s="4" t="s">
        <v>108</v>
      </c>
      <c r="UBX68" s="4" t="s">
        <v>109</v>
      </c>
      <c r="UBY68" s="3" t="s">
        <v>392</v>
      </c>
      <c r="UBZ68" s="3"/>
      <c r="UCA68" s="3"/>
      <c r="UCB68" s="4" t="s">
        <v>108</v>
      </c>
      <c r="UCC68" s="4" t="s">
        <v>108</v>
      </c>
      <c r="UCD68" s="4" t="s">
        <v>108</v>
      </c>
      <c r="UCE68" s="4" t="s">
        <v>108</v>
      </c>
      <c r="UCF68" s="4" t="s">
        <v>108</v>
      </c>
      <c r="UCG68" s="4" t="s">
        <v>108</v>
      </c>
      <c r="UCH68" s="4" t="s">
        <v>108</v>
      </c>
      <c r="UCI68" s="4" t="s">
        <v>108</v>
      </c>
      <c r="UCJ68" s="4" t="s">
        <v>108</v>
      </c>
      <c r="UCK68" s="4" t="s">
        <v>108</v>
      </c>
      <c r="UCL68" s="4" t="s">
        <v>108</v>
      </c>
      <c r="UCM68" s="4" t="s">
        <v>108</v>
      </c>
      <c r="UCN68" s="4" t="s">
        <v>109</v>
      </c>
      <c r="UCO68" s="3" t="s">
        <v>392</v>
      </c>
      <c r="UCP68" s="3"/>
      <c r="UCQ68" s="3"/>
      <c r="UCR68" s="4" t="s">
        <v>108</v>
      </c>
      <c r="UCS68" s="4" t="s">
        <v>108</v>
      </c>
      <c r="UCT68" s="4" t="s">
        <v>108</v>
      </c>
      <c r="UCU68" s="4" t="s">
        <v>108</v>
      </c>
      <c r="UCV68" s="4" t="s">
        <v>108</v>
      </c>
      <c r="UCW68" s="4" t="s">
        <v>108</v>
      </c>
      <c r="UCX68" s="4" t="s">
        <v>108</v>
      </c>
      <c r="UCY68" s="4" t="s">
        <v>108</v>
      </c>
      <c r="UCZ68" s="4" t="s">
        <v>108</v>
      </c>
      <c r="UDA68" s="4" t="s">
        <v>108</v>
      </c>
      <c r="UDB68" s="4" t="s">
        <v>108</v>
      </c>
      <c r="UDC68" s="4" t="s">
        <v>108</v>
      </c>
      <c r="UDD68" s="4" t="s">
        <v>109</v>
      </c>
      <c r="UDE68" s="3" t="s">
        <v>392</v>
      </c>
      <c r="UDF68" s="3"/>
      <c r="UDG68" s="3"/>
      <c r="UDH68" s="4" t="s">
        <v>108</v>
      </c>
      <c r="UDI68" s="4" t="s">
        <v>108</v>
      </c>
      <c r="UDJ68" s="4" t="s">
        <v>108</v>
      </c>
      <c r="UDK68" s="4" t="s">
        <v>108</v>
      </c>
      <c r="UDL68" s="4" t="s">
        <v>108</v>
      </c>
      <c r="UDM68" s="4" t="s">
        <v>108</v>
      </c>
      <c r="UDN68" s="4" t="s">
        <v>108</v>
      </c>
      <c r="UDO68" s="4" t="s">
        <v>108</v>
      </c>
      <c r="UDP68" s="4" t="s">
        <v>108</v>
      </c>
      <c r="UDQ68" s="4" t="s">
        <v>108</v>
      </c>
      <c r="UDR68" s="4" t="s">
        <v>108</v>
      </c>
      <c r="UDS68" s="4" t="s">
        <v>108</v>
      </c>
      <c r="UDT68" s="4" t="s">
        <v>109</v>
      </c>
      <c r="UDU68" s="3" t="s">
        <v>392</v>
      </c>
      <c r="UDV68" s="3"/>
      <c r="UDW68" s="3"/>
      <c r="UDX68" s="4" t="s">
        <v>108</v>
      </c>
      <c r="UDY68" s="4" t="s">
        <v>108</v>
      </c>
      <c r="UDZ68" s="4" t="s">
        <v>108</v>
      </c>
      <c r="UEA68" s="4" t="s">
        <v>108</v>
      </c>
      <c r="UEB68" s="4" t="s">
        <v>108</v>
      </c>
      <c r="UEC68" s="4" t="s">
        <v>108</v>
      </c>
      <c r="UED68" s="4" t="s">
        <v>108</v>
      </c>
      <c r="UEE68" s="4" t="s">
        <v>108</v>
      </c>
      <c r="UEF68" s="4" t="s">
        <v>108</v>
      </c>
      <c r="UEG68" s="4" t="s">
        <v>108</v>
      </c>
      <c r="UEH68" s="4" t="s">
        <v>108</v>
      </c>
      <c r="UEI68" s="4" t="s">
        <v>108</v>
      </c>
      <c r="UEJ68" s="4" t="s">
        <v>109</v>
      </c>
      <c r="UEK68" s="3" t="s">
        <v>392</v>
      </c>
      <c r="UEL68" s="3"/>
      <c r="UEM68" s="3"/>
      <c r="UEN68" s="4" t="s">
        <v>108</v>
      </c>
      <c r="UEO68" s="4" t="s">
        <v>108</v>
      </c>
      <c r="UEP68" s="4" t="s">
        <v>108</v>
      </c>
      <c r="UEQ68" s="4" t="s">
        <v>108</v>
      </c>
      <c r="UER68" s="4" t="s">
        <v>108</v>
      </c>
      <c r="UES68" s="4" t="s">
        <v>108</v>
      </c>
      <c r="UET68" s="4" t="s">
        <v>108</v>
      </c>
      <c r="UEU68" s="4" t="s">
        <v>108</v>
      </c>
      <c r="UEV68" s="4" t="s">
        <v>108</v>
      </c>
      <c r="UEW68" s="4" t="s">
        <v>108</v>
      </c>
      <c r="UEX68" s="4" t="s">
        <v>108</v>
      </c>
      <c r="UEY68" s="4" t="s">
        <v>108</v>
      </c>
      <c r="UEZ68" s="4" t="s">
        <v>109</v>
      </c>
      <c r="UFA68" s="3" t="s">
        <v>392</v>
      </c>
      <c r="UFB68" s="3"/>
      <c r="UFC68" s="3"/>
      <c r="UFD68" s="4" t="s">
        <v>108</v>
      </c>
      <c r="UFE68" s="4" t="s">
        <v>108</v>
      </c>
      <c r="UFF68" s="4" t="s">
        <v>108</v>
      </c>
      <c r="UFG68" s="4" t="s">
        <v>108</v>
      </c>
      <c r="UFH68" s="4" t="s">
        <v>108</v>
      </c>
      <c r="UFI68" s="4" t="s">
        <v>108</v>
      </c>
      <c r="UFJ68" s="4" t="s">
        <v>108</v>
      </c>
      <c r="UFK68" s="4" t="s">
        <v>108</v>
      </c>
      <c r="UFL68" s="4" t="s">
        <v>108</v>
      </c>
      <c r="UFM68" s="4" t="s">
        <v>108</v>
      </c>
      <c r="UFN68" s="4" t="s">
        <v>108</v>
      </c>
      <c r="UFO68" s="4" t="s">
        <v>108</v>
      </c>
      <c r="UFP68" s="4" t="s">
        <v>109</v>
      </c>
      <c r="UFQ68" s="3" t="s">
        <v>392</v>
      </c>
      <c r="UFR68" s="3"/>
      <c r="UFS68" s="3"/>
      <c r="UFT68" s="4" t="s">
        <v>108</v>
      </c>
      <c r="UFU68" s="4" t="s">
        <v>108</v>
      </c>
      <c r="UFV68" s="4" t="s">
        <v>108</v>
      </c>
      <c r="UFW68" s="4" t="s">
        <v>108</v>
      </c>
      <c r="UFX68" s="4" t="s">
        <v>108</v>
      </c>
      <c r="UFY68" s="4" t="s">
        <v>108</v>
      </c>
      <c r="UFZ68" s="4" t="s">
        <v>108</v>
      </c>
      <c r="UGA68" s="4" t="s">
        <v>108</v>
      </c>
      <c r="UGB68" s="4" t="s">
        <v>108</v>
      </c>
      <c r="UGC68" s="4" t="s">
        <v>108</v>
      </c>
      <c r="UGD68" s="4" t="s">
        <v>108</v>
      </c>
      <c r="UGE68" s="4" t="s">
        <v>108</v>
      </c>
      <c r="UGF68" s="4" t="s">
        <v>109</v>
      </c>
      <c r="UGG68" s="3" t="s">
        <v>392</v>
      </c>
      <c r="UGH68" s="3"/>
      <c r="UGI68" s="3"/>
      <c r="UGJ68" s="4" t="s">
        <v>108</v>
      </c>
      <c r="UGK68" s="4" t="s">
        <v>108</v>
      </c>
      <c r="UGL68" s="4" t="s">
        <v>108</v>
      </c>
      <c r="UGM68" s="4" t="s">
        <v>108</v>
      </c>
      <c r="UGN68" s="4" t="s">
        <v>108</v>
      </c>
      <c r="UGO68" s="4" t="s">
        <v>108</v>
      </c>
      <c r="UGP68" s="4" t="s">
        <v>108</v>
      </c>
      <c r="UGQ68" s="4" t="s">
        <v>108</v>
      </c>
      <c r="UGR68" s="4" t="s">
        <v>108</v>
      </c>
      <c r="UGS68" s="4" t="s">
        <v>108</v>
      </c>
      <c r="UGT68" s="4" t="s">
        <v>108</v>
      </c>
      <c r="UGU68" s="4" t="s">
        <v>108</v>
      </c>
      <c r="UGV68" s="4" t="s">
        <v>109</v>
      </c>
      <c r="UGW68" s="3" t="s">
        <v>392</v>
      </c>
      <c r="UGX68" s="3"/>
      <c r="UGY68" s="3"/>
      <c r="UGZ68" s="4" t="s">
        <v>108</v>
      </c>
      <c r="UHA68" s="4" t="s">
        <v>108</v>
      </c>
      <c r="UHB68" s="4" t="s">
        <v>108</v>
      </c>
      <c r="UHC68" s="4" t="s">
        <v>108</v>
      </c>
      <c r="UHD68" s="4" t="s">
        <v>108</v>
      </c>
      <c r="UHE68" s="4" t="s">
        <v>108</v>
      </c>
      <c r="UHF68" s="4" t="s">
        <v>108</v>
      </c>
      <c r="UHG68" s="4" t="s">
        <v>108</v>
      </c>
      <c r="UHH68" s="4" t="s">
        <v>108</v>
      </c>
      <c r="UHI68" s="4" t="s">
        <v>108</v>
      </c>
      <c r="UHJ68" s="4" t="s">
        <v>108</v>
      </c>
      <c r="UHK68" s="4" t="s">
        <v>108</v>
      </c>
      <c r="UHL68" s="4" t="s">
        <v>109</v>
      </c>
      <c r="UHM68" s="3" t="s">
        <v>392</v>
      </c>
      <c r="UHN68" s="3"/>
      <c r="UHO68" s="3"/>
      <c r="UHP68" s="4" t="s">
        <v>108</v>
      </c>
      <c r="UHQ68" s="4" t="s">
        <v>108</v>
      </c>
      <c r="UHR68" s="4" t="s">
        <v>108</v>
      </c>
      <c r="UHS68" s="4" t="s">
        <v>108</v>
      </c>
      <c r="UHT68" s="4" t="s">
        <v>108</v>
      </c>
      <c r="UHU68" s="4" t="s">
        <v>108</v>
      </c>
      <c r="UHV68" s="4" t="s">
        <v>108</v>
      </c>
      <c r="UHW68" s="4" t="s">
        <v>108</v>
      </c>
      <c r="UHX68" s="4" t="s">
        <v>108</v>
      </c>
      <c r="UHY68" s="4" t="s">
        <v>108</v>
      </c>
      <c r="UHZ68" s="4" t="s">
        <v>108</v>
      </c>
      <c r="UIA68" s="4" t="s">
        <v>108</v>
      </c>
      <c r="UIB68" s="4" t="s">
        <v>109</v>
      </c>
      <c r="UIC68" s="3" t="s">
        <v>392</v>
      </c>
      <c r="UID68" s="3"/>
      <c r="UIE68" s="3"/>
      <c r="UIF68" s="4" t="s">
        <v>108</v>
      </c>
      <c r="UIG68" s="4" t="s">
        <v>108</v>
      </c>
      <c r="UIH68" s="4" t="s">
        <v>108</v>
      </c>
      <c r="UII68" s="4" t="s">
        <v>108</v>
      </c>
      <c r="UIJ68" s="4" t="s">
        <v>108</v>
      </c>
      <c r="UIK68" s="4" t="s">
        <v>108</v>
      </c>
      <c r="UIL68" s="4" t="s">
        <v>108</v>
      </c>
      <c r="UIM68" s="4" t="s">
        <v>108</v>
      </c>
      <c r="UIN68" s="4" t="s">
        <v>108</v>
      </c>
      <c r="UIO68" s="4" t="s">
        <v>108</v>
      </c>
      <c r="UIP68" s="4" t="s">
        <v>108</v>
      </c>
      <c r="UIQ68" s="4" t="s">
        <v>108</v>
      </c>
      <c r="UIR68" s="4" t="s">
        <v>109</v>
      </c>
      <c r="UIS68" s="3" t="s">
        <v>392</v>
      </c>
      <c r="UIT68" s="3"/>
      <c r="UIU68" s="3"/>
      <c r="UIV68" s="4" t="s">
        <v>108</v>
      </c>
      <c r="UIW68" s="4" t="s">
        <v>108</v>
      </c>
      <c r="UIX68" s="4" t="s">
        <v>108</v>
      </c>
      <c r="UIY68" s="4" t="s">
        <v>108</v>
      </c>
      <c r="UIZ68" s="4" t="s">
        <v>108</v>
      </c>
      <c r="UJA68" s="4" t="s">
        <v>108</v>
      </c>
      <c r="UJB68" s="4" t="s">
        <v>108</v>
      </c>
      <c r="UJC68" s="4" t="s">
        <v>108</v>
      </c>
      <c r="UJD68" s="4" t="s">
        <v>108</v>
      </c>
      <c r="UJE68" s="4" t="s">
        <v>108</v>
      </c>
      <c r="UJF68" s="4" t="s">
        <v>108</v>
      </c>
      <c r="UJG68" s="4" t="s">
        <v>108</v>
      </c>
      <c r="UJH68" s="4" t="s">
        <v>109</v>
      </c>
      <c r="UJI68" s="3" t="s">
        <v>392</v>
      </c>
      <c r="UJJ68" s="3"/>
      <c r="UJK68" s="3"/>
      <c r="UJL68" s="4" t="s">
        <v>108</v>
      </c>
      <c r="UJM68" s="4" t="s">
        <v>108</v>
      </c>
      <c r="UJN68" s="4" t="s">
        <v>108</v>
      </c>
      <c r="UJO68" s="4" t="s">
        <v>108</v>
      </c>
      <c r="UJP68" s="4" t="s">
        <v>108</v>
      </c>
      <c r="UJQ68" s="4" t="s">
        <v>108</v>
      </c>
      <c r="UJR68" s="4" t="s">
        <v>108</v>
      </c>
      <c r="UJS68" s="4" t="s">
        <v>108</v>
      </c>
      <c r="UJT68" s="4" t="s">
        <v>108</v>
      </c>
      <c r="UJU68" s="4" t="s">
        <v>108</v>
      </c>
      <c r="UJV68" s="4" t="s">
        <v>108</v>
      </c>
      <c r="UJW68" s="4" t="s">
        <v>108</v>
      </c>
      <c r="UJX68" s="4" t="s">
        <v>109</v>
      </c>
      <c r="UJY68" s="3" t="s">
        <v>392</v>
      </c>
      <c r="UJZ68" s="3"/>
      <c r="UKA68" s="3"/>
      <c r="UKB68" s="4" t="s">
        <v>108</v>
      </c>
      <c r="UKC68" s="4" t="s">
        <v>108</v>
      </c>
      <c r="UKD68" s="4" t="s">
        <v>108</v>
      </c>
      <c r="UKE68" s="4" t="s">
        <v>108</v>
      </c>
      <c r="UKF68" s="4" t="s">
        <v>108</v>
      </c>
      <c r="UKG68" s="4" t="s">
        <v>108</v>
      </c>
      <c r="UKH68" s="4" t="s">
        <v>108</v>
      </c>
      <c r="UKI68" s="4" t="s">
        <v>108</v>
      </c>
      <c r="UKJ68" s="4" t="s">
        <v>108</v>
      </c>
      <c r="UKK68" s="4" t="s">
        <v>108</v>
      </c>
      <c r="UKL68" s="4" t="s">
        <v>108</v>
      </c>
      <c r="UKM68" s="4" t="s">
        <v>108</v>
      </c>
      <c r="UKN68" s="4" t="s">
        <v>109</v>
      </c>
      <c r="UKO68" s="3" t="s">
        <v>392</v>
      </c>
      <c r="UKP68" s="3"/>
      <c r="UKQ68" s="3"/>
      <c r="UKR68" s="4" t="s">
        <v>108</v>
      </c>
      <c r="UKS68" s="4" t="s">
        <v>108</v>
      </c>
      <c r="UKT68" s="4" t="s">
        <v>108</v>
      </c>
      <c r="UKU68" s="4" t="s">
        <v>108</v>
      </c>
      <c r="UKV68" s="4" t="s">
        <v>108</v>
      </c>
      <c r="UKW68" s="4" t="s">
        <v>108</v>
      </c>
      <c r="UKX68" s="4" t="s">
        <v>108</v>
      </c>
      <c r="UKY68" s="4" t="s">
        <v>108</v>
      </c>
      <c r="UKZ68" s="4" t="s">
        <v>108</v>
      </c>
      <c r="ULA68" s="4" t="s">
        <v>108</v>
      </c>
      <c r="ULB68" s="4" t="s">
        <v>108</v>
      </c>
      <c r="ULC68" s="4" t="s">
        <v>108</v>
      </c>
      <c r="ULD68" s="4" t="s">
        <v>109</v>
      </c>
      <c r="ULE68" s="3" t="s">
        <v>392</v>
      </c>
      <c r="ULF68" s="3"/>
      <c r="ULG68" s="3"/>
      <c r="ULH68" s="4" t="s">
        <v>108</v>
      </c>
      <c r="ULI68" s="4" t="s">
        <v>108</v>
      </c>
      <c r="ULJ68" s="4" t="s">
        <v>108</v>
      </c>
      <c r="ULK68" s="4" t="s">
        <v>108</v>
      </c>
      <c r="ULL68" s="4" t="s">
        <v>108</v>
      </c>
      <c r="ULM68" s="4" t="s">
        <v>108</v>
      </c>
      <c r="ULN68" s="4" t="s">
        <v>108</v>
      </c>
      <c r="ULO68" s="4" t="s">
        <v>108</v>
      </c>
      <c r="ULP68" s="4" t="s">
        <v>108</v>
      </c>
      <c r="ULQ68" s="4" t="s">
        <v>108</v>
      </c>
      <c r="ULR68" s="4" t="s">
        <v>108</v>
      </c>
      <c r="ULS68" s="4" t="s">
        <v>108</v>
      </c>
      <c r="ULT68" s="4" t="s">
        <v>109</v>
      </c>
      <c r="ULU68" s="3" t="s">
        <v>392</v>
      </c>
      <c r="ULV68" s="3"/>
      <c r="ULW68" s="3"/>
      <c r="ULX68" s="4" t="s">
        <v>108</v>
      </c>
      <c r="ULY68" s="4" t="s">
        <v>108</v>
      </c>
      <c r="ULZ68" s="4" t="s">
        <v>108</v>
      </c>
      <c r="UMA68" s="4" t="s">
        <v>108</v>
      </c>
      <c r="UMB68" s="4" t="s">
        <v>108</v>
      </c>
      <c r="UMC68" s="4" t="s">
        <v>108</v>
      </c>
      <c r="UMD68" s="4" t="s">
        <v>108</v>
      </c>
      <c r="UME68" s="4" t="s">
        <v>108</v>
      </c>
      <c r="UMF68" s="4" t="s">
        <v>108</v>
      </c>
      <c r="UMG68" s="4" t="s">
        <v>108</v>
      </c>
      <c r="UMH68" s="4" t="s">
        <v>108</v>
      </c>
      <c r="UMI68" s="4" t="s">
        <v>108</v>
      </c>
      <c r="UMJ68" s="4" t="s">
        <v>109</v>
      </c>
      <c r="UMK68" s="3" t="s">
        <v>392</v>
      </c>
      <c r="UML68" s="3"/>
      <c r="UMM68" s="3"/>
      <c r="UMN68" s="4" t="s">
        <v>108</v>
      </c>
      <c r="UMO68" s="4" t="s">
        <v>108</v>
      </c>
      <c r="UMP68" s="4" t="s">
        <v>108</v>
      </c>
      <c r="UMQ68" s="4" t="s">
        <v>108</v>
      </c>
      <c r="UMR68" s="4" t="s">
        <v>108</v>
      </c>
      <c r="UMS68" s="4" t="s">
        <v>108</v>
      </c>
      <c r="UMT68" s="4" t="s">
        <v>108</v>
      </c>
      <c r="UMU68" s="4" t="s">
        <v>108</v>
      </c>
      <c r="UMV68" s="4" t="s">
        <v>108</v>
      </c>
      <c r="UMW68" s="4" t="s">
        <v>108</v>
      </c>
      <c r="UMX68" s="4" t="s">
        <v>108</v>
      </c>
      <c r="UMY68" s="4" t="s">
        <v>108</v>
      </c>
      <c r="UMZ68" s="4" t="s">
        <v>109</v>
      </c>
      <c r="UNA68" s="3" t="s">
        <v>392</v>
      </c>
      <c r="UNB68" s="3"/>
      <c r="UNC68" s="3"/>
      <c r="UND68" s="4" t="s">
        <v>108</v>
      </c>
      <c r="UNE68" s="4" t="s">
        <v>108</v>
      </c>
      <c r="UNF68" s="4" t="s">
        <v>108</v>
      </c>
      <c r="UNG68" s="4" t="s">
        <v>108</v>
      </c>
      <c r="UNH68" s="4" t="s">
        <v>108</v>
      </c>
      <c r="UNI68" s="4" t="s">
        <v>108</v>
      </c>
      <c r="UNJ68" s="4" t="s">
        <v>108</v>
      </c>
      <c r="UNK68" s="4" t="s">
        <v>108</v>
      </c>
      <c r="UNL68" s="4" t="s">
        <v>108</v>
      </c>
      <c r="UNM68" s="4" t="s">
        <v>108</v>
      </c>
      <c r="UNN68" s="4" t="s">
        <v>108</v>
      </c>
      <c r="UNO68" s="4" t="s">
        <v>108</v>
      </c>
      <c r="UNP68" s="4" t="s">
        <v>109</v>
      </c>
      <c r="UNQ68" s="3" t="s">
        <v>392</v>
      </c>
      <c r="UNR68" s="3"/>
      <c r="UNS68" s="3"/>
      <c r="UNT68" s="4" t="s">
        <v>108</v>
      </c>
      <c r="UNU68" s="4" t="s">
        <v>108</v>
      </c>
      <c r="UNV68" s="4" t="s">
        <v>108</v>
      </c>
      <c r="UNW68" s="4" t="s">
        <v>108</v>
      </c>
      <c r="UNX68" s="4" t="s">
        <v>108</v>
      </c>
      <c r="UNY68" s="4" t="s">
        <v>108</v>
      </c>
      <c r="UNZ68" s="4" t="s">
        <v>108</v>
      </c>
      <c r="UOA68" s="4" t="s">
        <v>108</v>
      </c>
      <c r="UOB68" s="4" t="s">
        <v>108</v>
      </c>
      <c r="UOC68" s="4" t="s">
        <v>108</v>
      </c>
      <c r="UOD68" s="4" t="s">
        <v>108</v>
      </c>
      <c r="UOE68" s="4" t="s">
        <v>108</v>
      </c>
      <c r="UOF68" s="4" t="s">
        <v>109</v>
      </c>
      <c r="UOG68" s="3" t="s">
        <v>392</v>
      </c>
      <c r="UOH68" s="3"/>
      <c r="UOI68" s="3"/>
      <c r="UOJ68" s="4" t="s">
        <v>108</v>
      </c>
      <c r="UOK68" s="4" t="s">
        <v>108</v>
      </c>
      <c r="UOL68" s="4" t="s">
        <v>108</v>
      </c>
      <c r="UOM68" s="4" t="s">
        <v>108</v>
      </c>
      <c r="UON68" s="4" t="s">
        <v>108</v>
      </c>
      <c r="UOO68" s="4" t="s">
        <v>108</v>
      </c>
      <c r="UOP68" s="4" t="s">
        <v>108</v>
      </c>
      <c r="UOQ68" s="4" t="s">
        <v>108</v>
      </c>
      <c r="UOR68" s="4" t="s">
        <v>108</v>
      </c>
      <c r="UOS68" s="4" t="s">
        <v>108</v>
      </c>
      <c r="UOT68" s="4" t="s">
        <v>108</v>
      </c>
      <c r="UOU68" s="4" t="s">
        <v>108</v>
      </c>
      <c r="UOV68" s="4" t="s">
        <v>109</v>
      </c>
      <c r="UOW68" s="3" t="s">
        <v>392</v>
      </c>
      <c r="UOX68" s="3"/>
      <c r="UOY68" s="3"/>
      <c r="UOZ68" s="4" t="s">
        <v>108</v>
      </c>
      <c r="UPA68" s="4" t="s">
        <v>108</v>
      </c>
      <c r="UPB68" s="4" t="s">
        <v>108</v>
      </c>
      <c r="UPC68" s="4" t="s">
        <v>108</v>
      </c>
      <c r="UPD68" s="4" t="s">
        <v>108</v>
      </c>
      <c r="UPE68" s="4" t="s">
        <v>108</v>
      </c>
      <c r="UPF68" s="4" t="s">
        <v>108</v>
      </c>
      <c r="UPG68" s="4" t="s">
        <v>108</v>
      </c>
      <c r="UPH68" s="4" t="s">
        <v>108</v>
      </c>
      <c r="UPI68" s="4" t="s">
        <v>108</v>
      </c>
      <c r="UPJ68" s="4" t="s">
        <v>108</v>
      </c>
      <c r="UPK68" s="4" t="s">
        <v>108</v>
      </c>
      <c r="UPL68" s="4" t="s">
        <v>109</v>
      </c>
      <c r="UPM68" s="3" t="s">
        <v>392</v>
      </c>
      <c r="UPN68" s="3"/>
      <c r="UPO68" s="3"/>
      <c r="UPP68" s="4" t="s">
        <v>108</v>
      </c>
      <c r="UPQ68" s="4" t="s">
        <v>108</v>
      </c>
      <c r="UPR68" s="4" t="s">
        <v>108</v>
      </c>
      <c r="UPS68" s="4" t="s">
        <v>108</v>
      </c>
      <c r="UPT68" s="4" t="s">
        <v>108</v>
      </c>
      <c r="UPU68" s="4" t="s">
        <v>108</v>
      </c>
      <c r="UPV68" s="4" t="s">
        <v>108</v>
      </c>
      <c r="UPW68" s="4" t="s">
        <v>108</v>
      </c>
      <c r="UPX68" s="4" t="s">
        <v>108</v>
      </c>
      <c r="UPY68" s="4" t="s">
        <v>108</v>
      </c>
      <c r="UPZ68" s="4" t="s">
        <v>108</v>
      </c>
      <c r="UQA68" s="4" t="s">
        <v>108</v>
      </c>
      <c r="UQB68" s="4" t="s">
        <v>109</v>
      </c>
      <c r="UQC68" s="3" t="s">
        <v>392</v>
      </c>
      <c r="UQD68" s="3"/>
      <c r="UQE68" s="3"/>
      <c r="UQF68" s="4" t="s">
        <v>108</v>
      </c>
      <c r="UQG68" s="4" t="s">
        <v>108</v>
      </c>
      <c r="UQH68" s="4" t="s">
        <v>108</v>
      </c>
      <c r="UQI68" s="4" t="s">
        <v>108</v>
      </c>
      <c r="UQJ68" s="4" t="s">
        <v>108</v>
      </c>
      <c r="UQK68" s="4" t="s">
        <v>108</v>
      </c>
      <c r="UQL68" s="4" t="s">
        <v>108</v>
      </c>
      <c r="UQM68" s="4" t="s">
        <v>108</v>
      </c>
      <c r="UQN68" s="4" t="s">
        <v>108</v>
      </c>
      <c r="UQO68" s="4" t="s">
        <v>108</v>
      </c>
      <c r="UQP68" s="4" t="s">
        <v>108</v>
      </c>
      <c r="UQQ68" s="4" t="s">
        <v>108</v>
      </c>
      <c r="UQR68" s="4" t="s">
        <v>109</v>
      </c>
      <c r="UQS68" s="3" t="s">
        <v>392</v>
      </c>
      <c r="UQT68" s="3"/>
      <c r="UQU68" s="3"/>
      <c r="UQV68" s="4" t="s">
        <v>108</v>
      </c>
      <c r="UQW68" s="4" t="s">
        <v>108</v>
      </c>
      <c r="UQX68" s="4" t="s">
        <v>108</v>
      </c>
      <c r="UQY68" s="4" t="s">
        <v>108</v>
      </c>
      <c r="UQZ68" s="4" t="s">
        <v>108</v>
      </c>
      <c r="URA68" s="4" t="s">
        <v>108</v>
      </c>
      <c r="URB68" s="4" t="s">
        <v>108</v>
      </c>
      <c r="URC68" s="4" t="s">
        <v>108</v>
      </c>
      <c r="URD68" s="4" t="s">
        <v>108</v>
      </c>
      <c r="URE68" s="4" t="s">
        <v>108</v>
      </c>
      <c r="URF68" s="4" t="s">
        <v>108</v>
      </c>
      <c r="URG68" s="4" t="s">
        <v>108</v>
      </c>
      <c r="URH68" s="4" t="s">
        <v>109</v>
      </c>
      <c r="URI68" s="3" t="s">
        <v>392</v>
      </c>
      <c r="URJ68" s="3"/>
      <c r="URK68" s="3"/>
      <c r="URL68" s="4" t="s">
        <v>108</v>
      </c>
      <c r="URM68" s="4" t="s">
        <v>108</v>
      </c>
      <c r="URN68" s="4" t="s">
        <v>108</v>
      </c>
      <c r="URO68" s="4" t="s">
        <v>108</v>
      </c>
      <c r="URP68" s="4" t="s">
        <v>108</v>
      </c>
      <c r="URQ68" s="4" t="s">
        <v>108</v>
      </c>
      <c r="URR68" s="4" t="s">
        <v>108</v>
      </c>
      <c r="URS68" s="4" t="s">
        <v>108</v>
      </c>
      <c r="URT68" s="4" t="s">
        <v>108</v>
      </c>
      <c r="URU68" s="4" t="s">
        <v>108</v>
      </c>
      <c r="URV68" s="4" t="s">
        <v>108</v>
      </c>
      <c r="URW68" s="4" t="s">
        <v>108</v>
      </c>
      <c r="URX68" s="4" t="s">
        <v>109</v>
      </c>
      <c r="URY68" s="3" t="s">
        <v>392</v>
      </c>
      <c r="URZ68" s="3"/>
      <c r="USA68" s="3"/>
      <c r="USB68" s="4" t="s">
        <v>108</v>
      </c>
      <c r="USC68" s="4" t="s">
        <v>108</v>
      </c>
      <c r="USD68" s="4" t="s">
        <v>108</v>
      </c>
      <c r="USE68" s="4" t="s">
        <v>108</v>
      </c>
      <c r="USF68" s="4" t="s">
        <v>108</v>
      </c>
      <c r="USG68" s="4" t="s">
        <v>108</v>
      </c>
      <c r="USH68" s="4" t="s">
        <v>108</v>
      </c>
      <c r="USI68" s="4" t="s">
        <v>108</v>
      </c>
      <c r="USJ68" s="4" t="s">
        <v>108</v>
      </c>
      <c r="USK68" s="4" t="s">
        <v>108</v>
      </c>
      <c r="USL68" s="4" t="s">
        <v>108</v>
      </c>
      <c r="USM68" s="4" t="s">
        <v>108</v>
      </c>
      <c r="USN68" s="4" t="s">
        <v>109</v>
      </c>
      <c r="USO68" s="3" t="s">
        <v>392</v>
      </c>
      <c r="USP68" s="3"/>
      <c r="USQ68" s="3"/>
      <c r="USR68" s="4" t="s">
        <v>108</v>
      </c>
      <c r="USS68" s="4" t="s">
        <v>108</v>
      </c>
      <c r="UST68" s="4" t="s">
        <v>108</v>
      </c>
      <c r="USU68" s="4" t="s">
        <v>108</v>
      </c>
      <c r="USV68" s="4" t="s">
        <v>108</v>
      </c>
      <c r="USW68" s="4" t="s">
        <v>108</v>
      </c>
      <c r="USX68" s="4" t="s">
        <v>108</v>
      </c>
      <c r="USY68" s="4" t="s">
        <v>108</v>
      </c>
      <c r="USZ68" s="4" t="s">
        <v>108</v>
      </c>
      <c r="UTA68" s="4" t="s">
        <v>108</v>
      </c>
      <c r="UTB68" s="4" t="s">
        <v>108</v>
      </c>
      <c r="UTC68" s="4" t="s">
        <v>108</v>
      </c>
      <c r="UTD68" s="4" t="s">
        <v>109</v>
      </c>
      <c r="UTE68" s="3" t="s">
        <v>392</v>
      </c>
      <c r="UTF68" s="3"/>
      <c r="UTG68" s="3"/>
      <c r="UTH68" s="4" t="s">
        <v>108</v>
      </c>
      <c r="UTI68" s="4" t="s">
        <v>108</v>
      </c>
      <c r="UTJ68" s="4" t="s">
        <v>108</v>
      </c>
      <c r="UTK68" s="4" t="s">
        <v>108</v>
      </c>
      <c r="UTL68" s="4" t="s">
        <v>108</v>
      </c>
      <c r="UTM68" s="4" t="s">
        <v>108</v>
      </c>
      <c r="UTN68" s="4" t="s">
        <v>108</v>
      </c>
      <c r="UTO68" s="4" t="s">
        <v>108</v>
      </c>
      <c r="UTP68" s="4" t="s">
        <v>108</v>
      </c>
      <c r="UTQ68" s="4" t="s">
        <v>108</v>
      </c>
      <c r="UTR68" s="4" t="s">
        <v>108</v>
      </c>
      <c r="UTS68" s="4" t="s">
        <v>108</v>
      </c>
      <c r="UTT68" s="4" t="s">
        <v>109</v>
      </c>
      <c r="UTU68" s="3" t="s">
        <v>392</v>
      </c>
      <c r="UTV68" s="3"/>
      <c r="UTW68" s="3"/>
      <c r="UTX68" s="4" t="s">
        <v>108</v>
      </c>
      <c r="UTY68" s="4" t="s">
        <v>108</v>
      </c>
      <c r="UTZ68" s="4" t="s">
        <v>108</v>
      </c>
      <c r="UUA68" s="4" t="s">
        <v>108</v>
      </c>
      <c r="UUB68" s="4" t="s">
        <v>108</v>
      </c>
      <c r="UUC68" s="4" t="s">
        <v>108</v>
      </c>
      <c r="UUD68" s="4" t="s">
        <v>108</v>
      </c>
      <c r="UUE68" s="4" t="s">
        <v>108</v>
      </c>
      <c r="UUF68" s="4" t="s">
        <v>108</v>
      </c>
      <c r="UUG68" s="4" t="s">
        <v>108</v>
      </c>
      <c r="UUH68" s="4" t="s">
        <v>108</v>
      </c>
      <c r="UUI68" s="4" t="s">
        <v>108</v>
      </c>
      <c r="UUJ68" s="4" t="s">
        <v>109</v>
      </c>
      <c r="UUK68" s="3" t="s">
        <v>392</v>
      </c>
      <c r="UUL68" s="3"/>
      <c r="UUM68" s="3"/>
      <c r="UUN68" s="4" t="s">
        <v>108</v>
      </c>
      <c r="UUO68" s="4" t="s">
        <v>108</v>
      </c>
      <c r="UUP68" s="4" t="s">
        <v>108</v>
      </c>
      <c r="UUQ68" s="4" t="s">
        <v>108</v>
      </c>
      <c r="UUR68" s="4" t="s">
        <v>108</v>
      </c>
      <c r="UUS68" s="4" t="s">
        <v>108</v>
      </c>
      <c r="UUT68" s="4" t="s">
        <v>108</v>
      </c>
      <c r="UUU68" s="4" t="s">
        <v>108</v>
      </c>
      <c r="UUV68" s="4" t="s">
        <v>108</v>
      </c>
      <c r="UUW68" s="4" t="s">
        <v>108</v>
      </c>
      <c r="UUX68" s="4" t="s">
        <v>108</v>
      </c>
      <c r="UUY68" s="4" t="s">
        <v>108</v>
      </c>
      <c r="UUZ68" s="4" t="s">
        <v>109</v>
      </c>
      <c r="UVA68" s="3" t="s">
        <v>392</v>
      </c>
      <c r="UVB68" s="3"/>
      <c r="UVC68" s="3"/>
      <c r="UVD68" s="4" t="s">
        <v>108</v>
      </c>
      <c r="UVE68" s="4" t="s">
        <v>108</v>
      </c>
      <c r="UVF68" s="4" t="s">
        <v>108</v>
      </c>
      <c r="UVG68" s="4" t="s">
        <v>108</v>
      </c>
      <c r="UVH68" s="4" t="s">
        <v>108</v>
      </c>
      <c r="UVI68" s="4" t="s">
        <v>108</v>
      </c>
      <c r="UVJ68" s="4" t="s">
        <v>108</v>
      </c>
      <c r="UVK68" s="4" t="s">
        <v>108</v>
      </c>
      <c r="UVL68" s="4" t="s">
        <v>108</v>
      </c>
      <c r="UVM68" s="4" t="s">
        <v>108</v>
      </c>
      <c r="UVN68" s="4" t="s">
        <v>108</v>
      </c>
      <c r="UVO68" s="4" t="s">
        <v>108</v>
      </c>
      <c r="UVP68" s="4" t="s">
        <v>109</v>
      </c>
      <c r="UVQ68" s="3" t="s">
        <v>392</v>
      </c>
      <c r="UVR68" s="3"/>
      <c r="UVS68" s="3"/>
      <c r="UVT68" s="4" t="s">
        <v>108</v>
      </c>
      <c r="UVU68" s="4" t="s">
        <v>108</v>
      </c>
      <c r="UVV68" s="4" t="s">
        <v>108</v>
      </c>
      <c r="UVW68" s="4" t="s">
        <v>108</v>
      </c>
      <c r="UVX68" s="4" t="s">
        <v>108</v>
      </c>
      <c r="UVY68" s="4" t="s">
        <v>108</v>
      </c>
      <c r="UVZ68" s="4" t="s">
        <v>108</v>
      </c>
      <c r="UWA68" s="4" t="s">
        <v>108</v>
      </c>
      <c r="UWB68" s="4" t="s">
        <v>108</v>
      </c>
      <c r="UWC68" s="4" t="s">
        <v>108</v>
      </c>
      <c r="UWD68" s="4" t="s">
        <v>108</v>
      </c>
      <c r="UWE68" s="4" t="s">
        <v>108</v>
      </c>
      <c r="UWF68" s="4" t="s">
        <v>109</v>
      </c>
      <c r="UWG68" s="3" t="s">
        <v>392</v>
      </c>
      <c r="UWH68" s="3"/>
      <c r="UWI68" s="3"/>
      <c r="UWJ68" s="4" t="s">
        <v>108</v>
      </c>
      <c r="UWK68" s="4" t="s">
        <v>108</v>
      </c>
      <c r="UWL68" s="4" t="s">
        <v>108</v>
      </c>
      <c r="UWM68" s="4" t="s">
        <v>108</v>
      </c>
      <c r="UWN68" s="4" t="s">
        <v>108</v>
      </c>
      <c r="UWO68" s="4" t="s">
        <v>108</v>
      </c>
      <c r="UWP68" s="4" t="s">
        <v>108</v>
      </c>
      <c r="UWQ68" s="4" t="s">
        <v>108</v>
      </c>
      <c r="UWR68" s="4" t="s">
        <v>108</v>
      </c>
      <c r="UWS68" s="4" t="s">
        <v>108</v>
      </c>
      <c r="UWT68" s="4" t="s">
        <v>108</v>
      </c>
      <c r="UWU68" s="4" t="s">
        <v>108</v>
      </c>
      <c r="UWV68" s="4" t="s">
        <v>109</v>
      </c>
      <c r="UWW68" s="3" t="s">
        <v>392</v>
      </c>
      <c r="UWX68" s="3"/>
      <c r="UWY68" s="3"/>
      <c r="UWZ68" s="4" t="s">
        <v>108</v>
      </c>
      <c r="UXA68" s="4" t="s">
        <v>108</v>
      </c>
      <c r="UXB68" s="4" t="s">
        <v>108</v>
      </c>
      <c r="UXC68" s="4" t="s">
        <v>108</v>
      </c>
      <c r="UXD68" s="4" t="s">
        <v>108</v>
      </c>
      <c r="UXE68" s="4" t="s">
        <v>108</v>
      </c>
      <c r="UXF68" s="4" t="s">
        <v>108</v>
      </c>
      <c r="UXG68" s="4" t="s">
        <v>108</v>
      </c>
      <c r="UXH68" s="4" t="s">
        <v>108</v>
      </c>
      <c r="UXI68" s="4" t="s">
        <v>108</v>
      </c>
      <c r="UXJ68" s="4" t="s">
        <v>108</v>
      </c>
      <c r="UXK68" s="4" t="s">
        <v>108</v>
      </c>
      <c r="UXL68" s="4" t="s">
        <v>109</v>
      </c>
      <c r="UXM68" s="3" t="s">
        <v>392</v>
      </c>
      <c r="UXN68" s="3"/>
      <c r="UXO68" s="3"/>
      <c r="UXP68" s="4" t="s">
        <v>108</v>
      </c>
      <c r="UXQ68" s="4" t="s">
        <v>108</v>
      </c>
      <c r="UXR68" s="4" t="s">
        <v>108</v>
      </c>
      <c r="UXS68" s="4" t="s">
        <v>108</v>
      </c>
      <c r="UXT68" s="4" t="s">
        <v>108</v>
      </c>
      <c r="UXU68" s="4" t="s">
        <v>108</v>
      </c>
      <c r="UXV68" s="4" t="s">
        <v>108</v>
      </c>
      <c r="UXW68" s="4" t="s">
        <v>108</v>
      </c>
      <c r="UXX68" s="4" t="s">
        <v>108</v>
      </c>
      <c r="UXY68" s="4" t="s">
        <v>108</v>
      </c>
      <c r="UXZ68" s="4" t="s">
        <v>108</v>
      </c>
      <c r="UYA68" s="4" t="s">
        <v>108</v>
      </c>
      <c r="UYB68" s="4" t="s">
        <v>109</v>
      </c>
      <c r="UYC68" s="3" t="s">
        <v>392</v>
      </c>
      <c r="UYD68" s="3"/>
      <c r="UYE68" s="3"/>
      <c r="UYF68" s="4" t="s">
        <v>108</v>
      </c>
      <c r="UYG68" s="4" t="s">
        <v>108</v>
      </c>
      <c r="UYH68" s="4" t="s">
        <v>108</v>
      </c>
      <c r="UYI68" s="4" t="s">
        <v>108</v>
      </c>
      <c r="UYJ68" s="4" t="s">
        <v>108</v>
      </c>
      <c r="UYK68" s="4" t="s">
        <v>108</v>
      </c>
      <c r="UYL68" s="4" t="s">
        <v>108</v>
      </c>
      <c r="UYM68" s="4" t="s">
        <v>108</v>
      </c>
      <c r="UYN68" s="4" t="s">
        <v>108</v>
      </c>
      <c r="UYO68" s="4" t="s">
        <v>108</v>
      </c>
      <c r="UYP68" s="4" t="s">
        <v>108</v>
      </c>
      <c r="UYQ68" s="4" t="s">
        <v>108</v>
      </c>
      <c r="UYR68" s="4" t="s">
        <v>109</v>
      </c>
      <c r="UYS68" s="3" t="s">
        <v>392</v>
      </c>
      <c r="UYT68" s="3"/>
      <c r="UYU68" s="3"/>
      <c r="UYV68" s="4" t="s">
        <v>108</v>
      </c>
      <c r="UYW68" s="4" t="s">
        <v>108</v>
      </c>
      <c r="UYX68" s="4" t="s">
        <v>108</v>
      </c>
      <c r="UYY68" s="4" t="s">
        <v>108</v>
      </c>
      <c r="UYZ68" s="4" t="s">
        <v>108</v>
      </c>
      <c r="UZA68" s="4" t="s">
        <v>108</v>
      </c>
      <c r="UZB68" s="4" t="s">
        <v>108</v>
      </c>
      <c r="UZC68" s="4" t="s">
        <v>108</v>
      </c>
      <c r="UZD68" s="4" t="s">
        <v>108</v>
      </c>
      <c r="UZE68" s="4" t="s">
        <v>108</v>
      </c>
      <c r="UZF68" s="4" t="s">
        <v>108</v>
      </c>
      <c r="UZG68" s="4" t="s">
        <v>108</v>
      </c>
      <c r="UZH68" s="4" t="s">
        <v>109</v>
      </c>
      <c r="UZI68" s="3" t="s">
        <v>392</v>
      </c>
      <c r="UZJ68" s="3"/>
      <c r="UZK68" s="3"/>
      <c r="UZL68" s="4" t="s">
        <v>108</v>
      </c>
      <c r="UZM68" s="4" t="s">
        <v>108</v>
      </c>
      <c r="UZN68" s="4" t="s">
        <v>108</v>
      </c>
      <c r="UZO68" s="4" t="s">
        <v>108</v>
      </c>
      <c r="UZP68" s="4" t="s">
        <v>108</v>
      </c>
      <c r="UZQ68" s="4" t="s">
        <v>108</v>
      </c>
      <c r="UZR68" s="4" t="s">
        <v>108</v>
      </c>
      <c r="UZS68" s="4" t="s">
        <v>108</v>
      </c>
      <c r="UZT68" s="4" t="s">
        <v>108</v>
      </c>
      <c r="UZU68" s="4" t="s">
        <v>108</v>
      </c>
      <c r="UZV68" s="4" t="s">
        <v>108</v>
      </c>
      <c r="UZW68" s="4" t="s">
        <v>108</v>
      </c>
      <c r="UZX68" s="4" t="s">
        <v>109</v>
      </c>
      <c r="UZY68" s="3" t="s">
        <v>392</v>
      </c>
      <c r="UZZ68" s="3"/>
      <c r="VAA68" s="3"/>
      <c r="VAB68" s="4" t="s">
        <v>108</v>
      </c>
      <c r="VAC68" s="4" t="s">
        <v>108</v>
      </c>
      <c r="VAD68" s="4" t="s">
        <v>108</v>
      </c>
      <c r="VAE68" s="4" t="s">
        <v>108</v>
      </c>
      <c r="VAF68" s="4" t="s">
        <v>108</v>
      </c>
      <c r="VAG68" s="4" t="s">
        <v>108</v>
      </c>
      <c r="VAH68" s="4" t="s">
        <v>108</v>
      </c>
      <c r="VAI68" s="4" t="s">
        <v>108</v>
      </c>
      <c r="VAJ68" s="4" t="s">
        <v>108</v>
      </c>
      <c r="VAK68" s="4" t="s">
        <v>108</v>
      </c>
      <c r="VAL68" s="4" t="s">
        <v>108</v>
      </c>
      <c r="VAM68" s="4" t="s">
        <v>108</v>
      </c>
      <c r="VAN68" s="4" t="s">
        <v>109</v>
      </c>
      <c r="VAO68" s="3" t="s">
        <v>392</v>
      </c>
      <c r="VAP68" s="3"/>
      <c r="VAQ68" s="3"/>
      <c r="VAR68" s="4" t="s">
        <v>108</v>
      </c>
      <c r="VAS68" s="4" t="s">
        <v>108</v>
      </c>
      <c r="VAT68" s="4" t="s">
        <v>108</v>
      </c>
      <c r="VAU68" s="4" t="s">
        <v>108</v>
      </c>
      <c r="VAV68" s="4" t="s">
        <v>108</v>
      </c>
      <c r="VAW68" s="4" t="s">
        <v>108</v>
      </c>
      <c r="VAX68" s="4" t="s">
        <v>108</v>
      </c>
      <c r="VAY68" s="4" t="s">
        <v>108</v>
      </c>
      <c r="VAZ68" s="4" t="s">
        <v>108</v>
      </c>
      <c r="VBA68" s="4" t="s">
        <v>108</v>
      </c>
      <c r="VBB68" s="4" t="s">
        <v>108</v>
      </c>
      <c r="VBC68" s="4" t="s">
        <v>108</v>
      </c>
      <c r="VBD68" s="4" t="s">
        <v>109</v>
      </c>
      <c r="VBE68" s="3" t="s">
        <v>392</v>
      </c>
      <c r="VBF68" s="3"/>
      <c r="VBG68" s="3"/>
      <c r="VBH68" s="4" t="s">
        <v>108</v>
      </c>
      <c r="VBI68" s="4" t="s">
        <v>108</v>
      </c>
      <c r="VBJ68" s="4" t="s">
        <v>108</v>
      </c>
      <c r="VBK68" s="4" t="s">
        <v>108</v>
      </c>
      <c r="VBL68" s="4" t="s">
        <v>108</v>
      </c>
      <c r="VBM68" s="4" t="s">
        <v>108</v>
      </c>
      <c r="VBN68" s="4" t="s">
        <v>108</v>
      </c>
      <c r="VBO68" s="4" t="s">
        <v>108</v>
      </c>
      <c r="VBP68" s="4" t="s">
        <v>108</v>
      </c>
      <c r="VBQ68" s="4" t="s">
        <v>108</v>
      </c>
      <c r="VBR68" s="4" t="s">
        <v>108</v>
      </c>
      <c r="VBS68" s="4" t="s">
        <v>108</v>
      </c>
      <c r="VBT68" s="4" t="s">
        <v>109</v>
      </c>
      <c r="VBU68" s="3" t="s">
        <v>392</v>
      </c>
      <c r="VBV68" s="3"/>
      <c r="VBW68" s="3"/>
      <c r="VBX68" s="4" t="s">
        <v>108</v>
      </c>
      <c r="VBY68" s="4" t="s">
        <v>108</v>
      </c>
      <c r="VBZ68" s="4" t="s">
        <v>108</v>
      </c>
      <c r="VCA68" s="4" t="s">
        <v>108</v>
      </c>
      <c r="VCB68" s="4" t="s">
        <v>108</v>
      </c>
      <c r="VCC68" s="4" t="s">
        <v>108</v>
      </c>
      <c r="VCD68" s="4" t="s">
        <v>108</v>
      </c>
      <c r="VCE68" s="4" t="s">
        <v>108</v>
      </c>
      <c r="VCF68" s="4" t="s">
        <v>108</v>
      </c>
      <c r="VCG68" s="4" t="s">
        <v>108</v>
      </c>
      <c r="VCH68" s="4" t="s">
        <v>108</v>
      </c>
      <c r="VCI68" s="4" t="s">
        <v>108</v>
      </c>
      <c r="VCJ68" s="4" t="s">
        <v>109</v>
      </c>
      <c r="VCK68" s="3" t="s">
        <v>392</v>
      </c>
      <c r="VCL68" s="3"/>
      <c r="VCM68" s="3"/>
      <c r="VCN68" s="4" t="s">
        <v>108</v>
      </c>
      <c r="VCO68" s="4" t="s">
        <v>108</v>
      </c>
      <c r="VCP68" s="4" t="s">
        <v>108</v>
      </c>
      <c r="VCQ68" s="4" t="s">
        <v>108</v>
      </c>
      <c r="VCR68" s="4" t="s">
        <v>108</v>
      </c>
      <c r="VCS68" s="4" t="s">
        <v>108</v>
      </c>
      <c r="VCT68" s="4" t="s">
        <v>108</v>
      </c>
      <c r="VCU68" s="4" t="s">
        <v>108</v>
      </c>
      <c r="VCV68" s="4" t="s">
        <v>108</v>
      </c>
      <c r="VCW68" s="4" t="s">
        <v>108</v>
      </c>
      <c r="VCX68" s="4" t="s">
        <v>108</v>
      </c>
      <c r="VCY68" s="4" t="s">
        <v>108</v>
      </c>
      <c r="VCZ68" s="4" t="s">
        <v>109</v>
      </c>
      <c r="VDA68" s="3" t="s">
        <v>392</v>
      </c>
      <c r="VDB68" s="3"/>
      <c r="VDC68" s="3"/>
      <c r="VDD68" s="4" t="s">
        <v>108</v>
      </c>
      <c r="VDE68" s="4" t="s">
        <v>108</v>
      </c>
      <c r="VDF68" s="4" t="s">
        <v>108</v>
      </c>
      <c r="VDG68" s="4" t="s">
        <v>108</v>
      </c>
      <c r="VDH68" s="4" t="s">
        <v>108</v>
      </c>
      <c r="VDI68" s="4" t="s">
        <v>108</v>
      </c>
      <c r="VDJ68" s="4" t="s">
        <v>108</v>
      </c>
      <c r="VDK68" s="4" t="s">
        <v>108</v>
      </c>
      <c r="VDL68" s="4" t="s">
        <v>108</v>
      </c>
      <c r="VDM68" s="4" t="s">
        <v>108</v>
      </c>
      <c r="VDN68" s="4" t="s">
        <v>108</v>
      </c>
      <c r="VDO68" s="4" t="s">
        <v>108</v>
      </c>
      <c r="VDP68" s="4" t="s">
        <v>109</v>
      </c>
      <c r="VDQ68" s="3" t="s">
        <v>392</v>
      </c>
      <c r="VDR68" s="3"/>
      <c r="VDS68" s="3"/>
      <c r="VDT68" s="4" t="s">
        <v>108</v>
      </c>
      <c r="VDU68" s="4" t="s">
        <v>108</v>
      </c>
      <c r="VDV68" s="4" t="s">
        <v>108</v>
      </c>
      <c r="VDW68" s="4" t="s">
        <v>108</v>
      </c>
      <c r="VDX68" s="4" t="s">
        <v>108</v>
      </c>
      <c r="VDY68" s="4" t="s">
        <v>108</v>
      </c>
      <c r="VDZ68" s="4" t="s">
        <v>108</v>
      </c>
      <c r="VEA68" s="4" t="s">
        <v>108</v>
      </c>
      <c r="VEB68" s="4" t="s">
        <v>108</v>
      </c>
      <c r="VEC68" s="4" t="s">
        <v>108</v>
      </c>
      <c r="VED68" s="4" t="s">
        <v>108</v>
      </c>
      <c r="VEE68" s="4" t="s">
        <v>108</v>
      </c>
      <c r="VEF68" s="4" t="s">
        <v>109</v>
      </c>
      <c r="VEG68" s="3" t="s">
        <v>392</v>
      </c>
      <c r="VEH68" s="3"/>
      <c r="VEI68" s="3"/>
      <c r="VEJ68" s="4" t="s">
        <v>108</v>
      </c>
      <c r="VEK68" s="4" t="s">
        <v>108</v>
      </c>
      <c r="VEL68" s="4" t="s">
        <v>108</v>
      </c>
      <c r="VEM68" s="4" t="s">
        <v>108</v>
      </c>
      <c r="VEN68" s="4" t="s">
        <v>108</v>
      </c>
      <c r="VEO68" s="4" t="s">
        <v>108</v>
      </c>
      <c r="VEP68" s="4" t="s">
        <v>108</v>
      </c>
      <c r="VEQ68" s="4" t="s">
        <v>108</v>
      </c>
      <c r="VER68" s="4" t="s">
        <v>108</v>
      </c>
      <c r="VES68" s="4" t="s">
        <v>108</v>
      </c>
      <c r="VET68" s="4" t="s">
        <v>108</v>
      </c>
      <c r="VEU68" s="4" t="s">
        <v>108</v>
      </c>
      <c r="VEV68" s="4" t="s">
        <v>109</v>
      </c>
      <c r="VEW68" s="3" t="s">
        <v>392</v>
      </c>
      <c r="VEX68" s="3"/>
      <c r="VEY68" s="3"/>
      <c r="VEZ68" s="4" t="s">
        <v>108</v>
      </c>
      <c r="VFA68" s="4" t="s">
        <v>108</v>
      </c>
      <c r="VFB68" s="4" t="s">
        <v>108</v>
      </c>
      <c r="VFC68" s="4" t="s">
        <v>108</v>
      </c>
      <c r="VFD68" s="4" t="s">
        <v>108</v>
      </c>
      <c r="VFE68" s="4" t="s">
        <v>108</v>
      </c>
      <c r="VFF68" s="4" t="s">
        <v>108</v>
      </c>
      <c r="VFG68" s="4" t="s">
        <v>108</v>
      </c>
      <c r="VFH68" s="4" t="s">
        <v>108</v>
      </c>
      <c r="VFI68" s="4" t="s">
        <v>108</v>
      </c>
      <c r="VFJ68" s="4" t="s">
        <v>108</v>
      </c>
      <c r="VFK68" s="4" t="s">
        <v>108</v>
      </c>
      <c r="VFL68" s="4" t="s">
        <v>109</v>
      </c>
      <c r="VFM68" s="3" t="s">
        <v>392</v>
      </c>
      <c r="VFN68" s="3"/>
      <c r="VFO68" s="3"/>
      <c r="VFP68" s="4" t="s">
        <v>108</v>
      </c>
      <c r="VFQ68" s="4" t="s">
        <v>108</v>
      </c>
      <c r="VFR68" s="4" t="s">
        <v>108</v>
      </c>
      <c r="VFS68" s="4" t="s">
        <v>108</v>
      </c>
      <c r="VFT68" s="4" t="s">
        <v>108</v>
      </c>
      <c r="VFU68" s="4" t="s">
        <v>108</v>
      </c>
      <c r="VFV68" s="4" t="s">
        <v>108</v>
      </c>
      <c r="VFW68" s="4" t="s">
        <v>108</v>
      </c>
      <c r="VFX68" s="4" t="s">
        <v>108</v>
      </c>
      <c r="VFY68" s="4" t="s">
        <v>108</v>
      </c>
      <c r="VFZ68" s="4" t="s">
        <v>108</v>
      </c>
      <c r="VGA68" s="4" t="s">
        <v>108</v>
      </c>
      <c r="VGB68" s="4" t="s">
        <v>109</v>
      </c>
      <c r="VGC68" s="3" t="s">
        <v>392</v>
      </c>
      <c r="VGD68" s="3"/>
      <c r="VGE68" s="3"/>
      <c r="VGF68" s="4" t="s">
        <v>108</v>
      </c>
      <c r="VGG68" s="4" t="s">
        <v>108</v>
      </c>
      <c r="VGH68" s="4" t="s">
        <v>108</v>
      </c>
      <c r="VGI68" s="4" t="s">
        <v>108</v>
      </c>
      <c r="VGJ68" s="4" t="s">
        <v>108</v>
      </c>
      <c r="VGK68" s="4" t="s">
        <v>108</v>
      </c>
      <c r="VGL68" s="4" t="s">
        <v>108</v>
      </c>
      <c r="VGM68" s="4" t="s">
        <v>108</v>
      </c>
      <c r="VGN68" s="4" t="s">
        <v>108</v>
      </c>
      <c r="VGO68" s="4" t="s">
        <v>108</v>
      </c>
      <c r="VGP68" s="4" t="s">
        <v>108</v>
      </c>
      <c r="VGQ68" s="4" t="s">
        <v>108</v>
      </c>
      <c r="VGR68" s="4" t="s">
        <v>109</v>
      </c>
      <c r="VGS68" s="3" t="s">
        <v>392</v>
      </c>
      <c r="VGT68" s="3"/>
      <c r="VGU68" s="3"/>
      <c r="VGV68" s="4" t="s">
        <v>108</v>
      </c>
      <c r="VGW68" s="4" t="s">
        <v>108</v>
      </c>
      <c r="VGX68" s="4" t="s">
        <v>108</v>
      </c>
      <c r="VGY68" s="4" t="s">
        <v>108</v>
      </c>
      <c r="VGZ68" s="4" t="s">
        <v>108</v>
      </c>
      <c r="VHA68" s="4" t="s">
        <v>108</v>
      </c>
      <c r="VHB68" s="4" t="s">
        <v>108</v>
      </c>
      <c r="VHC68" s="4" t="s">
        <v>108</v>
      </c>
      <c r="VHD68" s="4" t="s">
        <v>108</v>
      </c>
      <c r="VHE68" s="4" t="s">
        <v>108</v>
      </c>
      <c r="VHF68" s="4" t="s">
        <v>108</v>
      </c>
      <c r="VHG68" s="4" t="s">
        <v>108</v>
      </c>
      <c r="VHH68" s="4" t="s">
        <v>109</v>
      </c>
      <c r="VHI68" s="3" t="s">
        <v>392</v>
      </c>
      <c r="VHJ68" s="3"/>
      <c r="VHK68" s="3"/>
      <c r="VHL68" s="4" t="s">
        <v>108</v>
      </c>
      <c r="VHM68" s="4" t="s">
        <v>108</v>
      </c>
      <c r="VHN68" s="4" t="s">
        <v>108</v>
      </c>
      <c r="VHO68" s="4" t="s">
        <v>108</v>
      </c>
      <c r="VHP68" s="4" t="s">
        <v>108</v>
      </c>
      <c r="VHQ68" s="4" t="s">
        <v>108</v>
      </c>
      <c r="VHR68" s="4" t="s">
        <v>108</v>
      </c>
      <c r="VHS68" s="4" t="s">
        <v>108</v>
      </c>
      <c r="VHT68" s="4" t="s">
        <v>108</v>
      </c>
      <c r="VHU68" s="4" t="s">
        <v>108</v>
      </c>
      <c r="VHV68" s="4" t="s">
        <v>108</v>
      </c>
      <c r="VHW68" s="4" t="s">
        <v>108</v>
      </c>
      <c r="VHX68" s="4" t="s">
        <v>109</v>
      </c>
      <c r="VHY68" s="3" t="s">
        <v>392</v>
      </c>
      <c r="VHZ68" s="3"/>
      <c r="VIA68" s="3"/>
      <c r="VIB68" s="4" t="s">
        <v>108</v>
      </c>
      <c r="VIC68" s="4" t="s">
        <v>108</v>
      </c>
      <c r="VID68" s="4" t="s">
        <v>108</v>
      </c>
      <c r="VIE68" s="4" t="s">
        <v>108</v>
      </c>
      <c r="VIF68" s="4" t="s">
        <v>108</v>
      </c>
      <c r="VIG68" s="4" t="s">
        <v>108</v>
      </c>
      <c r="VIH68" s="4" t="s">
        <v>108</v>
      </c>
      <c r="VII68" s="4" t="s">
        <v>108</v>
      </c>
      <c r="VIJ68" s="4" t="s">
        <v>108</v>
      </c>
      <c r="VIK68" s="4" t="s">
        <v>108</v>
      </c>
      <c r="VIL68" s="4" t="s">
        <v>108</v>
      </c>
      <c r="VIM68" s="4" t="s">
        <v>108</v>
      </c>
      <c r="VIN68" s="4" t="s">
        <v>109</v>
      </c>
      <c r="VIO68" s="3" t="s">
        <v>392</v>
      </c>
      <c r="VIP68" s="3"/>
      <c r="VIQ68" s="3"/>
      <c r="VIR68" s="4" t="s">
        <v>108</v>
      </c>
      <c r="VIS68" s="4" t="s">
        <v>108</v>
      </c>
      <c r="VIT68" s="4" t="s">
        <v>108</v>
      </c>
      <c r="VIU68" s="4" t="s">
        <v>108</v>
      </c>
      <c r="VIV68" s="4" t="s">
        <v>108</v>
      </c>
      <c r="VIW68" s="4" t="s">
        <v>108</v>
      </c>
      <c r="VIX68" s="4" t="s">
        <v>108</v>
      </c>
      <c r="VIY68" s="4" t="s">
        <v>108</v>
      </c>
      <c r="VIZ68" s="4" t="s">
        <v>108</v>
      </c>
      <c r="VJA68" s="4" t="s">
        <v>108</v>
      </c>
      <c r="VJB68" s="4" t="s">
        <v>108</v>
      </c>
      <c r="VJC68" s="4" t="s">
        <v>108</v>
      </c>
      <c r="VJD68" s="4" t="s">
        <v>109</v>
      </c>
      <c r="VJE68" s="3" t="s">
        <v>392</v>
      </c>
      <c r="VJF68" s="3"/>
      <c r="VJG68" s="3"/>
      <c r="VJH68" s="4" t="s">
        <v>108</v>
      </c>
      <c r="VJI68" s="4" t="s">
        <v>108</v>
      </c>
      <c r="VJJ68" s="4" t="s">
        <v>108</v>
      </c>
      <c r="VJK68" s="4" t="s">
        <v>108</v>
      </c>
      <c r="VJL68" s="4" t="s">
        <v>108</v>
      </c>
      <c r="VJM68" s="4" t="s">
        <v>108</v>
      </c>
      <c r="VJN68" s="4" t="s">
        <v>108</v>
      </c>
      <c r="VJO68" s="4" t="s">
        <v>108</v>
      </c>
      <c r="VJP68" s="4" t="s">
        <v>108</v>
      </c>
      <c r="VJQ68" s="4" t="s">
        <v>108</v>
      </c>
      <c r="VJR68" s="4" t="s">
        <v>108</v>
      </c>
      <c r="VJS68" s="4" t="s">
        <v>108</v>
      </c>
      <c r="VJT68" s="4" t="s">
        <v>109</v>
      </c>
      <c r="VJU68" s="3" t="s">
        <v>392</v>
      </c>
      <c r="VJV68" s="3"/>
      <c r="VJW68" s="3"/>
      <c r="VJX68" s="4" t="s">
        <v>108</v>
      </c>
      <c r="VJY68" s="4" t="s">
        <v>108</v>
      </c>
      <c r="VJZ68" s="4" t="s">
        <v>108</v>
      </c>
      <c r="VKA68" s="4" t="s">
        <v>108</v>
      </c>
      <c r="VKB68" s="4" t="s">
        <v>108</v>
      </c>
      <c r="VKC68" s="4" t="s">
        <v>108</v>
      </c>
      <c r="VKD68" s="4" t="s">
        <v>108</v>
      </c>
      <c r="VKE68" s="4" t="s">
        <v>108</v>
      </c>
      <c r="VKF68" s="4" t="s">
        <v>108</v>
      </c>
      <c r="VKG68" s="4" t="s">
        <v>108</v>
      </c>
      <c r="VKH68" s="4" t="s">
        <v>108</v>
      </c>
      <c r="VKI68" s="4" t="s">
        <v>108</v>
      </c>
      <c r="VKJ68" s="4" t="s">
        <v>109</v>
      </c>
      <c r="VKK68" s="3" t="s">
        <v>392</v>
      </c>
      <c r="VKL68" s="3"/>
      <c r="VKM68" s="3"/>
      <c r="VKN68" s="4" t="s">
        <v>108</v>
      </c>
      <c r="VKO68" s="4" t="s">
        <v>108</v>
      </c>
      <c r="VKP68" s="4" t="s">
        <v>108</v>
      </c>
      <c r="VKQ68" s="4" t="s">
        <v>108</v>
      </c>
      <c r="VKR68" s="4" t="s">
        <v>108</v>
      </c>
      <c r="VKS68" s="4" t="s">
        <v>108</v>
      </c>
      <c r="VKT68" s="4" t="s">
        <v>108</v>
      </c>
      <c r="VKU68" s="4" t="s">
        <v>108</v>
      </c>
      <c r="VKV68" s="4" t="s">
        <v>108</v>
      </c>
      <c r="VKW68" s="4" t="s">
        <v>108</v>
      </c>
      <c r="VKX68" s="4" t="s">
        <v>108</v>
      </c>
      <c r="VKY68" s="4" t="s">
        <v>108</v>
      </c>
      <c r="VKZ68" s="4" t="s">
        <v>109</v>
      </c>
      <c r="VLA68" s="3" t="s">
        <v>392</v>
      </c>
      <c r="VLB68" s="3"/>
      <c r="VLC68" s="3"/>
      <c r="VLD68" s="4" t="s">
        <v>108</v>
      </c>
      <c r="VLE68" s="4" t="s">
        <v>108</v>
      </c>
      <c r="VLF68" s="4" t="s">
        <v>108</v>
      </c>
      <c r="VLG68" s="4" t="s">
        <v>108</v>
      </c>
      <c r="VLH68" s="4" t="s">
        <v>108</v>
      </c>
      <c r="VLI68" s="4" t="s">
        <v>108</v>
      </c>
      <c r="VLJ68" s="4" t="s">
        <v>108</v>
      </c>
      <c r="VLK68" s="4" t="s">
        <v>108</v>
      </c>
      <c r="VLL68" s="4" t="s">
        <v>108</v>
      </c>
      <c r="VLM68" s="4" t="s">
        <v>108</v>
      </c>
      <c r="VLN68" s="4" t="s">
        <v>108</v>
      </c>
      <c r="VLO68" s="4" t="s">
        <v>108</v>
      </c>
      <c r="VLP68" s="4" t="s">
        <v>109</v>
      </c>
      <c r="VLQ68" s="3" t="s">
        <v>392</v>
      </c>
      <c r="VLR68" s="3"/>
      <c r="VLS68" s="3"/>
      <c r="VLT68" s="4" t="s">
        <v>108</v>
      </c>
      <c r="VLU68" s="4" t="s">
        <v>108</v>
      </c>
      <c r="VLV68" s="4" t="s">
        <v>108</v>
      </c>
      <c r="VLW68" s="4" t="s">
        <v>108</v>
      </c>
      <c r="VLX68" s="4" t="s">
        <v>108</v>
      </c>
      <c r="VLY68" s="4" t="s">
        <v>108</v>
      </c>
      <c r="VLZ68" s="4" t="s">
        <v>108</v>
      </c>
      <c r="VMA68" s="4" t="s">
        <v>108</v>
      </c>
      <c r="VMB68" s="4" t="s">
        <v>108</v>
      </c>
      <c r="VMC68" s="4" t="s">
        <v>108</v>
      </c>
      <c r="VMD68" s="4" t="s">
        <v>108</v>
      </c>
      <c r="VME68" s="4" t="s">
        <v>108</v>
      </c>
      <c r="VMF68" s="4" t="s">
        <v>109</v>
      </c>
      <c r="VMG68" s="3" t="s">
        <v>392</v>
      </c>
      <c r="VMH68" s="3"/>
      <c r="VMI68" s="3"/>
      <c r="VMJ68" s="4" t="s">
        <v>108</v>
      </c>
      <c r="VMK68" s="4" t="s">
        <v>108</v>
      </c>
      <c r="VML68" s="4" t="s">
        <v>108</v>
      </c>
      <c r="VMM68" s="4" t="s">
        <v>108</v>
      </c>
      <c r="VMN68" s="4" t="s">
        <v>108</v>
      </c>
      <c r="VMO68" s="4" t="s">
        <v>108</v>
      </c>
      <c r="VMP68" s="4" t="s">
        <v>108</v>
      </c>
      <c r="VMQ68" s="4" t="s">
        <v>108</v>
      </c>
      <c r="VMR68" s="4" t="s">
        <v>108</v>
      </c>
      <c r="VMS68" s="4" t="s">
        <v>108</v>
      </c>
      <c r="VMT68" s="4" t="s">
        <v>108</v>
      </c>
      <c r="VMU68" s="4" t="s">
        <v>108</v>
      </c>
      <c r="VMV68" s="4" t="s">
        <v>109</v>
      </c>
      <c r="VMW68" s="3" t="s">
        <v>392</v>
      </c>
      <c r="VMX68" s="3"/>
      <c r="VMY68" s="3"/>
      <c r="VMZ68" s="4" t="s">
        <v>108</v>
      </c>
      <c r="VNA68" s="4" t="s">
        <v>108</v>
      </c>
      <c r="VNB68" s="4" t="s">
        <v>108</v>
      </c>
      <c r="VNC68" s="4" t="s">
        <v>108</v>
      </c>
      <c r="VND68" s="4" t="s">
        <v>108</v>
      </c>
      <c r="VNE68" s="4" t="s">
        <v>108</v>
      </c>
      <c r="VNF68" s="4" t="s">
        <v>108</v>
      </c>
      <c r="VNG68" s="4" t="s">
        <v>108</v>
      </c>
      <c r="VNH68" s="4" t="s">
        <v>108</v>
      </c>
      <c r="VNI68" s="4" t="s">
        <v>108</v>
      </c>
      <c r="VNJ68" s="4" t="s">
        <v>108</v>
      </c>
      <c r="VNK68" s="4" t="s">
        <v>108</v>
      </c>
      <c r="VNL68" s="4" t="s">
        <v>109</v>
      </c>
      <c r="VNM68" s="3" t="s">
        <v>392</v>
      </c>
      <c r="VNN68" s="3"/>
      <c r="VNO68" s="3"/>
      <c r="VNP68" s="4" t="s">
        <v>108</v>
      </c>
      <c r="VNQ68" s="4" t="s">
        <v>108</v>
      </c>
      <c r="VNR68" s="4" t="s">
        <v>108</v>
      </c>
      <c r="VNS68" s="4" t="s">
        <v>108</v>
      </c>
      <c r="VNT68" s="4" t="s">
        <v>108</v>
      </c>
      <c r="VNU68" s="4" t="s">
        <v>108</v>
      </c>
      <c r="VNV68" s="4" t="s">
        <v>108</v>
      </c>
      <c r="VNW68" s="4" t="s">
        <v>108</v>
      </c>
      <c r="VNX68" s="4" t="s">
        <v>108</v>
      </c>
      <c r="VNY68" s="4" t="s">
        <v>108</v>
      </c>
      <c r="VNZ68" s="4" t="s">
        <v>108</v>
      </c>
      <c r="VOA68" s="4" t="s">
        <v>108</v>
      </c>
      <c r="VOB68" s="4" t="s">
        <v>109</v>
      </c>
      <c r="VOC68" s="3" t="s">
        <v>392</v>
      </c>
      <c r="VOD68" s="3"/>
      <c r="VOE68" s="3"/>
      <c r="VOF68" s="4" t="s">
        <v>108</v>
      </c>
      <c r="VOG68" s="4" t="s">
        <v>108</v>
      </c>
      <c r="VOH68" s="4" t="s">
        <v>108</v>
      </c>
      <c r="VOI68" s="4" t="s">
        <v>108</v>
      </c>
      <c r="VOJ68" s="4" t="s">
        <v>108</v>
      </c>
      <c r="VOK68" s="4" t="s">
        <v>108</v>
      </c>
      <c r="VOL68" s="4" t="s">
        <v>108</v>
      </c>
      <c r="VOM68" s="4" t="s">
        <v>108</v>
      </c>
      <c r="VON68" s="4" t="s">
        <v>108</v>
      </c>
      <c r="VOO68" s="4" t="s">
        <v>108</v>
      </c>
      <c r="VOP68" s="4" t="s">
        <v>108</v>
      </c>
      <c r="VOQ68" s="4" t="s">
        <v>108</v>
      </c>
      <c r="VOR68" s="4" t="s">
        <v>109</v>
      </c>
      <c r="VOS68" s="3" t="s">
        <v>392</v>
      </c>
      <c r="VOT68" s="3"/>
      <c r="VOU68" s="3"/>
      <c r="VOV68" s="4" t="s">
        <v>108</v>
      </c>
      <c r="VOW68" s="4" t="s">
        <v>108</v>
      </c>
      <c r="VOX68" s="4" t="s">
        <v>108</v>
      </c>
      <c r="VOY68" s="4" t="s">
        <v>108</v>
      </c>
      <c r="VOZ68" s="4" t="s">
        <v>108</v>
      </c>
      <c r="VPA68" s="4" t="s">
        <v>108</v>
      </c>
      <c r="VPB68" s="4" t="s">
        <v>108</v>
      </c>
      <c r="VPC68" s="4" t="s">
        <v>108</v>
      </c>
      <c r="VPD68" s="4" t="s">
        <v>108</v>
      </c>
      <c r="VPE68" s="4" t="s">
        <v>108</v>
      </c>
      <c r="VPF68" s="4" t="s">
        <v>108</v>
      </c>
      <c r="VPG68" s="4" t="s">
        <v>108</v>
      </c>
      <c r="VPH68" s="4" t="s">
        <v>109</v>
      </c>
      <c r="VPI68" s="3" t="s">
        <v>392</v>
      </c>
      <c r="VPJ68" s="3"/>
      <c r="VPK68" s="3"/>
      <c r="VPL68" s="4" t="s">
        <v>108</v>
      </c>
      <c r="VPM68" s="4" t="s">
        <v>108</v>
      </c>
      <c r="VPN68" s="4" t="s">
        <v>108</v>
      </c>
      <c r="VPO68" s="4" t="s">
        <v>108</v>
      </c>
      <c r="VPP68" s="4" t="s">
        <v>108</v>
      </c>
      <c r="VPQ68" s="4" t="s">
        <v>108</v>
      </c>
      <c r="VPR68" s="4" t="s">
        <v>108</v>
      </c>
      <c r="VPS68" s="4" t="s">
        <v>108</v>
      </c>
      <c r="VPT68" s="4" t="s">
        <v>108</v>
      </c>
      <c r="VPU68" s="4" t="s">
        <v>108</v>
      </c>
      <c r="VPV68" s="4" t="s">
        <v>108</v>
      </c>
      <c r="VPW68" s="4" t="s">
        <v>108</v>
      </c>
      <c r="VPX68" s="4" t="s">
        <v>109</v>
      </c>
      <c r="VPY68" s="3" t="s">
        <v>392</v>
      </c>
      <c r="VPZ68" s="3"/>
      <c r="VQA68" s="3"/>
      <c r="VQB68" s="4" t="s">
        <v>108</v>
      </c>
      <c r="VQC68" s="4" t="s">
        <v>108</v>
      </c>
      <c r="VQD68" s="4" t="s">
        <v>108</v>
      </c>
      <c r="VQE68" s="4" t="s">
        <v>108</v>
      </c>
      <c r="VQF68" s="4" t="s">
        <v>108</v>
      </c>
      <c r="VQG68" s="4" t="s">
        <v>108</v>
      </c>
      <c r="VQH68" s="4" t="s">
        <v>108</v>
      </c>
      <c r="VQI68" s="4" t="s">
        <v>108</v>
      </c>
      <c r="VQJ68" s="4" t="s">
        <v>108</v>
      </c>
      <c r="VQK68" s="4" t="s">
        <v>108</v>
      </c>
      <c r="VQL68" s="4" t="s">
        <v>108</v>
      </c>
      <c r="VQM68" s="4" t="s">
        <v>108</v>
      </c>
      <c r="VQN68" s="4" t="s">
        <v>109</v>
      </c>
      <c r="VQO68" s="3" t="s">
        <v>392</v>
      </c>
      <c r="VQP68" s="3"/>
      <c r="VQQ68" s="3"/>
      <c r="VQR68" s="4" t="s">
        <v>108</v>
      </c>
      <c r="VQS68" s="4" t="s">
        <v>108</v>
      </c>
      <c r="VQT68" s="4" t="s">
        <v>108</v>
      </c>
      <c r="VQU68" s="4" t="s">
        <v>108</v>
      </c>
      <c r="VQV68" s="4" t="s">
        <v>108</v>
      </c>
      <c r="VQW68" s="4" t="s">
        <v>108</v>
      </c>
      <c r="VQX68" s="4" t="s">
        <v>108</v>
      </c>
      <c r="VQY68" s="4" t="s">
        <v>108</v>
      </c>
      <c r="VQZ68" s="4" t="s">
        <v>108</v>
      </c>
      <c r="VRA68" s="4" t="s">
        <v>108</v>
      </c>
      <c r="VRB68" s="4" t="s">
        <v>108</v>
      </c>
      <c r="VRC68" s="4" t="s">
        <v>108</v>
      </c>
      <c r="VRD68" s="4" t="s">
        <v>109</v>
      </c>
      <c r="VRE68" s="3" t="s">
        <v>392</v>
      </c>
      <c r="VRF68" s="3"/>
      <c r="VRG68" s="3"/>
      <c r="VRH68" s="4" t="s">
        <v>108</v>
      </c>
      <c r="VRI68" s="4" t="s">
        <v>108</v>
      </c>
      <c r="VRJ68" s="4" t="s">
        <v>108</v>
      </c>
      <c r="VRK68" s="4" t="s">
        <v>108</v>
      </c>
      <c r="VRL68" s="4" t="s">
        <v>108</v>
      </c>
      <c r="VRM68" s="4" t="s">
        <v>108</v>
      </c>
      <c r="VRN68" s="4" t="s">
        <v>108</v>
      </c>
      <c r="VRO68" s="4" t="s">
        <v>108</v>
      </c>
      <c r="VRP68" s="4" t="s">
        <v>108</v>
      </c>
      <c r="VRQ68" s="4" t="s">
        <v>108</v>
      </c>
      <c r="VRR68" s="4" t="s">
        <v>108</v>
      </c>
      <c r="VRS68" s="4" t="s">
        <v>108</v>
      </c>
      <c r="VRT68" s="4" t="s">
        <v>109</v>
      </c>
      <c r="VRU68" s="3" t="s">
        <v>392</v>
      </c>
      <c r="VRV68" s="3"/>
      <c r="VRW68" s="3"/>
      <c r="VRX68" s="4" t="s">
        <v>108</v>
      </c>
      <c r="VRY68" s="4" t="s">
        <v>108</v>
      </c>
      <c r="VRZ68" s="4" t="s">
        <v>108</v>
      </c>
      <c r="VSA68" s="4" t="s">
        <v>108</v>
      </c>
      <c r="VSB68" s="4" t="s">
        <v>108</v>
      </c>
      <c r="VSC68" s="4" t="s">
        <v>108</v>
      </c>
      <c r="VSD68" s="4" t="s">
        <v>108</v>
      </c>
      <c r="VSE68" s="4" t="s">
        <v>108</v>
      </c>
      <c r="VSF68" s="4" t="s">
        <v>108</v>
      </c>
      <c r="VSG68" s="4" t="s">
        <v>108</v>
      </c>
      <c r="VSH68" s="4" t="s">
        <v>108</v>
      </c>
      <c r="VSI68" s="4" t="s">
        <v>108</v>
      </c>
      <c r="VSJ68" s="4" t="s">
        <v>109</v>
      </c>
      <c r="VSK68" s="3" t="s">
        <v>392</v>
      </c>
      <c r="VSL68" s="3"/>
      <c r="VSM68" s="3"/>
      <c r="VSN68" s="4" t="s">
        <v>108</v>
      </c>
      <c r="VSO68" s="4" t="s">
        <v>108</v>
      </c>
      <c r="VSP68" s="4" t="s">
        <v>108</v>
      </c>
      <c r="VSQ68" s="4" t="s">
        <v>108</v>
      </c>
      <c r="VSR68" s="4" t="s">
        <v>108</v>
      </c>
      <c r="VSS68" s="4" t="s">
        <v>108</v>
      </c>
      <c r="VST68" s="4" t="s">
        <v>108</v>
      </c>
      <c r="VSU68" s="4" t="s">
        <v>108</v>
      </c>
      <c r="VSV68" s="4" t="s">
        <v>108</v>
      </c>
      <c r="VSW68" s="4" t="s">
        <v>108</v>
      </c>
      <c r="VSX68" s="4" t="s">
        <v>108</v>
      </c>
      <c r="VSY68" s="4" t="s">
        <v>108</v>
      </c>
      <c r="VSZ68" s="4" t="s">
        <v>109</v>
      </c>
      <c r="VTA68" s="3" t="s">
        <v>392</v>
      </c>
      <c r="VTB68" s="3"/>
      <c r="VTC68" s="3"/>
      <c r="VTD68" s="4" t="s">
        <v>108</v>
      </c>
      <c r="VTE68" s="4" t="s">
        <v>108</v>
      </c>
      <c r="VTF68" s="4" t="s">
        <v>108</v>
      </c>
      <c r="VTG68" s="4" t="s">
        <v>108</v>
      </c>
      <c r="VTH68" s="4" t="s">
        <v>108</v>
      </c>
      <c r="VTI68" s="4" t="s">
        <v>108</v>
      </c>
      <c r="VTJ68" s="4" t="s">
        <v>108</v>
      </c>
      <c r="VTK68" s="4" t="s">
        <v>108</v>
      </c>
      <c r="VTL68" s="4" t="s">
        <v>108</v>
      </c>
      <c r="VTM68" s="4" t="s">
        <v>108</v>
      </c>
      <c r="VTN68" s="4" t="s">
        <v>108</v>
      </c>
      <c r="VTO68" s="4" t="s">
        <v>108</v>
      </c>
      <c r="VTP68" s="4" t="s">
        <v>109</v>
      </c>
      <c r="VTQ68" s="3" t="s">
        <v>392</v>
      </c>
      <c r="VTR68" s="3"/>
      <c r="VTS68" s="3"/>
      <c r="VTT68" s="4" t="s">
        <v>108</v>
      </c>
      <c r="VTU68" s="4" t="s">
        <v>108</v>
      </c>
      <c r="VTV68" s="4" t="s">
        <v>108</v>
      </c>
      <c r="VTW68" s="4" t="s">
        <v>108</v>
      </c>
      <c r="VTX68" s="4" t="s">
        <v>108</v>
      </c>
      <c r="VTY68" s="4" t="s">
        <v>108</v>
      </c>
      <c r="VTZ68" s="4" t="s">
        <v>108</v>
      </c>
      <c r="VUA68" s="4" t="s">
        <v>108</v>
      </c>
      <c r="VUB68" s="4" t="s">
        <v>108</v>
      </c>
      <c r="VUC68" s="4" t="s">
        <v>108</v>
      </c>
      <c r="VUD68" s="4" t="s">
        <v>108</v>
      </c>
      <c r="VUE68" s="4" t="s">
        <v>108</v>
      </c>
      <c r="VUF68" s="4" t="s">
        <v>109</v>
      </c>
      <c r="VUG68" s="3" t="s">
        <v>392</v>
      </c>
      <c r="VUH68" s="3"/>
      <c r="VUI68" s="3"/>
      <c r="VUJ68" s="4" t="s">
        <v>108</v>
      </c>
      <c r="VUK68" s="4" t="s">
        <v>108</v>
      </c>
      <c r="VUL68" s="4" t="s">
        <v>108</v>
      </c>
      <c r="VUM68" s="4" t="s">
        <v>108</v>
      </c>
      <c r="VUN68" s="4" t="s">
        <v>108</v>
      </c>
      <c r="VUO68" s="4" t="s">
        <v>108</v>
      </c>
      <c r="VUP68" s="4" t="s">
        <v>108</v>
      </c>
      <c r="VUQ68" s="4" t="s">
        <v>108</v>
      </c>
      <c r="VUR68" s="4" t="s">
        <v>108</v>
      </c>
      <c r="VUS68" s="4" t="s">
        <v>108</v>
      </c>
      <c r="VUT68" s="4" t="s">
        <v>108</v>
      </c>
      <c r="VUU68" s="4" t="s">
        <v>108</v>
      </c>
      <c r="VUV68" s="4" t="s">
        <v>109</v>
      </c>
      <c r="VUW68" s="3" t="s">
        <v>392</v>
      </c>
      <c r="VUX68" s="3"/>
      <c r="VUY68" s="3"/>
      <c r="VUZ68" s="4" t="s">
        <v>108</v>
      </c>
      <c r="VVA68" s="4" t="s">
        <v>108</v>
      </c>
      <c r="VVB68" s="4" t="s">
        <v>108</v>
      </c>
      <c r="VVC68" s="4" t="s">
        <v>108</v>
      </c>
      <c r="VVD68" s="4" t="s">
        <v>108</v>
      </c>
      <c r="VVE68" s="4" t="s">
        <v>108</v>
      </c>
      <c r="VVF68" s="4" t="s">
        <v>108</v>
      </c>
      <c r="VVG68" s="4" t="s">
        <v>108</v>
      </c>
      <c r="VVH68" s="4" t="s">
        <v>108</v>
      </c>
      <c r="VVI68" s="4" t="s">
        <v>108</v>
      </c>
      <c r="VVJ68" s="4" t="s">
        <v>108</v>
      </c>
      <c r="VVK68" s="4" t="s">
        <v>108</v>
      </c>
      <c r="VVL68" s="4" t="s">
        <v>109</v>
      </c>
      <c r="VVM68" s="3" t="s">
        <v>392</v>
      </c>
      <c r="VVN68" s="3"/>
      <c r="VVO68" s="3"/>
      <c r="VVP68" s="4" t="s">
        <v>108</v>
      </c>
      <c r="VVQ68" s="4" t="s">
        <v>108</v>
      </c>
      <c r="VVR68" s="4" t="s">
        <v>108</v>
      </c>
      <c r="VVS68" s="4" t="s">
        <v>108</v>
      </c>
      <c r="VVT68" s="4" t="s">
        <v>108</v>
      </c>
      <c r="VVU68" s="4" t="s">
        <v>108</v>
      </c>
      <c r="VVV68" s="4" t="s">
        <v>108</v>
      </c>
      <c r="VVW68" s="4" t="s">
        <v>108</v>
      </c>
      <c r="VVX68" s="4" t="s">
        <v>108</v>
      </c>
      <c r="VVY68" s="4" t="s">
        <v>108</v>
      </c>
      <c r="VVZ68" s="4" t="s">
        <v>108</v>
      </c>
      <c r="VWA68" s="4" t="s">
        <v>108</v>
      </c>
      <c r="VWB68" s="4" t="s">
        <v>109</v>
      </c>
      <c r="VWC68" s="3" t="s">
        <v>392</v>
      </c>
      <c r="VWD68" s="3"/>
      <c r="VWE68" s="3"/>
      <c r="VWF68" s="4" t="s">
        <v>108</v>
      </c>
      <c r="VWG68" s="4" t="s">
        <v>108</v>
      </c>
      <c r="VWH68" s="4" t="s">
        <v>108</v>
      </c>
      <c r="VWI68" s="4" t="s">
        <v>108</v>
      </c>
      <c r="VWJ68" s="4" t="s">
        <v>108</v>
      </c>
      <c r="VWK68" s="4" t="s">
        <v>108</v>
      </c>
      <c r="VWL68" s="4" t="s">
        <v>108</v>
      </c>
      <c r="VWM68" s="4" t="s">
        <v>108</v>
      </c>
      <c r="VWN68" s="4" t="s">
        <v>108</v>
      </c>
      <c r="VWO68" s="4" t="s">
        <v>108</v>
      </c>
      <c r="VWP68" s="4" t="s">
        <v>108</v>
      </c>
      <c r="VWQ68" s="4" t="s">
        <v>108</v>
      </c>
      <c r="VWR68" s="4" t="s">
        <v>109</v>
      </c>
      <c r="VWS68" s="3" t="s">
        <v>392</v>
      </c>
      <c r="VWT68" s="3"/>
      <c r="VWU68" s="3"/>
      <c r="VWV68" s="4" t="s">
        <v>108</v>
      </c>
      <c r="VWW68" s="4" t="s">
        <v>108</v>
      </c>
      <c r="VWX68" s="4" t="s">
        <v>108</v>
      </c>
      <c r="VWY68" s="4" t="s">
        <v>108</v>
      </c>
      <c r="VWZ68" s="4" t="s">
        <v>108</v>
      </c>
      <c r="VXA68" s="4" t="s">
        <v>108</v>
      </c>
      <c r="VXB68" s="4" t="s">
        <v>108</v>
      </c>
      <c r="VXC68" s="4" t="s">
        <v>108</v>
      </c>
      <c r="VXD68" s="4" t="s">
        <v>108</v>
      </c>
      <c r="VXE68" s="4" t="s">
        <v>108</v>
      </c>
      <c r="VXF68" s="4" t="s">
        <v>108</v>
      </c>
      <c r="VXG68" s="4" t="s">
        <v>108</v>
      </c>
      <c r="VXH68" s="4" t="s">
        <v>109</v>
      </c>
      <c r="VXI68" s="3" t="s">
        <v>392</v>
      </c>
      <c r="VXJ68" s="3"/>
      <c r="VXK68" s="3"/>
      <c r="VXL68" s="4" t="s">
        <v>108</v>
      </c>
      <c r="VXM68" s="4" t="s">
        <v>108</v>
      </c>
      <c r="VXN68" s="4" t="s">
        <v>108</v>
      </c>
      <c r="VXO68" s="4" t="s">
        <v>108</v>
      </c>
      <c r="VXP68" s="4" t="s">
        <v>108</v>
      </c>
      <c r="VXQ68" s="4" t="s">
        <v>108</v>
      </c>
      <c r="VXR68" s="4" t="s">
        <v>108</v>
      </c>
      <c r="VXS68" s="4" t="s">
        <v>108</v>
      </c>
      <c r="VXT68" s="4" t="s">
        <v>108</v>
      </c>
      <c r="VXU68" s="4" t="s">
        <v>108</v>
      </c>
      <c r="VXV68" s="4" t="s">
        <v>108</v>
      </c>
      <c r="VXW68" s="4" t="s">
        <v>108</v>
      </c>
      <c r="VXX68" s="4" t="s">
        <v>109</v>
      </c>
      <c r="VXY68" s="3" t="s">
        <v>392</v>
      </c>
      <c r="VXZ68" s="3"/>
      <c r="VYA68" s="3"/>
      <c r="VYB68" s="4" t="s">
        <v>108</v>
      </c>
      <c r="VYC68" s="4" t="s">
        <v>108</v>
      </c>
      <c r="VYD68" s="4" t="s">
        <v>108</v>
      </c>
      <c r="VYE68" s="4" t="s">
        <v>108</v>
      </c>
      <c r="VYF68" s="4" t="s">
        <v>108</v>
      </c>
      <c r="VYG68" s="4" t="s">
        <v>108</v>
      </c>
      <c r="VYH68" s="4" t="s">
        <v>108</v>
      </c>
      <c r="VYI68" s="4" t="s">
        <v>108</v>
      </c>
      <c r="VYJ68" s="4" t="s">
        <v>108</v>
      </c>
      <c r="VYK68" s="4" t="s">
        <v>108</v>
      </c>
      <c r="VYL68" s="4" t="s">
        <v>108</v>
      </c>
      <c r="VYM68" s="4" t="s">
        <v>108</v>
      </c>
      <c r="VYN68" s="4" t="s">
        <v>109</v>
      </c>
      <c r="VYO68" s="3" t="s">
        <v>392</v>
      </c>
      <c r="VYP68" s="3"/>
      <c r="VYQ68" s="3"/>
      <c r="VYR68" s="4" t="s">
        <v>108</v>
      </c>
      <c r="VYS68" s="4" t="s">
        <v>108</v>
      </c>
      <c r="VYT68" s="4" t="s">
        <v>108</v>
      </c>
      <c r="VYU68" s="4" t="s">
        <v>108</v>
      </c>
      <c r="VYV68" s="4" t="s">
        <v>108</v>
      </c>
      <c r="VYW68" s="4" t="s">
        <v>108</v>
      </c>
      <c r="VYX68" s="4" t="s">
        <v>108</v>
      </c>
      <c r="VYY68" s="4" t="s">
        <v>108</v>
      </c>
      <c r="VYZ68" s="4" t="s">
        <v>108</v>
      </c>
      <c r="VZA68" s="4" t="s">
        <v>108</v>
      </c>
      <c r="VZB68" s="4" t="s">
        <v>108</v>
      </c>
      <c r="VZC68" s="4" t="s">
        <v>108</v>
      </c>
      <c r="VZD68" s="4" t="s">
        <v>109</v>
      </c>
      <c r="VZE68" s="3" t="s">
        <v>392</v>
      </c>
      <c r="VZF68" s="3"/>
      <c r="VZG68" s="3"/>
      <c r="VZH68" s="4" t="s">
        <v>108</v>
      </c>
      <c r="VZI68" s="4" t="s">
        <v>108</v>
      </c>
      <c r="VZJ68" s="4" t="s">
        <v>108</v>
      </c>
      <c r="VZK68" s="4" t="s">
        <v>108</v>
      </c>
      <c r="VZL68" s="4" t="s">
        <v>108</v>
      </c>
      <c r="VZM68" s="4" t="s">
        <v>108</v>
      </c>
      <c r="VZN68" s="4" t="s">
        <v>108</v>
      </c>
      <c r="VZO68" s="4" t="s">
        <v>108</v>
      </c>
      <c r="VZP68" s="4" t="s">
        <v>108</v>
      </c>
      <c r="VZQ68" s="4" t="s">
        <v>108</v>
      </c>
      <c r="VZR68" s="4" t="s">
        <v>108</v>
      </c>
      <c r="VZS68" s="4" t="s">
        <v>108</v>
      </c>
      <c r="VZT68" s="4" t="s">
        <v>109</v>
      </c>
      <c r="VZU68" s="3" t="s">
        <v>392</v>
      </c>
      <c r="VZV68" s="3"/>
      <c r="VZW68" s="3"/>
      <c r="VZX68" s="4" t="s">
        <v>108</v>
      </c>
      <c r="VZY68" s="4" t="s">
        <v>108</v>
      </c>
      <c r="VZZ68" s="4" t="s">
        <v>108</v>
      </c>
      <c r="WAA68" s="4" t="s">
        <v>108</v>
      </c>
      <c r="WAB68" s="4" t="s">
        <v>108</v>
      </c>
      <c r="WAC68" s="4" t="s">
        <v>108</v>
      </c>
      <c r="WAD68" s="4" t="s">
        <v>108</v>
      </c>
      <c r="WAE68" s="4" t="s">
        <v>108</v>
      </c>
      <c r="WAF68" s="4" t="s">
        <v>108</v>
      </c>
      <c r="WAG68" s="4" t="s">
        <v>108</v>
      </c>
      <c r="WAH68" s="4" t="s">
        <v>108</v>
      </c>
      <c r="WAI68" s="4" t="s">
        <v>108</v>
      </c>
      <c r="WAJ68" s="4" t="s">
        <v>109</v>
      </c>
      <c r="WAK68" s="3" t="s">
        <v>392</v>
      </c>
      <c r="WAL68" s="3"/>
      <c r="WAM68" s="3"/>
      <c r="WAN68" s="4" t="s">
        <v>108</v>
      </c>
      <c r="WAO68" s="4" t="s">
        <v>108</v>
      </c>
      <c r="WAP68" s="4" t="s">
        <v>108</v>
      </c>
      <c r="WAQ68" s="4" t="s">
        <v>108</v>
      </c>
      <c r="WAR68" s="4" t="s">
        <v>108</v>
      </c>
      <c r="WAS68" s="4" t="s">
        <v>108</v>
      </c>
      <c r="WAT68" s="4" t="s">
        <v>108</v>
      </c>
      <c r="WAU68" s="4" t="s">
        <v>108</v>
      </c>
      <c r="WAV68" s="4" t="s">
        <v>108</v>
      </c>
      <c r="WAW68" s="4" t="s">
        <v>108</v>
      </c>
      <c r="WAX68" s="4" t="s">
        <v>108</v>
      </c>
      <c r="WAY68" s="4" t="s">
        <v>108</v>
      </c>
      <c r="WAZ68" s="4" t="s">
        <v>109</v>
      </c>
      <c r="WBA68" s="3" t="s">
        <v>392</v>
      </c>
      <c r="WBB68" s="3"/>
      <c r="WBC68" s="3"/>
      <c r="WBD68" s="4" t="s">
        <v>108</v>
      </c>
      <c r="WBE68" s="4" t="s">
        <v>108</v>
      </c>
      <c r="WBF68" s="4" t="s">
        <v>108</v>
      </c>
      <c r="WBG68" s="4" t="s">
        <v>108</v>
      </c>
      <c r="WBH68" s="4" t="s">
        <v>108</v>
      </c>
      <c r="WBI68" s="4" t="s">
        <v>108</v>
      </c>
      <c r="WBJ68" s="4" t="s">
        <v>108</v>
      </c>
      <c r="WBK68" s="4" t="s">
        <v>108</v>
      </c>
      <c r="WBL68" s="4" t="s">
        <v>108</v>
      </c>
      <c r="WBM68" s="4" t="s">
        <v>108</v>
      </c>
      <c r="WBN68" s="4" t="s">
        <v>108</v>
      </c>
      <c r="WBO68" s="4" t="s">
        <v>108</v>
      </c>
      <c r="WBP68" s="4" t="s">
        <v>109</v>
      </c>
      <c r="WBQ68" s="3" t="s">
        <v>392</v>
      </c>
      <c r="WBR68" s="3"/>
      <c r="WBS68" s="3"/>
      <c r="WBT68" s="4" t="s">
        <v>108</v>
      </c>
      <c r="WBU68" s="4" t="s">
        <v>108</v>
      </c>
      <c r="WBV68" s="4" t="s">
        <v>108</v>
      </c>
      <c r="WBW68" s="4" t="s">
        <v>108</v>
      </c>
      <c r="WBX68" s="4" t="s">
        <v>108</v>
      </c>
      <c r="WBY68" s="4" t="s">
        <v>108</v>
      </c>
      <c r="WBZ68" s="4" t="s">
        <v>108</v>
      </c>
      <c r="WCA68" s="4" t="s">
        <v>108</v>
      </c>
      <c r="WCB68" s="4" t="s">
        <v>108</v>
      </c>
      <c r="WCC68" s="4" t="s">
        <v>108</v>
      </c>
      <c r="WCD68" s="4" t="s">
        <v>108</v>
      </c>
      <c r="WCE68" s="4" t="s">
        <v>108</v>
      </c>
      <c r="WCF68" s="4" t="s">
        <v>109</v>
      </c>
      <c r="WCG68" s="3" t="s">
        <v>392</v>
      </c>
      <c r="WCH68" s="3"/>
      <c r="WCI68" s="3"/>
      <c r="WCJ68" s="4" t="s">
        <v>108</v>
      </c>
      <c r="WCK68" s="4" t="s">
        <v>108</v>
      </c>
      <c r="WCL68" s="4" t="s">
        <v>108</v>
      </c>
      <c r="WCM68" s="4" t="s">
        <v>108</v>
      </c>
      <c r="WCN68" s="4" t="s">
        <v>108</v>
      </c>
      <c r="WCO68" s="4" t="s">
        <v>108</v>
      </c>
      <c r="WCP68" s="4" t="s">
        <v>108</v>
      </c>
      <c r="WCQ68" s="4" t="s">
        <v>108</v>
      </c>
      <c r="WCR68" s="4" t="s">
        <v>108</v>
      </c>
      <c r="WCS68" s="4" t="s">
        <v>108</v>
      </c>
      <c r="WCT68" s="4" t="s">
        <v>108</v>
      </c>
      <c r="WCU68" s="4" t="s">
        <v>108</v>
      </c>
      <c r="WCV68" s="4" t="s">
        <v>109</v>
      </c>
      <c r="WCW68" s="3" t="s">
        <v>392</v>
      </c>
      <c r="WCX68" s="3"/>
      <c r="WCY68" s="3"/>
      <c r="WCZ68" s="4" t="s">
        <v>108</v>
      </c>
      <c r="WDA68" s="4" t="s">
        <v>108</v>
      </c>
      <c r="WDB68" s="4" t="s">
        <v>108</v>
      </c>
      <c r="WDC68" s="4" t="s">
        <v>108</v>
      </c>
      <c r="WDD68" s="4" t="s">
        <v>108</v>
      </c>
      <c r="WDE68" s="4" t="s">
        <v>108</v>
      </c>
      <c r="WDF68" s="4" t="s">
        <v>108</v>
      </c>
      <c r="WDG68" s="4" t="s">
        <v>108</v>
      </c>
      <c r="WDH68" s="4" t="s">
        <v>108</v>
      </c>
      <c r="WDI68" s="4" t="s">
        <v>108</v>
      </c>
      <c r="WDJ68" s="4" t="s">
        <v>108</v>
      </c>
      <c r="WDK68" s="4" t="s">
        <v>108</v>
      </c>
      <c r="WDL68" s="4" t="s">
        <v>109</v>
      </c>
      <c r="WDM68" s="3" t="s">
        <v>392</v>
      </c>
      <c r="WDN68" s="3"/>
      <c r="WDO68" s="3"/>
      <c r="WDP68" s="4" t="s">
        <v>108</v>
      </c>
      <c r="WDQ68" s="4" t="s">
        <v>108</v>
      </c>
      <c r="WDR68" s="4" t="s">
        <v>108</v>
      </c>
      <c r="WDS68" s="4" t="s">
        <v>108</v>
      </c>
      <c r="WDT68" s="4" t="s">
        <v>108</v>
      </c>
      <c r="WDU68" s="4" t="s">
        <v>108</v>
      </c>
      <c r="WDV68" s="4" t="s">
        <v>108</v>
      </c>
      <c r="WDW68" s="4" t="s">
        <v>108</v>
      </c>
      <c r="WDX68" s="4" t="s">
        <v>108</v>
      </c>
      <c r="WDY68" s="4" t="s">
        <v>108</v>
      </c>
      <c r="WDZ68" s="4" t="s">
        <v>108</v>
      </c>
      <c r="WEA68" s="4" t="s">
        <v>108</v>
      </c>
      <c r="WEB68" s="4" t="s">
        <v>109</v>
      </c>
      <c r="WEC68" s="3" t="s">
        <v>392</v>
      </c>
      <c r="WED68" s="3"/>
      <c r="WEE68" s="3"/>
      <c r="WEF68" s="4" t="s">
        <v>108</v>
      </c>
      <c r="WEG68" s="4" t="s">
        <v>108</v>
      </c>
      <c r="WEH68" s="4" t="s">
        <v>108</v>
      </c>
      <c r="WEI68" s="4" t="s">
        <v>108</v>
      </c>
      <c r="WEJ68" s="4" t="s">
        <v>108</v>
      </c>
      <c r="WEK68" s="4" t="s">
        <v>108</v>
      </c>
      <c r="WEL68" s="4" t="s">
        <v>108</v>
      </c>
      <c r="WEM68" s="4" t="s">
        <v>108</v>
      </c>
      <c r="WEN68" s="4" t="s">
        <v>108</v>
      </c>
      <c r="WEO68" s="4" t="s">
        <v>108</v>
      </c>
      <c r="WEP68" s="4" t="s">
        <v>108</v>
      </c>
      <c r="WEQ68" s="4" t="s">
        <v>108</v>
      </c>
      <c r="WER68" s="4" t="s">
        <v>109</v>
      </c>
      <c r="WES68" s="3" t="s">
        <v>392</v>
      </c>
      <c r="WET68" s="3"/>
      <c r="WEU68" s="3"/>
      <c r="WEV68" s="4" t="s">
        <v>108</v>
      </c>
      <c r="WEW68" s="4" t="s">
        <v>108</v>
      </c>
      <c r="WEX68" s="4" t="s">
        <v>108</v>
      </c>
      <c r="WEY68" s="4" t="s">
        <v>108</v>
      </c>
      <c r="WEZ68" s="4" t="s">
        <v>108</v>
      </c>
      <c r="WFA68" s="4" t="s">
        <v>108</v>
      </c>
      <c r="WFB68" s="4" t="s">
        <v>108</v>
      </c>
      <c r="WFC68" s="4" t="s">
        <v>108</v>
      </c>
      <c r="WFD68" s="4" t="s">
        <v>108</v>
      </c>
      <c r="WFE68" s="4" t="s">
        <v>108</v>
      </c>
      <c r="WFF68" s="4" t="s">
        <v>108</v>
      </c>
      <c r="WFG68" s="4" t="s">
        <v>108</v>
      </c>
      <c r="WFH68" s="4" t="s">
        <v>109</v>
      </c>
      <c r="WFI68" s="3" t="s">
        <v>392</v>
      </c>
      <c r="WFJ68" s="3"/>
      <c r="WFK68" s="3"/>
      <c r="WFL68" s="4" t="s">
        <v>108</v>
      </c>
      <c r="WFM68" s="4" t="s">
        <v>108</v>
      </c>
      <c r="WFN68" s="4" t="s">
        <v>108</v>
      </c>
      <c r="WFO68" s="4" t="s">
        <v>108</v>
      </c>
      <c r="WFP68" s="4" t="s">
        <v>108</v>
      </c>
      <c r="WFQ68" s="4" t="s">
        <v>108</v>
      </c>
      <c r="WFR68" s="4" t="s">
        <v>108</v>
      </c>
      <c r="WFS68" s="4" t="s">
        <v>108</v>
      </c>
      <c r="WFT68" s="4" t="s">
        <v>108</v>
      </c>
      <c r="WFU68" s="4" t="s">
        <v>108</v>
      </c>
      <c r="WFV68" s="4" t="s">
        <v>108</v>
      </c>
      <c r="WFW68" s="4" t="s">
        <v>108</v>
      </c>
      <c r="WFX68" s="4" t="s">
        <v>109</v>
      </c>
      <c r="WFY68" s="3" t="s">
        <v>392</v>
      </c>
      <c r="WFZ68" s="3"/>
      <c r="WGA68" s="3"/>
      <c r="WGB68" s="4" t="s">
        <v>108</v>
      </c>
      <c r="WGC68" s="4" t="s">
        <v>108</v>
      </c>
      <c r="WGD68" s="4" t="s">
        <v>108</v>
      </c>
      <c r="WGE68" s="4" t="s">
        <v>108</v>
      </c>
      <c r="WGF68" s="4" t="s">
        <v>108</v>
      </c>
      <c r="WGG68" s="4" t="s">
        <v>108</v>
      </c>
      <c r="WGH68" s="4" t="s">
        <v>108</v>
      </c>
      <c r="WGI68" s="4" t="s">
        <v>108</v>
      </c>
      <c r="WGJ68" s="4" t="s">
        <v>108</v>
      </c>
      <c r="WGK68" s="4" t="s">
        <v>108</v>
      </c>
      <c r="WGL68" s="4" t="s">
        <v>108</v>
      </c>
      <c r="WGM68" s="4" t="s">
        <v>108</v>
      </c>
      <c r="WGN68" s="4" t="s">
        <v>109</v>
      </c>
      <c r="WGO68" s="3" t="s">
        <v>392</v>
      </c>
      <c r="WGP68" s="3"/>
      <c r="WGQ68" s="3"/>
      <c r="WGR68" s="4" t="s">
        <v>108</v>
      </c>
      <c r="WGS68" s="4" t="s">
        <v>108</v>
      </c>
      <c r="WGT68" s="4" t="s">
        <v>108</v>
      </c>
      <c r="WGU68" s="4" t="s">
        <v>108</v>
      </c>
      <c r="WGV68" s="4" t="s">
        <v>108</v>
      </c>
      <c r="WGW68" s="4" t="s">
        <v>108</v>
      </c>
      <c r="WGX68" s="4" t="s">
        <v>108</v>
      </c>
      <c r="WGY68" s="4" t="s">
        <v>108</v>
      </c>
      <c r="WGZ68" s="4" t="s">
        <v>108</v>
      </c>
      <c r="WHA68" s="4" t="s">
        <v>108</v>
      </c>
      <c r="WHB68" s="4" t="s">
        <v>108</v>
      </c>
      <c r="WHC68" s="4" t="s">
        <v>108</v>
      </c>
      <c r="WHD68" s="4" t="s">
        <v>109</v>
      </c>
      <c r="WHE68" s="3" t="s">
        <v>392</v>
      </c>
      <c r="WHF68" s="3"/>
      <c r="WHG68" s="3"/>
      <c r="WHH68" s="4" t="s">
        <v>108</v>
      </c>
      <c r="WHI68" s="4" t="s">
        <v>108</v>
      </c>
      <c r="WHJ68" s="4" t="s">
        <v>108</v>
      </c>
      <c r="WHK68" s="4" t="s">
        <v>108</v>
      </c>
      <c r="WHL68" s="4" t="s">
        <v>108</v>
      </c>
      <c r="WHM68" s="4" t="s">
        <v>108</v>
      </c>
      <c r="WHN68" s="4" t="s">
        <v>108</v>
      </c>
      <c r="WHO68" s="4" t="s">
        <v>108</v>
      </c>
      <c r="WHP68" s="4" t="s">
        <v>108</v>
      </c>
      <c r="WHQ68" s="4" t="s">
        <v>108</v>
      </c>
      <c r="WHR68" s="4" t="s">
        <v>108</v>
      </c>
      <c r="WHS68" s="4" t="s">
        <v>108</v>
      </c>
      <c r="WHT68" s="4" t="s">
        <v>109</v>
      </c>
      <c r="WHU68" s="3" t="s">
        <v>392</v>
      </c>
      <c r="WHV68" s="3"/>
      <c r="WHW68" s="3"/>
      <c r="WHX68" s="4" t="s">
        <v>108</v>
      </c>
      <c r="WHY68" s="4" t="s">
        <v>108</v>
      </c>
      <c r="WHZ68" s="4" t="s">
        <v>108</v>
      </c>
      <c r="WIA68" s="4" t="s">
        <v>108</v>
      </c>
      <c r="WIB68" s="4" t="s">
        <v>108</v>
      </c>
      <c r="WIC68" s="4" t="s">
        <v>108</v>
      </c>
      <c r="WID68" s="4" t="s">
        <v>108</v>
      </c>
      <c r="WIE68" s="4" t="s">
        <v>108</v>
      </c>
      <c r="WIF68" s="4" t="s">
        <v>108</v>
      </c>
      <c r="WIG68" s="4" t="s">
        <v>108</v>
      </c>
      <c r="WIH68" s="4" t="s">
        <v>108</v>
      </c>
      <c r="WII68" s="4" t="s">
        <v>108</v>
      </c>
      <c r="WIJ68" s="4" t="s">
        <v>109</v>
      </c>
      <c r="WIK68" s="3" t="s">
        <v>392</v>
      </c>
      <c r="WIL68" s="3"/>
      <c r="WIM68" s="3"/>
      <c r="WIN68" s="4" t="s">
        <v>108</v>
      </c>
      <c r="WIO68" s="4" t="s">
        <v>108</v>
      </c>
      <c r="WIP68" s="4" t="s">
        <v>108</v>
      </c>
      <c r="WIQ68" s="4" t="s">
        <v>108</v>
      </c>
      <c r="WIR68" s="4" t="s">
        <v>108</v>
      </c>
      <c r="WIS68" s="4" t="s">
        <v>108</v>
      </c>
      <c r="WIT68" s="4" t="s">
        <v>108</v>
      </c>
      <c r="WIU68" s="4" t="s">
        <v>108</v>
      </c>
      <c r="WIV68" s="4" t="s">
        <v>108</v>
      </c>
      <c r="WIW68" s="4" t="s">
        <v>108</v>
      </c>
      <c r="WIX68" s="4" t="s">
        <v>108</v>
      </c>
      <c r="WIY68" s="4" t="s">
        <v>108</v>
      </c>
      <c r="WIZ68" s="4" t="s">
        <v>109</v>
      </c>
      <c r="WJA68" s="3" t="s">
        <v>392</v>
      </c>
      <c r="WJB68" s="3"/>
      <c r="WJC68" s="3"/>
      <c r="WJD68" s="4" t="s">
        <v>108</v>
      </c>
      <c r="WJE68" s="4" t="s">
        <v>108</v>
      </c>
      <c r="WJF68" s="4" t="s">
        <v>108</v>
      </c>
      <c r="WJG68" s="4" t="s">
        <v>108</v>
      </c>
      <c r="WJH68" s="4" t="s">
        <v>108</v>
      </c>
      <c r="WJI68" s="4" t="s">
        <v>108</v>
      </c>
      <c r="WJJ68" s="4" t="s">
        <v>108</v>
      </c>
      <c r="WJK68" s="4" t="s">
        <v>108</v>
      </c>
      <c r="WJL68" s="4" t="s">
        <v>108</v>
      </c>
      <c r="WJM68" s="4" t="s">
        <v>108</v>
      </c>
      <c r="WJN68" s="4" t="s">
        <v>108</v>
      </c>
      <c r="WJO68" s="4" t="s">
        <v>108</v>
      </c>
      <c r="WJP68" s="4" t="s">
        <v>109</v>
      </c>
      <c r="WJQ68" s="3" t="s">
        <v>392</v>
      </c>
      <c r="WJR68" s="3"/>
      <c r="WJS68" s="3"/>
      <c r="WJT68" s="4" t="s">
        <v>108</v>
      </c>
      <c r="WJU68" s="4" t="s">
        <v>108</v>
      </c>
      <c r="WJV68" s="4" t="s">
        <v>108</v>
      </c>
      <c r="WJW68" s="4" t="s">
        <v>108</v>
      </c>
      <c r="WJX68" s="4" t="s">
        <v>108</v>
      </c>
      <c r="WJY68" s="4" t="s">
        <v>108</v>
      </c>
      <c r="WJZ68" s="4" t="s">
        <v>108</v>
      </c>
      <c r="WKA68" s="4" t="s">
        <v>108</v>
      </c>
      <c r="WKB68" s="4" t="s">
        <v>108</v>
      </c>
      <c r="WKC68" s="4" t="s">
        <v>108</v>
      </c>
      <c r="WKD68" s="4" t="s">
        <v>108</v>
      </c>
      <c r="WKE68" s="4" t="s">
        <v>108</v>
      </c>
      <c r="WKF68" s="4" t="s">
        <v>109</v>
      </c>
      <c r="WKG68" s="3" t="s">
        <v>392</v>
      </c>
      <c r="WKH68" s="3"/>
      <c r="WKI68" s="3"/>
      <c r="WKJ68" s="4" t="s">
        <v>108</v>
      </c>
      <c r="WKK68" s="4" t="s">
        <v>108</v>
      </c>
      <c r="WKL68" s="4" t="s">
        <v>108</v>
      </c>
      <c r="WKM68" s="4" t="s">
        <v>108</v>
      </c>
      <c r="WKN68" s="4" t="s">
        <v>108</v>
      </c>
      <c r="WKO68" s="4" t="s">
        <v>108</v>
      </c>
      <c r="WKP68" s="4" t="s">
        <v>108</v>
      </c>
      <c r="WKQ68" s="4" t="s">
        <v>108</v>
      </c>
      <c r="WKR68" s="4" t="s">
        <v>108</v>
      </c>
      <c r="WKS68" s="4" t="s">
        <v>108</v>
      </c>
      <c r="WKT68" s="4" t="s">
        <v>108</v>
      </c>
      <c r="WKU68" s="4" t="s">
        <v>108</v>
      </c>
      <c r="WKV68" s="4" t="s">
        <v>109</v>
      </c>
      <c r="WKW68" s="3" t="s">
        <v>392</v>
      </c>
      <c r="WKX68" s="3"/>
      <c r="WKY68" s="3"/>
      <c r="WKZ68" s="4" t="s">
        <v>108</v>
      </c>
      <c r="WLA68" s="4" t="s">
        <v>108</v>
      </c>
      <c r="WLB68" s="4" t="s">
        <v>108</v>
      </c>
      <c r="WLC68" s="4" t="s">
        <v>108</v>
      </c>
      <c r="WLD68" s="4" t="s">
        <v>108</v>
      </c>
      <c r="WLE68" s="4" t="s">
        <v>108</v>
      </c>
      <c r="WLF68" s="4" t="s">
        <v>108</v>
      </c>
      <c r="WLG68" s="4" t="s">
        <v>108</v>
      </c>
      <c r="WLH68" s="4" t="s">
        <v>108</v>
      </c>
      <c r="WLI68" s="4" t="s">
        <v>108</v>
      </c>
      <c r="WLJ68" s="4" t="s">
        <v>108</v>
      </c>
      <c r="WLK68" s="4" t="s">
        <v>108</v>
      </c>
      <c r="WLL68" s="4" t="s">
        <v>109</v>
      </c>
      <c r="WLM68" s="3" t="s">
        <v>392</v>
      </c>
      <c r="WLN68" s="3"/>
      <c r="WLO68" s="3"/>
      <c r="WLP68" s="4" t="s">
        <v>108</v>
      </c>
      <c r="WLQ68" s="4" t="s">
        <v>108</v>
      </c>
      <c r="WLR68" s="4" t="s">
        <v>108</v>
      </c>
      <c r="WLS68" s="4" t="s">
        <v>108</v>
      </c>
      <c r="WLT68" s="4" t="s">
        <v>108</v>
      </c>
      <c r="WLU68" s="4" t="s">
        <v>108</v>
      </c>
      <c r="WLV68" s="4" t="s">
        <v>108</v>
      </c>
      <c r="WLW68" s="4" t="s">
        <v>108</v>
      </c>
      <c r="WLX68" s="4" t="s">
        <v>108</v>
      </c>
      <c r="WLY68" s="4" t="s">
        <v>108</v>
      </c>
      <c r="WLZ68" s="4" t="s">
        <v>108</v>
      </c>
      <c r="WMA68" s="4" t="s">
        <v>108</v>
      </c>
      <c r="WMB68" s="4" t="s">
        <v>109</v>
      </c>
      <c r="WMC68" s="3" t="s">
        <v>392</v>
      </c>
      <c r="WMD68" s="3"/>
      <c r="WME68" s="3"/>
      <c r="WMF68" s="4" t="s">
        <v>108</v>
      </c>
      <c r="WMG68" s="4" t="s">
        <v>108</v>
      </c>
      <c r="WMH68" s="4" t="s">
        <v>108</v>
      </c>
      <c r="WMI68" s="4" t="s">
        <v>108</v>
      </c>
      <c r="WMJ68" s="4" t="s">
        <v>108</v>
      </c>
      <c r="WMK68" s="4" t="s">
        <v>108</v>
      </c>
      <c r="WML68" s="4" t="s">
        <v>108</v>
      </c>
      <c r="WMM68" s="4" t="s">
        <v>108</v>
      </c>
      <c r="WMN68" s="4" t="s">
        <v>108</v>
      </c>
      <c r="WMO68" s="4" t="s">
        <v>108</v>
      </c>
      <c r="WMP68" s="4" t="s">
        <v>108</v>
      </c>
      <c r="WMQ68" s="4" t="s">
        <v>108</v>
      </c>
      <c r="WMR68" s="4" t="s">
        <v>109</v>
      </c>
      <c r="WMS68" s="3" t="s">
        <v>392</v>
      </c>
      <c r="WMT68" s="3"/>
      <c r="WMU68" s="3"/>
      <c r="WMV68" s="4" t="s">
        <v>108</v>
      </c>
      <c r="WMW68" s="4" t="s">
        <v>108</v>
      </c>
      <c r="WMX68" s="4" t="s">
        <v>108</v>
      </c>
      <c r="WMY68" s="4" t="s">
        <v>108</v>
      </c>
      <c r="WMZ68" s="4" t="s">
        <v>108</v>
      </c>
      <c r="WNA68" s="4" t="s">
        <v>108</v>
      </c>
      <c r="WNB68" s="4" t="s">
        <v>108</v>
      </c>
      <c r="WNC68" s="4" t="s">
        <v>108</v>
      </c>
      <c r="WND68" s="4" t="s">
        <v>108</v>
      </c>
      <c r="WNE68" s="4" t="s">
        <v>108</v>
      </c>
      <c r="WNF68" s="4" t="s">
        <v>108</v>
      </c>
      <c r="WNG68" s="4" t="s">
        <v>108</v>
      </c>
      <c r="WNH68" s="4" t="s">
        <v>109</v>
      </c>
      <c r="WNI68" s="3" t="s">
        <v>392</v>
      </c>
      <c r="WNJ68" s="3"/>
      <c r="WNK68" s="3"/>
      <c r="WNL68" s="4" t="s">
        <v>108</v>
      </c>
      <c r="WNM68" s="4" t="s">
        <v>108</v>
      </c>
      <c r="WNN68" s="4" t="s">
        <v>108</v>
      </c>
      <c r="WNO68" s="4" t="s">
        <v>108</v>
      </c>
      <c r="WNP68" s="4" t="s">
        <v>108</v>
      </c>
      <c r="WNQ68" s="4" t="s">
        <v>108</v>
      </c>
      <c r="WNR68" s="4" t="s">
        <v>108</v>
      </c>
      <c r="WNS68" s="4" t="s">
        <v>108</v>
      </c>
      <c r="WNT68" s="4" t="s">
        <v>108</v>
      </c>
      <c r="WNU68" s="4" t="s">
        <v>108</v>
      </c>
      <c r="WNV68" s="4" t="s">
        <v>108</v>
      </c>
      <c r="WNW68" s="4" t="s">
        <v>108</v>
      </c>
      <c r="WNX68" s="4" t="s">
        <v>109</v>
      </c>
      <c r="WNY68" s="3" t="s">
        <v>392</v>
      </c>
      <c r="WNZ68" s="3"/>
      <c r="WOA68" s="3"/>
      <c r="WOB68" s="4" t="s">
        <v>108</v>
      </c>
      <c r="WOC68" s="4" t="s">
        <v>108</v>
      </c>
      <c r="WOD68" s="4" t="s">
        <v>108</v>
      </c>
      <c r="WOE68" s="4" t="s">
        <v>108</v>
      </c>
      <c r="WOF68" s="4" t="s">
        <v>108</v>
      </c>
      <c r="WOG68" s="4" t="s">
        <v>108</v>
      </c>
      <c r="WOH68" s="4" t="s">
        <v>108</v>
      </c>
      <c r="WOI68" s="4" t="s">
        <v>108</v>
      </c>
      <c r="WOJ68" s="4" t="s">
        <v>108</v>
      </c>
      <c r="WOK68" s="4" t="s">
        <v>108</v>
      </c>
      <c r="WOL68" s="4" t="s">
        <v>108</v>
      </c>
      <c r="WOM68" s="4" t="s">
        <v>108</v>
      </c>
      <c r="WON68" s="4" t="s">
        <v>109</v>
      </c>
      <c r="WOO68" s="3" t="s">
        <v>392</v>
      </c>
      <c r="WOP68" s="3"/>
      <c r="WOQ68" s="3"/>
      <c r="WOR68" s="4" t="s">
        <v>108</v>
      </c>
      <c r="WOS68" s="4" t="s">
        <v>108</v>
      </c>
      <c r="WOT68" s="4" t="s">
        <v>108</v>
      </c>
      <c r="WOU68" s="4" t="s">
        <v>108</v>
      </c>
      <c r="WOV68" s="4" t="s">
        <v>108</v>
      </c>
      <c r="WOW68" s="4" t="s">
        <v>108</v>
      </c>
      <c r="WOX68" s="4" t="s">
        <v>108</v>
      </c>
      <c r="WOY68" s="4" t="s">
        <v>108</v>
      </c>
      <c r="WOZ68" s="4" t="s">
        <v>108</v>
      </c>
      <c r="WPA68" s="4" t="s">
        <v>108</v>
      </c>
      <c r="WPB68" s="4" t="s">
        <v>108</v>
      </c>
      <c r="WPC68" s="4" t="s">
        <v>108</v>
      </c>
      <c r="WPD68" s="4" t="s">
        <v>109</v>
      </c>
      <c r="WPE68" s="3" t="s">
        <v>392</v>
      </c>
      <c r="WPF68" s="3"/>
      <c r="WPG68" s="3"/>
      <c r="WPH68" s="4" t="s">
        <v>108</v>
      </c>
      <c r="WPI68" s="4" t="s">
        <v>108</v>
      </c>
      <c r="WPJ68" s="4" t="s">
        <v>108</v>
      </c>
      <c r="WPK68" s="4" t="s">
        <v>108</v>
      </c>
      <c r="WPL68" s="4" t="s">
        <v>108</v>
      </c>
      <c r="WPM68" s="4" t="s">
        <v>108</v>
      </c>
      <c r="WPN68" s="4" t="s">
        <v>108</v>
      </c>
      <c r="WPO68" s="4" t="s">
        <v>108</v>
      </c>
      <c r="WPP68" s="4" t="s">
        <v>108</v>
      </c>
      <c r="WPQ68" s="4" t="s">
        <v>108</v>
      </c>
      <c r="WPR68" s="4" t="s">
        <v>108</v>
      </c>
      <c r="WPS68" s="4" t="s">
        <v>108</v>
      </c>
      <c r="WPT68" s="4" t="s">
        <v>109</v>
      </c>
      <c r="WPU68" s="3" t="s">
        <v>392</v>
      </c>
      <c r="WPV68" s="3"/>
      <c r="WPW68" s="3"/>
      <c r="WPX68" s="4" t="s">
        <v>108</v>
      </c>
      <c r="WPY68" s="4" t="s">
        <v>108</v>
      </c>
      <c r="WPZ68" s="4" t="s">
        <v>108</v>
      </c>
      <c r="WQA68" s="4" t="s">
        <v>108</v>
      </c>
      <c r="WQB68" s="4" t="s">
        <v>108</v>
      </c>
      <c r="WQC68" s="4" t="s">
        <v>108</v>
      </c>
      <c r="WQD68" s="4" t="s">
        <v>108</v>
      </c>
      <c r="WQE68" s="4" t="s">
        <v>108</v>
      </c>
      <c r="WQF68" s="4" t="s">
        <v>108</v>
      </c>
      <c r="WQG68" s="4" t="s">
        <v>108</v>
      </c>
      <c r="WQH68" s="4" t="s">
        <v>108</v>
      </c>
      <c r="WQI68" s="4" t="s">
        <v>108</v>
      </c>
      <c r="WQJ68" s="4" t="s">
        <v>109</v>
      </c>
      <c r="WQK68" s="3" t="s">
        <v>392</v>
      </c>
      <c r="WQL68" s="3"/>
      <c r="WQM68" s="3"/>
      <c r="WQN68" s="4" t="s">
        <v>108</v>
      </c>
      <c r="WQO68" s="4" t="s">
        <v>108</v>
      </c>
      <c r="WQP68" s="4" t="s">
        <v>108</v>
      </c>
      <c r="WQQ68" s="4" t="s">
        <v>108</v>
      </c>
      <c r="WQR68" s="4" t="s">
        <v>108</v>
      </c>
      <c r="WQS68" s="4" t="s">
        <v>108</v>
      </c>
      <c r="WQT68" s="4" t="s">
        <v>108</v>
      </c>
      <c r="WQU68" s="4" t="s">
        <v>108</v>
      </c>
      <c r="WQV68" s="4" t="s">
        <v>108</v>
      </c>
      <c r="WQW68" s="4" t="s">
        <v>108</v>
      </c>
      <c r="WQX68" s="4" t="s">
        <v>108</v>
      </c>
      <c r="WQY68" s="4" t="s">
        <v>108</v>
      </c>
      <c r="WQZ68" s="4" t="s">
        <v>109</v>
      </c>
      <c r="WRA68" s="3" t="s">
        <v>392</v>
      </c>
      <c r="WRB68" s="3"/>
      <c r="WRC68" s="3"/>
      <c r="WRD68" s="4" t="s">
        <v>108</v>
      </c>
      <c r="WRE68" s="4" t="s">
        <v>108</v>
      </c>
      <c r="WRF68" s="4" t="s">
        <v>108</v>
      </c>
      <c r="WRG68" s="4" t="s">
        <v>108</v>
      </c>
      <c r="WRH68" s="4" t="s">
        <v>108</v>
      </c>
      <c r="WRI68" s="4" t="s">
        <v>108</v>
      </c>
      <c r="WRJ68" s="4" t="s">
        <v>108</v>
      </c>
      <c r="WRK68" s="4" t="s">
        <v>108</v>
      </c>
      <c r="WRL68" s="4" t="s">
        <v>108</v>
      </c>
      <c r="WRM68" s="4" t="s">
        <v>108</v>
      </c>
      <c r="WRN68" s="4" t="s">
        <v>108</v>
      </c>
      <c r="WRO68" s="4" t="s">
        <v>108</v>
      </c>
      <c r="WRP68" s="4" t="s">
        <v>109</v>
      </c>
      <c r="WRQ68" s="3" t="s">
        <v>392</v>
      </c>
      <c r="WRR68" s="3"/>
      <c r="WRS68" s="3"/>
      <c r="WRT68" s="4" t="s">
        <v>108</v>
      </c>
      <c r="WRU68" s="4" t="s">
        <v>108</v>
      </c>
      <c r="WRV68" s="4" t="s">
        <v>108</v>
      </c>
      <c r="WRW68" s="4" t="s">
        <v>108</v>
      </c>
      <c r="WRX68" s="4" t="s">
        <v>108</v>
      </c>
      <c r="WRY68" s="4" t="s">
        <v>108</v>
      </c>
      <c r="WRZ68" s="4" t="s">
        <v>108</v>
      </c>
      <c r="WSA68" s="4" t="s">
        <v>108</v>
      </c>
      <c r="WSB68" s="4" t="s">
        <v>108</v>
      </c>
      <c r="WSC68" s="4" t="s">
        <v>108</v>
      </c>
      <c r="WSD68" s="4" t="s">
        <v>108</v>
      </c>
      <c r="WSE68" s="4" t="s">
        <v>108</v>
      </c>
      <c r="WSF68" s="4" t="s">
        <v>109</v>
      </c>
      <c r="WSG68" s="3" t="s">
        <v>392</v>
      </c>
      <c r="WSH68" s="3"/>
      <c r="WSI68" s="3"/>
      <c r="WSJ68" s="4" t="s">
        <v>108</v>
      </c>
      <c r="WSK68" s="4" t="s">
        <v>108</v>
      </c>
      <c r="WSL68" s="4" t="s">
        <v>108</v>
      </c>
      <c r="WSM68" s="4" t="s">
        <v>108</v>
      </c>
      <c r="WSN68" s="4" t="s">
        <v>108</v>
      </c>
      <c r="WSO68" s="4" t="s">
        <v>108</v>
      </c>
      <c r="WSP68" s="4" t="s">
        <v>108</v>
      </c>
      <c r="WSQ68" s="4" t="s">
        <v>108</v>
      </c>
      <c r="WSR68" s="4" t="s">
        <v>108</v>
      </c>
      <c r="WSS68" s="4" t="s">
        <v>108</v>
      </c>
      <c r="WST68" s="4" t="s">
        <v>108</v>
      </c>
      <c r="WSU68" s="4" t="s">
        <v>108</v>
      </c>
      <c r="WSV68" s="4" t="s">
        <v>109</v>
      </c>
      <c r="WSW68" s="3" t="s">
        <v>392</v>
      </c>
      <c r="WSX68" s="3"/>
      <c r="WSY68" s="3"/>
      <c r="WSZ68" s="4" t="s">
        <v>108</v>
      </c>
      <c r="WTA68" s="4" t="s">
        <v>108</v>
      </c>
      <c r="WTB68" s="4" t="s">
        <v>108</v>
      </c>
      <c r="WTC68" s="4" t="s">
        <v>108</v>
      </c>
      <c r="WTD68" s="4" t="s">
        <v>108</v>
      </c>
      <c r="WTE68" s="4" t="s">
        <v>108</v>
      </c>
      <c r="WTF68" s="4" t="s">
        <v>108</v>
      </c>
      <c r="WTG68" s="4" t="s">
        <v>108</v>
      </c>
      <c r="WTH68" s="4" t="s">
        <v>108</v>
      </c>
      <c r="WTI68" s="4" t="s">
        <v>108</v>
      </c>
      <c r="WTJ68" s="4" t="s">
        <v>108</v>
      </c>
      <c r="WTK68" s="4" t="s">
        <v>108</v>
      </c>
      <c r="WTL68" s="4" t="s">
        <v>109</v>
      </c>
      <c r="WTM68" s="3" t="s">
        <v>392</v>
      </c>
      <c r="WTN68" s="3"/>
      <c r="WTO68" s="3"/>
      <c r="WTP68" s="4" t="s">
        <v>108</v>
      </c>
      <c r="WTQ68" s="4" t="s">
        <v>108</v>
      </c>
      <c r="WTR68" s="4" t="s">
        <v>108</v>
      </c>
      <c r="WTS68" s="4" t="s">
        <v>108</v>
      </c>
      <c r="WTT68" s="4" t="s">
        <v>108</v>
      </c>
      <c r="WTU68" s="4" t="s">
        <v>108</v>
      </c>
      <c r="WTV68" s="4" t="s">
        <v>108</v>
      </c>
      <c r="WTW68" s="4" t="s">
        <v>108</v>
      </c>
      <c r="WTX68" s="4" t="s">
        <v>108</v>
      </c>
      <c r="WTY68" s="4" t="s">
        <v>108</v>
      </c>
      <c r="WTZ68" s="4" t="s">
        <v>108</v>
      </c>
      <c r="WUA68" s="4" t="s">
        <v>108</v>
      </c>
      <c r="WUB68" s="4" t="s">
        <v>109</v>
      </c>
      <c r="WUC68" s="3" t="s">
        <v>392</v>
      </c>
      <c r="WUD68" s="3"/>
      <c r="WUE68" s="3"/>
      <c r="WUF68" s="4" t="s">
        <v>108</v>
      </c>
      <c r="WUG68" s="4" t="s">
        <v>108</v>
      </c>
      <c r="WUH68" s="4" t="s">
        <v>108</v>
      </c>
      <c r="WUI68" s="4" t="s">
        <v>108</v>
      </c>
      <c r="WUJ68" s="4" t="s">
        <v>108</v>
      </c>
      <c r="WUK68" s="4" t="s">
        <v>108</v>
      </c>
      <c r="WUL68" s="4" t="s">
        <v>108</v>
      </c>
      <c r="WUM68" s="4" t="s">
        <v>108</v>
      </c>
      <c r="WUN68" s="4" t="s">
        <v>108</v>
      </c>
      <c r="WUO68" s="4" t="s">
        <v>108</v>
      </c>
      <c r="WUP68" s="4" t="s">
        <v>108</v>
      </c>
      <c r="WUQ68" s="4" t="s">
        <v>108</v>
      </c>
      <c r="WUR68" s="4" t="s">
        <v>109</v>
      </c>
      <c r="WUS68" s="3" t="s">
        <v>392</v>
      </c>
      <c r="WUT68" s="3"/>
      <c r="WUU68" s="3"/>
      <c r="WUV68" s="4" t="s">
        <v>108</v>
      </c>
      <c r="WUW68" s="4" t="s">
        <v>108</v>
      </c>
      <c r="WUX68" s="4" t="s">
        <v>108</v>
      </c>
      <c r="WUY68" s="4" t="s">
        <v>108</v>
      </c>
      <c r="WUZ68" s="4" t="s">
        <v>108</v>
      </c>
      <c r="WVA68" s="4" t="s">
        <v>108</v>
      </c>
      <c r="WVB68" s="4" t="s">
        <v>108</v>
      </c>
      <c r="WVC68" s="4" t="s">
        <v>108</v>
      </c>
      <c r="WVD68" s="4" t="s">
        <v>108</v>
      </c>
      <c r="WVE68" s="4" t="s">
        <v>108</v>
      </c>
      <c r="WVF68" s="4" t="s">
        <v>108</v>
      </c>
      <c r="WVG68" s="4" t="s">
        <v>108</v>
      </c>
      <c r="WVH68" s="4" t="s">
        <v>109</v>
      </c>
      <c r="WVI68" s="3" t="s">
        <v>392</v>
      </c>
      <c r="WVJ68" s="3"/>
      <c r="WVK68" s="3"/>
      <c r="WVL68" s="4" t="s">
        <v>108</v>
      </c>
      <c r="WVM68" s="4" t="s">
        <v>108</v>
      </c>
      <c r="WVN68" s="4" t="s">
        <v>108</v>
      </c>
      <c r="WVO68" s="4" t="s">
        <v>108</v>
      </c>
      <c r="WVP68" s="4" t="s">
        <v>108</v>
      </c>
      <c r="WVQ68" s="4" t="s">
        <v>108</v>
      </c>
      <c r="WVR68" s="4" t="s">
        <v>108</v>
      </c>
      <c r="WVS68" s="4" t="s">
        <v>108</v>
      </c>
      <c r="WVT68" s="4" t="s">
        <v>108</v>
      </c>
      <c r="WVU68" s="4" t="s">
        <v>108</v>
      </c>
      <c r="WVV68" s="4" t="s">
        <v>108</v>
      </c>
      <c r="WVW68" s="4" t="s">
        <v>108</v>
      </c>
      <c r="WVX68" s="4" t="s">
        <v>109</v>
      </c>
      <c r="WVY68" s="3" t="s">
        <v>392</v>
      </c>
      <c r="WVZ68" s="3"/>
      <c r="WWA68" s="3"/>
      <c r="WWB68" s="4" t="s">
        <v>108</v>
      </c>
      <c r="WWC68" s="4" t="s">
        <v>108</v>
      </c>
      <c r="WWD68" s="4" t="s">
        <v>108</v>
      </c>
      <c r="WWE68" s="4" t="s">
        <v>108</v>
      </c>
      <c r="WWF68" s="4" t="s">
        <v>108</v>
      </c>
      <c r="WWG68" s="4" t="s">
        <v>108</v>
      </c>
      <c r="WWH68" s="4" t="s">
        <v>108</v>
      </c>
      <c r="WWI68" s="4" t="s">
        <v>108</v>
      </c>
      <c r="WWJ68" s="4" t="s">
        <v>108</v>
      </c>
      <c r="WWK68" s="4" t="s">
        <v>108</v>
      </c>
      <c r="WWL68" s="4" t="s">
        <v>108</v>
      </c>
      <c r="WWM68" s="4" t="s">
        <v>108</v>
      </c>
      <c r="WWN68" s="4" t="s">
        <v>109</v>
      </c>
      <c r="WWO68" s="3" t="s">
        <v>392</v>
      </c>
      <c r="WWP68" s="3"/>
      <c r="WWQ68" s="3"/>
      <c r="WWR68" s="4" t="s">
        <v>108</v>
      </c>
      <c r="WWS68" s="4" t="s">
        <v>108</v>
      </c>
      <c r="WWT68" s="4" t="s">
        <v>108</v>
      </c>
      <c r="WWU68" s="4" t="s">
        <v>108</v>
      </c>
      <c r="WWV68" s="4" t="s">
        <v>108</v>
      </c>
      <c r="WWW68" s="4" t="s">
        <v>108</v>
      </c>
      <c r="WWX68" s="4" t="s">
        <v>108</v>
      </c>
      <c r="WWY68" s="4" t="s">
        <v>108</v>
      </c>
      <c r="WWZ68" s="4" t="s">
        <v>108</v>
      </c>
      <c r="WXA68" s="4" t="s">
        <v>108</v>
      </c>
      <c r="WXB68" s="4" t="s">
        <v>108</v>
      </c>
      <c r="WXC68" s="4" t="s">
        <v>108</v>
      </c>
      <c r="WXD68" s="4" t="s">
        <v>109</v>
      </c>
      <c r="WXE68" s="3" t="s">
        <v>392</v>
      </c>
      <c r="WXF68" s="3"/>
      <c r="WXG68" s="3"/>
      <c r="WXH68" s="4" t="s">
        <v>108</v>
      </c>
      <c r="WXI68" s="4" t="s">
        <v>108</v>
      </c>
      <c r="WXJ68" s="4" t="s">
        <v>108</v>
      </c>
      <c r="WXK68" s="4" t="s">
        <v>108</v>
      </c>
      <c r="WXL68" s="4" t="s">
        <v>108</v>
      </c>
      <c r="WXM68" s="4" t="s">
        <v>108</v>
      </c>
      <c r="WXN68" s="4" t="s">
        <v>108</v>
      </c>
      <c r="WXO68" s="4" t="s">
        <v>108</v>
      </c>
      <c r="WXP68" s="4" t="s">
        <v>108</v>
      </c>
      <c r="WXQ68" s="4" t="s">
        <v>108</v>
      </c>
      <c r="WXR68" s="4" t="s">
        <v>108</v>
      </c>
      <c r="WXS68" s="4" t="s">
        <v>108</v>
      </c>
      <c r="WXT68" s="4" t="s">
        <v>109</v>
      </c>
      <c r="WXU68" s="3" t="s">
        <v>392</v>
      </c>
      <c r="WXV68" s="3"/>
      <c r="WXW68" s="3"/>
      <c r="WXX68" s="4" t="s">
        <v>108</v>
      </c>
      <c r="WXY68" s="4" t="s">
        <v>108</v>
      </c>
      <c r="WXZ68" s="4" t="s">
        <v>108</v>
      </c>
      <c r="WYA68" s="4" t="s">
        <v>108</v>
      </c>
      <c r="WYB68" s="4" t="s">
        <v>108</v>
      </c>
      <c r="WYC68" s="4" t="s">
        <v>108</v>
      </c>
      <c r="WYD68" s="4" t="s">
        <v>108</v>
      </c>
      <c r="WYE68" s="4" t="s">
        <v>108</v>
      </c>
      <c r="WYF68" s="4" t="s">
        <v>108</v>
      </c>
      <c r="WYG68" s="4" t="s">
        <v>108</v>
      </c>
      <c r="WYH68" s="4" t="s">
        <v>108</v>
      </c>
      <c r="WYI68" s="4" t="s">
        <v>108</v>
      </c>
      <c r="WYJ68" s="4" t="s">
        <v>109</v>
      </c>
      <c r="WYK68" s="3" t="s">
        <v>392</v>
      </c>
      <c r="WYL68" s="3"/>
      <c r="WYM68" s="3"/>
      <c r="WYN68" s="4" t="s">
        <v>108</v>
      </c>
      <c r="WYO68" s="4" t="s">
        <v>108</v>
      </c>
      <c r="WYP68" s="4" t="s">
        <v>108</v>
      </c>
      <c r="WYQ68" s="4" t="s">
        <v>108</v>
      </c>
      <c r="WYR68" s="4" t="s">
        <v>108</v>
      </c>
      <c r="WYS68" s="4" t="s">
        <v>108</v>
      </c>
      <c r="WYT68" s="4" t="s">
        <v>108</v>
      </c>
      <c r="WYU68" s="4" t="s">
        <v>108</v>
      </c>
      <c r="WYV68" s="4" t="s">
        <v>108</v>
      </c>
      <c r="WYW68" s="4" t="s">
        <v>108</v>
      </c>
      <c r="WYX68" s="4" t="s">
        <v>108</v>
      </c>
      <c r="WYY68" s="4" t="s">
        <v>108</v>
      </c>
      <c r="WYZ68" s="4" t="s">
        <v>109</v>
      </c>
      <c r="WZA68" s="3" t="s">
        <v>392</v>
      </c>
      <c r="WZB68" s="3"/>
      <c r="WZC68" s="3"/>
      <c r="WZD68" s="4" t="s">
        <v>108</v>
      </c>
      <c r="WZE68" s="4" t="s">
        <v>108</v>
      </c>
      <c r="WZF68" s="4" t="s">
        <v>108</v>
      </c>
      <c r="WZG68" s="4" t="s">
        <v>108</v>
      </c>
      <c r="WZH68" s="4" t="s">
        <v>108</v>
      </c>
      <c r="WZI68" s="4" t="s">
        <v>108</v>
      </c>
      <c r="WZJ68" s="4" t="s">
        <v>108</v>
      </c>
      <c r="WZK68" s="4" t="s">
        <v>108</v>
      </c>
      <c r="WZL68" s="4" t="s">
        <v>108</v>
      </c>
      <c r="WZM68" s="4" t="s">
        <v>108</v>
      </c>
      <c r="WZN68" s="4" t="s">
        <v>108</v>
      </c>
      <c r="WZO68" s="4" t="s">
        <v>108</v>
      </c>
      <c r="WZP68" s="4" t="s">
        <v>109</v>
      </c>
      <c r="WZQ68" s="3" t="s">
        <v>392</v>
      </c>
      <c r="WZR68" s="3"/>
      <c r="WZS68" s="3"/>
      <c r="WZT68" s="4" t="s">
        <v>108</v>
      </c>
      <c r="WZU68" s="4" t="s">
        <v>108</v>
      </c>
      <c r="WZV68" s="4" t="s">
        <v>108</v>
      </c>
      <c r="WZW68" s="4" t="s">
        <v>108</v>
      </c>
      <c r="WZX68" s="4" t="s">
        <v>108</v>
      </c>
      <c r="WZY68" s="4" t="s">
        <v>108</v>
      </c>
      <c r="WZZ68" s="4" t="s">
        <v>108</v>
      </c>
      <c r="XAA68" s="4" t="s">
        <v>108</v>
      </c>
      <c r="XAB68" s="4" t="s">
        <v>108</v>
      </c>
      <c r="XAC68" s="4" t="s">
        <v>108</v>
      </c>
      <c r="XAD68" s="4" t="s">
        <v>108</v>
      </c>
      <c r="XAE68" s="4" t="s">
        <v>108</v>
      </c>
      <c r="XAF68" s="4" t="s">
        <v>109</v>
      </c>
      <c r="XAG68" s="3" t="s">
        <v>392</v>
      </c>
      <c r="XAH68" s="3"/>
      <c r="XAI68" s="3"/>
      <c r="XAJ68" s="4" t="s">
        <v>108</v>
      </c>
      <c r="XAK68" s="4" t="s">
        <v>108</v>
      </c>
      <c r="XAL68" s="4" t="s">
        <v>108</v>
      </c>
      <c r="XAM68" s="4" t="s">
        <v>108</v>
      </c>
      <c r="XAN68" s="4" t="s">
        <v>108</v>
      </c>
      <c r="XAO68" s="4" t="s">
        <v>108</v>
      </c>
      <c r="XAP68" s="4" t="s">
        <v>108</v>
      </c>
      <c r="XAQ68" s="4" t="s">
        <v>108</v>
      </c>
      <c r="XAR68" s="4" t="s">
        <v>108</v>
      </c>
      <c r="XAS68" s="4" t="s">
        <v>108</v>
      </c>
      <c r="XAT68" s="4" t="s">
        <v>108</v>
      </c>
      <c r="XAU68" s="4" t="s">
        <v>108</v>
      </c>
      <c r="XAV68" s="4" t="s">
        <v>109</v>
      </c>
      <c r="XAW68" s="3" t="s">
        <v>392</v>
      </c>
      <c r="XAX68" s="3"/>
      <c r="XAY68" s="3"/>
      <c r="XAZ68" s="4" t="s">
        <v>108</v>
      </c>
      <c r="XBA68" s="4" t="s">
        <v>108</v>
      </c>
      <c r="XBB68" s="4" t="s">
        <v>108</v>
      </c>
      <c r="XBC68" s="4" t="s">
        <v>108</v>
      </c>
      <c r="XBD68" s="4" t="s">
        <v>108</v>
      </c>
      <c r="XBE68" s="4" t="s">
        <v>108</v>
      </c>
      <c r="XBF68" s="4" t="s">
        <v>108</v>
      </c>
      <c r="XBG68" s="4" t="s">
        <v>108</v>
      </c>
      <c r="XBH68" s="4" t="s">
        <v>108</v>
      </c>
      <c r="XBI68" s="4" t="s">
        <v>108</v>
      </c>
      <c r="XBJ68" s="4" t="s">
        <v>108</v>
      </c>
      <c r="XBK68" s="4" t="s">
        <v>108</v>
      </c>
      <c r="XBL68" s="4" t="s">
        <v>109</v>
      </c>
      <c r="XBM68" s="3" t="s">
        <v>392</v>
      </c>
      <c r="XBN68" s="3"/>
      <c r="XBO68" s="3"/>
      <c r="XBP68" s="4" t="s">
        <v>108</v>
      </c>
      <c r="XBQ68" s="4" t="s">
        <v>108</v>
      </c>
      <c r="XBR68" s="4" t="s">
        <v>108</v>
      </c>
      <c r="XBS68" s="4" t="s">
        <v>108</v>
      </c>
      <c r="XBT68" s="4" t="s">
        <v>108</v>
      </c>
      <c r="XBU68" s="4" t="s">
        <v>108</v>
      </c>
      <c r="XBV68" s="4" t="s">
        <v>108</v>
      </c>
      <c r="XBW68" s="4" t="s">
        <v>108</v>
      </c>
      <c r="XBX68" s="4" t="s">
        <v>108</v>
      </c>
      <c r="XBY68" s="4" t="s">
        <v>108</v>
      </c>
      <c r="XBZ68" s="4" t="s">
        <v>108</v>
      </c>
      <c r="XCA68" s="4" t="s">
        <v>108</v>
      </c>
      <c r="XCB68" s="4" t="s">
        <v>109</v>
      </c>
      <c r="XCC68" s="3" t="s">
        <v>392</v>
      </c>
      <c r="XCD68" s="3"/>
      <c r="XCE68" s="3"/>
      <c r="XCF68" s="4" t="s">
        <v>108</v>
      </c>
      <c r="XCG68" s="4" t="s">
        <v>108</v>
      </c>
      <c r="XCH68" s="4" t="s">
        <v>108</v>
      </c>
      <c r="XCI68" s="4" t="s">
        <v>108</v>
      </c>
      <c r="XCJ68" s="4" t="s">
        <v>108</v>
      </c>
      <c r="XCK68" s="4" t="s">
        <v>108</v>
      </c>
      <c r="XCL68" s="4" t="s">
        <v>108</v>
      </c>
      <c r="XCM68" s="4" t="s">
        <v>108</v>
      </c>
      <c r="XCN68" s="4" t="s">
        <v>108</v>
      </c>
      <c r="XCO68" s="4" t="s">
        <v>108</v>
      </c>
      <c r="XCP68" s="4" t="s">
        <v>108</v>
      </c>
      <c r="XCQ68" s="4" t="s">
        <v>108</v>
      </c>
      <c r="XCR68" s="4" t="s">
        <v>109</v>
      </c>
      <c r="XCS68" s="3" t="s">
        <v>392</v>
      </c>
      <c r="XCT68" s="3"/>
      <c r="XCU68" s="3"/>
      <c r="XCV68" s="4" t="s">
        <v>108</v>
      </c>
      <c r="XCW68" s="4" t="s">
        <v>108</v>
      </c>
      <c r="XCX68" s="4" t="s">
        <v>108</v>
      </c>
      <c r="XCY68" s="4" t="s">
        <v>108</v>
      </c>
      <c r="XCZ68" s="4" t="s">
        <v>108</v>
      </c>
      <c r="XDA68" s="4" t="s">
        <v>108</v>
      </c>
      <c r="XDB68" s="4" t="s">
        <v>108</v>
      </c>
      <c r="XDC68" s="4" t="s">
        <v>108</v>
      </c>
      <c r="XDD68" s="4" t="s">
        <v>108</v>
      </c>
      <c r="XDE68" s="4" t="s">
        <v>108</v>
      </c>
      <c r="XDF68" s="4" t="s">
        <v>108</v>
      </c>
      <c r="XDG68" s="4" t="s">
        <v>108</v>
      </c>
      <c r="XDH68" s="4" t="s">
        <v>109</v>
      </c>
      <c r="XDI68" s="3" t="s">
        <v>392</v>
      </c>
      <c r="XDJ68" s="3"/>
      <c r="XDK68" s="3"/>
      <c r="XDL68" s="4" t="s">
        <v>108</v>
      </c>
      <c r="XDM68" s="4" t="s">
        <v>108</v>
      </c>
      <c r="XDN68" s="4" t="s">
        <v>108</v>
      </c>
      <c r="XDO68" s="4" t="s">
        <v>108</v>
      </c>
      <c r="XDP68" s="4" t="s">
        <v>108</v>
      </c>
      <c r="XDQ68" s="4" t="s">
        <v>108</v>
      </c>
      <c r="XDR68" s="4" t="s">
        <v>108</v>
      </c>
      <c r="XDS68" s="4" t="s">
        <v>108</v>
      </c>
      <c r="XDT68" s="4" t="s">
        <v>108</v>
      </c>
      <c r="XDU68" s="4" t="s">
        <v>108</v>
      </c>
      <c r="XDV68" s="4" t="s">
        <v>108</v>
      </c>
      <c r="XDW68" s="4" t="s">
        <v>108</v>
      </c>
      <c r="XDX68" s="4" t="s">
        <v>109</v>
      </c>
      <c r="XDY68" s="3" t="s">
        <v>392</v>
      </c>
      <c r="XDZ68" s="3"/>
      <c r="XEA68" s="3"/>
      <c r="XEB68" s="4" t="s">
        <v>108</v>
      </c>
      <c r="XEC68" s="4" t="s">
        <v>108</v>
      </c>
      <c r="XED68" s="4" t="s">
        <v>108</v>
      </c>
      <c r="XEE68" s="4" t="s">
        <v>108</v>
      </c>
      <c r="XEF68" s="4" t="s">
        <v>108</v>
      </c>
      <c r="XEG68" s="4" t="s">
        <v>108</v>
      </c>
      <c r="XEH68" s="4" t="s">
        <v>108</v>
      </c>
      <c r="XEI68" s="4" t="s">
        <v>108</v>
      </c>
      <c r="XEJ68" s="4" t="s">
        <v>108</v>
      </c>
      <c r="XEK68" s="4" t="s">
        <v>108</v>
      </c>
      <c r="XEL68" s="4" t="s">
        <v>108</v>
      </c>
      <c r="XEM68" s="4" t="s">
        <v>108</v>
      </c>
      <c r="XEN68" s="4" t="s">
        <v>109</v>
      </c>
      <c r="XEO68" s="3" t="s">
        <v>392</v>
      </c>
      <c r="XEP68" s="3"/>
      <c r="XEQ68" s="3"/>
      <c r="XER68" s="4" t="s">
        <v>108</v>
      </c>
      <c r="XES68" s="4" t="s">
        <v>108</v>
      </c>
      <c r="XET68" s="4" t="s">
        <v>108</v>
      </c>
      <c r="XEU68" s="4" t="s">
        <v>108</v>
      </c>
      <c r="XEV68" s="4" t="s">
        <v>108</v>
      </c>
      <c r="XEW68" s="4" t="s">
        <v>108</v>
      </c>
      <c r="XEX68" s="4" t="s">
        <v>108</v>
      </c>
      <c r="XEY68" s="4" t="s">
        <v>108</v>
      </c>
      <c r="XEZ68" s="4" t="s">
        <v>108</v>
      </c>
      <c r="XFA68" s="4" t="s">
        <v>108</v>
      </c>
      <c r="XFB68" s="4" t="s">
        <v>108</v>
      </c>
      <c r="XFC68" s="4" t="s">
        <v>108</v>
      </c>
      <c r="XFD68" s="4" t="s">
        <v>109</v>
      </c>
    </row>
    <row r="69" spans="1:16384" s="208" customFormat="1" ht="25" customHeight="1">
      <c r="A69" s="189"/>
      <c r="B69" s="189"/>
      <c r="C69" s="189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205"/>
      <c r="ED69" s="205"/>
      <c r="EE69" s="205"/>
      <c r="EF69" s="205"/>
      <c r="EG69" s="205"/>
      <c r="EH69" s="205"/>
      <c r="EI69" s="205"/>
      <c r="EJ69" s="205"/>
      <c r="EK69" s="205"/>
      <c r="EL69" s="205"/>
      <c r="EM69" s="205"/>
      <c r="EN69" s="205"/>
      <c r="EO69" s="206"/>
      <c r="EP69" s="206"/>
      <c r="EQ69" s="206"/>
      <c r="ER69" s="205"/>
      <c r="ES69" s="205"/>
      <c r="ET69" s="205"/>
      <c r="EU69" s="205"/>
      <c r="EV69" s="205"/>
      <c r="EW69" s="205"/>
      <c r="EX69" s="205"/>
      <c r="EY69" s="205"/>
      <c r="EZ69" s="205"/>
      <c r="FA69" s="205"/>
      <c r="FB69" s="205"/>
      <c r="FC69" s="205"/>
      <c r="FD69" s="205"/>
      <c r="FE69" s="206"/>
      <c r="FF69" s="206"/>
      <c r="FG69" s="206"/>
      <c r="FH69" s="205"/>
      <c r="FI69" s="205"/>
      <c r="FJ69" s="205"/>
      <c r="FK69" s="205"/>
      <c r="FL69" s="205"/>
      <c r="FM69" s="205"/>
      <c r="FN69" s="205"/>
      <c r="FO69" s="205"/>
      <c r="FP69" s="205"/>
      <c r="FQ69" s="205"/>
      <c r="FR69" s="205"/>
      <c r="FS69" s="205"/>
      <c r="FT69" s="205"/>
      <c r="FU69" s="206"/>
      <c r="FV69" s="206"/>
      <c r="FW69" s="206"/>
      <c r="FX69" s="205"/>
      <c r="FY69" s="205"/>
      <c r="FZ69" s="205"/>
      <c r="GA69" s="205"/>
      <c r="GB69" s="205"/>
      <c r="GC69" s="205"/>
      <c r="GD69" s="205"/>
      <c r="GE69" s="205"/>
      <c r="GF69" s="205"/>
      <c r="GG69" s="205"/>
      <c r="GH69" s="205"/>
      <c r="GI69" s="205"/>
      <c r="GJ69" s="205"/>
      <c r="GK69" s="206"/>
      <c r="GL69" s="206"/>
      <c r="GM69" s="206"/>
      <c r="GN69" s="205"/>
      <c r="GO69" s="205"/>
      <c r="GP69" s="205"/>
      <c r="GQ69" s="205"/>
      <c r="GR69" s="205"/>
      <c r="GS69" s="205"/>
      <c r="GT69" s="205"/>
      <c r="GU69" s="205"/>
      <c r="GV69" s="205"/>
      <c r="GW69" s="205"/>
      <c r="GX69" s="205"/>
      <c r="GY69" s="205"/>
      <c r="GZ69" s="205"/>
      <c r="HA69" s="207"/>
      <c r="HB69" s="207"/>
      <c r="HC69" s="207"/>
      <c r="HQ69" s="207"/>
      <c r="HR69" s="207"/>
      <c r="HS69" s="207"/>
      <c r="IG69" s="207"/>
      <c r="IH69" s="207"/>
      <c r="II69" s="207"/>
      <c r="IW69" s="207"/>
      <c r="IX69" s="207"/>
      <c r="IY69" s="207"/>
      <c r="JM69" s="207"/>
      <c r="JN69" s="207"/>
      <c r="JO69" s="207"/>
      <c r="KC69" s="207"/>
      <c r="KD69" s="207"/>
      <c r="KE69" s="207"/>
      <c r="KS69" s="207"/>
      <c r="KT69" s="207"/>
      <c r="KU69" s="207"/>
      <c r="LI69" s="207"/>
      <c r="LJ69" s="207"/>
      <c r="LK69" s="207"/>
      <c r="LY69" s="207"/>
      <c r="LZ69" s="207"/>
      <c r="MA69" s="207"/>
      <c r="MO69" s="207"/>
      <c r="MP69" s="207"/>
      <c r="MQ69" s="207"/>
      <c r="NE69" s="207"/>
      <c r="NF69" s="207"/>
      <c r="NG69" s="207"/>
      <c r="NU69" s="207"/>
      <c r="NV69" s="207"/>
      <c r="NW69" s="207"/>
      <c r="OK69" s="207"/>
      <c r="OL69" s="207"/>
      <c r="OM69" s="207"/>
      <c r="PA69" s="207"/>
      <c r="PB69" s="207"/>
      <c r="PC69" s="207"/>
      <c r="PQ69" s="207"/>
      <c r="PR69" s="207"/>
      <c r="PS69" s="207"/>
      <c r="QG69" s="207"/>
      <c r="QH69" s="207"/>
      <c r="QI69" s="207"/>
      <c r="QW69" s="207"/>
      <c r="QX69" s="207"/>
      <c r="QY69" s="207"/>
      <c r="RM69" s="207"/>
      <c r="RN69" s="207"/>
      <c r="RO69" s="207"/>
      <c r="SC69" s="207"/>
      <c r="SD69" s="207"/>
      <c r="SE69" s="207"/>
      <c r="SS69" s="207"/>
      <c r="ST69" s="207"/>
      <c r="SU69" s="207"/>
      <c r="TI69" s="207"/>
      <c r="TJ69" s="207"/>
      <c r="TK69" s="207"/>
      <c r="TY69" s="207"/>
      <c r="TZ69" s="207"/>
      <c r="UA69" s="207"/>
      <c r="UO69" s="207"/>
      <c r="UP69" s="207"/>
      <c r="UQ69" s="207"/>
      <c r="VE69" s="207"/>
      <c r="VF69" s="207"/>
      <c r="VG69" s="207"/>
      <c r="VU69" s="207"/>
      <c r="VV69" s="207"/>
      <c r="VW69" s="207"/>
      <c r="WK69" s="207"/>
      <c r="WL69" s="207"/>
      <c r="WM69" s="207"/>
      <c r="XA69" s="207"/>
      <c r="XB69" s="207"/>
      <c r="XC69" s="207"/>
      <c r="XQ69" s="207"/>
      <c r="XR69" s="207"/>
      <c r="XS69" s="207"/>
      <c r="YG69" s="207"/>
      <c r="YH69" s="207"/>
      <c r="YI69" s="207"/>
      <c r="YW69" s="207"/>
      <c r="YX69" s="207"/>
      <c r="YY69" s="207"/>
      <c r="ZM69" s="207"/>
      <c r="ZN69" s="207"/>
      <c r="ZO69" s="207"/>
      <c r="AAC69" s="207"/>
      <c r="AAD69" s="207"/>
      <c r="AAE69" s="207"/>
      <c r="AAS69" s="207"/>
      <c r="AAT69" s="207"/>
      <c r="AAU69" s="207"/>
      <c r="ABI69" s="207"/>
      <c r="ABJ69" s="207"/>
      <c r="ABK69" s="207"/>
      <c r="ABY69" s="207"/>
      <c r="ABZ69" s="207"/>
      <c r="ACA69" s="207"/>
      <c r="ACO69" s="207"/>
      <c r="ACP69" s="207"/>
      <c r="ACQ69" s="207"/>
      <c r="ADE69" s="207"/>
      <c r="ADF69" s="207"/>
      <c r="ADG69" s="207"/>
      <c r="ADU69" s="207"/>
      <c r="ADV69" s="207"/>
      <c r="ADW69" s="207"/>
      <c r="AEK69" s="207"/>
      <c r="AEL69" s="207"/>
      <c r="AEM69" s="207"/>
      <c r="AFA69" s="207"/>
      <c r="AFB69" s="207"/>
      <c r="AFC69" s="207"/>
      <c r="AFQ69" s="207"/>
      <c r="AFR69" s="207"/>
      <c r="AFS69" s="207"/>
      <c r="AGG69" s="207"/>
      <c r="AGH69" s="207"/>
      <c r="AGI69" s="207"/>
      <c r="AGW69" s="207"/>
      <c r="AGX69" s="207"/>
      <c r="AGY69" s="207"/>
      <c r="AHM69" s="207"/>
      <c r="AHN69" s="207"/>
      <c r="AHO69" s="207"/>
      <c r="AIC69" s="207"/>
      <c r="AID69" s="207"/>
      <c r="AIE69" s="207"/>
      <c r="AIS69" s="207"/>
      <c r="AIT69" s="207"/>
      <c r="AIU69" s="207"/>
      <c r="AJI69" s="207"/>
      <c r="AJJ69" s="207"/>
      <c r="AJK69" s="207"/>
      <c r="AJY69" s="207"/>
      <c r="AJZ69" s="207"/>
      <c r="AKA69" s="207"/>
      <c r="AKO69" s="207"/>
      <c r="AKP69" s="207"/>
      <c r="AKQ69" s="207"/>
      <c r="ALE69" s="207"/>
      <c r="ALF69" s="207"/>
      <c r="ALG69" s="207"/>
      <c r="ALU69" s="207"/>
      <c r="ALV69" s="207"/>
      <c r="ALW69" s="207"/>
      <c r="AMK69" s="207"/>
      <c r="AML69" s="207"/>
      <c r="AMM69" s="207"/>
      <c r="ANA69" s="207"/>
      <c r="ANB69" s="207"/>
      <c r="ANC69" s="207"/>
      <c r="ANQ69" s="207"/>
      <c r="ANR69" s="207"/>
      <c r="ANS69" s="207"/>
      <c r="AOG69" s="207"/>
      <c r="AOH69" s="207"/>
      <c r="AOI69" s="207"/>
      <c r="AOW69" s="207"/>
      <c r="AOX69" s="207"/>
      <c r="AOY69" s="207"/>
      <c r="APM69" s="207"/>
      <c r="APN69" s="207"/>
      <c r="APO69" s="207"/>
      <c r="AQC69" s="207"/>
      <c r="AQD69" s="207"/>
      <c r="AQE69" s="207"/>
      <c r="AQS69" s="207"/>
      <c r="AQT69" s="207"/>
      <c r="AQU69" s="207"/>
      <c r="ARI69" s="207"/>
      <c r="ARJ69" s="207"/>
      <c r="ARK69" s="207"/>
      <c r="ARY69" s="207"/>
      <c r="ARZ69" s="207"/>
      <c r="ASA69" s="207"/>
      <c r="ASO69" s="207"/>
      <c r="ASP69" s="207"/>
      <c r="ASQ69" s="207"/>
      <c r="ATE69" s="207"/>
      <c r="ATF69" s="207"/>
      <c r="ATG69" s="207"/>
      <c r="ATU69" s="207"/>
      <c r="ATV69" s="207"/>
      <c r="ATW69" s="207"/>
      <c r="AUK69" s="207"/>
      <c r="AUL69" s="207"/>
      <c r="AUM69" s="207"/>
      <c r="AVA69" s="207"/>
      <c r="AVB69" s="207"/>
      <c r="AVC69" s="207"/>
      <c r="AVQ69" s="207"/>
      <c r="AVR69" s="207"/>
      <c r="AVS69" s="207"/>
      <c r="AWG69" s="207"/>
      <c r="AWH69" s="207"/>
      <c r="AWI69" s="207"/>
      <c r="AWW69" s="207"/>
      <c r="AWX69" s="207"/>
      <c r="AWY69" s="207"/>
      <c r="AXM69" s="207"/>
      <c r="AXN69" s="207"/>
      <c r="AXO69" s="207"/>
      <c r="AYC69" s="207"/>
      <c r="AYD69" s="207"/>
      <c r="AYE69" s="207"/>
      <c r="AYS69" s="207"/>
      <c r="AYT69" s="207"/>
      <c r="AYU69" s="207"/>
      <c r="AZI69" s="207"/>
      <c r="AZJ69" s="207"/>
      <c r="AZK69" s="207"/>
      <c r="AZY69" s="207"/>
      <c r="AZZ69" s="207"/>
      <c r="BAA69" s="207"/>
      <c r="BAO69" s="207"/>
      <c r="BAP69" s="207"/>
      <c r="BAQ69" s="207"/>
      <c r="BBE69" s="207"/>
      <c r="BBF69" s="207"/>
      <c r="BBG69" s="207"/>
      <c r="BBU69" s="207"/>
      <c r="BBV69" s="207"/>
      <c r="BBW69" s="207"/>
      <c r="BCK69" s="207"/>
      <c r="BCL69" s="207"/>
      <c r="BCM69" s="207"/>
      <c r="BDA69" s="207"/>
      <c r="BDB69" s="207"/>
      <c r="BDC69" s="207"/>
      <c r="BDQ69" s="207"/>
      <c r="BDR69" s="207"/>
      <c r="BDS69" s="207"/>
      <c r="BEG69" s="207"/>
      <c r="BEH69" s="207"/>
      <c r="BEI69" s="207"/>
      <c r="BEW69" s="207"/>
      <c r="BEX69" s="207"/>
      <c r="BEY69" s="207"/>
      <c r="BFM69" s="207"/>
      <c r="BFN69" s="207"/>
      <c r="BFO69" s="207"/>
      <c r="BGC69" s="207"/>
      <c r="BGD69" s="207"/>
      <c r="BGE69" s="207"/>
      <c r="BGS69" s="207"/>
      <c r="BGT69" s="207"/>
      <c r="BGU69" s="207"/>
      <c r="BHI69" s="207"/>
      <c r="BHJ69" s="207"/>
      <c r="BHK69" s="207"/>
      <c r="BHY69" s="207"/>
      <c r="BHZ69" s="207"/>
      <c r="BIA69" s="207"/>
      <c r="BIO69" s="207"/>
      <c r="BIP69" s="207"/>
      <c r="BIQ69" s="207"/>
      <c r="BJE69" s="207"/>
      <c r="BJF69" s="207"/>
      <c r="BJG69" s="207"/>
      <c r="BJU69" s="207"/>
      <c r="BJV69" s="207"/>
      <c r="BJW69" s="207"/>
      <c r="BKK69" s="207"/>
      <c r="BKL69" s="207"/>
      <c r="BKM69" s="207"/>
      <c r="BLA69" s="207"/>
      <c r="BLB69" s="207"/>
      <c r="BLC69" s="207"/>
      <c r="BLQ69" s="207"/>
      <c r="BLR69" s="207"/>
      <c r="BLS69" s="207"/>
      <c r="BMG69" s="207"/>
      <c r="BMH69" s="207"/>
      <c r="BMI69" s="207"/>
      <c r="BMW69" s="207"/>
      <c r="BMX69" s="207"/>
      <c r="BMY69" s="207"/>
      <c r="BNM69" s="207"/>
      <c r="BNN69" s="207"/>
      <c r="BNO69" s="207"/>
      <c r="BOC69" s="207"/>
      <c r="BOD69" s="207"/>
      <c r="BOE69" s="207"/>
      <c r="BOS69" s="207"/>
      <c r="BOT69" s="207"/>
      <c r="BOU69" s="207"/>
      <c r="BPI69" s="207"/>
      <c r="BPJ69" s="207"/>
      <c r="BPK69" s="207"/>
      <c r="BPY69" s="207"/>
      <c r="BPZ69" s="207"/>
      <c r="BQA69" s="207"/>
      <c r="BQO69" s="207"/>
      <c r="BQP69" s="207"/>
      <c r="BQQ69" s="207"/>
      <c r="BRE69" s="207"/>
      <c r="BRF69" s="207"/>
      <c r="BRG69" s="207"/>
      <c r="BRU69" s="207"/>
      <c r="BRV69" s="207"/>
      <c r="BRW69" s="207"/>
      <c r="BSK69" s="207"/>
      <c r="BSL69" s="207"/>
      <c r="BSM69" s="207"/>
      <c r="BTA69" s="207"/>
      <c r="BTB69" s="207"/>
      <c r="BTC69" s="207"/>
      <c r="BTQ69" s="207"/>
      <c r="BTR69" s="207"/>
      <c r="BTS69" s="207"/>
      <c r="BUG69" s="207"/>
      <c r="BUH69" s="207"/>
      <c r="BUI69" s="207"/>
      <c r="BUW69" s="207"/>
      <c r="BUX69" s="207"/>
      <c r="BUY69" s="207"/>
      <c r="BVM69" s="207"/>
      <c r="BVN69" s="207"/>
      <c r="BVO69" s="207"/>
      <c r="BWC69" s="207"/>
      <c r="BWD69" s="207"/>
      <c r="BWE69" s="207"/>
      <c r="BWS69" s="207"/>
      <c r="BWT69" s="207"/>
      <c r="BWU69" s="207"/>
      <c r="BXI69" s="207"/>
      <c r="BXJ69" s="207"/>
      <c r="BXK69" s="207"/>
      <c r="BXY69" s="207"/>
      <c r="BXZ69" s="207"/>
      <c r="BYA69" s="207"/>
      <c r="BYO69" s="207"/>
      <c r="BYP69" s="207"/>
      <c r="BYQ69" s="207"/>
      <c r="BZE69" s="207"/>
      <c r="BZF69" s="207"/>
      <c r="BZG69" s="207"/>
      <c r="BZU69" s="207"/>
      <c r="BZV69" s="207"/>
      <c r="BZW69" s="207"/>
      <c r="CAK69" s="207"/>
      <c r="CAL69" s="207"/>
      <c r="CAM69" s="207"/>
      <c r="CBA69" s="207"/>
      <c r="CBB69" s="207"/>
      <c r="CBC69" s="207"/>
      <c r="CBQ69" s="207"/>
      <c r="CBR69" s="207"/>
      <c r="CBS69" s="207"/>
      <c r="CCG69" s="207"/>
      <c r="CCH69" s="207"/>
      <c r="CCI69" s="207"/>
      <c r="CCW69" s="207"/>
      <c r="CCX69" s="207"/>
      <c r="CCY69" s="207"/>
      <c r="CDM69" s="207"/>
      <c r="CDN69" s="207"/>
      <c r="CDO69" s="207"/>
      <c r="CEC69" s="207"/>
      <c r="CED69" s="207"/>
      <c r="CEE69" s="207"/>
      <c r="CES69" s="207"/>
      <c r="CET69" s="207"/>
      <c r="CEU69" s="207"/>
      <c r="CFI69" s="207"/>
      <c r="CFJ69" s="207"/>
      <c r="CFK69" s="207"/>
      <c r="CFY69" s="207"/>
      <c r="CFZ69" s="207"/>
      <c r="CGA69" s="207"/>
      <c r="CGO69" s="207"/>
      <c r="CGP69" s="207"/>
      <c r="CGQ69" s="207"/>
      <c r="CHE69" s="207"/>
      <c r="CHF69" s="207"/>
      <c r="CHG69" s="207"/>
      <c r="CHU69" s="207"/>
      <c r="CHV69" s="207"/>
      <c r="CHW69" s="207"/>
      <c r="CIK69" s="207"/>
      <c r="CIL69" s="207"/>
      <c r="CIM69" s="207"/>
      <c r="CJA69" s="207"/>
      <c r="CJB69" s="207"/>
      <c r="CJC69" s="207"/>
      <c r="CJQ69" s="207"/>
      <c r="CJR69" s="207"/>
      <c r="CJS69" s="207"/>
      <c r="CKG69" s="207"/>
      <c r="CKH69" s="207"/>
      <c r="CKI69" s="207"/>
      <c r="CKW69" s="207"/>
      <c r="CKX69" s="207"/>
      <c r="CKY69" s="207"/>
      <c r="CLM69" s="207"/>
      <c r="CLN69" s="207"/>
      <c r="CLO69" s="207"/>
      <c r="CMC69" s="207"/>
      <c r="CMD69" s="207"/>
      <c r="CME69" s="207"/>
      <c r="CMS69" s="207"/>
      <c r="CMT69" s="207"/>
      <c r="CMU69" s="207"/>
      <c r="CNI69" s="207"/>
      <c r="CNJ69" s="207"/>
      <c r="CNK69" s="207"/>
      <c r="CNY69" s="207"/>
      <c r="CNZ69" s="207"/>
      <c r="COA69" s="207"/>
      <c r="COO69" s="207"/>
      <c r="COP69" s="207"/>
      <c r="COQ69" s="207"/>
      <c r="CPE69" s="207"/>
      <c r="CPF69" s="207"/>
      <c r="CPG69" s="207"/>
      <c r="CPU69" s="207"/>
      <c r="CPV69" s="207"/>
      <c r="CPW69" s="207"/>
      <c r="CQK69" s="207"/>
      <c r="CQL69" s="207"/>
      <c r="CQM69" s="207"/>
      <c r="CRA69" s="207"/>
      <c r="CRB69" s="207"/>
      <c r="CRC69" s="207"/>
      <c r="CRQ69" s="207"/>
      <c r="CRR69" s="207"/>
      <c r="CRS69" s="207"/>
      <c r="CSG69" s="207"/>
      <c r="CSH69" s="207"/>
      <c r="CSI69" s="207"/>
      <c r="CSW69" s="207"/>
      <c r="CSX69" s="207"/>
      <c r="CSY69" s="207"/>
      <c r="CTM69" s="207"/>
      <c r="CTN69" s="207"/>
      <c r="CTO69" s="207"/>
      <c r="CUC69" s="207"/>
      <c r="CUD69" s="207"/>
      <c r="CUE69" s="207"/>
      <c r="CUS69" s="207"/>
      <c r="CUT69" s="207"/>
      <c r="CUU69" s="207"/>
      <c r="CVI69" s="207"/>
      <c r="CVJ69" s="207"/>
      <c r="CVK69" s="207"/>
      <c r="CVY69" s="207"/>
      <c r="CVZ69" s="207"/>
      <c r="CWA69" s="207"/>
      <c r="CWO69" s="207"/>
      <c r="CWP69" s="207"/>
      <c r="CWQ69" s="207"/>
      <c r="CXE69" s="207"/>
      <c r="CXF69" s="207"/>
      <c r="CXG69" s="207"/>
      <c r="CXU69" s="207"/>
      <c r="CXV69" s="207"/>
      <c r="CXW69" s="207"/>
      <c r="CYK69" s="207"/>
      <c r="CYL69" s="207"/>
      <c r="CYM69" s="207"/>
      <c r="CZA69" s="207"/>
      <c r="CZB69" s="207"/>
      <c r="CZC69" s="207"/>
      <c r="CZQ69" s="207"/>
      <c r="CZR69" s="207"/>
      <c r="CZS69" s="207"/>
      <c r="DAG69" s="207"/>
      <c r="DAH69" s="207"/>
      <c r="DAI69" s="207"/>
      <c r="DAW69" s="207"/>
      <c r="DAX69" s="207"/>
      <c r="DAY69" s="207"/>
      <c r="DBM69" s="207"/>
      <c r="DBN69" s="207"/>
      <c r="DBO69" s="207"/>
      <c r="DCC69" s="207"/>
      <c r="DCD69" s="207"/>
      <c r="DCE69" s="207"/>
      <c r="DCS69" s="207"/>
      <c r="DCT69" s="207"/>
      <c r="DCU69" s="207"/>
      <c r="DDI69" s="207"/>
      <c r="DDJ69" s="207"/>
      <c r="DDK69" s="207"/>
      <c r="DDY69" s="207"/>
      <c r="DDZ69" s="207"/>
      <c r="DEA69" s="207"/>
      <c r="DEO69" s="207"/>
      <c r="DEP69" s="207"/>
      <c r="DEQ69" s="207"/>
      <c r="DFE69" s="207"/>
      <c r="DFF69" s="207"/>
      <c r="DFG69" s="207"/>
      <c r="DFU69" s="207"/>
      <c r="DFV69" s="207"/>
      <c r="DFW69" s="207"/>
      <c r="DGK69" s="207"/>
      <c r="DGL69" s="207"/>
      <c r="DGM69" s="207"/>
      <c r="DHA69" s="207"/>
      <c r="DHB69" s="207"/>
      <c r="DHC69" s="207"/>
      <c r="DHQ69" s="207"/>
      <c r="DHR69" s="207"/>
      <c r="DHS69" s="207"/>
      <c r="DIG69" s="207"/>
      <c r="DIH69" s="207"/>
      <c r="DII69" s="207"/>
      <c r="DIW69" s="207"/>
      <c r="DIX69" s="207"/>
      <c r="DIY69" s="207"/>
      <c r="DJM69" s="207"/>
      <c r="DJN69" s="207"/>
      <c r="DJO69" s="207"/>
      <c r="DKC69" s="207"/>
      <c r="DKD69" s="207"/>
      <c r="DKE69" s="207"/>
      <c r="DKS69" s="207"/>
      <c r="DKT69" s="207"/>
      <c r="DKU69" s="207"/>
      <c r="DLI69" s="207"/>
      <c r="DLJ69" s="207"/>
      <c r="DLK69" s="207"/>
      <c r="DLY69" s="207"/>
      <c r="DLZ69" s="207"/>
      <c r="DMA69" s="207"/>
      <c r="DMO69" s="207"/>
      <c r="DMP69" s="207"/>
      <c r="DMQ69" s="207"/>
      <c r="DNE69" s="207"/>
      <c r="DNF69" s="207"/>
      <c r="DNG69" s="207"/>
      <c r="DNU69" s="207"/>
      <c r="DNV69" s="207"/>
      <c r="DNW69" s="207"/>
      <c r="DOK69" s="207"/>
      <c r="DOL69" s="207"/>
      <c r="DOM69" s="207"/>
      <c r="DPA69" s="207"/>
      <c r="DPB69" s="207"/>
      <c r="DPC69" s="207"/>
      <c r="DPQ69" s="207"/>
      <c r="DPR69" s="207"/>
      <c r="DPS69" s="207"/>
      <c r="DQG69" s="207"/>
      <c r="DQH69" s="207"/>
      <c r="DQI69" s="207"/>
      <c r="DQW69" s="207"/>
      <c r="DQX69" s="207"/>
      <c r="DQY69" s="207"/>
      <c r="DRM69" s="207"/>
      <c r="DRN69" s="207"/>
      <c r="DRO69" s="207"/>
      <c r="DSC69" s="207"/>
      <c r="DSD69" s="207"/>
      <c r="DSE69" s="207"/>
      <c r="DSS69" s="207"/>
      <c r="DST69" s="207"/>
      <c r="DSU69" s="207"/>
      <c r="DTI69" s="207"/>
      <c r="DTJ69" s="207"/>
      <c r="DTK69" s="207"/>
      <c r="DTY69" s="207"/>
      <c r="DTZ69" s="207"/>
      <c r="DUA69" s="207"/>
      <c r="DUO69" s="207"/>
      <c r="DUP69" s="207"/>
      <c r="DUQ69" s="207"/>
      <c r="DVE69" s="207"/>
      <c r="DVF69" s="207"/>
      <c r="DVG69" s="207"/>
      <c r="DVU69" s="207"/>
      <c r="DVV69" s="207"/>
      <c r="DVW69" s="207"/>
      <c r="DWK69" s="207"/>
      <c r="DWL69" s="207"/>
      <c r="DWM69" s="207"/>
      <c r="DXA69" s="207"/>
      <c r="DXB69" s="207"/>
      <c r="DXC69" s="207"/>
      <c r="DXQ69" s="207"/>
      <c r="DXR69" s="207"/>
      <c r="DXS69" s="207"/>
      <c r="DYG69" s="207"/>
      <c r="DYH69" s="207"/>
      <c r="DYI69" s="207"/>
      <c r="DYW69" s="207"/>
      <c r="DYX69" s="207"/>
      <c r="DYY69" s="207"/>
      <c r="DZM69" s="207"/>
      <c r="DZN69" s="207"/>
      <c r="DZO69" s="207"/>
      <c r="EAC69" s="207"/>
      <c r="EAD69" s="207"/>
      <c r="EAE69" s="207"/>
      <c r="EAS69" s="207"/>
      <c r="EAT69" s="207"/>
      <c r="EAU69" s="207"/>
      <c r="EBI69" s="207"/>
      <c r="EBJ69" s="207"/>
      <c r="EBK69" s="207"/>
      <c r="EBY69" s="207"/>
      <c r="EBZ69" s="207"/>
      <c r="ECA69" s="207"/>
      <c r="ECO69" s="207"/>
      <c r="ECP69" s="207"/>
      <c r="ECQ69" s="207"/>
      <c r="EDE69" s="207"/>
      <c r="EDF69" s="207"/>
      <c r="EDG69" s="207"/>
      <c r="EDU69" s="207"/>
      <c r="EDV69" s="207"/>
      <c r="EDW69" s="207"/>
      <c r="EEK69" s="207"/>
      <c r="EEL69" s="207"/>
      <c r="EEM69" s="207"/>
      <c r="EFA69" s="207"/>
      <c r="EFB69" s="207"/>
      <c r="EFC69" s="207"/>
      <c r="EFQ69" s="207"/>
      <c r="EFR69" s="207"/>
      <c r="EFS69" s="207"/>
      <c r="EGG69" s="207"/>
      <c r="EGH69" s="207"/>
      <c r="EGI69" s="207"/>
      <c r="EGW69" s="207"/>
      <c r="EGX69" s="207"/>
      <c r="EGY69" s="207"/>
      <c r="EHM69" s="207"/>
      <c r="EHN69" s="207"/>
      <c r="EHO69" s="207"/>
      <c r="EIC69" s="207"/>
      <c r="EID69" s="207"/>
      <c r="EIE69" s="207"/>
      <c r="EIS69" s="207"/>
      <c r="EIT69" s="207"/>
      <c r="EIU69" s="207"/>
      <c r="EJI69" s="207"/>
      <c r="EJJ69" s="207"/>
      <c r="EJK69" s="207"/>
      <c r="EJY69" s="207"/>
      <c r="EJZ69" s="207"/>
      <c r="EKA69" s="207"/>
      <c r="EKO69" s="207"/>
      <c r="EKP69" s="207"/>
      <c r="EKQ69" s="207"/>
      <c r="ELE69" s="207"/>
      <c r="ELF69" s="207"/>
      <c r="ELG69" s="207"/>
      <c r="ELU69" s="207"/>
      <c r="ELV69" s="207"/>
      <c r="ELW69" s="207"/>
      <c r="EMK69" s="207"/>
      <c r="EML69" s="207"/>
      <c r="EMM69" s="207"/>
      <c r="ENA69" s="207"/>
      <c r="ENB69" s="207"/>
      <c r="ENC69" s="207"/>
      <c r="ENQ69" s="207"/>
      <c r="ENR69" s="207"/>
      <c r="ENS69" s="207"/>
      <c r="EOG69" s="207"/>
      <c r="EOH69" s="207"/>
      <c r="EOI69" s="207"/>
      <c r="EOW69" s="207"/>
      <c r="EOX69" s="207"/>
      <c r="EOY69" s="207"/>
      <c r="EPM69" s="207"/>
      <c r="EPN69" s="207"/>
      <c r="EPO69" s="207"/>
      <c r="EQC69" s="207"/>
      <c r="EQD69" s="207"/>
      <c r="EQE69" s="207"/>
      <c r="EQS69" s="207"/>
      <c r="EQT69" s="207"/>
      <c r="EQU69" s="207"/>
      <c r="ERI69" s="207"/>
      <c r="ERJ69" s="207"/>
      <c r="ERK69" s="207"/>
      <c r="ERY69" s="207"/>
      <c r="ERZ69" s="207"/>
      <c r="ESA69" s="207"/>
      <c r="ESO69" s="207"/>
      <c r="ESP69" s="207"/>
      <c r="ESQ69" s="207"/>
      <c r="ETE69" s="207"/>
      <c r="ETF69" s="207"/>
      <c r="ETG69" s="207"/>
      <c r="ETU69" s="207"/>
      <c r="ETV69" s="207"/>
      <c r="ETW69" s="207"/>
      <c r="EUK69" s="207"/>
      <c r="EUL69" s="207"/>
      <c r="EUM69" s="207"/>
      <c r="EVA69" s="207"/>
      <c r="EVB69" s="207"/>
      <c r="EVC69" s="207"/>
      <c r="EVQ69" s="207"/>
      <c r="EVR69" s="207"/>
      <c r="EVS69" s="207"/>
      <c r="EWG69" s="207"/>
      <c r="EWH69" s="207"/>
      <c r="EWI69" s="207"/>
      <c r="EWW69" s="207"/>
      <c r="EWX69" s="207"/>
      <c r="EWY69" s="207"/>
      <c r="EXM69" s="207"/>
      <c r="EXN69" s="207"/>
      <c r="EXO69" s="207"/>
      <c r="EYC69" s="207"/>
      <c r="EYD69" s="207"/>
      <c r="EYE69" s="207"/>
      <c r="EYS69" s="207"/>
      <c r="EYT69" s="207"/>
      <c r="EYU69" s="207"/>
      <c r="EZI69" s="207"/>
      <c r="EZJ69" s="207"/>
      <c r="EZK69" s="207"/>
      <c r="EZY69" s="207"/>
      <c r="EZZ69" s="207"/>
      <c r="FAA69" s="207"/>
      <c r="FAO69" s="207"/>
      <c r="FAP69" s="207"/>
      <c r="FAQ69" s="207"/>
      <c r="FBE69" s="207"/>
      <c r="FBF69" s="207"/>
      <c r="FBG69" s="207"/>
      <c r="FBU69" s="207"/>
      <c r="FBV69" s="207"/>
      <c r="FBW69" s="207"/>
      <c r="FCK69" s="207"/>
      <c r="FCL69" s="207"/>
      <c r="FCM69" s="207"/>
      <c r="FDA69" s="207"/>
      <c r="FDB69" s="207"/>
      <c r="FDC69" s="207"/>
      <c r="FDQ69" s="207"/>
      <c r="FDR69" s="207"/>
      <c r="FDS69" s="207"/>
      <c r="FEG69" s="207"/>
      <c r="FEH69" s="207"/>
      <c r="FEI69" s="207"/>
      <c r="FEW69" s="207"/>
      <c r="FEX69" s="207"/>
      <c r="FEY69" s="207"/>
      <c r="FFM69" s="207"/>
      <c r="FFN69" s="207"/>
      <c r="FFO69" s="207"/>
      <c r="FGC69" s="207"/>
      <c r="FGD69" s="207"/>
      <c r="FGE69" s="207"/>
      <c r="FGS69" s="207"/>
      <c r="FGT69" s="207"/>
      <c r="FGU69" s="207"/>
      <c r="FHI69" s="207"/>
      <c r="FHJ69" s="207"/>
      <c r="FHK69" s="207"/>
      <c r="FHY69" s="207"/>
      <c r="FHZ69" s="207"/>
      <c r="FIA69" s="207"/>
      <c r="FIO69" s="207"/>
      <c r="FIP69" s="207"/>
      <c r="FIQ69" s="207"/>
      <c r="FJE69" s="207"/>
      <c r="FJF69" s="207"/>
      <c r="FJG69" s="207"/>
      <c r="FJU69" s="207"/>
      <c r="FJV69" s="207"/>
      <c r="FJW69" s="207"/>
      <c r="FKK69" s="207"/>
      <c r="FKL69" s="207"/>
      <c r="FKM69" s="207"/>
      <c r="FLA69" s="207"/>
      <c r="FLB69" s="207"/>
      <c r="FLC69" s="207"/>
      <c r="FLQ69" s="207"/>
      <c r="FLR69" s="207"/>
      <c r="FLS69" s="207"/>
      <c r="FMG69" s="207"/>
      <c r="FMH69" s="207"/>
      <c r="FMI69" s="207"/>
      <c r="FMW69" s="207"/>
      <c r="FMX69" s="207"/>
      <c r="FMY69" s="207"/>
      <c r="FNM69" s="207"/>
      <c r="FNN69" s="207"/>
      <c r="FNO69" s="207"/>
      <c r="FOC69" s="207"/>
      <c r="FOD69" s="207"/>
      <c r="FOE69" s="207"/>
      <c r="FOS69" s="207"/>
      <c r="FOT69" s="207"/>
      <c r="FOU69" s="207"/>
      <c r="FPI69" s="207"/>
      <c r="FPJ69" s="207"/>
      <c r="FPK69" s="207"/>
      <c r="FPY69" s="207"/>
      <c r="FPZ69" s="207"/>
      <c r="FQA69" s="207"/>
      <c r="FQO69" s="207"/>
      <c r="FQP69" s="207"/>
      <c r="FQQ69" s="207"/>
      <c r="FRE69" s="207"/>
      <c r="FRF69" s="207"/>
      <c r="FRG69" s="207"/>
      <c r="FRU69" s="207"/>
      <c r="FRV69" s="207"/>
      <c r="FRW69" s="207"/>
      <c r="FSK69" s="207"/>
      <c r="FSL69" s="207"/>
      <c r="FSM69" s="207"/>
      <c r="FTA69" s="207"/>
      <c r="FTB69" s="207"/>
      <c r="FTC69" s="207"/>
      <c r="FTQ69" s="207"/>
      <c r="FTR69" s="207"/>
      <c r="FTS69" s="207"/>
      <c r="FUG69" s="207"/>
      <c r="FUH69" s="207"/>
      <c r="FUI69" s="207"/>
      <c r="FUW69" s="207"/>
      <c r="FUX69" s="207"/>
      <c r="FUY69" s="207"/>
      <c r="FVM69" s="207"/>
      <c r="FVN69" s="207"/>
      <c r="FVO69" s="207"/>
      <c r="FWC69" s="207"/>
      <c r="FWD69" s="207"/>
      <c r="FWE69" s="207"/>
      <c r="FWS69" s="207"/>
      <c r="FWT69" s="207"/>
      <c r="FWU69" s="207"/>
      <c r="FXI69" s="207"/>
      <c r="FXJ69" s="207"/>
      <c r="FXK69" s="207"/>
      <c r="FXY69" s="207"/>
      <c r="FXZ69" s="207"/>
      <c r="FYA69" s="207"/>
      <c r="FYO69" s="207"/>
      <c r="FYP69" s="207"/>
      <c r="FYQ69" s="207"/>
      <c r="FZE69" s="207"/>
      <c r="FZF69" s="207"/>
      <c r="FZG69" s="207"/>
      <c r="FZU69" s="207"/>
      <c r="FZV69" s="207"/>
      <c r="FZW69" s="207"/>
      <c r="GAK69" s="207"/>
      <c r="GAL69" s="207"/>
      <c r="GAM69" s="207"/>
      <c r="GBA69" s="207"/>
      <c r="GBB69" s="207"/>
      <c r="GBC69" s="207"/>
      <c r="GBQ69" s="207"/>
      <c r="GBR69" s="207"/>
      <c r="GBS69" s="207"/>
      <c r="GCG69" s="207"/>
      <c r="GCH69" s="207"/>
      <c r="GCI69" s="207"/>
      <c r="GCW69" s="207"/>
      <c r="GCX69" s="207"/>
      <c r="GCY69" s="207"/>
      <c r="GDM69" s="207"/>
      <c r="GDN69" s="207"/>
      <c r="GDO69" s="207"/>
      <c r="GEC69" s="207"/>
      <c r="GED69" s="207"/>
      <c r="GEE69" s="207"/>
      <c r="GES69" s="207"/>
      <c r="GET69" s="207"/>
      <c r="GEU69" s="207"/>
      <c r="GFI69" s="207"/>
      <c r="GFJ69" s="207"/>
      <c r="GFK69" s="207"/>
      <c r="GFY69" s="207"/>
      <c r="GFZ69" s="207"/>
      <c r="GGA69" s="207"/>
      <c r="GGO69" s="207"/>
      <c r="GGP69" s="207"/>
      <c r="GGQ69" s="207"/>
      <c r="GHE69" s="207"/>
      <c r="GHF69" s="207"/>
      <c r="GHG69" s="207"/>
      <c r="GHU69" s="207"/>
      <c r="GHV69" s="207"/>
      <c r="GHW69" s="207"/>
      <c r="GIK69" s="207"/>
      <c r="GIL69" s="207"/>
      <c r="GIM69" s="207"/>
      <c r="GJA69" s="207"/>
      <c r="GJB69" s="207"/>
      <c r="GJC69" s="207"/>
      <c r="GJQ69" s="207"/>
      <c r="GJR69" s="207"/>
      <c r="GJS69" s="207"/>
      <c r="GKG69" s="207"/>
      <c r="GKH69" s="207"/>
      <c r="GKI69" s="207"/>
      <c r="GKW69" s="207"/>
      <c r="GKX69" s="207"/>
      <c r="GKY69" s="207"/>
      <c r="GLM69" s="207"/>
      <c r="GLN69" s="207"/>
      <c r="GLO69" s="207"/>
      <c r="GMC69" s="207"/>
      <c r="GMD69" s="207"/>
      <c r="GME69" s="207"/>
      <c r="GMS69" s="207"/>
      <c r="GMT69" s="207"/>
      <c r="GMU69" s="207"/>
      <c r="GNI69" s="207"/>
      <c r="GNJ69" s="207"/>
      <c r="GNK69" s="207"/>
      <c r="GNY69" s="207"/>
      <c r="GNZ69" s="207"/>
      <c r="GOA69" s="207"/>
      <c r="GOO69" s="207"/>
      <c r="GOP69" s="207"/>
      <c r="GOQ69" s="207"/>
      <c r="GPE69" s="207"/>
      <c r="GPF69" s="207"/>
      <c r="GPG69" s="207"/>
      <c r="GPU69" s="207"/>
      <c r="GPV69" s="207"/>
      <c r="GPW69" s="207"/>
      <c r="GQK69" s="207"/>
      <c r="GQL69" s="207"/>
      <c r="GQM69" s="207"/>
      <c r="GRA69" s="207"/>
      <c r="GRB69" s="207"/>
      <c r="GRC69" s="207"/>
      <c r="GRQ69" s="207"/>
      <c r="GRR69" s="207"/>
      <c r="GRS69" s="207"/>
      <c r="GSG69" s="207"/>
      <c r="GSH69" s="207"/>
      <c r="GSI69" s="207"/>
      <c r="GSW69" s="207"/>
      <c r="GSX69" s="207"/>
      <c r="GSY69" s="207"/>
      <c r="GTM69" s="207"/>
      <c r="GTN69" s="207"/>
      <c r="GTO69" s="207"/>
      <c r="GUC69" s="207"/>
      <c r="GUD69" s="207"/>
      <c r="GUE69" s="207"/>
      <c r="GUS69" s="207"/>
      <c r="GUT69" s="207"/>
      <c r="GUU69" s="207"/>
      <c r="GVI69" s="207"/>
      <c r="GVJ69" s="207"/>
      <c r="GVK69" s="207"/>
      <c r="GVY69" s="207"/>
      <c r="GVZ69" s="207"/>
      <c r="GWA69" s="207"/>
      <c r="GWO69" s="207"/>
      <c r="GWP69" s="207"/>
      <c r="GWQ69" s="207"/>
      <c r="GXE69" s="207"/>
      <c r="GXF69" s="207"/>
      <c r="GXG69" s="207"/>
      <c r="GXU69" s="207"/>
      <c r="GXV69" s="207"/>
      <c r="GXW69" s="207"/>
      <c r="GYK69" s="207"/>
      <c r="GYL69" s="207"/>
      <c r="GYM69" s="207"/>
      <c r="GZA69" s="207"/>
      <c r="GZB69" s="207"/>
      <c r="GZC69" s="207"/>
      <c r="GZQ69" s="207"/>
      <c r="GZR69" s="207"/>
      <c r="GZS69" s="207"/>
      <c r="HAG69" s="207"/>
      <c r="HAH69" s="207"/>
      <c r="HAI69" s="207"/>
      <c r="HAW69" s="207"/>
      <c r="HAX69" s="207"/>
      <c r="HAY69" s="207"/>
      <c r="HBM69" s="207"/>
      <c r="HBN69" s="207"/>
      <c r="HBO69" s="207"/>
      <c r="HCC69" s="207"/>
      <c r="HCD69" s="207"/>
      <c r="HCE69" s="207"/>
      <c r="HCS69" s="207"/>
      <c r="HCT69" s="207"/>
      <c r="HCU69" s="207"/>
      <c r="HDI69" s="207"/>
      <c r="HDJ69" s="207"/>
      <c r="HDK69" s="207"/>
      <c r="HDY69" s="207"/>
      <c r="HDZ69" s="207"/>
      <c r="HEA69" s="207"/>
      <c r="HEO69" s="207"/>
      <c r="HEP69" s="207"/>
      <c r="HEQ69" s="207"/>
      <c r="HFE69" s="207"/>
      <c r="HFF69" s="207"/>
      <c r="HFG69" s="207"/>
      <c r="HFU69" s="207"/>
      <c r="HFV69" s="207"/>
      <c r="HFW69" s="207"/>
      <c r="HGK69" s="207"/>
      <c r="HGL69" s="207"/>
      <c r="HGM69" s="207"/>
      <c r="HHA69" s="207"/>
      <c r="HHB69" s="207"/>
      <c r="HHC69" s="207"/>
      <c r="HHQ69" s="207"/>
      <c r="HHR69" s="207"/>
      <c r="HHS69" s="207"/>
      <c r="HIG69" s="207"/>
      <c r="HIH69" s="207"/>
      <c r="HII69" s="207"/>
      <c r="HIW69" s="207"/>
      <c r="HIX69" s="207"/>
      <c r="HIY69" s="207"/>
      <c r="HJM69" s="207"/>
      <c r="HJN69" s="207"/>
      <c r="HJO69" s="207"/>
      <c r="HKC69" s="207"/>
      <c r="HKD69" s="207"/>
      <c r="HKE69" s="207"/>
      <c r="HKS69" s="207"/>
      <c r="HKT69" s="207"/>
      <c r="HKU69" s="207"/>
      <c r="HLI69" s="207"/>
      <c r="HLJ69" s="207"/>
      <c r="HLK69" s="207"/>
      <c r="HLY69" s="207"/>
      <c r="HLZ69" s="207"/>
      <c r="HMA69" s="207"/>
      <c r="HMO69" s="207"/>
      <c r="HMP69" s="207"/>
      <c r="HMQ69" s="207"/>
      <c r="HNE69" s="207"/>
      <c r="HNF69" s="207"/>
      <c r="HNG69" s="207"/>
      <c r="HNU69" s="207"/>
      <c r="HNV69" s="207"/>
      <c r="HNW69" s="207"/>
      <c r="HOK69" s="207"/>
      <c r="HOL69" s="207"/>
      <c r="HOM69" s="207"/>
      <c r="HPA69" s="207"/>
      <c r="HPB69" s="207"/>
      <c r="HPC69" s="207"/>
      <c r="HPQ69" s="207"/>
      <c r="HPR69" s="207"/>
      <c r="HPS69" s="207"/>
      <c r="HQG69" s="207"/>
      <c r="HQH69" s="207"/>
      <c r="HQI69" s="207"/>
      <c r="HQW69" s="207"/>
      <c r="HQX69" s="207"/>
      <c r="HQY69" s="207"/>
      <c r="HRM69" s="207"/>
      <c r="HRN69" s="207"/>
      <c r="HRO69" s="207"/>
      <c r="HSC69" s="207"/>
      <c r="HSD69" s="207"/>
      <c r="HSE69" s="207"/>
      <c r="HSS69" s="207"/>
      <c r="HST69" s="207"/>
      <c r="HSU69" s="207"/>
      <c r="HTI69" s="207"/>
      <c r="HTJ69" s="207"/>
      <c r="HTK69" s="207"/>
      <c r="HTY69" s="207"/>
      <c r="HTZ69" s="207"/>
      <c r="HUA69" s="207"/>
      <c r="HUO69" s="207"/>
      <c r="HUP69" s="207"/>
      <c r="HUQ69" s="207"/>
      <c r="HVE69" s="207"/>
      <c r="HVF69" s="207"/>
      <c r="HVG69" s="207"/>
      <c r="HVU69" s="207"/>
      <c r="HVV69" s="207"/>
      <c r="HVW69" s="207"/>
      <c r="HWK69" s="207"/>
      <c r="HWL69" s="207"/>
      <c r="HWM69" s="207"/>
      <c r="HXA69" s="207"/>
      <c r="HXB69" s="207"/>
      <c r="HXC69" s="207"/>
      <c r="HXQ69" s="207"/>
      <c r="HXR69" s="207"/>
      <c r="HXS69" s="207"/>
      <c r="HYG69" s="207"/>
      <c r="HYH69" s="207"/>
      <c r="HYI69" s="207"/>
      <c r="HYW69" s="207"/>
      <c r="HYX69" s="207"/>
      <c r="HYY69" s="207"/>
      <c r="HZM69" s="207"/>
      <c r="HZN69" s="207"/>
      <c r="HZO69" s="207"/>
      <c r="IAC69" s="207"/>
      <c r="IAD69" s="207"/>
      <c r="IAE69" s="207"/>
      <c r="IAS69" s="207"/>
      <c r="IAT69" s="207"/>
      <c r="IAU69" s="207"/>
      <c r="IBI69" s="207"/>
      <c r="IBJ69" s="207"/>
      <c r="IBK69" s="207"/>
      <c r="IBY69" s="207"/>
      <c r="IBZ69" s="207"/>
      <c r="ICA69" s="207"/>
      <c r="ICO69" s="207"/>
      <c r="ICP69" s="207"/>
      <c r="ICQ69" s="207"/>
      <c r="IDE69" s="207"/>
      <c r="IDF69" s="207"/>
      <c r="IDG69" s="207"/>
      <c r="IDU69" s="207"/>
      <c r="IDV69" s="207"/>
      <c r="IDW69" s="207"/>
      <c r="IEK69" s="207"/>
      <c r="IEL69" s="207"/>
      <c r="IEM69" s="207"/>
      <c r="IFA69" s="207"/>
      <c r="IFB69" s="207"/>
      <c r="IFC69" s="207"/>
      <c r="IFQ69" s="207"/>
      <c r="IFR69" s="207"/>
      <c r="IFS69" s="207"/>
      <c r="IGG69" s="207"/>
      <c r="IGH69" s="207"/>
      <c r="IGI69" s="207"/>
      <c r="IGW69" s="207"/>
      <c r="IGX69" s="207"/>
      <c r="IGY69" s="207"/>
      <c r="IHM69" s="207"/>
      <c r="IHN69" s="207"/>
      <c r="IHO69" s="207"/>
      <c r="IIC69" s="207"/>
      <c r="IID69" s="207"/>
      <c r="IIE69" s="207"/>
      <c r="IIS69" s="207"/>
      <c r="IIT69" s="207"/>
      <c r="IIU69" s="207"/>
      <c r="IJI69" s="207"/>
      <c r="IJJ69" s="207"/>
      <c r="IJK69" s="207"/>
      <c r="IJY69" s="207"/>
      <c r="IJZ69" s="207"/>
      <c r="IKA69" s="207"/>
      <c r="IKO69" s="207"/>
      <c r="IKP69" s="207"/>
      <c r="IKQ69" s="207"/>
      <c r="ILE69" s="207"/>
      <c r="ILF69" s="207"/>
      <c r="ILG69" s="207"/>
      <c r="ILU69" s="207"/>
      <c r="ILV69" s="207"/>
      <c r="ILW69" s="207"/>
      <c r="IMK69" s="207"/>
      <c r="IML69" s="207"/>
      <c r="IMM69" s="207"/>
      <c r="INA69" s="207"/>
      <c r="INB69" s="207"/>
      <c r="INC69" s="207"/>
      <c r="INQ69" s="207"/>
      <c r="INR69" s="207"/>
      <c r="INS69" s="207"/>
      <c r="IOG69" s="207"/>
      <c r="IOH69" s="207"/>
      <c r="IOI69" s="207"/>
      <c r="IOW69" s="207"/>
      <c r="IOX69" s="207"/>
      <c r="IOY69" s="207"/>
      <c r="IPM69" s="207"/>
      <c r="IPN69" s="207"/>
      <c r="IPO69" s="207"/>
      <c r="IQC69" s="207"/>
      <c r="IQD69" s="207"/>
      <c r="IQE69" s="207"/>
      <c r="IQS69" s="207"/>
      <c r="IQT69" s="207"/>
      <c r="IQU69" s="207"/>
      <c r="IRI69" s="207"/>
      <c r="IRJ69" s="207"/>
      <c r="IRK69" s="207"/>
      <c r="IRY69" s="207"/>
      <c r="IRZ69" s="207"/>
      <c r="ISA69" s="207"/>
      <c r="ISO69" s="207"/>
      <c r="ISP69" s="207"/>
      <c r="ISQ69" s="207"/>
      <c r="ITE69" s="207"/>
      <c r="ITF69" s="207"/>
      <c r="ITG69" s="207"/>
      <c r="ITU69" s="207"/>
      <c r="ITV69" s="207"/>
      <c r="ITW69" s="207"/>
      <c r="IUK69" s="207"/>
      <c r="IUL69" s="207"/>
      <c r="IUM69" s="207"/>
      <c r="IVA69" s="207"/>
      <c r="IVB69" s="207"/>
      <c r="IVC69" s="207"/>
      <c r="IVQ69" s="207"/>
      <c r="IVR69" s="207"/>
      <c r="IVS69" s="207"/>
      <c r="IWG69" s="207"/>
      <c r="IWH69" s="207"/>
      <c r="IWI69" s="207"/>
      <c r="IWW69" s="207"/>
      <c r="IWX69" s="207"/>
      <c r="IWY69" s="207"/>
      <c r="IXM69" s="207"/>
      <c r="IXN69" s="207"/>
      <c r="IXO69" s="207"/>
      <c r="IYC69" s="207"/>
      <c r="IYD69" s="207"/>
      <c r="IYE69" s="207"/>
      <c r="IYS69" s="207"/>
      <c r="IYT69" s="207"/>
      <c r="IYU69" s="207"/>
      <c r="IZI69" s="207"/>
      <c r="IZJ69" s="207"/>
      <c r="IZK69" s="207"/>
      <c r="IZY69" s="207"/>
      <c r="IZZ69" s="207"/>
      <c r="JAA69" s="207"/>
      <c r="JAO69" s="207"/>
      <c r="JAP69" s="207"/>
      <c r="JAQ69" s="207"/>
      <c r="JBE69" s="207"/>
      <c r="JBF69" s="207"/>
      <c r="JBG69" s="207"/>
      <c r="JBU69" s="207"/>
      <c r="JBV69" s="207"/>
      <c r="JBW69" s="207"/>
      <c r="JCK69" s="207"/>
      <c r="JCL69" s="207"/>
      <c r="JCM69" s="207"/>
      <c r="JDA69" s="207"/>
      <c r="JDB69" s="207"/>
      <c r="JDC69" s="207"/>
      <c r="JDQ69" s="207"/>
      <c r="JDR69" s="207"/>
      <c r="JDS69" s="207"/>
      <c r="JEG69" s="207"/>
      <c r="JEH69" s="207"/>
      <c r="JEI69" s="207"/>
      <c r="JEW69" s="207"/>
      <c r="JEX69" s="207"/>
      <c r="JEY69" s="207"/>
      <c r="JFM69" s="207"/>
      <c r="JFN69" s="207"/>
      <c r="JFO69" s="207"/>
      <c r="JGC69" s="207"/>
      <c r="JGD69" s="207"/>
      <c r="JGE69" s="207"/>
      <c r="JGS69" s="207"/>
      <c r="JGT69" s="207"/>
      <c r="JGU69" s="207"/>
      <c r="JHI69" s="207"/>
      <c r="JHJ69" s="207"/>
      <c r="JHK69" s="207"/>
      <c r="JHY69" s="207"/>
      <c r="JHZ69" s="207"/>
      <c r="JIA69" s="207"/>
      <c r="JIO69" s="207"/>
      <c r="JIP69" s="207"/>
      <c r="JIQ69" s="207"/>
      <c r="JJE69" s="207"/>
      <c r="JJF69" s="207"/>
      <c r="JJG69" s="207"/>
      <c r="JJU69" s="207"/>
      <c r="JJV69" s="207"/>
      <c r="JJW69" s="207"/>
      <c r="JKK69" s="207"/>
      <c r="JKL69" s="207"/>
      <c r="JKM69" s="207"/>
      <c r="JLA69" s="207"/>
      <c r="JLB69" s="207"/>
      <c r="JLC69" s="207"/>
      <c r="JLQ69" s="207"/>
      <c r="JLR69" s="207"/>
      <c r="JLS69" s="207"/>
      <c r="JMG69" s="207"/>
      <c r="JMH69" s="207"/>
      <c r="JMI69" s="207"/>
      <c r="JMW69" s="207"/>
      <c r="JMX69" s="207"/>
      <c r="JMY69" s="207"/>
      <c r="JNM69" s="207"/>
      <c r="JNN69" s="207"/>
      <c r="JNO69" s="207"/>
      <c r="JOC69" s="207"/>
      <c r="JOD69" s="207"/>
      <c r="JOE69" s="207"/>
      <c r="JOS69" s="207"/>
      <c r="JOT69" s="207"/>
      <c r="JOU69" s="207"/>
      <c r="JPI69" s="207"/>
      <c r="JPJ69" s="207"/>
      <c r="JPK69" s="207"/>
      <c r="JPY69" s="207"/>
      <c r="JPZ69" s="207"/>
      <c r="JQA69" s="207"/>
      <c r="JQO69" s="207"/>
      <c r="JQP69" s="207"/>
      <c r="JQQ69" s="207"/>
      <c r="JRE69" s="207"/>
      <c r="JRF69" s="207"/>
      <c r="JRG69" s="207"/>
      <c r="JRU69" s="207"/>
      <c r="JRV69" s="207"/>
      <c r="JRW69" s="207"/>
      <c r="JSK69" s="207"/>
      <c r="JSL69" s="207"/>
      <c r="JSM69" s="207"/>
      <c r="JTA69" s="207"/>
      <c r="JTB69" s="207"/>
      <c r="JTC69" s="207"/>
      <c r="JTQ69" s="207"/>
      <c r="JTR69" s="207"/>
      <c r="JTS69" s="207"/>
      <c r="JUG69" s="207"/>
      <c r="JUH69" s="207"/>
      <c r="JUI69" s="207"/>
      <c r="JUW69" s="207"/>
      <c r="JUX69" s="207"/>
      <c r="JUY69" s="207"/>
      <c r="JVM69" s="207"/>
      <c r="JVN69" s="207"/>
      <c r="JVO69" s="207"/>
      <c r="JWC69" s="207"/>
      <c r="JWD69" s="207"/>
      <c r="JWE69" s="207"/>
      <c r="JWS69" s="207"/>
      <c r="JWT69" s="207"/>
      <c r="JWU69" s="207"/>
      <c r="JXI69" s="207"/>
      <c r="JXJ69" s="207"/>
      <c r="JXK69" s="207"/>
      <c r="JXY69" s="207"/>
      <c r="JXZ69" s="207"/>
      <c r="JYA69" s="207"/>
      <c r="JYO69" s="207"/>
      <c r="JYP69" s="207"/>
      <c r="JYQ69" s="207"/>
      <c r="JZE69" s="207"/>
      <c r="JZF69" s="207"/>
      <c r="JZG69" s="207"/>
      <c r="JZU69" s="207"/>
      <c r="JZV69" s="207"/>
      <c r="JZW69" s="207"/>
      <c r="KAK69" s="207"/>
      <c r="KAL69" s="207"/>
      <c r="KAM69" s="207"/>
      <c r="KBA69" s="207"/>
      <c r="KBB69" s="207"/>
      <c r="KBC69" s="207"/>
      <c r="KBQ69" s="207"/>
      <c r="KBR69" s="207"/>
      <c r="KBS69" s="207"/>
      <c r="KCG69" s="207"/>
      <c r="KCH69" s="207"/>
      <c r="KCI69" s="207"/>
      <c r="KCW69" s="207"/>
      <c r="KCX69" s="207"/>
      <c r="KCY69" s="207"/>
      <c r="KDM69" s="207"/>
      <c r="KDN69" s="207"/>
      <c r="KDO69" s="207"/>
      <c r="KEC69" s="207"/>
      <c r="KED69" s="207"/>
      <c r="KEE69" s="207"/>
      <c r="KES69" s="207"/>
      <c r="KET69" s="207"/>
      <c r="KEU69" s="207"/>
      <c r="KFI69" s="207"/>
      <c r="KFJ69" s="207"/>
      <c r="KFK69" s="207"/>
      <c r="KFY69" s="207"/>
      <c r="KFZ69" s="207"/>
      <c r="KGA69" s="207"/>
      <c r="KGO69" s="207"/>
      <c r="KGP69" s="207"/>
      <c r="KGQ69" s="207"/>
      <c r="KHE69" s="207"/>
      <c r="KHF69" s="207"/>
      <c r="KHG69" s="207"/>
      <c r="KHU69" s="207"/>
      <c r="KHV69" s="207"/>
      <c r="KHW69" s="207"/>
      <c r="KIK69" s="207"/>
      <c r="KIL69" s="207"/>
      <c r="KIM69" s="207"/>
      <c r="KJA69" s="207"/>
      <c r="KJB69" s="207"/>
      <c r="KJC69" s="207"/>
      <c r="KJQ69" s="207"/>
      <c r="KJR69" s="207"/>
      <c r="KJS69" s="207"/>
      <c r="KKG69" s="207"/>
      <c r="KKH69" s="207"/>
      <c r="KKI69" s="207"/>
      <c r="KKW69" s="207"/>
      <c r="KKX69" s="207"/>
      <c r="KKY69" s="207"/>
      <c r="KLM69" s="207"/>
      <c r="KLN69" s="207"/>
      <c r="KLO69" s="207"/>
      <c r="KMC69" s="207"/>
      <c r="KMD69" s="207"/>
      <c r="KME69" s="207"/>
      <c r="KMS69" s="207"/>
      <c r="KMT69" s="207"/>
      <c r="KMU69" s="207"/>
      <c r="KNI69" s="207"/>
      <c r="KNJ69" s="207"/>
      <c r="KNK69" s="207"/>
      <c r="KNY69" s="207"/>
      <c r="KNZ69" s="207"/>
      <c r="KOA69" s="207"/>
      <c r="KOO69" s="207"/>
      <c r="KOP69" s="207"/>
      <c r="KOQ69" s="207"/>
      <c r="KPE69" s="207"/>
      <c r="KPF69" s="207"/>
      <c r="KPG69" s="207"/>
      <c r="KPU69" s="207"/>
      <c r="KPV69" s="207"/>
      <c r="KPW69" s="207"/>
      <c r="KQK69" s="207"/>
      <c r="KQL69" s="207"/>
      <c r="KQM69" s="207"/>
      <c r="KRA69" s="207"/>
      <c r="KRB69" s="207"/>
      <c r="KRC69" s="207"/>
      <c r="KRQ69" s="207"/>
      <c r="KRR69" s="207"/>
      <c r="KRS69" s="207"/>
      <c r="KSG69" s="207"/>
      <c r="KSH69" s="207"/>
      <c r="KSI69" s="207"/>
      <c r="KSW69" s="207"/>
      <c r="KSX69" s="207"/>
      <c r="KSY69" s="207"/>
      <c r="KTM69" s="207"/>
      <c r="KTN69" s="207"/>
      <c r="KTO69" s="207"/>
      <c r="KUC69" s="207"/>
      <c r="KUD69" s="207"/>
      <c r="KUE69" s="207"/>
      <c r="KUS69" s="207"/>
      <c r="KUT69" s="207"/>
      <c r="KUU69" s="207"/>
      <c r="KVI69" s="207"/>
      <c r="KVJ69" s="207"/>
      <c r="KVK69" s="207"/>
      <c r="KVY69" s="207"/>
      <c r="KVZ69" s="207"/>
      <c r="KWA69" s="207"/>
      <c r="KWO69" s="207"/>
      <c r="KWP69" s="207"/>
      <c r="KWQ69" s="207"/>
      <c r="KXE69" s="207"/>
      <c r="KXF69" s="207"/>
      <c r="KXG69" s="207"/>
      <c r="KXU69" s="207"/>
      <c r="KXV69" s="207"/>
      <c r="KXW69" s="207"/>
      <c r="KYK69" s="207"/>
      <c r="KYL69" s="207"/>
      <c r="KYM69" s="207"/>
      <c r="KZA69" s="207"/>
      <c r="KZB69" s="207"/>
      <c r="KZC69" s="207"/>
      <c r="KZQ69" s="207"/>
      <c r="KZR69" s="207"/>
      <c r="KZS69" s="207"/>
      <c r="LAG69" s="207"/>
      <c r="LAH69" s="207"/>
      <c r="LAI69" s="207"/>
      <c r="LAW69" s="207"/>
      <c r="LAX69" s="207"/>
      <c r="LAY69" s="207"/>
      <c r="LBM69" s="207"/>
      <c r="LBN69" s="207"/>
      <c r="LBO69" s="207"/>
      <c r="LCC69" s="207"/>
      <c r="LCD69" s="207"/>
      <c r="LCE69" s="207"/>
      <c r="LCS69" s="207"/>
      <c r="LCT69" s="207"/>
      <c r="LCU69" s="207"/>
      <c r="LDI69" s="207"/>
      <c r="LDJ69" s="207"/>
      <c r="LDK69" s="207"/>
      <c r="LDY69" s="207"/>
      <c r="LDZ69" s="207"/>
      <c r="LEA69" s="207"/>
      <c r="LEO69" s="207"/>
      <c r="LEP69" s="207"/>
      <c r="LEQ69" s="207"/>
      <c r="LFE69" s="207"/>
      <c r="LFF69" s="207"/>
      <c r="LFG69" s="207"/>
      <c r="LFU69" s="207"/>
      <c r="LFV69" s="207"/>
      <c r="LFW69" s="207"/>
      <c r="LGK69" s="207"/>
      <c r="LGL69" s="207"/>
      <c r="LGM69" s="207"/>
      <c r="LHA69" s="207"/>
      <c r="LHB69" s="207"/>
      <c r="LHC69" s="207"/>
      <c r="LHQ69" s="207"/>
      <c r="LHR69" s="207"/>
      <c r="LHS69" s="207"/>
      <c r="LIG69" s="207"/>
      <c r="LIH69" s="207"/>
      <c r="LII69" s="207"/>
      <c r="LIW69" s="207"/>
      <c r="LIX69" s="207"/>
      <c r="LIY69" s="207"/>
      <c r="LJM69" s="207"/>
      <c r="LJN69" s="207"/>
      <c r="LJO69" s="207"/>
      <c r="LKC69" s="207"/>
      <c r="LKD69" s="207"/>
      <c r="LKE69" s="207"/>
      <c r="LKS69" s="207"/>
      <c r="LKT69" s="207"/>
      <c r="LKU69" s="207"/>
      <c r="LLI69" s="207"/>
      <c r="LLJ69" s="207"/>
      <c r="LLK69" s="207"/>
      <c r="LLY69" s="207"/>
      <c r="LLZ69" s="207"/>
      <c r="LMA69" s="207"/>
      <c r="LMO69" s="207"/>
      <c r="LMP69" s="207"/>
      <c r="LMQ69" s="207"/>
      <c r="LNE69" s="207"/>
      <c r="LNF69" s="207"/>
      <c r="LNG69" s="207"/>
      <c r="LNU69" s="207"/>
      <c r="LNV69" s="207"/>
      <c r="LNW69" s="207"/>
      <c r="LOK69" s="207"/>
      <c r="LOL69" s="207"/>
      <c r="LOM69" s="207"/>
      <c r="LPA69" s="207"/>
      <c r="LPB69" s="207"/>
      <c r="LPC69" s="207"/>
      <c r="LPQ69" s="207"/>
      <c r="LPR69" s="207"/>
      <c r="LPS69" s="207"/>
      <c r="LQG69" s="207"/>
      <c r="LQH69" s="207"/>
      <c r="LQI69" s="207"/>
      <c r="LQW69" s="207"/>
      <c r="LQX69" s="207"/>
      <c r="LQY69" s="207"/>
      <c r="LRM69" s="207"/>
      <c r="LRN69" s="207"/>
      <c r="LRO69" s="207"/>
      <c r="LSC69" s="207"/>
      <c r="LSD69" s="207"/>
      <c r="LSE69" s="207"/>
      <c r="LSS69" s="207"/>
      <c r="LST69" s="207"/>
      <c r="LSU69" s="207"/>
      <c r="LTI69" s="207"/>
      <c r="LTJ69" s="207"/>
      <c r="LTK69" s="207"/>
      <c r="LTY69" s="207"/>
      <c r="LTZ69" s="207"/>
      <c r="LUA69" s="207"/>
      <c r="LUO69" s="207"/>
      <c r="LUP69" s="207"/>
      <c r="LUQ69" s="207"/>
      <c r="LVE69" s="207"/>
      <c r="LVF69" s="207"/>
      <c r="LVG69" s="207"/>
      <c r="LVU69" s="207"/>
      <c r="LVV69" s="207"/>
      <c r="LVW69" s="207"/>
      <c r="LWK69" s="207"/>
      <c r="LWL69" s="207"/>
      <c r="LWM69" s="207"/>
      <c r="LXA69" s="207"/>
      <c r="LXB69" s="207"/>
      <c r="LXC69" s="207"/>
      <c r="LXQ69" s="207"/>
      <c r="LXR69" s="207"/>
      <c r="LXS69" s="207"/>
      <c r="LYG69" s="207"/>
      <c r="LYH69" s="207"/>
      <c r="LYI69" s="207"/>
      <c r="LYW69" s="207"/>
      <c r="LYX69" s="207"/>
      <c r="LYY69" s="207"/>
      <c r="LZM69" s="207"/>
      <c r="LZN69" s="207"/>
      <c r="LZO69" s="207"/>
      <c r="MAC69" s="207"/>
      <c r="MAD69" s="207"/>
      <c r="MAE69" s="207"/>
      <c r="MAS69" s="207"/>
      <c r="MAT69" s="207"/>
      <c r="MAU69" s="207"/>
      <c r="MBI69" s="207"/>
      <c r="MBJ69" s="207"/>
      <c r="MBK69" s="207"/>
      <c r="MBY69" s="207"/>
      <c r="MBZ69" s="207"/>
      <c r="MCA69" s="207"/>
      <c r="MCO69" s="207"/>
      <c r="MCP69" s="207"/>
      <c r="MCQ69" s="207"/>
      <c r="MDE69" s="207"/>
      <c r="MDF69" s="207"/>
      <c r="MDG69" s="207"/>
      <c r="MDU69" s="207"/>
      <c r="MDV69" s="207"/>
      <c r="MDW69" s="207"/>
      <c r="MEK69" s="207"/>
      <c r="MEL69" s="207"/>
      <c r="MEM69" s="207"/>
      <c r="MFA69" s="207"/>
      <c r="MFB69" s="207"/>
      <c r="MFC69" s="207"/>
      <c r="MFQ69" s="207"/>
      <c r="MFR69" s="207"/>
      <c r="MFS69" s="207"/>
      <c r="MGG69" s="207"/>
      <c r="MGH69" s="207"/>
      <c r="MGI69" s="207"/>
      <c r="MGW69" s="207"/>
      <c r="MGX69" s="207"/>
      <c r="MGY69" s="207"/>
      <c r="MHM69" s="207"/>
      <c r="MHN69" s="207"/>
      <c r="MHO69" s="207"/>
      <c r="MIC69" s="207"/>
      <c r="MID69" s="207"/>
      <c r="MIE69" s="207"/>
      <c r="MIS69" s="207"/>
      <c r="MIT69" s="207"/>
      <c r="MIU69" s="207"/>
      <c r="MJI69" s="207"/>
      <c r="MJJ69" s="207"/>
      <c r="MJK69" s="207"/>
      <c r="MJY69" s="207"/>
      <c r="MJZ69" s="207"/>
      <c r="MKA69" s="207"/>
      <c r="MKO69" s="207"/>
      <c r="MKP69" s="207"/>
      <c r="MKQ69" s="207"/>
      <c r="MLE69" s="207"/>
      <c r="MLF69" s="207"/>
      <c r="MLG69" s="207"/>
      <c r="MLU69" s="207"/>
      <c r="MLV69" s="207"/>
      <c r="MLW69" s="207"/>
      <c r="MMK69" s="207"/>
      <c r="MML69" s="207"/>
      <c r="MMM69" s="207"/>
      <c r="MNA69" s="207"/>
      <c r="MNB69" s="207"/>
      <c r="MNC69" s="207"/>
      <c r="MNQ69" s="207"/>
      <c r="MNR69" s="207"/>
      <c r="MNS69" s="207"/>
      <c r="MOG69" s="207"/>
      <c r="MOH69" s="207"/>
      <c r="MOI69" s="207"/>
      <c r="MOW69" s="207"/>
      <c r="MOX69" s="207"/>
      <c r="MOY69" s="207"/>
      <c r="MPM69" s="207"/>
      <c r="MPN69" s="207"/>
      <c r="MPO69" s="207"/>
      <c r="MQC69" s="207"/>
      <c r="MQD69" s="207"/>
      <c r="MQE69" s="207"/>
      <c r="MQS69" s="207"/>
      <c r="MQT69" s="207"/>
      <c r="MQU69" s="207"/>
      <c r="MRI69" s="207"/>
      <c r="MRJ69" s="207"/>
      <c r="MRK69" s="207"/>
      <c r="MRY69" s="207"/>
      <c r="MRZ69" s="207"/>
      <c r="MSA69" s="207"/>
      <c r="MSO69" s="207"/>
      <c r="MSP69" s="207"/>
      <c r="MSQ69" s="207"/>
      <c r="MTE69" s="207"/>
      <c r="MTF69" s="207"/>
      <c r="MTG69" s="207"/>
      <c r="MTU69" s="207"/>
      <c r="MTV69" s="207"/>
      <c r="MTW69" s="207"/>
      <c r="MUK69" s="207"/>
      <c r="MUL69" s="207"/>
      <c r="MUM69" s="207"/>
      <c r="MVA69" s="207"/>
      <c r="MVB69" s="207"/>
      <c r="MVC69" s="207"/>
      <c r="MVQ69" s="207"/>
      <c r="MVR69" s="207"/>
      <c r="MVS69" s="207"/>
      <c r="MWG69" s="207"/>
      <c r="MWH69" s="207"/>
      <c r="MWI69" s="207"/>
      <c r="MWW69" s="207"/>
      <c r="MWX69" s="207"/>
      <c r="MWY69" s="207"/>
      <c r="MXM69" s="207"/>
      <c r="MXN69" s="207"/>
      <c r="MXO69" s="207"/>
      <c r="MYC69" s="207"/>
      <c r="MYD69" s="207"/>
      <c r="MYE69" s="207"/>
      <c r="MYS69" s="207"/>
      <c r="MYT69" s="207"/>
      <c r="MYU69" s="207"/>
      <c r="MZI69" s="207"/>
      <c r="MZJ69" s="207"/>
      <c r="MZK69" s="207"/>
      <c r="MZY69" s="207"/>
      <c r="MZZ69" s="207"/>
      <c r="NAA69" s="207"/>
      <c r="NAO69" s="207"/>
      <c r="NAP69" s="207"/>
      <c r="NAQ69" s="207"/>
      <c r="NBE69" s="207"/>
      <c r="NBF69" s="207"/>
      <c r="NBG69" s="207"/>
      <c r="NBU69" s="207"/>
      <c r="NBV69" s="207"/>
      <c r="NBW69" s="207"/>
      <c r="NCK69" s="207"/>
      <c r="NCL69" s="207"/>
      <c r="NCM69" s="207"/>
      <c r="NDA69" s="207"/>
      <c r="NDB69" s="207"/>
      <c r="NDC69" s="207"/>
      <c r="NDQ69" s="207"/>
      <c r="NDR69" s="207"/>
      <c r="NDS69" s="207"/>
      <c r="NEG69" s="207"/>
      <c r="NEH69" s="207"/>
      <c r="NEI69" s="207"/>
      <c r="NEW69" s="207"/>
      <c r="NEX69" s="207"/>
      <c r="NEY69" s="207"/>
      <c r="NFM69" s="207"/>
      <c r="NFN69" s="207"/>
      <c r="NFO69" s="207"/>
      <c r="NGC69" s="207"/>
      <c r="NGD69" s="207"/>
      <c r="NGE69" s="207"/>
      <c r="NGS69" s="207"/>
      <c r="NGT69" s="207"/>
      <c r="NGU69" s="207"/>
      <c r="NHI69" s="207"/>
      <c r="NHJ69" s="207"/>
      <c r="NHK69" s="207"/>
      <c r="NHY69" s="207"/>
      <c r="NHZ69" s="207"/>
      <c r="NIA69" s="207"/>
      <c r="NIO69" s="207"/>
      <c r="NIP69" s="207"/>
      <c r="NIQ69" s="207"/>
      <c r="NJE69" s="207"/>
      <c r="NJF69" s="207"/>
      <c r="NJG69" s="207"/>
      <c r="NJU69" s="207"/>
      <c r="NJV69" s="207"/>
      <c r="NJW69" s="207"/>
      <c r="NKK69" s="207"/>
      <c r="NKL69" s="207"/>
      <c r="NKM69" s="207"/>
      <c r="NLA69" s="207"/>
      <c r="NLB69" s="207"/>
      <c r="NLC69" s="207"/>
      <c r="NLQ69" s="207"/>
      <c r="NLR69" s="207"/>
      <c r="NLS69" s="207"/>
      <c r="NMG69" s="207"/>
      <c r="NMH69" s="207"/>
      <c r="NMI69" s="207"/>
      <c r="NMW69" s="207"/>
      <c r="NMX69" s="207"/>
      <c r="NMY69" s="207"/>
      <c r="NNM69" s="207"/>
      <c r="NNN69" s="207"/>
      <c r="NNO69" s="207"/>
      <c r="NOC69" s="207"/>
      <c r="NOD69" s="207"/>
      <c r="NOE69" s="207"/>
      <c r="NOS69" s="207"/>
      <c r="NOT69" s="207"/>
      <c r="NOU69" s="207"/>
      <c r="NPI69" s="207"/>
      <c r="NPJ69" s="207"/>
      <c r="NPK69" s="207"/>
      <c r="NPY69" s="207"/>
      <c r="NPZ69" s="207"/>
      <c r="NQA69" s="207"/>
      <c r="NQO69" s="207"/>
      <c r="NQP69" s="207"/>
      <c r="NQQ69" s="207"/>
      <c r="NRE69" s="207"/>
      <c r="NRF69" s="207"/>
      <c r="NRG69" s="207"/>
      <c r="NRU69" s="207"/>
      <c r="NRV69" s="207"/>
      <c r="NRW69" s="207"/>
      <c r="NSK69" s="207"/>
      <c r="NSL69" s="207"/>
      <c r="NSM69" s="207"/>
      <c r="NTA69" s="207"/>
      <c r="NTB69" s="207"/>
      <c r="NTC69" s="207"/>
      <c r="NTQ69" s="207"/>
      <c r="NTR69" s="207"/>
      <c r="NTS69" s="207"/>
      <c r="NUG69" s="207"/>
      <c r="NUH69" s="207"/>
      <c r="NUI69" s="207"/>
      <c r="NUW69" s="207"/>
      <c r="NUX69" s="207"/>
      <c r="NUY69" s="207"/>
      <c r="NVM69" s="207"/>
      <c r="NVN69" s="207"/>
      <c r="NVO69" s="207"/>
      <c r="NWC69" s="207"/>
      <c r="NWD69" s="207"/>
      <c r="NWE69" s="207"/>
      <c r="NWS69" s="207"/>
      <c r="NWT69" s="207"/>
      <c r="NWU69" s="207"/>
      <c r="NXI69" s="207"/>
      <c r="NXJ69" s="207"/>
      <c r="NXK69" s="207"/>
      <c r="NXY69" s="207"/>
      <c r="NXZ69" s="207"/>
      <c r="NYA69" s="207"/>
      <c r="NYO69" s="207"/>
      <c r="NYP69" s="207"/>
      <c r="NYQ69" s="207"/>
      <c r="NZE69" s="207"/>
      <c r="NZF69" s="207"/>
      <c r="NZG69" s="207"/>
      <c r="NZU69" s="207"/>
      <c r="NZV69" s="207"/>
      <c r="NZW69" s="207"/>
      <c r="OAK69" s="207"/>
      <c r="OAL69" s="207"/>
      <c r="OAM69" s="207"/>
      <c r="OBA69" s="207"/>
      <c r="OBB69" s="207"/>
      <c r="OBC69" s="207"/>
      <c r="OBQ69" s="207"/>
      <c r="OBR69" s="207"/>
      <c r="OBS69" s="207"/>
      <c r="OCG69" s="207"/>
      <c r="OCH69" s="207"/>
      <c r="OCI69" s="207"/>
      <c r="OCW69" s="207"/>
      <c r="OCX69" s="207"/>
      <c r="OCY69" s="207"/>
      <c r="ODM69" s="207"/>
      <c r="ODN69" s="207"/>
      <c r="ODO69" s="207"/>
      <c r="OEC69" s="207"/>
      <c r="OED69" s="207"/>
      <c r="OEE69" s="207"/>
      <c r="OES69" s="207"/>
      <c r="OET69" s="207"/>
      <c r="OEU69" s="207"/>
      <c r="OFI69" s="207"/>
      <c r="OFJ69" s="207"/>
      <c r="OFK69" s="207"/>
      <c r="OFY69" s="207"/>
      <c r="OFZ69" s="207"/>
      <c r="OGA69" s="207"/>
      <c r="OGO69" s="207"/>
      <c r="OGP69" s="207"/>
      <c r="OGQ69" s="207"/>
      <c r="OHE69" s="207"/>
      <c r="OHF69" s="207"/>
      <c r="OHG69" s="207"/>
      <c r="OHU69" s="207"/>
      <c r="OHV69" s="207"/>
      <c r="OHW69" s="207"/>
      <c r="OIK69" s="207"/>
      <c r="OIL69" s="207"/>
      <c r="OIM69" s="207"/>
      <c r="OJA69" s="207"/>
      <c r="OJB69" s="207"/>
      <c r="OJC69" s="207"/>
      <c r="OJQ69" s="207"/>
      <c r="OJR69" s="207"/>
      <c r="OJS69" s="207"/>
      <c r="OKG69" s="207"/>
      <c r="OKH69" s="207"/>
      <c r="OKI69" s="207"/>
      <c r="OKW69" s="207"/>
      <c r="OKX69" s="207"/>
      <c r="OKY69" s="207"/>
      <c r="OLM69" s="207"/>
      <c r="OLN69" s="207"/>
      <c r="OLO69" s="207"/>
      <c r="OMC69" s="207"/>
      <c r="OMD69" s="207"/>
      <c r="OME69" s="207"/>
      <c r="OMS69" s="207"/>
      <c r="OMT69" s="207"/>
      <c r="OMU69" s="207"/>
      <c r="ONI69" s="207"/>
      <c r="ONJ69" s="207"/>
      <c r="ONK69" s="207"/>
      <c r="ONY69" s="207"/>
      <c r="ONZ69" s="207"/>
      <c r="OOA69" s="207"/>
      <c r="OOO69" s="207"/>
      <c r="OOP69" s="207"/>
      <c r="OOQ69" s="207"/>
      <c r="OPE69" s="207"/>
      <c r="OPF69" s="207"/>
      <c r="OPG69" s="207"/>
      <c r="OPU69" s="207"/>
      <c r="OPV69" s="207"/>
      <c r="OPW69" s="207"/>
      <c r="OQK69" s="207"/>
      <c r="OQL69" s="207"/>
      <c r="OQM69" s="207"/>
      <c r="ORA69" s="207"/>
      <c r="ORB69" s="207"/>
      <c r="ORC69" s="207"/>
      <c r="ORQ69" s="207"/>
      <c r="ORR69" s="207"/>
      <c r="ORS69" s="207"/>
      <c r="OSG69" s="207"/>
      <c r="OSH69" s="207"/>
      <c r="OSI69" s="207"/>
      <c r="OSW69" s="207"/>
      <c r="OSX69" s="207"/>
      <c r="OSY69" s="207"/>
      <c r="OTM69" s="207"/>
      <c r="OTN69" s="207"/>
      <c r="OTO69" s="207"/>
      <c r="OUC69" s="207"/>
      <c r="OUD69" s="207"/>
      <c r="OUE69" s="207"/>
      <c r="OUS69" s="207"/>
      <c r="OUT69" s="207"/>
      <c r="OUU69" s="207"/>
      <c r="OVI69" s="207"/>
      <c r="OVJ69" s="207"/>
      <c r="OVK69" s="207"/>
      <c r="OVY69" s="207"/>
      <c r="OVZ69" s="207"/>
      <c r="OWA69" s="207"/>
      <c r="OWO69" s="207"/>
      <c r="OWP69" s="207"/>
      <c r="OWQ69" s="207"/>
      <c r="OXE69" s="207"/>
      <c r="OXF69" s="207"/>
      <c r="OXG69" s="207"/>
      <c r="OXU69" s="207"/>
      <c r="OXV69" s="207"/>
      <c r="OXW69" s="207"/>
      <c r="OYK69" s="207"/>
      <c r="OYL69" s="207"/>
      <c r="OYM69" s="207"/>
      <c r="OZA69" s="207"/>
      <c r="OZB69" s="207"/>
      <c r="OZC69" s="207"/>
      <c r="OZQ69" s="207"/>
      <c r="OZR69" s="207"/>
      <c r="OZS69" s="207"/>
      <c r="PAG69" s="207"/>
      <c r="PAH69" s="207"/>
      <c r="PAI69" s="207"/>
      <c r="PAW69" s="207"/>
      <c r="PAX69" s="207"/>
      <c r="PAY69" s="207"/>
      <c r="PBM69" s="207"/>
      <c r="PBN69" s="207"/>
      <c r="PBO69" s="207"/>
      <c r="PCC69" s="207"/>
      <c r="PCD69" s="207"/>
      <c r="PCE69" s="207"/>
      <c r="PCS69" s="207"/>
      <c r="PCT69" s="207"/>
      <c r="PCU69" s="207"/>
      <c r="PDI69" s="207"/>
      <c r="PDJ69" s="207"/>
      <c r="PDK69" s="207"/>
      <c r="PDY69" s="207"/>
      <c r="PDZ69" s="207"/>
      <c r="PEA69" s="207"/>
      <c r="PEO69" s="207"/>
      <c r="PEP69" s="207"/>
      <c r="PEQ69" s="207"/>
      <c r="PFE69" s="207"/>
      <c r="PFF69" s="207"/>
      <c r="PFG69" s="207"/>
      <c r="PFU69" s="207"/>
      <c r="PFV69" s="207"/>
      <c r="PFW69" s="207"/>
      <c r="PGK69" s="207"/>
      <c r="PGL69" s="207"/>
      <c r="PGM69" s="207"/>
      <c r="PHA69" s="207"/>
      <c r="PHB69" s="207"/>
      <c r="PHC69" s="207"/>
      <c r="PHQ69" s="207"/>
      <c r="PHR69" s="207"/>
      <c r="PHS69" s="207"/>
      <c r="PIG69" s="207"/>
      <c r="PIH69" s="207"/>
      <c r="PII69" s="207"/>
      <c r="PIW69" s="207"/>
      <c r="PIX69" s="207"/>
      <c r="PIY69" s="207"/>
      <c r="PJM69" s="207"/>
      <c r="PJN69" s="207"/>
      <c r="PJO69" s="207"/>
      <c r="PKC69" s="207"/>
      <c r="PKD69" s="207"/>
      <c r="PKE69" s="207"/>
      <c r="PKS69" s="207"/>
      <c r="PKT69" s="207"/>
      <c r="PKU69" s="207"/>
      <c r="PLI69" s="207"/>
      <c r="PLJ69" s="207"/>
      <c r="PLK69" s="207"/>
      <c r="PLY69" s="207"/>
      <c r="PLZ69" s="207"/>
      <c r="PMA69" s="207"/>
      <c r="PMO69" s="207"/>
      <c r="PMP69" s="207"/>
      <c r="PMQ69" s="207"/>
      <c r="PNE69" s="207"/>
      <c r="PNF69" s="207"/>
      <c r="PNG69" s="207"/>
      <c r="PNU69" s="207"/>
      <c r="PNV69" s="207"/>
      <c r="PNW69" s="207"/>
      <c r="POK69" s="207"/>
      <c r="POL69" s="207"/>
      <c r="POM69" s="207"/>
      <c r="PPA69" s="207"/>
      <c r="PPB69" s="207"/>
      <c r="PPC69" s="207"/>
      <c r="PPQ69" s="207"/>
      <c r="PPR69" s="207"/>
      <c r="PPS69" s="207"/>
      <c r="PQG69" s="207"/>
      <c r="PQH69" s="207"/>
      <c r="PQI69" s="207"/>
      <c r="PQW69" s="207"/>
      <c r="PQX69" s="207"/>
      <c r="PQY69" s="207"/>
      <c r="PRM69" s="207"/>
      <c r="PRN69" s="207"/>
      <c r="PRO69" s="207"/>
      <c r="PSC69" s="207"/>
      <c r="PSD69" s="207"/>
      <c r="PSE69" s="207"/>
      <c r="PSS69" s="207"/>
      <c r="PST69" s="207"/>
      <c r="PSU69" s="207"/>
      <c r="PTI69" s="207"/>
      <c r="PTJ69" s="207"/>
      <c r="PTK69" s="207"/>
      <c r="PTY69" s="207"/>
      <c r="PTZ69" s="207"/>
      <c r="PUA69" s="207"/>
      <c r="PUO69" s="207"/>
      <c r="PUP69" s="207"/>
      <c r="PUQ69" s="207"/>
      <c r="PVE69" s="207"/>
      <c r="PVF69" s="207"/>
      <c r="PVG69" s="207"/>
      <c r="PVU69" s="207"/>
      <c r="PVV69" s="207"/>
      <c r="PVW69" s="207"/>
      <c r="PWK69" s="207"/>
      <c r="PWL69" s="207"/>
      <c r="PWM69" s="207"/>
      <c r="PXA69" s="207"/>
      <c r="PXB69" s="207"/>
      <c r="PXC69" s="207"/>
      <c r="PXQ69" s="207"/>
      <c r="PXR69" s="207"/>
      <c r="PXS69" s="207"/>
      <c r="PYG69" s="207"/>
      <c r="PYH69" s="207"/>
      <c r="PYI69" s="207"/>
      <c r="PYW69" s="207"/>
      <c r="PYX69" s="207"/>
      <c r="PYY69" s="207"/>
      <c r="PZM69" s="207"/>
      <c r="PZN69" s="207"/>
      <c r="PZO69" s="207"/>
      <c r="QAC69" s="207"/>
      <c r="QAD69" s="207"/>
      <c r="QAE69" s="207"/>
      <c r="QAS69" s="207"/>
      <c r="QAT69" s="207"/>
      <c r="QAU69" s="207"/>
      <c r="QBI69" s="207"/>
      <c r="QBJ69" s="207"/>
      <c r="QBK69" s="207"/>
      <c r="QBY69" s="207"/>
      <c r="QBZ69" s="207"/>
      <c r="QCA69" s="207"/>
      <c r="QCO69" s="207"/>
      <c r="QCP69" s="207"/>
      <c r="QCQ69" s="207"/>
      <c r="QDE69" s="207"/>
      <c r="QDF69" s="207"/>
      <c r="QDG69" s="207"/>
      <c r="QDU69" s="207"/>
      <c r="QDV69" s="207"/>
      <c r="QDW69" s="207"/>
      <c r="QEK69" s="207"/>
      <c r="QEL69" s="207"/>
      <c r="QEM69" s="207"/>
      <c r="QFA69" s="207"/>
      <c r="QFB69" s="207"/>
      <c r="QFC69" s="207"/>
      <c r="QFQ69" s="207"/>
      <c r="QFR69" s="207"/>
      <c r="QFS69" s="207"/>
      <c r="QGG69" s="207"/>
      <c r="QGH69" s="207"/>
      <c r="QGI69" s="207"/>
      <c r="QGW69" s="207"/>
      <c r="QGX69" s="207"/>
      <c r="QGY69" s="207"/>
      <c r="QHM69" s="207"/>
      <c r="QHN69" s="207"/>
      <c r="QHO69" s="207"/>
      <c r="QIC69" s="207"/>
      <c r="QID69" s="207"/>
      <c r="QIE69" s="207"/>
      <c r="QIS69" s="207"/>
      <c r="QIT69" s="207"/>
      <c r="QIU69" s="207"/>
      <c r="QJI69" s="207"/>
      <c r="QJJ69" s="207"/>
      <c r="QJK69" s="207"/>
      <c r="QJY69" s="207"/>
      <c r="QJZ69" s="207"/>
      <c r="QKA69" s="207"/>
      <c r="QKO69" s="207"/>
      <c r="QKP69" s="207"/>
      <c r="QKQ69" s="207"/>
      <c r="QLE69" s="207"/>
      <c r="QLF69" s="207"/>
      <c r="QLG69" s="207"/>
      <c r="QLU69" s="207"/>
      <c r="QLV69" s="207"/>
      <c r="QLW69" s="207"/>
      <c r="QMK69" s="207"/>
      <c r="QML69" s="207"/>
      <c r="QMM69" s="207"/>
      <c r="QNA69" s="207"/>
      <c r="QNB69" s="207"/>
      <c r="QNC69" s="207"/>
      <c r="QNQ69" s="207"/>
      <c r="QNR69" s="207"/>
      <c r="QNS69" s="207"/>
      <c r="QOG69" s="207"/>
      <c r="QOH69" s="207"/>
      <c r="QOI69" s="207"/>
      <c r="QOW69" s="207"/>
      <c r="QOX69" s="207"/>
      <c r="QOY69" s="207"/>
      <c r="QPM69" s="207"/>
      <c r="QPN69" s="207"/>
      <c r="QPO69" s="207"/>
      <c r="QQC69" s="207"/>
      <c r="QQD69" s="207"/>
      <c r="QQE69" s="207"/>
      <c r="QQS69" s="207"/>
      <c r="QQT69" s="207"/>
      <c r="QQU69" s="207"/>
      <c r="QRI69" s="207"/>
      <c r="QRJ69" s="207"/>
      <c r="QRK69" s="207"/>
      <c r="QRY69" s="207"/>
      <c r="QRZ69" s="207"/>
      <c r="QSA69" s="207"/>
      <c r="QSO69" s="207"/>
      <c r="QSP69" s="207"/>
      <c r="QSQ69" s="207"/>
      <c r="QTE69" s="207"/>
      <c r="QTF69" s="207"/>
      <c r="QTG69" s="207"/>
      <c r="QTU69" s="207"/>
      <c r="QTV69" s="207"/>
      <c r="QTW69" s="207"/>
      <c r="QUK69" s="207"/>
      <c r="QUL69" s="207"/>
      <c r="QUM69" s="207"/>
      <c r="QVA69" s="207"/>
      <c r="QVB69" s="207"/>
      <c r="QVC69" s="207"/>
      <c r="QVQ69" s="207"/>
      <c r="QVR69" s="207"/>
      <c r="QVS69" s="207"/>
      <c r="QWG69" s="207"/>
      <c r="QWH69" s="207"/>
      <c r="QWI69" s="207"/>
      <c r="QWW69" s="207"/>
      <c r="QWX69" s="207"/>
      <c r="QWY69" s="207"/>
      <c r="QXM69" s="207"/>
      <c r="QXN69" s="207"/>
      <c r="QXO69" s="207"/>
      <c r="QYC69" s="207"/>
      <c r="QYD69" s="207"/>
      <c r="QYE69" s="207"/>
      <c r="QYS69" s="207"/>
      <c r="QYT69" s="207"/>
      <c r="QYU69" s="207"/>
      <c r="QZI69" s="207"/>
      <c r="QZJ69" s="207"/>
      <c r="QZK69" s="207"/>
      <c r="QZY69" s="207"/>
      <c r="QZZ69" s="207"/>
      <c r="RAA69" s="207"/>
      <c r="RAO69" s="207"/>
      <c r="RAP69" s="207"/>
      <c r="RAQ69" s="207"/>
      <c r="RBE69" s="207"/>
      <c r="RBF69" s="207"/>
      <c r="RBG69" s="207"/>
      <c r="RBU69" s="207"/>
      <c r="RBV69" s="207"/>
      <c r="RBW69" s="207"/>
      <c r="RCK69" s="207"/>
      <c r="RCL69" s="207"/>
      <c r="RCM69" s="207"/>
      <c r="RDA69" s="207"/>
      <c r="RDB69" s="207"/>
      <c r="RDC69" s="207"/>
      <c r="RDQ69" s="207"/>
      <c r="RDR69" s="207"/>
      <c r="RDS69" s="207"/>
      <c r="REG69" s="207"/>
      <c r="REH69" s="207"/>
      <c r="REI69" s="207"/>
      <c r="REW69" s="207"/>
      <c r="REX69" s="207"/>
      <c r="REY69" s="207"/>
      <c r="RFM69" s="207"/>
      <c r="RFN69" s="207"/>
      <c r="RFO69" s="207"/>
      <c r="RGC69" s="207"/>
      <c r="RGD69" s="207"/>
      <c r="RGE69" s="207"/>
      <c r="RGS69" s="207"/>
      <c r="RGT69" s="207"/>
      <c r="RGU69" s="207"/>
      <c r="RHI69" s="207"/>
      <c r="RHJ69" s="207"/>
      <c r="RHK69" s="207"/>
      <c r="RHY69" s="207"/>
      <c r="RHZ69" s="207"/>
      <c r="RIA69" s="207"/>
      <c r="RIO69" s="207"/>
      <c r="RIP69" s="207"/>
      <c r="RIQ69" s="207"/>
      <c r="RJE69" s="207"/>
      <c r="RJF69" s="207"/>
      <c r="RJG69" s="207"/>
      <c r="RJU69" s="207"/>
      <c r="RJV69" s="207"/>
      <c r="RJW69" s="207"/>
      <c r="RKK69" s="207"/>
      <c r="RKL69" s="207"/>
      <c r="RKM69" s="207"/>
      <c r="RLA69" s="207"/>
      <c r="RLB69" s="207"/>
      <c r="RLC69" s="207"/>
      <c r="RLQ69" s="207"/>
      <c r="RLR69" s="207"/>
      <c r="RLS69" s="207"/>
      <c r="RMG69" s="207"/>
      <c r="RMH69" s="207"/>
      <c r="RMI69" s="207"/>
      <c r="RMW69" s="207"/>
      <c r="RMX69" s="207"/>
      <c r="RMY69" s="207"/>
      <c r="RNM69" s="207"/>
      <c r="RNN69" s="207"/>
      <c r="RNO69" s="207"/>
      <c r="ROC69" s="207"/>
      <c r="ROD69" s="207"/>
      <c r="ROE69" s="207"/>
      <c r="ROS69" s="207"/>
      <c r="ROT69" s="207"/>
      <c r="ROU69" s="207"/>
      <c r="RPI69" s="207"/>
      <c r="RPJ69" s="207"/>
      <c r="RPK69" s="207"/>
      <c r="RPY69" s="207"/>
      <c r="RPZ69" s="207"/>
      <c r="RQA69" s="207"/>
      <c r="RQO69" s="207"/>
      <c r="RQP69" s="207"/>
      <c r="RQQ69" s="207"/>
      <c r="RRE69" s="207"/>
      <c r="RRF69" s="207"/>
      <c r="RRG69" s="207"/>
      <c r="RRU69" s="207"/>
      <c r="RRV69" s="207"/>
      <c r="RRW69" s="207"/>
      <c r="RSK69" s="207"/>
      <c r="RSL69" s="207"/>
      <c r="RSM69" s="207"/>
      <c r="RTA69" s="207"/>
      <c r="RTB69" s="207"/>
      <c r="RTC69" s="207"/>
      <c r="RTQ69" s="207"/>
      <c r="RTR69" s="207"/>
      <c r="RTS69" s="207"/>
      <c r="RUG69" s="207"/>
      <c r="RUH69" s="207"/>
      <c r="RUI69" s="207"/>
      <c r="RUW69" s="207"/>
      <c r="RUX69" s="207"/>
      <c r="RUY69" s="207"/>
      <c r="RVM69" s="207"/>
      <c r="RVN69" s="207"/>
      <c r="RVO69" s="207"/>
      <c r="RWC69" s="207"/>
      <c r="RWD69" s="207"/>
      <c r="RWE69" s="207"/>
      <c r="RWS69" s="207"/>
      <c r="RWT69" s="207"/>
      <c r="RWU69" s="207"/>
      <c r="RXI69" s="207"/>
      <c r="RXJ69" s="207"/>
      <c r="RXK69" s="207"/>
      <c r="RXY69" s="207"/>
      <c r="RXZ69" s="207"/>
      <c r="RYA69" s="207"/>
      <c r="RYO69" s="207"/>
      <c r="RYP69" s="207"/>
      <c r="RYQ69" s="207"/>
      <c r="RZE69" s="207"/>
      <c r="RZF69" s="207"/>
      <c r="RZG69" s="207"/>
      <c r="RZU69" s="207"/>
      <c r="RZV69" s="207"/>
      <c r="RZW69" s="207"/>
      <c r="SAK69" s="207"/>
      <c r="SAL69" s="207"/>
      <c r="SAM69" s="207"/>
      <c r="SBA69" s="207"/>
      <c r="SBB69" s="207"/>
      <c r="SBC69" s="207"/>
      <c r="SBQ69" s="207"/>
      <c r="SBR69" s="207"/>
      <c r="SBS69" s="207"/>
      <c r="SCG69" s="207"/>
      <c r="SCH69" s="207"/>
      <c r="SCI69" s="207"/>
      <c r="SCW69" s="207"/>
      <c r="SCX69" s="207"/>
      <c r="SCY69" s="207"/>
      <c r="SDM69" s="207"/>
      <c r="SDN69" s="207"/>
      <c r="SDO69" s="207"/>
      <c r="SEC69" s="207"/>
      <c r="SED69" s="207"/>
      <c r="SEE69" s="207"/>
      <c r="SES69" s="207"/>
      <c r="SET69" s="207"/>
      <c r="SEU69" s="207"/>
      <c r="SFI69" s="207"/>
      <c r="SFJ69" s="207"/>
      <c r="SFK69" s="207"/>
      <c r="SFY69" s="207"/>
      <c r="SFZ69" s="207"/>
      <c r="SGA69" s="207"/>
      <c r="SGO69" s="207"/>
      <c r="SGP69" s="207"/>
      <c r="SGQ69" s="207"/>
      <c r="SHE69" s="207"/>
      <c r="SHF69" s="207"/>
      <c r="SHG69" s="207"/>
      <c r="SHU69" s="207"/>
      <c r="SHV69" s="207"/>
      <c r="SHW69" s="207"/>
      <c r="SIK69" s="207"/>
      <c r="SIL69" s="207"/>
      <c r="SIM69" s="207"/>
      <c r="SJA69" s="207"/>
      <c r="SJB69" s="207"/>
      <c r="SJC69" s="207"/>
      <c r="SJQ69" s="207"/>
      <c r="SJR69" s="207"/>
      <c r="SJS69" s="207"/>
      <c r="SKG69" s="207"/>
      <c r="SKH69" s="207"/>
      <c r="SKI69" s="207"/>
      <c r="SKW69" s="207"/>
      <c r="SKX69" s="207"/>
      <c r="SKY69" s="207"/>
      <c r="SLM69" s="207"/>
      <c r="SLN69" s="207"/>
      <c r="SLO69" s="207"/>
      <c r="SMC69" s="207"/>
      <c r="SMD69" s="207"/>
      <c r="SME69" s="207"/>
      <c r="SMS69" s="207"/>
      <c r="SMT69" s="207"/>
      <c r="SMU69" s="207"/>
      <c r="SNI69" s="207"/>
      <c r="SNJ69" s="207"/>
      <c r="SNK69" s="207"/>
      <c r="SNY69" s="207"/>
      <c r="SNZ69" s="207"/>
      <c r="SOA69" s="207"/>
      <c r="SOO69" s="207"/>
      <c r="SOP69" s="207"/>
      <c r="SOQ69" s="207"/>
      <c r="SPE69" s="207"/>
      <c r="SPF69" s="207"/>
      <c r="SPG69" s="207"/>
      <c r="SPU69" s="207"/>
      <c r="SPV69" s="207"/>
      <c r="SPW69" s="207"/>
      <c r="SQK69" s="207"/>
      <c r="SQL69" s="207"/>
      <c r="SQM69" s="207"/>
      <c r="SRA69" s="207"/>
      <c r="SRB69" s="207"/>
      <c r="SRC69" s="207"/>
      <c r="SRQ69" s="207"/>
      <c r="SRR69" s="207"/>
      <c r="SRS69" s="207"/>
      <c r="SSG69" s="207"/>
      <c r="SSH69" s="207"/>
      <c r="SSI69" s="207"/>
      <c r="SSW69" s="207"/>
      <c r="SSX69" s="207"/>
      <c r="SSY69" s="207"/>
      <c r="STM69" s="207"/>
      <c r="STN69" s="207"/>
      <c r="STO69" s="207"/>
      <c r="SUC69" s="207"/>
      <c r="SUD69" s="207"/>
      <c r="SUE69" s="207"/>
      <c r="SUS69" s="207"/>
      <c r="SUT69" s="207"/>
      <c r="SUU69" s="207"/>
      <c r="SVI69" s="207"/>
      <c r="SVJ69" s="207"/>
      <c r="SVK69" s="207"/>
      <c r="SVY69" s="207"/>
      <c r="SVZ69" s="207"/>
      <c r="SWA69" s="207"/>
      <c r="SWO69" s="207"/>
      <c r="SWP69" s="207"/>
      <c r="SWQ69" s="207"/>
      <c r="SXE69" s="207"/>
      <c r="SXF69" s="207"/>
      <c r="SXG69" s="207"/>
      <c r="SXU69" s="207"/>
      <c r="SXV69" s="207"/>
      <c r="SXW69" s="207"/>
      <c r="SYK69" s="207"/>
      <c r="SYL69" s="207"/>
      <c r="SYM69" s="207"/>
      <c r="SZA69" s="207"/>
      <c r="SZB69" s="207"/>
      <c r="SZC69" s="207"/>
      <c r="SZQ69" s="207"/>
      <c r="SZR69" s="207"/>
      <c r="SZS69" s="207"/>
      <c r="TAG69" s="207"/>
      <c r="TAH69" s="207"/>
      <c r="TAI69" s="207"/>
      <c r="TAW69" s="207"/>
      <c r="TAX69" s="207"/>
      <c r="TAY69" s="207"/>
      <c r="TBM69" s="207"/>
      <c r="TBN69" s="207"/>
      <c r="TBO69" s="207"/>
      <c r="TCC69" s="207"/>
      <c r="TCD69" s="207"/>
      <c r="TCE69" s="207"/>
      <c r="TCS69" s="207"/>
      <c r="TCT69" s="207"/>
      <c r="TCU69" s="207"/>
      <c r="TDI69" s="207"/>
      <c r="TDJ69" s="207"/>
      <c r="TDK69" s="207"/>
      <c r="TDY69" s="207"/>
      <c r="TDZ69" s="207"/>
      <c r="TEA69" s="207"/>
      <c r="TEO69" s="207"/>
      <c r="TEP69" s="207"/>
      <c r="TEQ69" s="207"/>
      <c r="TFE69" s="207"/>
      <c r="TFF69" s="207"/>
      <c r="TFG69" s="207"/>
      <c r="TFU69" s="207"/>
      <c r="TFV69" s="207"/>
      <c r="TFW69" s="207"/>
      <c r="TGK69" s="207"/>
      <c r="TGL69" s="207"/>
      <c r="TGM69" s="207"/>
      <c r="THA69" s="207"/>
      <c r="THB69" s="207"/>
      <c r="THC69" s="207"/>
      <c r="THQ69" s="207"/>
      <c r="THR69" s="207"/>
      <c r="THS69" s="207"/>
      <c r="TIG69" s="207"/>
      <c r="TIH69" s="207"/>
      <c r="TII69" s="207"/>
      <c r="TIW69" s="207"/>
      <c r="TIX69" s="207"/>
      <c r="TIY69" s="207"/>
      <c r="TJM69" s="207"/>
      <c r="TJN69" s="207"/>
      <c r="TJO69" s="207"/>
      <c r="TKC69" s="207"/>
      <c r="TKD69" s="207"/>
      <c r="TKE69" s="207"/>
      <c r="TKS69" s="207"/>
      <c r="TKT69" s="207"/>
      <c r="TKU69" s="207"/>
      <c r="TLI69" s="207"/>
      <c r="TLJ69" s="207"/>
      <c r="TLK69" s="207"/>
      <c r="TLY69" s="207"/>
      <c r="TLZ69" s="207"/>
      <c r="TMA69" s="207"/>
      <c r="TMO69" s="207"/>
      <c r="TMP69" s="207"/>
      <c r="TMQ69" s="207"/>
      <c r="TNE69" s="207"/>
      <c r="TNF69" s="207"/>
      <c r="TNG69" s="207"/>
      <c r="TNU69" s="207"/>
      <c r="TNV69" s="207"/>
      <c r="TNW69" s="207"/>
      <c r="TOK69" s="207"/>
      <c r="TOL69" s="207"/>
      <c r="TOM69" s="207"/>
      <c r="TPA69" s="207"/>
      <c r="TPB69" s="207"/>
      <c r="TPC69" s="207"/>
      <c r="TPQ69" s="207"/>
      <c r="TPR69" s="207"/>
      <c r="TPS69" s="207"/>
      <c r="TQG69" s="207"/>
      <c r="TQH69" s="207"/>
      <c r="TQI69" s="207"/>
      <c r="TQW69" s="207"/>
      <c r="TQX69" s="207"/>
      <c r="TQY69" s="207"/>
      <c r="TRM69" s="207"/>
      <c r="TRN69" s="207"/>
      <c r="TRO69" s="207"/>
      <c r="TSC69" s="207"/>
      <c r="TSD69" s="207"/>
      <c r="TSE69" s="207"/>
      <c r="TSS69" s="207"/>
      <c r="TST69" s="207"/>
      <c r="TSU69" s="207"/>
      <c r="TTI69" s="207"/>
      <c r="TTJ69" s="207"/>
      <c r="TTK69" s="207"/>
      <c r="TTY69" s="207"/>
      <c r="TTZ69" s="207"/>
      <c r="TUA69" s="207"/>
      <c r="TUO69" s="207"/>
      <c r="TUP69" s="207"/>
      <c r="TUQ69" s="207"/>
      <c r="TVE69" s="207"/>
      <c r="TVF69" s="207"/>
      <c r="TVG69" s="207"/>
      <c r="TVU69" s="207"/>
      <c r="TVV69" s="207"/>
      <c r="TVW69" s="207"/>
      <c r="TWK69" s="207"/>
      <c r="TWL69" s="207"/>
      <c r="TWM69" s="207"/>
      <c r="TXA69" s="207"/>
      <c r="TXB69" s="207"/>
      <c r="TXC69" s="207"/>
      <c r="TXQ69" s="207"/>
      <c r="TXR69" s="207"/>
      <c r="TXS69" s="207"/>
      <c r="TYG69" s="207"/>
      <c r="TYH69" s="207"/>
      <c r="TYI69" s="207"/>
      <c r="TYW69" s="207"/>
      <c r="TYX69" s="207"/>
      <c r="TYY69" s="207"/>
      <c r="TZM69" s="207"/>
      <c r="TZN69" s="207"/>
      <c r="TZO69" s="207"/>
      <c r="UAC69" s="207"/>
      <c r="UAD69" s="207"/>
      <c r="UAE69" s="207"/>
      <c r="UAS69" s="207"/>
      <c r="UAT69" s="207"/>
      <c r="UAU69" s="207"/>
      <c r="UBI69" s="207"/>
      <c r="UBJ69" s="207"/>
      <c r="UBK69" s="207"/>
      <c r="UBY69" s="207"/>
      <c r="UBZ69" s="207"/>
      <c r="UCA69" s="207"/>
      <c r="UCO69" s="207"/>
      <c r="UCP69" s="207"/>
      <c r="UCQ69" s="207"/>
      <c r="UDE69" s="207"/>
      <c r="UDF69" s="207"/>
      <c r="UDG69" s="207"/>
      <c r="UDU69" s="207"/>
      <c r="UDV69" s="207"/>
      <c r="UDW69" s="207"/>
      <c r="UEK69" s="207"/>
      <c r="UEL69" s="207"/>
      <c r="UEM69" s="207"/>
      <c r="UFA69" s="207"/>
      <c r="UFB69" s="207"/>
      <c r="UFC69" s="207"/>
      <c r="UFQ69" s="207"/>
      <c r="UFR69" s="207"/>
      <c r="UFS69" s="207"/>
      <c r="UGG69" s="207"/>
      <c r="UGH69" s="207"/>
      <c r="UGI69" s="207"/>
      <c r="UGW69" s="207"/>
      <c r="UGX69" s="207"/>
      <c r="UGY69" s="207"/>
      <c r="UHM69" s="207"/>
      <c r="UHN69" s="207"/>
      <c r="UHO69" s="207"/>
      <c r="UIC69" s="207"/>
      <c r="UID69" s="207"/>
      <c r="UIE69" s="207"/>
      <c r="UIS69" s="207"/>
      <c r="UIT69" s="207"/>
      <c r="UIU69" s="207"/>
      <c r="UJI69" s="207"/>
      <c r="UJJ69" s="207"/>
      <c r="UJK69" s="207"/>
      <c r="UJY69" s="207"/>
      <c r="UJZ69" s="207"/>
      <c r="UKA69" s="207"/>
      <c r="UKO69" s="207"/>
      <c r="UKP69" s="207"/>
      <c r="UKQ69" s="207"/>
      <c r="ULE69" s="207"/>
      <c r="ULF69" s="207"/>
      <c r="ULG69" s="207"/>
      <c r="ULU69" s="207"/>
      <c r="ULV69" s="207"/>
      <c r="ULW69" s="207"/>
      <c r="UMK69" s="207"/>
      <c r="UML69" s="207"/>
      <c r="UMM69" s="207"/>
      <c r="UNA69" s="207"/>
      <c r="UNB69" s="207"/>
      <c r="UNC69" s="207"/>
      <c r="UNQ69" s="207"/>
      <c r="UNR69" s="207"/>
      <c r="UNS69" s="207"/>
      <c r="UOG69" s="207"/>
      <c r="UOH69" s="207"/>
      <c r="UOI69" s="207"/>
      <c r="UOW69" s="207"/>
      <c r="UOX69" s="207"/>
      <c r="UOY69" s="207"/>
      <c r="UPM69" s="207"/>
      <c r="UPN69" s="207"/>
      <c r="UPO69" s="207"/>
      <c r="UQC69" s="207"/>
      <c r="UQD69" s="207"/>
      <c r="UQE69" s="207"/>
      <c r="UQS69" s="207"/>
      <c r="UQT69" s="207"/>
      <c r="UQU69" s="207"/>
      <c r="URI69" s="207"/>
      <c r="URJ69" s="207"/>
      <c r="URK69" s="207"/>
      <c r="URY69" s="207"/>
      <c r="URZ69" s="207"/>
      <c r="USA69" s="207"/>
      <c r="USO69" s="207"/>
      <c r="USP69" s="207"/>
      <c r="USQ69" s="207"/>
      <c r="UTE69" s="207"/>
      <c r="UTF69" s="207"/>
      <c r="UTG69" s="207"/>
      <c r="UTU69" s="207"/>
      <c r="UTV69" s="207"/>
      <c r="UTW69" s="207"/>
      <c r="UUK69" s="207"/>
      <c r="UUL69" s="207"/>
      <c r="UUM69" s="207"/>
      <c r="UVA69" s="207"/>
      <c r="UVB69" s="207"/>
      <c r="UVC69" s="207"/>
      <c r="UVQ69" s="207"/>
      <c r="UVR69" s="207"/>
      <c r="UVS69" s="207"/>
      <c r="UWG69" s="207"/>
      <c r="UWH69" s="207"/>
      <c r="UWI69" s="207"/>
      <c r="UWW69" s="207"/>
      <c r="UWX69" s="207"/>
      <c r="UWY69" s="207"/>
      <c r="UXM69" s="207"/>
      <c r="UXN69" s="207"/>
      <c r="UXO69" s="207"/>
      <c r="UYC69" s="207"/>
      <c r="UYD69" s="207"/>
      <c r="UYE69" s="207"/>
      <c r="UYS69" s="207"/>
      <c r="UYT69" s="207"/>
      <c r="UYU69" s="207"/>
      <c r="UZI69" s="207"/>
      <c r="UZJ69" s="207"/>
      <c r="UZK69" s="207"/>
      <c r="UZY69" s="207"/>
      <c r="UZZ69" s="207"/>
      <c r="VAA69" s="207"/>
      <c r="VAO69" s="207"/>
      <c r="VAP69" s="207"/>
      <c r="VAQ69" s="207"/>
      <c r="VBE69" s="207"/>
      <c r="VBF69" s="207"/>
      <c r="VBG69" s="207"/>
      <c r="VBU69" s="207"/>
      <c r="VBV69" s="207"/>
      <c r="VBW69" s="207"/>
      <c r="VCK69" s="207"/>
      <c r="VCL69" s="207"/>
      <c r="VCM69" s="207"/>
      <c r="VDA69" s="207"/>
      <c r="VDB69" s="207"/>
      <c r="VDC69" s="207"/>
      <c r="VDQ69" s="207"/>
      <c r="VDR69" s="207"/>
      <c r="VDS69" s="207"/>
      <c r="VEG69" s="207"/>
      <c r="VEH69" s="207"/>
      <c r="VEI69" s="207"/>
      <c r="VEW69" s="207"/>
      <c r="VEX69" s="207"/>
      <c r="VEY69" s="207"/>
      <c r="VFM69" s="207"/>
      <c r="VFN69" s="207"/>
      <c r="VFO69" s="207"/>
      <c r="VGC69" s="207"/>
      <c r="VGD69" s="207"/>
      <c r="VGE69" s="207"/>
      <c r="VGS69" s="207"/>
      <c r="VGT69" s="207"/>
      <c r="VGU69" s="207"/>
      <c r="VHI69" s="207"/>
      <c r="VHJ69" s="207"/>
      <c r="VHK69" s="207"/>
      <c r="VHY69" s="207"/>
      <c r="VHZ69" s="207"/>
      <c r="VIA69" s="207"/>
      <c r="VIO69" s="207"/>
      <c r="VIP69" s="207"/>
      <c r="VIQ69" s="207"/>
      <c r="VJE69" s="207"/>
      <c r="VJF69" s="207"/>
      <c r="VJG69" s="207"/>
      <c r="VJU69" s="207"/>
      <c r="VJV69" s="207"/>
      <c r="VJW69" s="207"/>
      <c r="VKK69" s="207"/>
      <c r="VKL69" s="207"/>
      <c r="VKM69" s="207"/>
      <c r="VLA69" s="207"/>
      <c r="VLB69" s="207"/>
      <c r="VLC69" s="207"/>
      <c r="VLQ69" s="207"/>
      <c r="VLR69" s="207"/>
      <c r="VLS69" s="207"/>
      <c r="VMG69" s="207"/>
      <c r="VMH69" s="207"/>
      <c r="VMI69" s="207"/>
      <c r="VMW69" s="207"/>
      <c r="VMX69" s="207"/>
      <c r="VMY69" s="207"/>
      <c r="VNM69" s="207"/>
      <c r="VNN69" s="207"/>
      <c r="VNO69" s="207"/>
      <c r="VOC69" s="207"/>
      <c r="VOD69" s="207"/>
      <c r="VOE69" s="207"/>
      <c r="VOS69" s="207"/>
      <c r="VOT69" s="207"/>
      <c r="VOU69" s="207"/>
      <c r="VPI69" s="207"/>
      <c r="VPJ69" s="207"/>
      <c r="VPK69" s="207"/>
      <c r="VPY69" s="207"/>
      <c r="VPZ69" s="207"/>
      <c r="VQA69" s="207"/>
      <c r="VQO69" s="207"/>
      <c r="VQP69" s="207"/>
      <c r="VQQ69" s="207"/>
      <c r="VRE69" s="207"/>
      <c r="VRF69" s="207"/>
      <c r="VRG69" s="207"/>
      <c r="VRU69" s="207"/>
      <c r="VRV69" s="207"/>
      <c r="VRW69" s="207"/>
      <c r="VSK69" s="207"/>
      <c r="VSL69" s="207"/>
      <c r="VSM69" s="207"/>
      <c r="VTA69" s="207"/>
      <c r="VTB69" s="207"/>
      <c r="VTC69" s="207"/>
      <c r="VTQ69" s="207"/>
      <c r="VTR69" s="207"/>
      <c r="VTS69" s="207"/>
      <c r="VUG69" s="207"/>
      <c r="VUH69" s="207"/>
      <c r="VUI69" s="207"/>
      <c r="VUW69" s="207"/>
      <c r="VUX69" s="207"/>
      <c r="VUY69" s="207"/>
      <c r="VVM69" s="207"/>
      <c r="VVN69" s="207"/>
      <c r="VVO69" s="207"/>
      <c r="VWC69" s="207"/>
      <c r="VWD69" s="207"/>
      <c r="VWE69" s="207"/>
      <c r="VWS69" s="207"/>
      <c r="VWT69" s="207"/>
      <c r="VWU69" s="207"/>
      <c r="VXI69" s="207"/>
      <c r="VXJ69" s="207"/>
      <c r="VXK69" s="207"/>
      <c r="VXY69" s="207"/>
      <c r="VXZ69" s="207"/>
      <c r="VYA69" s="207"/>
      <c r="VYO69" s="207"/>
      <c r="VYP69" s="207"/>
      <c r="VYQ69" s="207"/>
      <c r="VZE69" s="207"/>
      <c r="VZF69" s="207"/>
      <c r="VZG69" s="207"/>
      <c r="VZU69" s="207"/>
      <c r="VZV69" s="207"/>
      <c r="VZW69" s="207"/>
      <c r="WAK69" s="207"/>
      <c r="WAL69" s="207"/>
      <c r="WAM69" s="207"/>
      <c r="WBA69" s="207"/>
      <c r="WBB69" s="207"/>
      <c r="WBC69" s="207"/>
      <c r="WBQ69" s="207"/>
      <c r="WBR69" s="207"/>
      <c r="WBS69" s="207"/>
      <c r="WCG69" s="207"/>
      <c r="WCH69" s="207"/>
      <c r="WCI69" s="207"/>
      <c r="WCW69" s="207"/>
      <c r="WCX69" s="207"/>
      <c r="WCY69" s="207"/>
      <c r="WDM69" s="207"/>
      <c r="WDN69" s="207"/>
      <c r="WDO69" s="207"/>
      <c r="WEC69" s="207"/>
      <c r="WED69" s="207"/>
      <c r="WEE69" s="207"/>
      <c r="WES69" s="207"/>
      <c r="WET69" s="207"/>
      <c r="WEU69" s="207"/>
      <c r="WFI69" s="207"/>
      <c r="WFJ69" s="207"/>
      <c r="WFK69" s="207"/>
      <c r="WFY69" s="207"/>
      <c r="WFZ69" s="207"/>
      <c r="WGA69" s="207"/>
      <c r="WGO69" s="207"/>
      <c r="WGP69" s="207"/>
      <c r="WGQ69" s="207"/>
      <c r="WHE69" s="207"/>
      <c r="WHF69" s="207"/>
      <c r="WHG69" s="207"/>
      <c r="WHU69" s="207"/>
      <c r="WHV69" s="207"/>
      <c r="WHW69" s="207"/>
      <c r="WIK69" s="207"/>
      <c r="WIL69" s="207"/>
      <c r="WIM69" s="207"/>
      <c r="WJA69" s="207"/>
      <c r="WJB69" s="207"/>
      <c r="WJC69" s="207"/>
      <c r="WJQ69" s="207"/>
      <c r="WJR69" s="207"/>
      <c r="WJS69" s="207"/>
      <c r="WKG69" s="207"/>
      <c r="WKH69" s="207"/>
      <c r="WKI69" s="207"/>
      <c r="WKW69" s="207"/>
      <c r="WKX69" s="207"/>
      <c r="WKY69" s="207"/>
      <c r="WLM69" s="207"/>
      <c r="WLN69" s="207"/>
      <c r="WLO69" s="207"/>
      <c r="WMC69" s="207"/>
      <c r="WMD69" s="207"/>
      <c r="WME69" s="207"/>
      <c r="WMS69" s="207"/>
      <c r="WMT69" s="207"/>
      <c r="WMU69" s="207"/>
      <c r="WNI69" s="207"/>
      <c r="WNJ69" s="207"/>
      <c r="WNK69" s="207"/>
      <c r="WNY69" s="207"/>
      <c r="WNZ69" s="207"/>
      <c r="WOA69" s="207"/>
      <c r="WOO69" s="207"/>
      <c r="WOP69" s="207"/>
      <c r="WOQ69" s="207"/>
      <c r="WPE69" s="207"/>
      <c r="WPF69" s="207"/>
      <c r="WPG69" s="207"/>
      <c r="WPU69" s="207"/>
      <c r="WPV69" s="207"/>
      <c r="WPW69" s="207"/>
      <c r="WQK69" s="207"/>
      <c r="WQL69" s="207"/>
      <c r="WQM69" s="207"/>
      <c r="WRA69" s="207"/>
      <c r="WRB69" s="207"/>
      <c r="WRC69" s="207"/>
      <c r="WRQ69" s="207"/>
      <c r="WRR69" s="207"/>
      <c r="WRS69" s="207"/>
      <c r="WSG69" s="207"/>
      <c r="WSH69" s="207"/>
      <c r="WSI69" s="207"/>
      <c r="WSW69" s="207"/>
      <c r="WSX69" s="207"/>
      <c r="WSY69" s="207"/>
      <c r="WTM69" s="207"/>
      <c r="WTN69" s="207"/>
      <c r="WTO69" s="207"/>
      <c r="WUC69" s="207"/>
      <c r="WUD69" s="207"/>
      <c r="WUE69" s="207"/>
      <c r="WUS69" s="207"/>
      <c r="WUT69" s="207"/>
      <c r="WUU69" s="207"/>
      <c r="WVI69" s="207"/>
      <c r="WVJ69" s="207"/>
      <c r="WVK69" s="207"/>
      <c r="WVY69" s="207"/>
      <c r="WVZ69" s="207"/>
      <c r="WWA69" s="207"/>
      <c r="WWO69" s="207"/>
      <c r="WWP69" s="207"/>
      <c r="WWQ69" s="207"/>
      <c r="WXE69" s="207"/>
      <c r="WXF69" s="207"/>
      <c r="WXG69" s="207"/>
      <c r="WXU69" s="207"/>
      <c r="WXV69" s="207"/>
      <c r="WXW69" s="207"/>
      <c r="WYK69" s="207"/>
      <c r="WYL69" s="207"/>
      <c r="WYM69" s="207"/>
      <c r="WZA69" s="207"/>
      <c r="WZB69" s="207"/>
      <c r="WZC69" s="207"/>
      <c r="WZQ69" s="207"/>
      <c r="WZR69" s="207"/>
      <c r="WZS69" s="207"/>
      <c r="XAG69" s="207"/>
      <c r="XAH69" s="207"/>
      <c r="XAI69" s="207"/>
      <c r="XAW69" s="207"/>
      <c r="XAX69" s="207"/>
      <c r="XAY69" s="207"/>
      <c r="XBM69" s="207"/>
      <c r="XBN69" s="207"/>
      <c r="XBO69" s="207"/>
      <c r="XCC69" s="207"/>
      <c r="XCD69" s="207"/>
      <c r="XCE69" s="207"/>
      <c r="XCS69" s="207"/>
      <c r="XCT69" s="207"/>
      <c r="XCU69" s="207"/>
      <c r="XDI69" s="207"/>
      <c r="XDJ69" s="207"/>
      <c r="XDK69" s="207"/>
      <c r="XDY69" s="207"/>
      <c r="XDZ69" s="207"/>
      <c r="XEA69" s="207"/>
      <c r="XEO69" s="207"/>
      <c r="XEP69" s="207"/>
      <c r="XEQ69" s="207"/>
    </row>
    <row r="70" spans="1:16384" s="5" customFormat="1" ht="25" customHeight="1">
      <c r="A70" s="191">
        <v>69</v>
      </c>
      <c r="B70" s="191" t="s">
        <v>1</v>
      </c>
      <c r="C70" s="192" t="s">
        <v>23</v>
      </c>
      <c r="D70" s="193">
        <v>9731.61</v>
      </c>
      <c r="E70" s="193">
        <v>9507.0300000000007</v>
      </c>
      <c r="F70" s="193">
        <v>10207.75</v>
      </c>
      <c r="G70" s="193">
        <v>10041.650000000001</v>
      </c>
      <c r="H70" s="193">
        <v>7857.45</v>
      </c>
      <c r="I70" s="193">
        <v>777.67000000000007</v>
      </c>
      <c r="J70" s="193">
        <v>777.67000000000007</v>
      </c>
      <c r="K70" s="193">
        <v>777.67000000000007</v>
      </c>
      <c r="L70" s="193">
        <v>777.67000000000007</v>
      </c>
      <c r="M70" s="193">
        <v>777.67000000000007</v>
      </c>
      <c r="N70" s="193">
        <v>777.67000000000007</v>
      </c>
      <c r="O70" s="193">
        <v>777.67000000000007</v>
      </c>
      <c r="P70" s="193">
        <v>52789.18</v>
      </c>
      <c r="Q70" s="103">
        <v>9731.61</v>
      </c>
      <c r="R70" s="103">
        <v>19238.64</v>
      </c>
      <c r="S70" s="103">
        <v>29446.39</v>
      </c>
      <c r="T70" s="103">
        <v>39488.04</v>
      </c>
      <c r="U70" s="103">
        <v>47345.49</v>
      </c>
      <c r="V70" s="103">
        <v>48123.159999999996</v>
      </c>
      <c r="W70" s="103">
        <v>48900.829999999994</v>
      </c>
      <c r="X70" s="103">
        <v>49678.499999999993</v>
      </c>
      <c r="Y70" s="103">
        <v>50456.169999999991</v>
      </c>
      <c r="Z70" s="103">
        <v>51233.839999999989</v>
      </c>
      <c r="AA70" s="103">
        <v>52011.509999999987</v>
      </c>
      <c r="AB70" s="103">
        <v>52789.179999999986</v>
      </c>
      <c r="AC70" s="103"/>
    </row>
    <row r="71" spans="1:16384" s="5" customFormat="1" ht="25" customHeight="1">
      <c r="A71" s="184">
        <v>70</v>
      </c>
      <c r="B71" s="184">
        <v>1</v>
      </c>
      <c r="C71" s="111" t="s">
        <v>75</v>
      </c>
      <c r="D71" s="194">
        <v>1057.42</v>
      </c>
      <c r="E71" s="194">
        <v>1229</v>
      </c>
      <c r="F71" s="194">
        <v>1179</v>
      </c>
      <c r="G71" s="194">
        <v>1839.83</v>
      </c>
      <c r="H71" s="194">
        <v>1144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v>0</v>
      </c>
      <c r="O71" s="194">
        <v>0</v>
      </c>
      <c r="P71" s="195">
        <v>6449.25</v>
      </c>
    </row>
    <row r="72" spans="1:16384" s="5" customFormat="1" ht="25" customHeight="1">
      <c r="A72" s="184">
        <v>71</v>
      </c>
      <c r="B72" s="184">
        <v>2</v>
      </c>
      <c r="C72" s="117" t="s">
        <v>76</v>
      </c>
      <c r="D72" s="202">
        <v>230.41</v>
      </c>
      <c r="E72" s="202">
        <v>235.11</v>
      </c>
      <c r="F72" s="202">
        <v>235.11</v>
      </c>
      <c r="G72" s="202">
        <v>379.11</v>
      </c>
      <c r="H72" s="202">
        <v>249.28</v>
      </c>
      <c r="I72" s="202">
        <v>0</v>
      </c>
      <c r="J72" s="202">
        <v>0</v>
      </c>
      <c r="K72" s="202">
        <v>0</v>
      </c>
      <c r="L72" s="202">
        <v>0</v>
      </c>
      <c r="M72" s="202">
        <v>0</v>
      </c>
      <c r="N72" s="202">
        <v>0</v>
      </c>
      <c r="O72" s="202">
        <v>0</v>
      </c>
      <c r="P72" s="195">
        <v>1329.02</v>
      </c>
    </row>
    <row r="73" spans="1:16384" s="5" customFormat="1" ht="25" customHeight="1">
      <c r="A73" s="184">
        <v>72</v>
      </c>
      <c r="B73" s="184">
        <v>3</v>
      </c>
      <c r="C73" s="121" t="s">
        <v>91</v>
      </c>
      <c r="D73" s="194">
        <v>875.5</v>
      </c>
      <c r="E73" s="194">
        <v>875.5</v>
      </c>
      <c r="F73" s="194">
        <v>875.5</v>
      </c>
      <c r="G73" s="194">
        <v>875.5</v>
      </c>
      <c r="H73" s="194">
        <v>875.5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</v>
      </c>
      <c r="O73" s="194">
        <v>0</v>
      </c>
      <c r="P73" s="195">
        <v>4377.5</v>
      </c>
    </row>
    <row r="74" spans="1:16384" s="5" customFormat="1" ht="25" customHeight="1">
      <c r="A74" s="184">
        <v>73</v>
      </c>
      <c r="B74" s="184">
        <v>4</v>
      </c>
      <c r="C74" s="121" t="s">
        <v>93</v>
      </c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</v>
      </c>
      <c r="O74" s="194">
        <v>0</v>
      </c>
      <c r="P74" s="195">
        <v>0</v>
      </c>
    </row>
    <row r="75" spans="1:16384" s="5" customFormat="1" ht="25" customHeight="1">
      <c r="A75" s="184">
        <v>74</v>
      </c>
      <c r="B75" s="184">
        <v>5</v>
      </c>
      <c r="C75" s="121" t="s">
        <v>92</v>
      </c>
      <c r="D75" s="194">
        <v>248.55</v>
      </c>
      <c r="E75" s="194">
        <v>248.55</v>
      </c>
      <c r="F75" s="194">
        <v>248.55</v>
      </c>
      <c r="G75" s="194">
        <v>248.55</v>
      </c>
      <c r="H75" s="194">
        <v>248.55</v>
      </c>
      <c r="I75" s="194">
        <v>0</v>
      </c>
      <c r="J75" s="194">
        <v>0</v>
      </c>
      <c r="K75" s="194">
        <v>0</v>
      </c>
      <c r="L75" s="194">
        <v>0</v>
      </c>
      <c r="M75" s="194">
        <v>0</v>
      </c>
      <c r="N75" s="194">
        <v>0</v>
      </c>
      <c r="O75" s="194">
        <v>0</v>
      </c>
      <c r="P75" s="195">
        <v>1242.75</v>
      </c>
    </row>
    <row r="76" spans="1:16384" s="5" customFormat="1" ht="25" customHeight="1">
      <c r="A76" s="184">
        <v>75</v>
      </c>
      <c r="B76" s="184">
        <v>6</v>
      </c>
      <c r="C76" s="121" t="s">
        <v>173</v>
      </c>
      <c r="D76" s="194">
        <v>965.25</v>
      </c>
      <c r="E76" s="194">
        <v>965.25</v>
      </c>
      <c r="F76" s="194">
        <v>965.25</v>
      </c>
      <c r="G76" s="194">
        <v>965.25</v>
      </c>
      <c r="H76" s="194">
        <v>965.25</v>
      </c>
      <c r="I76" s="194">
        <v>0</v>
      </c>
      <c r="J76" s="194">
        <v>0</v>
      </c>
      <c r="K76" s="194">
        <v>0</v>
      </c>
      <c r="L76" s="194">
        <v>0</v>
      </c>
      <c r="M76" s="194">
        <v>0</v>
      </c>
      <c r="N76" s="194">
        <v>0</v>
      </c>
      <c r="O76" s="194">
        <v>0</v>
      </c>
      <c r="P76" s="195">
        <v>4826.25</v>
      </c>
    </row>
    <row r="77" spans="1:16384" s="5" customFormat="1" ht="25" customHeight="1">
      <c r="A77" s="184">
        <v>76</v>
      </c>
      <c r="B77" s="184">
        <v>7</v>
      </c>
      <c r="C77" s="121" t="s">
        <v>94</v>
      </c>
      <c r="D77" s="194">
        <v>31.52</v>
      </c>
      <c r="E77" s="194">
        <v>31.52</v>
      </c>
      <c r="F77" s="194">
        <v>31.52</v>
      </c>
      <c r="G77" s="194">
        <v>31.52</v>
      </c>
      <c r="H77" s="194">
        <v>31.52</v>
      </c>
      <c r="I77" s="194">
        <v>0</v>
      </c>
      <c r="J77" s="194">
        <v>0</v>
      </c>
      <c r="K77" s="194">
        <v>0</v>
      </c>
      <c r="L77" s="194">
        <v>0</v>
      </c>
      <c r="M77" s="194">
        <v>0</v>
      </c>
      <c r="N77" s="194">
        <v>0</v>
      </c>
      <c r="O77" s="194">
        <v>0</v>
      </c>
      <c r="P77" s="195">
        <v>157.6</v>
      </c>
    </row>
    <row r="78" spans="1:16384" s="5" customFormat="1" ht="25" customHeight="1">
      <c r="A78" s="184">
        <v>77</v>
      </c>
      <c r="B78" s="184">
        <v>8</v>
      </c>
      <c r="C78" s="121" t="s">
        <v>95</v>
      </c>
      <c r="D78" s="194">
        <v>8.9499999999999993</v>
      </c>
      <c r="E78" s="194">
        <v>8.9499999999999993</v>
      </c>
      <c r="F78" s="194">
        <v>8.9499999999999993</v>
      </c>
      <c r="G78" s="194">
        <v>8.9499999999999993</v>
      </c>
      <c r="H78" s="194">
        <v>8.9499999999999993</v>
      </c>
      <c r="I78" s="194">
        <v>0</v>
      </c>
      <c r="J78" s="194">
        <v>0</v>
      </c>
      <c r="K78" s="194">
        <v>0</v>
      </c>
      <c r="L78" s="194">
        <v>0</v>
      </c>
      <c r="M78" s="194">
        <v>0</v>
      </c>
      <c r="N78" s="194">
        <v>0</v>
      </c>
      <c r="O78" s="194">
        <v>0</v>
      </c>
      <c r="P78" s="195">
        <v>44.75</v>
      </c>
    </row>
    <row r="79" spans="1:16384" s="5" customFormat="1" ht="25" customHeight="1">
      <c r="A79" s="184">
        <v>78</v>
      </c>
      <c r="B79" s="184">
        <v>9</v>
      </c>
      <c r="C79" s="121" t="s">
        <v>96</v>
      </c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v>0</v>
      </c>
      <c r="O79" s="194">
        <v>0</v>
      </c>
      <c r="P79" s="195">
        <v>0</v>
      </c>
    </row>
    <row r="80" spans="1:16384" s="5" customFormat="1" ht="25" customHeight="1">
      <c r="A80" s="184">
        <v>79</v>
      </c>
      <c r="B80" s="184">
        <v>10</v>
      </c>
      <c r="C80" s="121" t="s">
        <v>172</v>
      </c>
      <c r="D80" s="194">
        <v>34.75</v>
      </c>
      <c r="E80" s="194">
        <v>34.75</v>
      </c>
      <c r="F80" s="194">
        <v>34.75</v>
      </c>
      <c r="G80" s="194">
        <v>34.75</v>
      </c>
      <c r="H80" s="194">
        <v>34.75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v>0</v>
      </c>
      <c r="O80" s="194">
        <v>0</v>
      </c>
      <c r="P80" s="195">
        <v>173.75</v>
      </c>
    </row>
    <row r="81" spans="1:16" ht="25" customHeight="1">
      <c r="A81" s="184">
        <v>80</v>
      </c>
      <c r="B81" s="184">
        <v>11</v>
      </c>
      <c r="C81" s="121" t="s">
        <v>97</v>
      </c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</v>
      </c>
      <c r="O81" s="194">
        <v>0</v>
      </c>
      <c r="P81" s="195">
        <v>0</v>
      </c>
    </row>
    <row r="82" spans="1:16" ht="25" customHeight="1">
      <c r="A82" s="184">
        <v>81</v>
      </c>
      <c r="B82" s="184">
        <v>12</v>
      </c>
      <c r="C82" s="121" t="s">
        <v>98</v>
      </c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</v>
      </c>
      <c r="O82" s="194">
        <v>0</v>
      </c>
      <c r="P82" s="195">
        <v>0</v>
      </c>
    </row>
    <row r="83" spans="1:16" ht="25" customHeight="1">
      <c r="A83" s="184">
        <v>82</v>
      </c>
      <c r="B83" s="184">
        <v>13</v>
      </c>
      <c r="C83" s="121" t="s">
        <v>99</v>
      </c>
      <c r="D83" s="194">
        <v>0</v>
      </c>
      <c r="E83" s="194">
        <v>0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4">
        <v>0</v>
      </c>
      <c r="N83" s="194">
        <v>0</v>
      </c>
      <c r="O83" s="194">
        <v>0</v>
      </c>
      <c r="P83" s="195">
        <v>0</v>
      </c>
    </row>
    <row r="84" spans="1:16" ht="25" customHeight="1">
      <c r="A84" s="184">
        <v>83</v>
      </c>
      <c r="B84" s="184">
        <v>14</v>
      </c>
      <c r="C84" s="121" t="s">
        <v>171</v>
      </c>
      <c r="D84" s="194">
        <v>38</v>
      </c>
      <c r="E84" s="194">
        <v>33</v>
      </c>
      <c r="F84" s="194">
        <v>30.8</v>
      </c>
      <c r="G84" s="194">
        <v>39.700000000000003</v>
      </c>
      <c r="H84" s="194">
        <v>31</v>
      </c>
      <c r="I84" s="194">
        <v>0</v>
      </c>
      <c r="J84" s="194">
        <v>0</v>
      </c>
      <c r="K84" s="194">
        <v>0</v>
      </c>
      <c r="L84" s="194">
        <v>0</v>
      </c>
      <c r="M84" s="194">
        <v>0</v>
      </c>
      <c r="N84" s="194">
        <v>0</v>
      </c>
      <c r="O84" s="194">
        <v>0</v>
      </c>
      <c r="P84" s="195">
        <v>172.5</v>
      </c>
    </row>
    <row r="85" spans="1:16" ht="25" customHeight="1">
      <c r="A85" s="184">
        <v>84</v>
      </c>
      <c r="B85" s="184">
        <v>15</v>
      </c>
      <c r="C85" s="117" t="s">
        <v>100</v>
      </c>
      <c r="D85" s="194">
        <v>70.83</v>
      </c>
      <c r="E85" s="194">
        <v>211.23999999999998</v>
      </c>
      <c r="F85" s="194">
        <v>151.55000000000001</v>
      </c>
      <c r="G85" s="194">
        <v>178.54</v>
      </c>
      <c r="H85" s="194">
        <v>139.47999999999999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0</v>
      </c>
      <c r="O85" s="194">
        <v>0</v>
      </c>
      <c r="P85" s="195">
        <v>751.64</v>
      </c>
    </row>
    <row r="86" spans="1:16" ht="25" customHeight="1">
      <c r="A86" s="184">
        <v>85</v>
      </c>
      <c r="B86" s="184">
        <v>16</v>
      </c>
      <c r="C86" s="117" t="s">
        <v>101</v>
      </c>
      <c r="D86" s="194">
        <v>6.55</v>
      </c>
      <c r="E86" s="194">
        <v>29.27</v>
      </c>
      <c r="F86" s="194">
        <v>14.17</v>
      </c>
      <c r="G86" s="194">
        <v>22.79</v>
      </c>
      <c r="H86" s="194">
        <v>15.9</v>
      </c>
      <c r="I86" s="194">
        <v>0</v>
      </c>
      <c r="J86" s="194">
        <v>0</v>
      </c>
      <c r="K86" s="194">
        <v>0</v>
      </c>
      <c r="L86" s="194">
        <v>0</v>
      </c>
      <c r="M86" s="194">
        <v>0</v>
      </c>
      <c r="N86" s="194">
        <v>0</v>
      </c>
      <c r="O86" s="194">
        <v>0</v>
      </c>
      <c r="P86" s="195">
        <v>88.68</v>
      </c>
    </row>
    <row r="87" spans="1:16" ht="28.5" customHeight="1">
      <c r="A87" s="184">
        <v>86</v>
      </c>
      <c r="B87" s="184">
        <v>17</v>
      </c>
      <c r="C87" s="117" t="s">
        <v>119</v>
      </c>
      <c r="D87" s="194">
        <v>3.86</v>
      </c>
      <c r="E87" s="194">
        <v>6.42</v>
      </c>
      <c r="F87" s="194">
        <v>11.08</v>
      </c>
      <c r="G87" s="194">
        <v>11.49</v>
      </c>
      <c r="H87" s="194">
        <v>13.46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v>0</v>
      </c>
      <c r="O87" s="194">
        <v>0</v>
      </c>
      <c r="P87" s="195">
        <v>46.31</v>
      </c>
    </row>
    <row r="88" spans="1:16" ht="25" customHeight="1">
      <c r="A88" s="184">
        <v>87</v>
      </c>
      <c r="B88" s="184">
        <v>18</v>
      </c>
      <c r="C88" s="117" t="s">
        <v>170</v>
      </c>
      <c r="D88" s="194">
        <v>0</v>
      </c>
      <c r="E88" s="194">
        <v>22.48</v>
      </c>
      <c r="F88" s="194">
        <v>13.020000000000001</v>
      </c>
      <c r="G88" s="194">
        <v>14.13</v>
      </c>
      <c r="H88" s="194">
        <v>12.74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v>0</v>
      </c>
      <c r="O88" s="194">
        <v>0</v>
      </c>
      <c r="P88" s="195">
        <v>62.370000000000005</v>
      </c>
    </row>
    <row r="89" spans="1:16" ht="25" customHeight="1">
      <c r="A89" s="184">
        <v>88</v>
      </c>
      <c r="B89" s="184">
        <v>19</v>
      </c>
      <c r="C89" s="185" t="s">
        <v>115</v>
      </c>
      <c r="D89" s="194">
        <v>232.19000000000003</v>
      </c>
      <c r="E89" s="194">
        <v>297.5</v>
      </c>
      <c r="F89" s="194">
        <v>300.63</v>
      </c>
      <c r="G89" s="194">
        <v>306.84999999999997</v>
      </c>
      <c r="H89" s="194">
        <v>345.63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</v>
      </c>
      <c r="O89" s="194">
        <v>0</v>
      </c>
      <c r="P89" s="195">
        <v>1482.8000000000002</v>
      </c>
    </row>
    <row r="90" spans="1:16" ht="44.25" customHeight="1">
      <c r="A90" s="184">
        <v>89</v>
      </c>
      <c r="B90" s="184">
        <v>20</v>
      </c>
      <c r="C90" s="121" t="s">
        <v>85</v>
      </c>
      <c r="D90" s="202">
        <v>0</v>
      </c>
      <c r="E90" s="202">
        <v>8.0500000000000007</v>
      </c>
      <c r="F90" s="202">
        <v>4.08</v>
      </c>
      <c r="G90" s="202">
        <v>0</v>
      </c>
      <c r="H90" s="202">
        <v>13.49</v>
      </c>
      <c r="I90" s="202">
        <v>0</v>
      </c>
      <c r="J90" s="202">
        <v>0</v>
      </c>
      <c r="K90" s="202">
        <v>0</v>
      </c>
      <c r="L90" s="202">
        <v>0</v>
      </c>
      <c r="M90" s="202">
        <v>0</v>
      </c>
      <c r="N90" s="202">
        <v>0</v>
      </c>
      <c r="O90" s="202">
        <v>0</v>
      </c>
      <c r="P90" s="195">
        <v>25.62</v>
      </c>
    </row>
    <row r="91" spans="1:16" ht="42.75" customHeight="1">
      <c r="A91" s="184">
        <v>90</v>
      </c>
      <c r="B91" s="184">
        <v>21</v>
      </c>
      <c r="C91" s="121" t="s">
        <v>21</v>
      </c>
      <c r="D91" s="194">
        <v>224.75</v>
      </c>
      <c r="E91" s="194">
        <v>0</v>
      </c>
      <c r="F91" s="194">
        <v>0</v>
      </c>
      <c r="G91" s="194">
        <v>74.5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4">
        <v>0</v>
      </c>
      <c r="N91" s="194">
        <v>0</v>
      </c>
      <c r="O91" s="194">
        <v>0</v>
      </c>
      <c r="P91" s="195">
        <v>299.25</v>
      </c>
    </row>
    <row r="92" spans="1:16" ht="25" customHeight="1">
      <c r="A92" s="184">
        <v>91</v>
      </c>
      <c r="B92" s="184">
        <v>22</v>
      </c>
      <c r="C92" s="121" t="s">
        <v>90</v>
      </c>
      <c r="D92" s="194">
        <v>0</v>
      </c>
      <c r="E92" s="194">
        <v>0</v>
      </c>
      <c r="F92" s="194">
        <v>0</v>
      </c>
      <c r="G92" s="194">
        <v>0</v>
      </c>
      <c r="H92" s="194">
        <v>0</v>
      </c>
      <c r="I92" s="194">
        <v>0</v>
      </c>
      <c r="J92" s="194">
        <v>0</v>
      </c>
      <c r="K92" s="194">
        <v>0</v>
      </c>
      <c r="L92" s="194">
        <v>0</v>
      </c>
      <c r="M92" s="194">
        <v>0</v>
      </c>
      <c r="N92" s="194">
        <v>0</v>
      </c>
      <c r="O92" s="194">
        <v>0</v>
      </c>
      <c r="P92" s="195">
        <v>0</v>
      </c>
    </row>
    <row r="93" spans="1:16" ht="25" customHeight="1">
      <c r="A93" s="184">
        <v>92</v>
      </c>
      <c r="B93" s="184">
        <v>23</v>
      </c>
      <c r="C93" s="121" t="s">
        <v>36</v>
      </c>
      <c r="D93" s="194">
        <v>0</v>
      </c>
      <c r="E93" s="194">
        <v>0</v>
      </c>
      <c r="F93" s="194">
        <v>0</v>
      </c>
      <c r="G93" s="194">
        <v>0</v>
      </c>
      <c r="H93" s="194">
        <v>0</v>
      </c>
      <c r="I93" s="194">
        <v>0</v>
      </c>
      <c r="J93" s="194">
        <v>0</v>
      </c>
      <c r="K93" s="194">
        <v>0</v>
      </c>
      <c r="L93" s="194">
        <v>0</v>
      </c>
      <c r="M93" s="194">
        <v>0</v>
      </c>
      <c r="N93" s="194">
        <v>0</v>
      </c>
      <c r="O93" s="194">
        <v>0</v>
      </c>
      <c r="P93" s="195">
        <v>0</v>
      </c>
    </row>
    <row r="94" spans="1:16" ht="25" customHeight="1">
      <c r="A94" s="184">
        <v>93</v>
      </c>
      <c r="B94" s="184">
        <v>24</v>
      </c>
      <c r="C94" s="118" t="s">
        <v>116</v>
      </c>
      <c r="D94" s="194">
        <v>0</v>
      </c>
      <c r="E94" s="194">
        <v>0</v>
      </c>
      <c r="F94" s="194">
        <v>0</v>
      </c>
      <c r="G94" s="194">
        <v>0</v>
      </c>
      <c r="H94" s="194">
        <v>0</v>
      </c>
      <c r="I94" s="194">
        <v>0</v>
      </c>
      <c r="J94" s="194">
        <v>0</v>
      </c>
      <c r="K94" s="194">
        <v>0</v>
      </c>
      <c r="L94" s="194">
        <v>0</v>
      </c>
      <c r="M94" s="194">
        <v>0</v>
      </c>
      <c r="N94" s="194">
        <v>0</v>
      </c>
      <c r="O94" s="194">
        <v>0</v>
      </c>
      <c r="P94" s="195">
        <v>0</v>
      </c>
    </row>
    <row r="95" spans="1:16" ht="43.5" customHeight="1">
      <c r="A95" s="184">
        <v>94</v>
      </c>
      <c r="B95" s="184">
        <v>25</v>
      </c>
      <c r="C95" s="118" t="s">
        <v>120</v>
      </c>
      <c r="D95" s="194">
        <v>120.01</v>
      </c>
      <c r="E95" s="194">
        <v>368.53000000000003</v>
      </c>
      <c r="F95" s="194">
        <v>0</v>
      </c>
      <c r="G95" s="194">
        <v>0</v>
      </c>
      <c r="H95" s="194">
        <v>598.04999999999995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v>0</v>
      </c>
      <c r="O95" s="194">
        <v>0</v>
      </c>
      <c r="P95" s="195">
        <v>1086.5899999999999</v>
      </c>
    </row>
    <row r="96" spans="1:16" ht="25" customHeight="1">
      <c r="A96" s="184">
        <v>95</v>
      </c>
      <c r="B96" s="184">
        <v>26</v>
      </c>
      <c r="C96" s="121" t="s">
        <v>122</v>
      </c>
      <c r="D96" s="194">
        <v>950</v>
      </c>
      <c r="E96" s="194">
        <v>1632.73</v>
      </c>
      <c r="F96" s="194">
        <v>950</v>
      </c>
      <c r="G96" s="194">
        <v>1210</v>
      </c>
      <c r="H96" s="194">
        <v>500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v>0</v>
      </c>
      <c r="O96" s="194">
        <v>0</v>
      </c>
      <c r="P96" s="195">
        <v>5242.7299999999996</v>
      </c>
    </row>
    <row r="97" spans="1:16" ht="25" customHeight="1">
      <c r="A97" s="184">
        <v>96</v>
      </c>
      <c r="B97" s="184">
        <v>27</v>
      </c>
      <c r="C97" s="121" t="s">
        <v>168</v>
      </c>
      <c r="D97" s="194">
        <v>957.54000000000008</v>
      </c>
      <c r="E97" s="194">
        <v>117.04</v>
      </c>
      <c r="F97" s="194">
        <v>2570.94</v>
      </c>
      <c r="G97" s="194">
        <v>788.73</v>
      </c>
      <c r="H97" s="194">
        <v>166.37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</v>
      </c>
      <c r="O97" s="194">
        <v>0</v>
      </c>
      <c r="P97" s="195">
        <v>4600.62</v>
      </c>
    </row>
    <row r="98" spans="1:16" ht="25" customHeight="1">
      <c r="A98" s="184">
        <v>97</v>
      </c>
      <c r="B98" s="184">
        <v>28</v>
      </c>
      <c r="C98" s="121" t="s">
        <v>38</v>
      </c>
      <c r="D98" s="194">
        <v>234.05</v>
      </c>
      <c r="E98" s="194">
        <v>934.62</v>
      </c>
      <c r="F98" s="194">
        <v>627.01</v>
      </c>
      <c r="G98" s="194">
        <v>172.38</v>
      </c>
      <c r="H98" s="194">
        <v>82.02000000000001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</v>
      </c>
      <c r="O98" s="194">
        <v>0</v>
      </c>
      <c r="P98" s="195">
        <v>2050.08</v>
      </c>
    </row>
    <row r="99" spans="1:16" ht="26.25" customHeight="1">
      <c r="A99" s="184">
        <v>98</v>
      </c>
      <c r="B99" s="184">
        <v>29</v>
      </c>
      <c r="C99" s="121" t="s">
        <v>39</v>
      </c>
      <c r="D99" s="194">
        <v>62.44</v>
      </c>
      <c r="E99" s="194">
        <v>82.97</v>
      </c>
      <c r="F99" s="194">
        <v>68.77</v>
      </c>
      <c r="G99" s="194">
        <v>65.22</v>
      </c>
      <c r="H99" s="194">
        <v>66.349999999999994</v>
      </c>
      <c r="I99" s="194">
        <v>0</v>
      </c>
      <c r="J99" s="194">
        <v>0</v>
      </c>
      <c r="K99" s="194">
        <v>0</v>
      </c>
      <c r="L99" s="194">
        <v>0</v>
      </c>
      <c r="M99" s="194">
        <v>0</v>
      </c>
      <c r="N99" s="194">
        <v>0</v>
      </c>
      <c r="O99" s="194">
        <v>0</v>
      </c>
      <c r="P99" s="195">
        <v>345.75</v>
      </c>
    </row>
    <row r="100" spans="1:16" ht="40.5" customHeight="1">
      <c r="A100" s="184">
        <v>99</v>
      </c>
      <c r="B100" s="184">
        <v>30</v>
      </c>
      <c r="C100" s="121" t="s">
        <v>40</v>
      </c>
      <c r="D100" s="194">
        <v>0</v>
      </c>
      <c r="E100" s="194">
        <v>0</v>
      </c>
      <c r="F100" s="194">
        <v>0</v>
      </c>
      <c r="G100" s="194">
        <v>0</v>
      </c>
      <c r="H100" s="194">
        <v>0</v>
      </c>
      <c r="I100" s="194">
        <v>0</v>
      </c>
      <c r="J100" s="194">
        <v>0</v>
      </c>
      <c r="K100" s="194">
        <v>0</v>
      </c>
      <c r="L100" s="194">
        <v>0</v>
      </c>
      <c r="M100" s="194">
        <v>0</v>
      </c>
      <c r="N100" s="194">
        <v>0</v>
      </c>
      <c r="O100" s="194">
        <v>0</v>
      </c>
      <c r="P100" s="195">
        <v>0</v>
      </c>
    </row>
    <row r="101" spans="1:16" ht="25" customHeight="1">
      <c r="A101" s="184">
        <v>100</v>
      </c>
      <c r="B101" s="184">
        <v>31</v>
      </c>
      <c r="C101" s="121" t="s">
        <v>44</v>
      </c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5">
        <v>0</v>
      </c>
    </row>
    <row r="102" spans="1:16" ht="25" customHeight="1">
      <c r="A102" s="184">
        <v>101</v>
      </c>
      <c r="B102" s="184">
        <v>32</v>
      </c>
      <c r="C102" s="121" t="s">
        <v>22</v>
      </c>
      <c r="D102" s="194">
        <v>499.48</v>
      </c>
      <c r="E102" s="194">
        <v>725.34</v>
      </c>
      <c r="F102" s="194">
        <v>606.23</v>
      </c>
      <c r="G102" s="194">
        <v>1130.7499999999998</v>
      </c>
      <c r="H102" s="194">
        <v>1175.57</v>
      </c>
      <c r="I102" s="194">
        <v>0</v>
      </c>
      <c r="J102" s="194">
        <v>0</v>
      </c>
      <c r="K102" s="194">
        <v>0</v>
      </c>
      <c r="L102" s="194">
        <v>0</v>
      </c>
      <c r="M102" s="194">
        <v>0</v>
      </c>
      <c r="N102" s="194">
        <v>0</v>
      </c>
      <c r="O102" s="194">
        <v>0</v>
      </c>
      <c r="P102" s="195">
        <v>4137.37</v>
      </c>
    </row>
    <row r="103" spans="1:16" ht="25" customHeight="1">
      <c r="A103" s="184">
        <v>102</v>
      </c>
      <c r="B103" s="184">
        <v>33</v>
      </c>
      <c r="C103" s="121" t="s">
        <v>45</v>
      </c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5">
        <v>0</v>
      </c>
    </row>
    <row r="104" spans="1:16" ht="25" customHeight="1">
      <c r="A104" s="184">
        <v>103</v>
      </c>
      <c r="B104" s="184">
        <v>34</v>
      </c>
      <c r="C104" s="121" t="s">
        <v>46</v>
      </c>
      <c r="D104" s="194">
        <v>613.27</v>
      </c>
      <c r="E104" s="194">
        <v>521.88</v>
      </c>
      <c r="F104" s="194">
        <v>425.62</v>
      </c>
      <c r="G104" s="194">
        <v>766.93</v>
      </c>
      <c r="H104" s="194">
        <v>65.72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5">
        <v>2393.4199999999996</v>
      </c>
    </row>
    <row r="105" spans="1:16" ht="25" customHeight="1">
      <c r="A105" s="184">
        <v>104</v>
      </c>
      <c r="B105" s="184">
        <v>35</v>
      </c>
      <c r="C105" s="121" t="s">
        <v>47</v>
      </c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5">
        <v>0</v>
      </c>
    </row>
    <row r="106" spans="1:16" ht="30" customHeight="1">
      <c r="A106" s="184">
        <v>105</v>
      </c>
      <c r="B106" s="184">
        <v>36</v>
      </c>
      <c r="C106" s="121" t="s">
        <v>89</v>
      </c>
      <c r="D106" s="194">
        <v>777.67000000000007</v>
      </c>
      <c r="E106" s="194">
        <v>777.67000000000007</v>
      </c>
      <c r="F106" s="194">
        <v>777.67000000000007</v>
      </c>
      <c r="G106" s="194">
        <v>777.67000000000007</v>
      </c>
      <c r="H106" s="194">
        <v>777.67000000000007</v>
      </c>
      <c r="I106" s="194">
        <v>777.67000000000007</v>
      </c>
      <c r="J106" s="194">
        <v>777.67000000000007</v>
      </c>
      <c r="K106" s="194">
        <v>777.67000000000007</v>
      </c>
      <c r="L106" s="194">
        <v>777.67000000000007</v>
      </c>
      <c r="M106" s="194">
        <v>777.67000000000007</v>
      </c>
      <c r="N106" s="194">
        <v>777.67000000000007</v>
      </c>
      <c r="O106" s="194">
        <v>777.67000000000007</v>
      </c>
      <c r="P106" s="195">
        <v>9332.0400000000009</v>
      </c>
    </row>
    <row r="107" spans="1:16" ht="25" customHeight="1">
      <c r="A107" s="184">
        <v>106</v>
      </c>
      <c r="B107" s="184">
        <v>37</v>
      </c>
      <c r="C107" s="121" t="s">
        <v>159</v>
      </c>
      <c r="D107" s="194">
        <v>1488.62</v>
      </c>
      <c r="E107" s="194">
        <v>109.66</v>
      </c>
      <c r="F107" s="194">
        <v>77.55</v>
      </c>
      <c r="G107" s="194">
        <v>98.51</v>
      </c>
      <c r="H107" s="194">
        <v>296.2</v>
      </c>
      <c r="I107" s="194">
        <v>0</v>
      </c>
      <c r="J107" s="194">
        <v>0</v>
      </c>
      <c r="K107" s="194">
        <v>0</v>
      </c>
      <c r="L107" s="194">
        <v>0</v>
      </c>
      <c r="M107" s="194">
        <v>0</v>
      </c>
      <c r="N107" s="194">
        <v>0</v>
      </c>
      <c r="O107" s="194">
        <v>0</v>
      </c>
      <c r="P107" s="195">
        <v>2070.54</v>
      </c>
    </row>
    <row r="108" spans="1:16" ht="25" customHeight="1">
      <c r="A108" s="184">
        <v>107</v>
      </c>
      <c r="B108" s="184">
        <v>38</v>
      </c>
      <c r="C108" s="121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5">
        <v>0</v>
      </c>
    </row>
    <row r="109" spans="1:16" ht="22.5" customHeight="1">
      <c r="A109" s="184">
        <v>108</v>
      </c>
      <c r="B109" s="184">
        <v>39</v>
      </c>
      <c r="C109" s="121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5">
        <v>0</v>
      </c>
    </row>
    <row r="110" spans="1:16" ht="28.5" customHeight="1">
      <c r="A110" s="184">
        <v>109</v>
      </c>
      <c r="B110" s="184">
        <v>40</v>
      </c>
      <c r="C110" s="121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5"/>
    </row>
    <row r="111" spans="1:16" ht="27.75" customHeight="1">
      <c r="A111" s="191"/>
      <c r="B111" s="191"/>
      <c r="C111" s="192" t="s">
        <v>48</v>
      </c>
      <c r="D111" s="193">
        <v>66040.546666666662</v>
      </c>
      <c r="E111" s="193">
        <v>53868.246666666673</v>
      </c>
      <c r="F111" s="193">
        <v>59703.106666666674</v>
      </c>
      <c r="G111" s="193">
        <v>72310.386666666658</v>
      </c>
      <c r="H111" s="193">
        <v>66144.786666666667</v>
      </c>
      <c r="I111" s="193">
        <v>8617.6466666666674</v>
      </c>
      <c r="J111" s="193">
        <v>8617.6466666666674</v>
      </c>
      <c r="K111" s="193">
        <v>8617.6466666666674</v>
      </c>
      <c r="L111" s="193">
        <v>8617.6466666666674</v>
      </c>
      <c r="M111" s="193">
        <v>8617.6466666666674</v>
      </c>
      <c r="N111" s="193">
        <v>8617.6466666666674</v>
      </c>
      <c r="O111" s="193">
        <v>8617.6466666666674</v>
      </c>
      <c r="P111" s="193">
        <v>377211.05999999988</v>
      </c>
    </row>
    <row r="112" spans="1:16">
      <c r="P112" s="36"/>
    </row>
    <row r="113" spans="3:16">
      <c r="P113" s="36"/>
    </row>
    <row r="114" spans="3:16" ht="47.25" customHeight="1">
      <c r="P114" s="36"/>
    </row>
    <row r="115" spans="3:16" ht="35.15" customHeight="1">
      <c r="P115" s="36"/>
    </row>
    <row r="116" spans="3:16" ht="35.15" customHeight="1">
      <c r="C116" s="211" t="s">
        <v>131</v>
      </c>
      <c r="D116" s="4" t="s">
        <v>3</v>
      </c>
      <c r="E116" s="4" t="s">
        <v>4</v>
      </c>
      <c r="F116" s="4" t="s">
        <v>5</v>
      </c>
      <c r="G116" s="4" t="s">
        <v>6</v>
      </c>
      <c r="H116" s="4" t="s">
        <v>7</v>
      </c>
      <c r="I116" s="4" t="s">
        <v>8</v>
      </c>
      <c r="J116" s="4" t="s">
        <v>9</v>
      </c>
      <c r="K116" s="4" t="s">
        <v>10</v>
      </c>
      <c r="L116" s="4" t="s">
        <v>11</v>
      </c>
      <c r="M116" s="4" t="s">
        <v>12</v>
      </c>
      <c r="N116" s="4" t="s">
        <v>13</v>
      </c>
      <c r="O116" s="4" t="s">
        <v>14</v>
      </c>
      <c r="P116" s="44" t="s">
        <v>63</v>
      </c>
    </row>
    <row r="117" spans="3:16" ht="35.15" customHeight="1">
      <c r="C117" s="13" t="s">
        <v>117</v>
      </c>
      <c r="D117" s="40">
        <v>13333.46</v>
      </c>
      <c r="E117" s="40">
        <v>15549.140000000001</v>
      </c>
      <c r="F117" s="40">
        <v>17737.93</v>
      </c>
      <c r="G117" s="40">
        <v>27393.149999999994</v>
      </c>
      <c r="H117" s="40">
        <v>20402.62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5">
        <v>94416.299999999988</v>
      </c>
    </row>
    <row r="118" spans="3:16" ht="35.15" customHeight="1">
      <c r="C118" s="13" t="s">
        <v>118</v>
      </c>
      <c r="D118" s="40">
        <v>2610.2399999999998</v>
      </c>
      <c r="E118" s="40">
        <v>2924.9100000000008</v>
      </c>
      <c r="F118" s="40">
        <v>3552.76</v>
      </c>
      <c r="G118" s="40">
        <v>5382.7599999999993</v>
      </c>
      <c r="H118" s="40">
        <v>3848.2299999999996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5">
        <v>18318.899999999998</v>
      </c>
    </row>
    <row r="119" spans="3:16" ht="35.15" customHeight="1">
      <c r="C119" s="12" t="s">
        <v>20</v>
      </c>
      <c r="D119" s="40">
        <v>11227.919999999998</v>
      </c>
      <c r="E119" s="40">
        <v>10979.369999999999</v>
      </c>
      <c r="F119" s="40">
        <v>10998.269999999999</v>
      </c>
      <c r="G119" s="40">
        <v>11756.87</v>
      </c>
      <c r="H119" s="40">
        <v>11756.87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5">
        <v>56719.3</v>
      </c>
    </row>
    <row r="120" spans="3:16" ht="35.15" customHeight="1">
      <c r="C120" s="12" t="s">
        <v>128</v>
      </c>
      <c r="D120" s="40">
        <v>396.63</v>
      </c>
      <c r="E120" s="40">
        <v>396.63</v>
      </c>
      <c r="F120" s="40">
        <v>396.63</v>
      </c>
      <c r="G120" s="40">
        <v>425.43</v>
      </c>
      <c r="H120" s="40">
        <v>425.43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5">
        <v>2040.75</v>
      </c>
    </row>
    <row r="121" spans="3:16" ht="35.15" customHeight="1">
      <c r="C121" s="12" t="s">
        <v>129</v>
      </c>
      <c r="D121" s="40">
        <v>359.46000000000004</v>
      </c>
      <c r="E121" s="40">
        <v>466.18</v>
      </c>
      <c r="F121" s="40">
        <v>1001.22</v>
      </c>
      <c r="G121" s="40">
        <v>545.74000000000012</v>
      </c>
      <c r="H121" s="40">
        <v>227.4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5">
        <v>2600.0000000000005</v>
      </c>
    </row>
    <row r="122" spans="3:16" ht="35.15" customHeight="1">
      <c r="C122" s="10" t="s">
        <v>16</v>
      </c>
      <c r="D122" s="40">
        <v>296.44</v>
      </c>
      <c r="E122" s="40">
        <v>1007.9300000000001</v>
      </c>
      <c r="F122" s="40">
        <v>1381.35</v>
      </c>
      <c r="G122" s="40">
        <v>685.42</v>
      </c>
      <c r="H122" s="40">
        <v>961.36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5">
        <v>4332.5</v>
      </c>
    </row>
    <row r="123" spans="3:16" ht="35.15" customHeight="1">
      <c r="C123" s="10" t="s">
        <v>176</v>
      </c>
      <c r="D123" s="40">
        <v>0</v>
      </c>
      <c r="E123" s="40">
        <v>66.64</v>
      </c>
      <c r="F123" s="40">
        <v>656.05000000000007</v>
      </c>
      <c r="G123" s="40">
        <v>0</v>
      </c>
      <c r="H123" s="40">
        <v>356.39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5">
        <v>1079.08</v>
      </c>
    </row>
    <row r="124" spans="3:16" ht="35.15" customHeight="1">
      <c r="C124" s="10" t="s">
        <v>115</v>
      </c>
      <c r="D124" s="40">
        <v>354.51000000000005</v>
      </c>
      <c r="E124" s="40">
        <v>723.83</v>
      </c>
      <c r="F124" s="40">
        <v>649.04999999999995</v>
      </c>
      <c r="G124" s="40">
        <v>714.74</v>
      </c>
      <c r="H124" s="40">
        <v>718.96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5">
        <v>3161.09</v>
      </c>
    </row>
    <row r="125" spans="3:16" ht="47.25" customHeight="1">
      <c r="C125" s="10" t="s">
        <v>81</v>
      </c>
      <c r="D125" s="40">
        <v>1.5699999999999998</v>
      </c>
      <c r="E125" s="40">
        <v>82.11999999999999</v>
      </c>
      <c r="F125" s="40">
        <v>13.01</v>
      </c>
      <c r="G125" s="40">
        <v>43.870000000000005</v>
      </c>
      <c r="H125" s="40">
        <v>172.11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5">
        <v>312.68</v>
      </c>
    </row>
    <row r="126" spans="3:16" ht="47.25" customHeight="1">
      <c r="C126" s="10" t="s">
        <v>21</v>
      </c>
      <c r="D126" s="40">
        <v>4005.45</v>
      </c>
      <c r="E126" s="40">
        <v>0</v>
      </c>
      <c r="F126" s="40">
        <v>0</v>
      </c>
      <c r="G126" s="40">
        <v>74.5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5">
        <v>4079.95</v>
      </c>
    </row>
    <row r="127" spans="3:16" ht="47.25" customHeight="1">
      <c r="C127" s="29" t="s">
        <v>161</v>
      </c>
      <c r="D127" s="41">
        <v>280.08</v>
      </c>
      <c r="E127" s="41">
        <v>647.80999999999995</v>
      </c>
      <c r="F127" s="41">
        <v>197.7</v>
      </c>
      <c r="G127" s="41">
        <v>139.63</v>
      </c>
      <c r="H127" s="41">
        <v>928.1099999999999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5">
        <v>2193.33</v>
      </c>
    </row>
    <row r="128" spans="3:16" ht="47.25" customHeight="1">
      <c r="C128" s="29" t="s">
        <v>162</v>
      </c>
      <c r="D128" s="37"/>
      <c r="E128" s="37"/>
      <c r="F128" s="37"/>
      <c r="G128" s="37"/>
      <c r="H128" s="37"/>
      <c r="I128" s="37"/>
      <c r="J128" s="38"/>
      <c r="K128" s="37"/>
      <c r="L128" s="37"/>
      <c r="M128" s="37"/>
      <c r="N128" s="37"/>
      <c r="O128" s="35"/>
      <c r="P128" s="45">
        <v>0</v>
      </c>
    </row>
    <row r="129" spans="3:16" ht="35.15" customHeight="1">
      <c r="C129" s="29" t="s">
        <v>163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27"/>
      <c r="P129" s="45">
        <v>0</v>
      </c>
    </row>
    <row r="130" spans="3:16" ht="35.15" customHeight="1">
      <c r="C130" s="29" t="s">
        <v>169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45">
        <v>0</v>
      </c>
    </row>
    <row r="131" spans="3:16" ht="35.15" customHeight="1">
      <c r="C131" s="14" t="s">
        <v>130</v>
      </c>
      <c r="D131" s="40">
        <v>18957.990000000002</v>
      </c>
      <c r="E131" s="40">
        <v>7163.59</v>
      </c>
      <c r="F131" s="40">
        <v>10072.820000000002</v>
      </c>
      <c r="G131" s="40">
        <v>9740.7099999999991</v>
      </c>
      <c r="H131" s="40">
        <v>9179.1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5">
        <v>55114.21</v>
      </c>
    </row>
    <row r="132" spans="3:16" ht="41.25" customHeight="1">
      <c r="C132" s="30" t="s">
        <v>158</v>
      </c>
      <c r="D132" s="40">
        <v>684.1</v>
      </c>
      <c r="E132" s="40">
        <v>577.27</v>
      </c>
      <c r="F132" s="40">
        <v>982.57</v>
      </c>
      <c r="G132" s="40">
        <v>1736.58</v>
      </c>
      <c r="H132" s="40">
        <v>2013.94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5">
        <v>5994.46</v>
      </c>
    </row>
    <row r="133" spans="3:16" ht="35.15" customHeight="1">
      <c r="C133" s="10" t="s">
        <v>38</v>
      </c>
      <c r="D133" s="40">
        <v>234.05</v>
      </c>
      <c r="E133" s="40">
        <v>934.62</v>
      </c>
      <c r="F133" s="40">
        <v>627.01</v>
      </c>
      <c r="G133" s="40">
        <v>407.03999999999996</v>
      </c>
      <c r="H133" s="40">
        <v>1659.19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5">
        <v>3861.9100000000003</v>
      </c>
    </row>
    <row r="134" spans="3:16" ht="35.15" customHeight="1">
      <c r="C134" s="17" t="s">
        <v>164</v>
      </c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5">
        <v>0</v>
      </c>
    </row>
    <row r="135" spans="3:16" ht="35.15" customHeight="1">
      <c r="C135" s="12" t="s">
        <v>41</v>
      </c>
      <c r="D135" s="40">
        <v>1041.47</v>
      </c>
      <c r="E135" s="40">
        <v>1078.45</v>
      </c>
      <c r="F135" s="40">
        <v>69.989999999999995</v>
      </c>
      <c r="G135" s="40">
        <v>83.83</v>
      </c>
      <c r="H135" s="40">
        <v>271.73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5">
        <v>2545.4699999999998</v>
      </c>
    </row>
    <row r="136" spans="3:16" ht="35.15" customHeight="1">
      <c r="C136" s="10" t="s">
        <v>160</v>
      </c>
      <c r="D136" s="40">
        <v>62.44</v>
      </c>
      <c r="E136" s="40">
        <v>82.97</v>
      </c>
      <c r="F136" s="40">
        <v>68.77</v>
      </c>
      <c r="G136" s="40">
        <v>65.22</v>
      </c>
      <c r="H136" s="40">
        <v>66.349999999999994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5">
        <v>345.75</v>
      </c>
    </row>
    <row r="137" spans="3:16" ht="35.15" customHeight="1">
      <c r="C137" s="10" t="s">
        <v>165</v>
      </c>
      <c r="D137" s="40">
        <v>499.48</v>
      </c>
      <c r="E137" s="40">
        <v>725.34</v>
      </c>
      <c r="F137" s="40">
        <v>606.23</v>
      </c>
      <c r="G137" s="40">
        <v>1130.7499999999998</v>
      </c>
      <c r="H137" s="40">
        <v>1175.57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5">
        <v>4137.37</v>
      </c>
    </row>
    <row r="138" spans="3:16" ht="35.15" customHeight="1">
      <c r="C138" s="11" t="s">
        <v>46</v>
      </c>
      <c r="D138" s="40">
        <v>613.27</v>
      </c>
      <c r="E138" s="40">
        <v>521.88</v>
      </c>
      <c r="F138" s="40">
        <v>425.62</v>
      </c>
      <c r="G138" s="40">
        <v>766.93</v>
      </c>
      <c r="H138" s="40">
        <v>65.72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5">
        <v>2393.4199999999996</v>
      </c>
    </row>
    <row r="139" spans="3:16" ht="35.15" customHeight="1">
      <c r="C139" s="11" t="s">
        <v>175</v>
      </c>
      <c r="D139" s="40">
        <v>0</v>
      </c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5">
        <v>0</v>
      </c>
    </row>
    <row r="140" spans="3:16" ht="34.5" customHeight="1">
      <c r="C140" s="11" t="s">
        <v>47</v>
      </c>
      <c r="D140" s="40">
        <v>0</v>
      </c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5">
        <v>0</v>
      </c>
    </row>
    <row r="141" spans="3:16" ht="34.5" customHeight="1">
      <c r="C141" s="11" t="s">
        <v>400</v>
      </c>
      <c r="D141" s="40">
        <v>7839.9766666666674</v>
      </c>
      <c r="E141" s="40">
        <v>7839.9766666666674</v>
      </c>
      <c r="F141" s="40">
        <v>7839.9766666666674</v>
      </c>
      <c r="G141" s="40">
        <v>7839.9766666666674</v>
      </c>
      <c r="H141" s="40">
        <v>7839.9766666666674</v>
      </c>
      <c r="I141" s="40">
        <v>7839.9766666666674</v>
      </c>
      <c r="J141" s="40">
        <v>7839.9766666666674</v>
      </c>
      <c r="K141" s="40">
        <v>7839.9766666666674</v>
      </c>
      <c r="L141" s="40">
        <v>7839.9766666666674</v>
      </c>
      <c r="M141" s="40">
        <v>7839.9766666666674</v>
      </c>
      <c r="N141" s="40">
        <v>7839.9766666666674</v>
      </c>
      <c r="O141" s="40">
        <v>7839.9766666666674</v>
      </c>
      <c r="P141" s="45">
        <v>94079.720000000016</v>
      </c>
    </row>
    <row r="142" spans="3:16" ht="31.5" customHeight="1">
      <c r="C142" s="11" t="s">
        <v>159</v>
      </c>
      <c r="D142" s="40">
        <v>1488.62</v>
      </c>
      <c r="E142" s="40">
        <v>109.66</v>
      </c>
      <c r="F142" s="40">
        <v>77.55</v>
      </c>
      <c r="G142" s="40">
        <v>98.51</v>
      </c>
      <c r="H142" s="40">
        <v>296.2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5">
        <v>2070.54</v>
      </c>
    </row>
    <row r="143" spans="3:16" ht="31.5" customHeight="1">
      <c r="C143" s="12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5">
        <v>0</v>
      </c>
    </row>
    <row r="144" spans="3:16" ht="31.5" customHeight="1">
      <c r="C144" s="16" t="s">
        <v>107</v>
      </c>
      <c r="D144" s="63">
        <v>64287.156666666677</v>
      </c>
      <c r="E144" s="63">
        <v>51878.316666666673</v>
      </c>
      <c r="F144" s="63">
        <v>57354.506666666675</v>
      </c>
      <c r="G144" s="63">
        <v>69031.656666666662</v>
      </c>
      <c r="H144" s="63">
        <v>62365.256666666675</v>
      </c>
      <c r="I144" s="63">
        <v>7839.9766666666674</v>
      </c>
      <c r="J144" s="63">
        <v>7839.9766666666674</v>
      </c>
      <c r="K144" s="63">
        <v>7839.9766666666674</v>
      </c>
      <c r="L144" s="63">
        <v>7839.9766666666674</v>
      </c>
      <c r="M144" s="63">
        <v>7839.9766666666674</v>
      </c>
      <c r="N144" s="63">
        <v>7839.9766666666674</v>
      </c>
      <c r="O144" s="63">
        <v>7839.9766666666674</v>
      </c>
      <c r="P144" s="45">
        <v>359796.73000000016</v>
      </c>
    </row>
    <row r="145" spans="2:16" ht="42" customHeight="1">
      <c r="C145" s="16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5"/>
    </row>
    <row r="146" spans="2:16" ht="15.5">
      <c r="C146" s="16" t="s">
        <v>154</v>
      </c>
      <c r="D146" s="40">
        <v>15943.699999999999</v>
      </c>
      <c r="E146" s="40">
        <v>18474.050000000003</v>
      </c>
      <c r="F146" s="40">
        <v>21290.690000000002</v>
      </c>
      <c r="G146" s="40">
        <v>32775.909999999996</v>
      </c>
      <c r="H146" s="40">
        <v>24250.85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5">
        <v>112735.20000000001</v>
      </c>
    </row>
    <row r="147" spans="2:16" ht="28">
      <c r="C147" s="17" t="s">
        <v>155</v>
      </c>
      <c r="D147" s="40">
        <v>39014.860000000008</v>
      </c>
      <c r="E147" s="40">
        <v>25454.63</v>
      </c>
      <c r="F147" s="40">
        <v>28146.289999999997</v>
      </c>
      <c r="G147" s="40">
        <v>28317.260000000002</v>
      </c>
      <c r="H147" s="40">
        <v>29978.23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5">
        <v>150911.27000000002</v>
      </c>
    </row>
    <row r="148" spans="2:16" ht="21.75" customHeight="1">
      <c r="C148" s="7" t="s">
        <v>157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48"/>
    </row>
    <row r="149" spans="2:16" ht="21.75" customHeight="1">
      <c r="H149" s="28"/>
      <c r="I149" s="28"/>
      <c r="J149" s="28"/>
      <c r="K149" s="28"/>
      <c r="L149" s="28"/>
      <c r="M149" s="28"/>
      <c r="N149" s="28"/>
      <c r="O149" s="28"/>
      <c r="P149" s="48"/>
    </row>
    <row r="150" spans="2:16">
      <c r="C150" s="5"/>
      <c r="P150" s="48"/>
    </row>
    <row r="151" spans="2:16">
      <c r="C151" s="5"/>
      <c r="P151" s="48"/>
    </row>
    <row r="152" spans="2:16" ht="25" customHeight="1">
      <c r="P152" s="48"/>
    </row>
    <row r="153" spans="2:16" ht="25" customHeight="1">
      <c r="B153" s="20"/>
      <c r="C153" s="21"/>
      <c r="D153" s="22" t="s">
        <v>3</v>
      </c>
      <c r="E153" s="32" t="s">
        <v>4</v>
      </c>
      <c r="F153" s="23" t="s">
        <v>5</v>
      </c>
      <c r="G153" s="23" t="s">
        <v>6</v>
      </c>
      <c r="H153" s="23" t="s">
        <v>7</v>
      </c>
      <c r="I153" s="23" t="s">
        <v>8</v>
      </c>
      <c r="J153" s="23" t="s">
        <v>9</v>
      </c>
      <c r="K153" s="23" t="s">
        <v>10</v>
      </c>
      <c r="L153" s="23" t="s">
        <v>11</v>
      </c>
      <c r="M153" s="23" t="s">
        <v>12</v>
      </c>
      <c r="N153" s="23" t="s">
        <v>13</v>
      </c>
      <c r="O153" s="23" t="s">
        <v>14</v>
      </c>
      <c r="P153" s="46" t="s">
        <v>63</v>
      </c>
    </row>
    <row r="154" spans="2:16" ht="25" customHeight="1">
      <c r="B154" s="209" t="s">
        <v>140</v>
      </c>
      <c r="C154" s="210" t="s">
        <v>141</v>
      </c>
      <c r="D154" s="40">
        <v>56481.53</v>
      </c>
      <c r="E154" s="40">
        <v>44286.890000000007</v>
      </c>
      <c r="F154" s="40">
        <v>49763.080000000009</v>
      </c>
      <c r="G154" s="40">
        <v>61406.48000000001</v>
      </c>
      <c r="H154" s="40">
        <v>57459.9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5">
        <v>269397.88000000006</v>
      </c>
    </row>
    <row r="155" spans="2:16" ht="25" customHeight="1">
      <c r="B155" s="18">
        <v>60</v>
      </c>
      <c r="C155" s="24" t="s">
        <v>142</v>
      </c>
      <c r="D155" s="27">
        <v>15943.7</v>
      </c>
      <c r="E155" s="27">
        <v>18544.05</v>
      </c>
      <c r="F155" s="27">
        <v>21290.69</v>
      </c>
      <c r="G155" s="27">
        <v>32775.910000000003</v>
      </c>
      <c r="H155" s="27">
        <v>25215.85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45">
        <v>113770.20000000001</v>
      </c>
    </row>
    <row r="156" spans="2:16" ht="25" customHeight="1">
      <c r="B156" s="18"/>
      <c r="C156" s="24"/>
      <c r="D156" s="27"/>
      <c r="E156" s="27"/>
      <c r="F156" s="25"/>
      <c r="G156" s="25"/>
      <c r="H156" s="25"/>
      <c r="I156" s="25"/>
      <c r="J156" s="25"/>
      <c r="K156" s="19"/>
      <c r="L156" s="25"/>
      <c r="M156" s="34"/>
      <c r="N156" s="33"/>
      <c r="O156" s="19"/>
      <c r="P156" s="47"/>
    </row>
    <row r="157" spans="2:16" ht="25" customHeight="1">
      <c r="B157" s="18">
        <v>64</v>
      </c>
      <c r="C157" s="24" t="s">
        <v>144</v>
      </c>
      <c r="D157" s="40">
        <v>38435.94</v>
      </c>
      <c r="E157" s="40">
        <v>25111.300000000003</v>
      </c>
      <c r="F157" s="40">
        <v>27969.220000000005</v>
      </c>
      <c r="G157" s="40">
        <v>27765.130000000005</v>
      </c>
      <c r="H157" s="40">
        <v>31355.750000000004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5">
        <v>150637.34000000003</v>
      </c>
    </row>
    <row r="158" spans="2:16" ht="25" customHeight="1">
      <c r="B158" s="15" t="s">
        <v>132</v>
      </c>
      <c r="C158" s="21" t="s">
        <v>143</v>
      </c>
      <c r="D158" s="26">
        <v>18992.34</v>
      </c>
      <c r="E158" s="26">
        <v>7093.59</v>
      </c>
      <c r="F158" s="26">
        <v>10072.82</v>
      </c>
      <c r="G158" s="26">
        <v>9740.7099999999991</v>
      </c>
      <c r="H158" s="26">
        <v>10214.14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45">
        <v>56113.599999999999</v>
      </c>
    </row>
    <row r="159" spans="2:16" ht="25" customHeight="1">
      <c r="B159" s="15" t="s">
        <v>133</v>
      </c>
      <c r="C159" s="21" t="s">
        <v>19</v>
      </c>
      <c r="D159" s="26">
        <v>296.44</v>
      </c>
      <c r="E159" s="26">
        <v>1074.57</v>
      </c>
      <c r="F159" s="26">
        <v>2037.4</v>
      </c>
      <c r="G159" s="26">
        <v>685.42</v>
      </c>
      <c r="H159" s="26">
        <v>1317.75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45">
        <v>5411.58</v>
      </c>
    </row>
    <row r="160" spans="2:16" ht="25" customHeight="1">
      <c r="B160" s="15" t="s">
        <v>135</v>
      </c>
      <c r="C160" s="21" t="s">
        <v>17</v>
      </c>
      <c r="D160" s="26">
        <v>1.57</v>
      </c>
      <c r="E160" s="26">
        <v>82.12</v>
      </c>
      <c r="F160" s="26">
        <v>13.01</v>
      </c>
      <c r="G160" s="26">
        <v>43.87</v>
      </c>
      <c r="H160" s="26">
        <v>277.04000000000002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45">
        <v>417.61</v>
      </c>
    </row>
    <row r="161" spans="2:16" ht="25" customHeight="1">
      <c r="B161" s="15" t="s">
        <v>134</v>
      </c>
      <c r="C161" s="21" t="s">
        <v>145</v>
      </c>
      <c r="D161" s="26">
        <v>354.51</v>
      </c>
      <c r="E161" s="26">
        <v>723.83</v>
      </c>
      <c r="F161" s="26">
        <v>649.04999999999995</v>
      </c>
      <c r="G161" s="26">
        <v>714.74</v>
      </c>
      <c r="H161" s="26">
        <v>694.69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45">
        <v>3136.82</v>
      </c>
    </row>
    <row r="162" spans="2:16" ht="25" customHeight="1">
      <c r="B162" s="15" t="s">
        <v>136</v>
      </c>
      <c r="C162" s="21" t="s">
        <v>20</v>
      </c>
      <c r="D162" s="26">
        <v>11227.92</v>
      </c>
      <c r="E162" s="26">
        <v>11227.92</v>
      </c>
      <c r="F162" s="26">
        <v>11246.82</v>
      </c>
      <c r="G162" s="26">
        <v>12005.42</v>
      </c>
      <c r="H162" s="26">
        <v>12005.42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45">
        <v>57713.5</v>
      </c>
    </row>
    <row r="163" spans="2:16" ht="25" customHeight="1">
      <c r="B163" s="15" t="s">
        <v>137</v>
      </c>
      <c r="C163" s="21" t="s">
        <v>18</v>
      </c>
      <c r="D163" s="26">
        <v>4005.45</v>
      </c>
      <c r="E163" s="26">
        <v>0</v>
      </c>
      <c r="F163" s="26">
        <v>0</v>
      </c>
      <c r="G163" s="26">
        <v>74.5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45">
        <v>4079.95</v>
      </c>
    </row>
    <row r="164" spans="2:16" ht="25" customHeight="1">
      <c r="B164" s="20" t="s">
        <v>139</v>
      </c>
      <c r="C164" s="21" t="s">
        <v>146</v>
      </c>
      <c r="D164" s="26">
        <v>62.44</v>
      </c>
      <c r="E164" s="26">
        <v>82.97</v>
      </c>
      <c r="F164" s="26">
        <v>68.77</v>
      </c>
      <c r="G164" s="26">
        <v>65.22</v>
      </c>
      <c r="H164" s="26">
        <v>66.349999999999994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45">
        <v>345.75</v>
      </c>
    </row>
    <row r="165" spans="2:16" ht="25" customHeight="1">
      <c r="B165" s="20" t="s">
        <v>138</v>
      </c>
      <c r="C165" s="21" t="s">
        <v>50</v>
      </c>
      <c r="D165" s="26">
        <v>280.08</v>
      </c>
      <c r="E165" s="26">
        <v>647.80999999999995</v>
      </c>
      <c r="F165" s="26">
        <v>197.7</v>
      </c>
      <c r="G165" s="26">
        <v>139.63</v>
      </c>
      <c r="H165" s="26">
        <v>982.04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45">
        <v>2247.2599999999998</v>
      </c>
    </row>
    <row r="166" spans="2:16" ht="25" customHeight="1">
      <c r="B166" s="20" t="s">
        <v>147</v>
      </c>
      <c r="C166" s="21" t="s">
        <v>148</v>
      </c>
      <c r="D166" s="26">
        <v>918.15</v>
      </c>
      <c r="E166" s="26">
        <v>1511.89</v>
      </c>
      <c r="F166" s="26">
        <v>1609.58</v>
      </c>
      <c r="G166" s="26">
        <v>2143.62</v>
      </c>
      <c r="H166" s="26">
        <v>3673.13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45">
        <v>9856.369999999999</v>
      </c>
    </row>
    <row r="167" spans="2:16" ht="25" customHeight="1">
      <c r="B167" s="20" t="s">
        <v>149</v>
      </c>
      <c r="C167" s="21" t="s">
        <v>150</v>
      </c>
      <c r="D167" s="26">
        <v>1041.47</v>
      </c>
      <c r="E167" s="26">
        <v>1078.45</v>
      </c>
      <c r="F167" s="26">
        <v>69.989999999999995</v>
      </c>
      <c r="G167" s="26">
        <v>83.83</v>
      </c>
      <c r="H167" s="26">
        <v>271.73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45">
        <v>2545.4699999999998</v>
      </c>
    </row>
    <row r="168" spans="2:16" ht="25" customHeight="1">
      <c r="B168" s="20" t="s">
        <v>151</v>
      </c>
      <c r="C168" s="21" t="s">
        <v>156</v>
      </c>
      <c r="D168" s="26">
        <v>896.11</v>
      </c>
      <c r="E168" s="26">
        <v>1121.97</v>
      </c>
      <c r="F168" s="26">
        <v>1002.86</v>
      </c>
      <c r="G168" s="26">
        <v>1556.18</v>
      </c>
      <c r="H168" s="26">
        <v>1601.63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45">
        <v>6178.75</v>
      </c>
    </row>
    <row r="169" spans="2:16" ht="20.149999999999999" customHeight="1">
      <c r="B169" s="20" t="s">
        <v>152</v>
      </c>
      <c r="C169" s="21" t="s">
        <v>153</v>
      </c>
      <c r="D169" s="26">
        <v>359.46</v>
      </c>
      <c r="E169" s="26">
        <v>466.18</v>
      </c>
      <c r="F169" s="26">
        <v>1001.22</v>
      </c>
      <c r="G169" s="26">
        <v>511.99</v>
      </c>
      <c r="H169" s="26">
        <v>251.83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45">
        <v>2590.6800000000003</v>
      </c>
    </row>
    <row r="170" spans="2:16" ht="20.149999999999999" customHeight="1">
      <c r="B170" s="20" t="s">
        <v>174</v>
      </c>
      <c r="C170" s="21" t="s">
        <v>175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45">
        <v>0</v>
      </c>
    </row>
    <row r="171" spans="2:16" ht="20.149999999999999" customHeight="1">
      <c r="B171" s="9"/>
      <c r="C171" s="1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2:16" ht="20.149999999999999" customHeight="1">
      <c r="B172" s="31">
        <v>65</v>
      </c>
      <c r="C172" s="21" t="s">
        <v>166</v>
      </c>
      <c r="D172" s="26">
        <v>613.27</v>
      </c>
      <c r="E172" s="26">
        <v>521.88</v>
      </c>
      <c r="F172" s="26">
        <v>425.62</v>
      </c>
      <c r="G172" s="26">
        <v>766.93</v>
      </c>
      <c r="H172" s="26">
        <v>501.95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49">
        <v>2829.6499999999996</v>
      </c>
    </row>
    <row r="173" spans="2:16" ht="20.149999999999999" customHeight="1">
      <c r="B173" s="9"/>
      <c r="C173" s="12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8"/>
    </row>
    <row r="174" spans="2:16" ht="15.5">
      <c r="B174" s="31">
        <v>67</v>
      </c>
      <c r="C174" s="21" t="s">
        <v>167</v>
      </c>
      <c r="D174" s="26">
        <v>1488.62</v>
      </c>
      <c r="E174" s="26">
        <v>109.66</v>
      </c>
      <c r="F174" s="26">
        <v>77.55</v>
      </c>
      <c r="G174" s="26">
        <v>98.51</v>
      </c>
      <c r="H174" s="26">
        <v>386.35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49">
        <v>2160.69</v>
      </c>
    </row>
    <row r="175" spans="2:16">
      <c r="B175" s="9"/>
      <c r="C175" s="1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7" spans="3:30" ht="20.149999999999999" customHeight="1">
      <c r="C177" s="12"/>
      <c r="D177" s="23" t="s">
        <v>3</v>
      </c>
      <c r="E177" s="32" t="s">
        <v>4</v>
      </c>
      <c r="F177" s="23" t="s">
        <v>5</v>
      </c>
      <c r="G177" s="23" t="s">
        <v>6</v>
      </c>
      <c r="H177" s="23" t="s">
        <v>7</v>
      </c>
      <c r="I177" s="23" t="s">
        <v>8</v>
      </c>
      <c r="J177" s="23" t="s">
        <v>9</v>
      </c>
      <c r="K177" s="23" t="s">
        <v>10</v>
      </c>
      <c r="L177" s="23" t="s">
        <v>11</v>
      </c>
      <c r="M177" s="23" t="s">
        <v>12</v>
      </c>
      <c r="N177" s="23" t="s">
        <v>13</v>
      </c>
      <c r="O177" s="23" t="s">
        <v>14</v>
      </c>
      <c r="P177" s="46" t="s">
        <v>63</v>
      </c>
    </row>
    <row r="178" spans="3:30" ht="20.149999999999999" customHeight="1">
      <c r="C178" s="212" t="s">
        <v>318</v>
      </c>
      <c r="D178" s="106">
        <v>872.89</v>
      </c>
      <c r="E178" s="106">
        <v>861.08</v>
      </c>
      <c r="F178" s="106">
        <v>1172.5899999999999</v>
      </c>
      <c r="G178" s="106"/>
      <c r="H178" s="106"/>
      <c r="I178" s="106"/>
      <c r="J178" s="106"/>
      <c r="K178" s="106"/>
      <c r="L178" s="106"/>
      <c r="M178" s="106"/>
      <c r="N178" s="106"/>
      <c r="O178" s="106"/>
      <c r="P178" s="106">
        <v>2906.56</v>
      </c>
    </row>
    <row r="179" spans="3:30" ht="20.149999999999999" customHeight="1">
      <c r="C179" s="2" t="s">
        <v>319</v>
      </c>
      <c r="D179" s="106">
        <v>0</v>
      </c>
      <c r="E179" s="106">
        <v>0</v>
      </c>
      <c r="F179" s="106">
        <v>0</v>
      </c>
      <c r="G179" s="106">
        <v>479.93</v>
      </c>
      <c r="H179" s="106">
        <v>527.46</v>
      </c>
      <c r="I179" s="106"/>
      <c r="J179" s="106"/>
      <c r="K179" s="106"/>
      <c r="L179" s="106"/>
      <c r="M179" s="106"/>
      <c r="N179" s="106"/>
      <c r="O179" s="106"/>
      <c r="P179" s="106">
        <v>1007.3900000000001</v>
      </c>
    </row>
    <row r="180" spans="3:30" ht="20.149999999999999" customHeight="1">
      <c r="C180" s="2" t="s">
        <v>320</v>
      </c>
      <c r="D180" s="106">
        <v>0</v>
      </c>
      <c r="E180" s="106">
        <v>0</v>
      </c>
      <c r="F180" s="106">
        <v>0</v>
      </c>
      <c r="G180" s="106">
        <v>866.52</v>
      </c>
      <c r="H180" s="106">
        <v>1025.76</v>
      </c>
      <c r="I180" s="106"/>
      <c r="J180" s="106"/>
      <c r="K180" s="106"/>
      <c r="L180" s="106"/>
      <c r="M180" s="106"/>
      <c r="N180" s="106"/>
      <c r="O180" s="106"/>
      <c r="P180" s="106">
        <v>1892.28</v>
      </c>
    </row>
    <row r="181" spans="3:30" ht="20.149999999999999" customHeight="1">
      <c r="C181" s="2" t="s">
        <v>321</v>
      </c>
      <c r="D181" s="106">
        <v>0</v>
      </c>
      <c r="E181" s="106">
        <v>0</v>
      </c>
      <c r="F181" s="106">
        <v>0</v>
      </c>
      <c r="G181" s="106">
        <v>493.78</v>
      </c>
      <c r="H181" s="106">
        <v>685.76</v>
      </c>
      <c r="I181" s="106"/>
      <c r="J181" s="106"/>
      <c r="K181" s="106"/>
      <c r="L181" s="106"/>
      <c r="M181" s="106"/>
      <c r="N181" s="106"/>
      <c r="O181" s="106"/>
      <c r="P181" s="106">
        <v>1179.54</v>
      </c>
    </row>
    <row r="182" spans="3:30" ht="20.149999999999999" customHeight="1">
      <c r="C182" s="12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>
        <v>0</v>
      </c>
    </row>
    <row r="183" spans="3:30" ht="20.149999999999999" customHeight="1">
      <c r="C183" s="12"/>
      <c r="D183" s="106">
        <v>872.89</v>
      </c>
      <c r="E183" s="106">
        <v>861.08</v>
      </c>
      <c r="F183" s="106">
        <v>1172.5899999999999</v>
      </c>
      <c r="G183" s="106">
        <v>1840.23</v>
      </c>
      <c r="H183" s="106">
        <v>2238.98</v>
      </c>
      <c r="I183" s="106">
        <v>0</v>
      </c>
      <c r="J183" s="106">
        <v>0</v>
      </c>
      <c r="K183" s="106">
        <v>0</v>
      </c>
      <c r="L183" s="106">
        <v>0</v>
      </c>
      <c r="M183" s="106">
        <v>0</v>
      </c>
      <c r="N183" s="106">
        <v>0</v>
      </c>
      <c r="O183" s="106">
        <v>0</v>
      </c>
      <c r="P183" s="106">
        <v>6985.77</v>
      </c>
    </row>
    <row r="184" spans="3:30" ht="20.149999999999999" customHeight="1"/>
    <row r="185" spans="3:30" ht="20.149999999999999" customHeight="1"/>
    <row r="186" spans="3:30" ht="20.149999999999999" customHeight="1"/>
    <row r="187" spans="3:30" ht="20.149999999999999" customHeight="1"/>
    <row r="188" spans="3:30" ht="20.149999999999999" customHeight="1"/>
    <row r="189" spans="3:30" ht="20.149999999999999" customHeight="1"/>
    <row r="190" spans="3:30" ht="20.149999999999999" customHeight="1">
      <c r="R190"/>
      <c r="S190" s="95"/>
      <c r="T190" s="95"/>
      <c r="U190" s="95"/>
      <c r="V190" s="95"/>
      <c r="W190" s="95"/>
      <c r="X190"/>
      <c r="Y190"/>
      <c r="Z190"/>
      <c r="AA190"/>
      <c r="AB190"/>
      <c r="AC190"/>
      <c r="AD190"/>
    </row>
    <row r="191" spans="3:30" ht="20.149999999999999" customHeight="1">
      <c r="R191"/>
    </row>
    <row r="192" spans="3:30" ht="20.149999999999999" customHeight="1">
      <c r="R192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</sheetData>
  <sortState xmlns:xlrd2="http://schemas.microsoft.com/office/spreadsheetml/2017/richdata2" ref="A71:A109">
    <sortCondition ref="A71:A109"/>
  </sortState>
  <phoneticPr fontId="2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1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777-8BFE-49A1-8C0F-4B91D127DFBC}">
  <dimension ref="A1:AD147"/>
  <sheetViews>
    <sheetView zoomScale="70" zoomScaleNormal="70" workbookViewId="0">
      <selection sqref="A1:Q1"/>
    </sheetView>
  </sheetViews>
  <sheetFormatPr defaultRowHeight="12.5"/>
  <cols>
    <col min="1" max="1" width="4.26953125" customWidth="1"/>
    <col min="2" max="2" width="30.26953125" customWidth="1"/>
    <col min="3" max="3" width="18.26953125" customWidth="1"/>
    <col min="4" max="13" width="11.1796875" bestFit="1" customWidth="1"/>
    <col min="14" max="15" width="11.26953125" bestFit="1" customWidth="1"/>
    <col min="16" max="16" width="15.54296875" bestFit="1" customWidth="1"/>
    <col min="17" max="17" width="9.7265625" customWidth="1"/>
    <col min="18" max="18" width="24.54296875" customWidth="1"/>
    <col min="19" max="19" width="43.54296875" customWidth="1"/>
  </cols>
  <sheetData>
    <row r="1" spans="1:30" ht="25" customHeight="1">
      <c r="A1" s="124"/>
      <c r="B1" s="124" t="s">
        <v>1</v>
      </c>
      <c r="C1" s="124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  <c r="M1" s="125" t="s">
        <v>12</v>
      </c>
      <c r="N1" s="125" t="s">
        <v>13</v>
      </c>
      <c r="O1" s="125" t="s">
        <v>14</v>
      </c>
      <c r="P1" s="125" t="s">
        <v>63</v>
      </c>
      <c r="R1" s="125" t="s">
        <v>3</v>
      </c>
      <c r="S1" s="125" t="s">
        <v>4</v>
      </c>
      <c r="T1" s="125" t="s">
        <v>5</v>
      </c>
      <c r="U1" s="125" t="s">
        <v>6</v>
      </c>
      <c r="V1" s="125" t="s">
        <v>7</v>
      </c>
      <c r="W1" s="125" t="s">
        <v>8</v>
      </c>
      <c r="X1" s="125" t="s">
        <v>9</v>
      </c>
      <c r="Y1" s="125" t="s">
        <v>10</v>
      </c>
      <c r="Z1" s="125" t="s">
        <v>11</v>
      </c>
      <c r="AA1" s="125" t="s">
        <v>12</v>
      </c>
      <c r="AB1" s="125" t="s">
        <v>13</v>
      </c>
      <c r="AC1" s="125" t="s">
        <v>14</v>
      </c>
      <c r="AD1" s="125" t="s">
        <v>63</v>
      </c>
    </row>
    <row r="2" spans="1:30" ht="25" customHeight="1">
      <c r="A2" s="124" t="s">
        <v>80</v>
      </c>
      <c r="B2" s="124"/>
      <c r="C2" s="124"/>
      <c r="D2" s="125" t="s">
        <v>108</v>
      </c>
      <c r="E2" s="125" t="s">
        <v>108</v>
      </c>
      <c r="F2" s="125" t="s">
        <v>108</v>
      </c>
      <c r="G2" s="125" t="s">
        <v>108</v>
      </c>
      <c r="H2" s="125" t="s">
        <v>108</v>
      </c>
      <c r="I2" s="125" t="s">
        <v>108</v>
      </c>
      <c r="J2" s="125" t="s">
        <v>108</v>
      </c>
      <c r="K2" s="125" t="s">
        <v>108</v>
      </c>
      <c r="L2" s="125" t="s">
        <v>108</v>
      </c>
      <c r="M2" s="125" t="s">
        <v>108</v>
      </c>
      <c r="N2" s="125" t="s">
        <v>108</v>
      </c>
      <c r="O2" s="125" t="s">
        <v>108</v>
      </c>
      <c r="P2" s="125" t="s">
        <v>109</v>
      </c>
    </row>
    <row r="3" spans="1:30" ht="25" customHeight="1">
      <c r="A3" s="126"/>
      <c r="B3" s="126"/>
      <c r="C3" s="127" t="s">
        <v>34</v>
      </c>
      <c r="D3" s="128">
        <f t="shared" ref="D3:P3" si="0">SUM(D4:D33)</f>
        <v>37852.28</v>
      </c>
      <c r="E3" s="128">
        <f t="shared" si="0"/>
        <v>40608.46</v>
      </c>
      <c r="F3" s="128">
        <f t="shared" si="0"/>
        <v>49146.879999999983</v>
      </c>
      <c r="G3" s="128">
        <f t="shared" si="0"/>
        <v>49955.25999999998</v>
      </c>
      <c r="H3" s="128">
        <f t="shared" si="0"/>
        <v>50639.640000000007</v>
      </c>
      <c r="I3" s="128">
        <f t="shared" si="0"/>
        <v>52568.858999999997</v>
      </c>
      <c r="J3" s="128">
        <f t="shared" si="0"/>
        <v>50621.250000000007</v>
      </c>
      <c r="K3" s="128">
        <f t="shared" si="0"/>
        <v>55000.759999999995</v>
      </c>
      <c r="L3" s="128">
        <f t="shared" si="0"/>
        <v>53841.04</v>
      </c>
      <c r="M3" s="128">
        <f t="shared" si="0"/>
        <v>51120.160000000003</v>
      </c>
      <c r="N3" s="128">
        <f t="shared" si="0"/>
        <v>44832.52</v>
      </c>
      <c r="O3" s="128">
        <f t="shared" si="0"/>
        <v>54454.369999999995</v>
      </c>
      <c r="P3" s="128">
        <f t="shared" si="0"/>
        <v>590641.47899999993</v>
      </c>
    </row>
    <row r="4" spans="1:30" ht="25" customHeight="1">
      <c r="A4" s="129">
        <v>1</v>
      </c>
      <c r="B4" s="129">
        <v>1</v>
      </c>
      <c r="C4" s="130" t="s">
        <v>77</v>
      </c>
      <c r="D4" s="131">
        <v>3058.18</v>
      </c>
      <c r="E4" s="131">
        <v>2874.37</v>
      </c>
      <c r="F4" s="131">
        <v>3424.67</v>
      </c>
      <c r="G4" s="131">
        <v>5421.86</v>
      </c>
      <c r="H4" s="131">
        <v>5098.67</v>
      </c>
      <c r="I4" s="131">
        <v>4919.01</v>
      </c>
      <c r="J4" s="131">
        <v>4563.4500000000007</v>
      </c>
      <c r="K4" s="131">
        <v>5871.9100000000008</v>
      </c>
      <c r="L4" s="131">
        <v>5002.6099999999997</v>
      </c>
      <c r="M4" s="131">
        <v>5747.8799999999992</v>
      </c>
      <c r="N4" s="131">
        <v>4216.6399999999994</v>
      </c>
      <c r="O4" s="131">
        <v>6109.88</v>
      </c>
      <c r="P4" s="131">
        <f>SUM(D4:O4)</f>
        <v>56309.13</v>
      </c>
    </row>
    <row r="5" spans="1:30" ht="25" customHeight="1">
      <c r="A5" s="129">
        <v>2</v>
      </c>
      <c r="B5" s="129">
        <v>2</v>
      </c>
      <c r="C5" s="130" t="s">
        <v>79</v>
      </c>
      <c r="D5" s="131">
        <v>4189.99</v>
      </c>
      <c r="E5" s="131">
        <v>4702.76</v>
      </c>
      <c r="F5" s="131">
        <v>11008.529999999999</v>
      </c>
      <c r="G5" s="131">
        <v>5570.36</v>
      </c>
      <c r="H5" s="131">
        <v>3696.09</v>
      </c>
      <c r="I5" s="131">
        <v>4144.0200000000004</v>
      </c>
      <c r="J5" s="131">
        <v>3850.73</v>
      </c>
      <c r="K5" s="131">
        <v>5746.2000000000007</v>
      </c>
      <c r="L5" s="131">
        <v>5054.9400000000005</v>
      </c>
      <c r="M5" s="131">
        <v>4986.0600000000004</v>
      </c>
      <c r="N5" s="131">
        <v>5135.38</v>
      </c>
      <c r="O5" s="131">
        <v>7261.55</v>
      </c>
      <c r="P5" s="131">
        <f t="shared" ref="P5:P74" si="1">SUM(D5:O5)</f>
        <v>65346.610000000008</v>
      </c>
    </row>
    <row r="6" spans="1:30" ht="25" customHeight="1">
      <c r="A6" s="129">
        <v>3</v>
      </c>
      <c r="B6" s="129">
        <v>3</v>
      </c>
      <c r="C6" s="130" t="s">
        <v>78</v>
      </c>
      <c r="D6" s="131">
        <v>2700.2799999999997</v>
      </c>
      <c r="E6" s="131">
        <v>2652.8500000000004</v>
      </c>
      <c r="F6" s="131">
        <v>2814.91</v>
      </c>
      <c r="G6" s="131">
        <v>3696.68</v>
      </c>
      <c r="H6" s="131">
        <v>2821.13</v>
      </c>
      <c r="I6" s="131">
        <v>2653.87</v>
      </c>
      <c r="J6" s="131">
        <v>3863.6800000000003</v>
      </c>
      <c r="K6" s="131">
        <v>1982.12</v>
      </c>
      <c r="L6" s="131">
        <v>1933.8</v>
      </c>
      <c r="M6" s="131">
        <v>2330.9</v>
      </c>
      <c r="N6" s="131">
        <v>2263.46</v>
      </c>
      <c r="O6" s="131">
        <v>4350.17</v>
      </c>
      <c r="P6" s="131">
        <f t="shared" si="1"/>
        <v>34063.85</v>
      </c>
    </row>
    <row r="7" spans="1:30" ht="25" customHeight="1">
      <c r="A7" s="129">
        <v>4</v>
      </c>
      <c r="B7" s="129">
        <v>4</v>
      </c>
      <c r="C7" s="132" t="s">
        <v>103</v>
      </c>
      <c r="D7" s="131">
        <v>747.42000000000007</v>
      </c>
      <c r="E7" s="131">
        <v>698.88999999999987</v>
      </c>
      <c r="F7" s="131">
        <v>815.88</v>
      </c>
      <c r="G7" s="131">
        <v>1325.1</v>
      </c>
      <c r="H7" s="131">
        <v>1221.99</v>
      </c>
      <c r="I7" s="131">
        <v>1170.8600000000001</v>
      </c>
      <c r="J7" s="131">
        <v>1058.54</v>
      </c>
      <c r="K7" s="131">
        <v>1481.66</v>
      </c>
      <c r="L7" s="131">
        <v>1156.06</v>
      </c>
      <c r="M7" s="131">
        <v>1326.72</v>
      </c>
      <c r="N7" s="131">
        <v>940.74</v>
      </c>
      <c r="O7" s="131">
        <v>1394.9099999999999</v>
      </c>
      <c r="P7" s="131">
        <f t="shared" si="1"/>
        <v>13338.769999999999</v>
      </c>
    </row>
    <row r="8" spans="1:30" ht="25" customHeight="1">
      <c r="A8" s="129">
        <v>5</v>
      </c>
      <c r="B8" s="129">
        <v>5</v>
      </c>
      <c r="C8" s="132" t="s">
        <v>104</v>
      </c>
      <c r="D8" s="131">
        <v>933.94999999999993</v>
      </c>
      <c r="E8" s="131">
        <v>1048.25</v>
      </c>
      <c r="F8" s="131">
        <v>1577.5700000000002</v>
      </c>
      <c r="G8" s="131">
        <v>1238.6400000000001</v>
      </c>
      <c r="H8" s="131">
        <v>823.86000000000013</v>
      </c>
      <c r="I8" s="131">
        <v>947.22</v>
      </c>
      <c r="J8" s="131">
        <v>810.41</v>
      </c>
      <c r="K8" s="131">
        <v>1307.33</v>
      </c>
      <c r="L8" s="131">
        <v>1005.9300000000001</v>
      </c>
      <c r="M8" s="131">
        <v>1008.1999999999999</v>
      </c>
      <c r="N8" s="131">
        <v>1022.1800000000002</v>
      </c>
      <c r="O8" s="131">
        <v>1422.38</v>
      </c>
      <c r="P8" s="131">
        <f t="shared" si="1"/>
        <v>13145.920000000002</v>
      </c>
    </row>
    <row r="9" spans="1:30" ht="25" customHeight="1">
      <c r="A9" s="129">
        <v>6</v>
      </c>
      <c r="B9" s="129">
        <v>6</v>
      </c>
      <c r="C9" s="132" t="s">
        <v>105</v>
      </c>
      <c r="D9" s="131">
        <v>713.96</v>
      </c>
      <c r="E9" s="131">
        <v>701.41</v>
      </c>
      <c r="F9" s="131">
        <v>744.26</v>
      </c>
      <c r="G9" s="131">
        <v>977.3900000000001</v>
      </c>
      <c r="H9" s="131">
        <v>745.91</v>
      </c>
      <c r="I9" s="131">
        <v>776.3</v>
      </c>
      <c r="J9" s="131">
        <v>824.94</v>
      </c>
      <c r="K9" s="131">
        <v>517.64</v>
      </c>
      <c r="L9" s="131">
        <v>484.86</v>
      </c>
      <c r="M9" s="131">
        <v>589.86</v>
      </c>
      <c r="N9" s="131">
        <v>572.03</v>
      </c>
      <c r="O9" s="131">
        <v>1123.74</v>
      </c>
      <c r="P9" s="131">
        <f t="shared" si="1"/>
        <v>8772.2999999999993</v>
      </c>
    </row>
    <row r="10" spans="1:30" ht="25" customHeight="1">
      <c r="A10" s="129">
        <v>7</v>
      </c>
      <c r="B10" s="129">
        <v>7</v>
      </c>
      <c r="C10" s="133" t="s">
        <v>83</v>
      </c>
      <c r="D10" s="131">
        <v>9308.57</v>
      </c>
      <c r="E10" s="131">
        <v>9312.57</v>
      </c>
      <c r="F10" s="131">
        <v>9312.57</v>
      </c>
      <c r="G10" s="131">
        <v>9312.57</v>
      </c>
      <c r="H10" s="131">
        <v>9312.57</v>
      </c>
      <c r="I10" s="131">
        <v>9331.11</v>
      </c>
      <c r="J10" s="131">
        <v>9331.11</v>
      </c>
      <c r="K10" s="131">
        <v>9331.11</v>
      </c>
      <c r="L10" s="131">
        <v>9799.739999999998</v>
      </c>
      <c r="M10" s="131">
        <v>9331.11</v>
      </c>
      <c r="N10" s="131">
        <v>9218.49</v>
      </c>
      <c r="O10" s="131">
        <v>15699.139999999998</v>
      </c>
      <c r="P10" s="131">
        <f t="shared" si="1"/>
        <v>118600.65999999999</v>
      </c>
    </row>
    <row r="11" spans="1:30" ht="25" customHeight="1">
      <c r="A11" s="129">
        <v>8</v>
      </c>
      <c r="B11" s="129">
        <v>8</v>
      </c>
      <c r="C11" s="133" t="s">
        <v>84</v>
      </c>
      <c r="D11" s="131">
        <v>0</v>
      </c>
      <c r="E11" s="131">
        <v>0</v>
      </c>
      <c r="F11" s="131">
        <v>0</v>
      </c>
      <c r="G11" s="131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1">
        <v>0</v>
      </c>
      <c r="O11" s="131">
        <v>0</v>
      </c>
      <c r="P11" s="131">
        <f t="shared" si="1"/>
        <v>0</v>
      </c>
    </row>
    <row r="12" spans="1:30" ht="25" customHeight="1">
      <c r="A12" s="129">
        <v>9</v>
      </c>
      <c r="B12" s="129">
        <v>9</v>
      </c>
      <c r="C12" s="133" t="s">
        <v>82</v>
      </c>
      <c r="D12" s="131">
        <v>335.09</v>
      </c>
      <c r="E12" s="131">
        <v>327.66999999999996</v>
      </c>
      <c r="F12" s="131">
        <v>327.67</v>
      </c>
      <c r="G12" s="131">
        <v>327.67</v>
      </c>
      <c r="H12" s="131">
        <v>327.67</v>
      </c>
      <c r="I12" s="131">
        <v>328.34999999999997</v>
      </c>
      <c r="J12" s="131">
        <v>328.34999999999997</v>
      </c>
      <c r="K12" s="131">
        <v>328.34999999999997</v>
      </c>
      <c r="L12" s="131">
        <v>328.34999999999997</v>
      </c>
      <c r="M12" s="131">
        <v>328.34999999999997</v>
      </c>
      <c r="N12" s="131">
        <v>324.3</v>
      </c>
      <c r="O12" s="131">
        <v>557.59999999999991</v>
      </c>
      <c r="P12" s="131">
        <f t="shared" si="1"/>
        <v>4169.42</v>
      </c>
    </row>
    <row r="13" spans="1:30" ht="25" customHeight="1">
      <c r="A13" s="129">
        <v>10</v>
      </c>
      <c r="B13" s="129">
        <v>10</v>
      </c>
      <c r="C13" s="133" t="s">
        <v>15</v>
      </c>
      <c r="D13" s="131">
        <v>535.22</v>
      </c>
      <c r="E13" s="131">
        <v>482.53</v>
      </c>
      <c r="F13" s="131">
        <v>951.13</v>
      </c>
      <c r="G13" s="131">
        <v>292.91999999999996</v>
      </c>
      <c r="H13" s="131">
        <v>259.83</v>
      </c>
      <c r="I13" s="131">
        <v>1266.4299999999998</v>
      </c>
      <c r="J13" s="131">
        <v>124.78999999999999</v>
      </c>
      <c r="K13" s="131">
        <v>265.64</v>
      </c>
      <c r="L13" s="131">
        <v>865.06</v>
      </c>
      <c r="M13" s="131">
        <v>225.26</v>
      </c>
      <c r="N13" s="131">
        <v>176.62</v>
      </c>
      <c r="O13" s="131">
        <v>1227.25</v>
      </c>
      <c r="P13" s="131">
        <f t="shared" si="1"/>
        <v>6672.6799999999994</v>
      </c>
    </row>
    <row r="14" spans="1:30" ht="25" customHeight="1">
      <c r="A14" s="129">
        <v>11</v>
      </c>
      <c r="B14" s="129">
        <v>11</v>
      </c>
      <c r="C14" s="133" t="s">
        <v>16</v>
      </c>
      <c r="D14" s="131">
        <v>107.41</v>
      </c>
      <c r="E14" s="131">
        <v>1298.3700000000001</v>
      </c>
      <c r="F14" s="131">
        <v>462.96999999999991</v>
      </c>
      <c r="G14" s="131">
        <v>-113.32999999999998</v>
      </c>
      <c r="H14" s="131">
        <v>606.06999999999994</v>
      </c>
      <c r="I14" s="131">
        <v>828.71900000000016</v>
      </c>
      <c r="J14" s="131">
        <v>1191.8100000000002</v>
      </c>
      <c r="K14" s="131">
        <v>3672.2400000000007</v>
      </c>
      <c r="L14" s="131">
        <v>2343.33</v>
      </c>
      <c r="M14" s="131">
        <v>2132</v>
      </c>
      <c r="N14" s="131">
        <v>537.91000000000008</v>
      </c>
      <c r="O14" s="131">
        <v>2113.1699999999996</v>
      </c>
      <c r="P14" s="131">
        <f t="shared" si="1"/>
        <v>15180.669</v>
      </c>
    </row>
    <row r="15" spans="1:30" ht="25" customHeight="1">
      <c r="A15" s="129">
        <v>12</v>
      </c>
      <c r="B15" s="129">
        <v>12</v>
      </c>
      <c r="C15" s="133" t="s">
        <v>176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472.22</v>
      </c>
      <c r="P15" s="131">
        <f t="shared" si="1"/>
        <v>472.22</v>
      </c>
    </row>
    <row r="16" spans="1:30" ht="25" customHeight="1">
      <c r="A16" s="129">
        <v>13</v>
      </c>
      <c r="B16" s="129">
        <v>13</v>
      </c>
      <c r="C16" s="133" t="s">
        <v>115</v>
      </c>
      <c r="D16" s="131">
        <v>128.10000000000002</v>
      </c>
      <c r="E16" s="131">
        <v>356.49</v>
      </c>
      <c r="F16" s="131">
        <v>359.66999999999996</v>
      </c>
      <c r="G16" s="131">
        <v>271.66999999999996</v>
      </c>
      <c r="H16" s="131">
        <v>356.69</v>
      </c>
      <c r="I16" s="131">
        <v>360.39</v>
      </c>
      <c r="J16" s="131">
        <v>360.39</v>
      </c>
      <c r="K16" s="131">
        <v>357.93</v>
      </c>
      <c r="L16" s="131">
        <v>360.39</v>
      </c>
      <c r="M16" s="131">
        <v>360.39</v>
      </c>
      <c r="N16" s="131">
        <v>375.48</v>
      </c>
      <c r="O16" s="131">
        <v>606.06000000000006</v>
      </c>
      <c r="P16" s="131">
        <f t="shared" si="1"/>
        <v>4253.6499999999996</v>
      </c>
    </row>
    <row r="17" spans="1:16" ht="25" customHeight="1">
      <c r="A17" s="129">
        <v>14</v>
      </c>
      <c r="B17" s="129">
        <v>14</v>
      </c>
      <c r="C17" s="133" t="s">
        <v>81</v>
      </c>
      <c r="D17" s="131">
        <v>2.8400000000000003</v>
      </c>
      <c r="E17" s="131">
        <v>-29.789999999999974</v>
      </c>
      <c r="F17" s="131">
        <v>6.36</v>
      </c>
      <c r="G17" s="131">
        <v>24.39</v>
      </c>
      <c r="H17" s="131">
        <v>206.35000000000002</v>
      </c>
      <c r="I17" s="131">
        <v>30.27</v>
      </c>
      <c r="J17" s="131">
        <v>78.58</v>
      </c>
      <c r="K17" s="131">
        <v>486.81</v>
      </c>
      <c r="L17" s="131">
        <v>0</v>
      </c>
      <c r="M17" s="131">
        <v>95.350000000000009</v>
      </c>
      <c r="N17" s="131">
        <v>446.28</v>
      </c>
      <c r="O17" s="131">
        <v>150.48000000000002</v>
      </c>
      <c r="P17" s="131">
        <f t="shared" si="1"/>
        <v>1497.92</v>
      </c>
    </row>
    <row r="18" spans="1:16" ht="25" customHeight="1">
      <c r="A18" s="129">
        <v>15</v>
      </c>
      <c r="B18" s="129">
        <v>15</v>
      </c>
      <c r="C18" s="133" t="s">
        <v>21</v>
      </c>
      <c r="D18" s="131">
        <v>768.31000000000017</v>
      </c>
      <c r="E18" s="131">
        <v>0</v>
      </c>
      <c r="F18" s="131">
        <v>0</v>
      </c>
      <c r="G18" s="131">
        <v>0</v>
      </c>
      <c r="H18" s="131">
        <v>0</v>
      </c>
      <c r="I18" s="131">
        <v>291.37999999999988</v>
      </c>
      <c r="J18" s="131">
        <v>0</v>
      </c>
      <c r="K18" s="131">
        <v>383.39000000000004</v>
      </c>
      <c r="L18" s="131">
        <v>0</v>
      </c>
      <c r="M18" s="131">
        <v>0</v>
      </c>
      <c r="N18" s="131">
        <v>0</v>
      </c>
      <c r="O18" s="131">
        <v>172.65</v>
      </c>
      <c r="P18" s="131">
        <f t="shared" si="1"/>
        <v>1615.7300000000002</v>
      </c>
    </row>
    <row r="19" spans="1:16" ht="25" customHeight="1">
      <c r="A19" s="129">
        <v>16</v>
      </c>
      <c r="B19" s="129">
        <v>16</v>
      </c>
      <c r="C19" s="133" t="s">
        <v>35</v>
      </c>
      <c r="D19" s="131">
        <f>1029.79-1024.95</f>
        <v>4.8399999999999181</v>
      </c>
      <c r="E19" s="131">
        <v>0</v>
      </c>
      <c r="F19" s="131">
        <f>1525.51-1275.85</f>
        <v>249.66000000000008</v>
      </c>
      <c r="G19" s="131">
        <f>3965.72-3709.31</f>
        <v>256.40999999999985</v>
      </c>
      <c r="H19" s="131">
        <f>3178.41-3091.48</f>
        <v>86.929999999999836</v>
      </c>
      <c r="I19" s="131">
        <f>3241.63-2931.61</f>
        <v>310.02</v>
      </c>
      <c r="J19" s="131">
        <f>3543.42-3442.24</f>
        <v>101.18000000000029</v>
      </c>
      <c r="K19" s="131">
        <f>2918.7-2918.7</f>
        <v>0</v>
      </c>
      <c r="L19" s="131">
        <v>0</v>
      </c>
      <c r="M19" s="131">
        <f>3023.3-2966.78</f>
        <v>56.519999999999982</v>
      </c>
      <c r="N19" s="131">
        <f>1344.12-1171.43</f>
        <v>172.68999999999983</v>
      </c>
      <c r="O19" s="131">
        <f>815.26-752.29</f>
        <v>62.970000000000027</v>
      </c>
      <c r="P19" s="131">
        <f t="shared" si="1"/>
        <v>1301.2199999999998</v>
      </c>
    </row>
    <row r="20" spans="1:16" ht="25" customHeight="1">
      <c r="A20" s="129">
        <v>17</v>
      </c>
      <c r="B20" s="129">
        <v>17</v>
      </c>
      <c r="C20" s="133" t="s">
        <v>43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f t="shared" si="1"/>
        <v>0</v>
      </c>
    </row>
    <row r="21" spans="1:16" ht="25" customHeight="1">
      <c r="A21" s="129">
        <v>18</v>
      </c>
      <c r="B21" s="129">
        <v>18</v>
      </c>
      <c r="C21" s="133" t="s">
        <v>36</v>
      </c>
      <c r="D21" s="131">
        <v>8.99</v>
      </c>
      <c r="E21" s="131">
        <v>8.99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9.35</v>
      </c>
      <c r="L21" s="131">
        <v>9.35</v>
      </c>
      <c r="M21" s="131">
        <v>0</v>
      </c>
      <c r="N21" s="131">
        <v>0</v>
      </c>
      <c r="O21" s="131">
        <v>0</v>
      </c>
      <c r="P21" s="131">
        <f t="shared" si="1"/>
        <v>36.68</v>
      </c>
    </row>
    <row r="22" spans="1:16" ht="25" customHeight="1">
      <c r="A22" s="129">
        <v>19</v>
      </c>
      <c r="B22" s="129">
        <v>19</v>
      </c>
      <c r="C22" s="134" t="s">
        <v>116</v>
      </c>
      <c r="D22" s="131">
        <v>61.85</v>
      </c>
      <c r="E22" s="131">
        <v>0</v>
      </c>
      <c r="F22" s="131">
        <v>0</v>
      </c>
      <c r="G22" s="131">
        <v>0</v>
      </c>
      <c r="H22" s="131">
        <v>0</v>
      </c>
      <c r="I22" s="131">
        <v>39.25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11.79</v>
      </c>
      <c r="P22" s="131">
        <f t="shared" si="1"/>
        <v>112.88999999999999</v>
      </c>
    </row>
    <row r="23" spans="1:16" ht="25" customHeight="1">
      <c r="A23" s="129">
        <v>20</v>
      </c>
      <c r="B23" s="129">
        <v>20</v>
      </c>
      <c r="C23" s="135" t="s">
        <v>120</v>
      </c>
      <c r="D23" s="131">
        <v>83.76</v>
      </c>
      <c r="E23" s="131">
        <v>378.72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24.03</v>
      </c>
      <c r="L23" s="131">
        <v>37.83</v>
      </c>
      <c r="M23" s="131">
        <v>0</v>
      </c>
      <c r="N23" s="131">
        <v>0</v>
      </c>
      <c r="O23" s="131">
        <v>0</v>
      </c>
      <c r="P23" s="131">
        <f t="shared" si="1"/>
        <v>524.34</v>
      </c>
    </row>
    <row r="24" spans="1:16" ht="25" customHeight="1">
      <c r="A24" s="129">
        <v>21</v>
      </c>
      <c r="B24" s="129">
        <v>21</v>
      </c>
      <c r="C24" s="136" t="s">
        <v>125</v>
      </c>
      <c r="D24" s="131">
        <v>3930.91</v>
      </c>
      <c r="E24" s="131">
        <v>5027.21</v>
      </c>
      <c r="F24" s="131">
        <v>4924.2699999999995</v>
      </c>
      <c r="G24" s="131">
        <v>7312.44</v>
      </c>
      <c r="H24" s="131">
        <v>11237</v>
      </c>
      <c r="I24" s="131">
        <v>10545.34</v>
      </c>
      <c r="J24" s="131">
        <v>10004.91</v>
      </c>
      <c r="K24" s="131">
        <v>9089.7099999999991</v>
      </c>
      <c r="L24" s="131">
        <v>8795.36</v>
      </c>
      <c r="M24" s="131">
        <v>8393.18</v>
      </c>
      <c r="N24" s="131">
        <v>9113.51</v>
      </c>
      <c r="O24" s="131">
        <v>6551.71</v>
      </c>
      <c r="P24" s="131">
        <f t="shared" si="1"/>
        <v>94925.549999999988</v>
      </c>
    </row>
    <row r="25" spans="1:16" ht="25" customHeight="1">
      <c r="A25" s="129">
        <v>22</v>
      </c>
      <c r="B25" s="129">
        <v>22</v>
      </c>
      <c r="C25" s="136" t="s">
        <v>121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353.98</v>
      </c>
      <c r="J25" s="131">
        <v>398.4</v>
      </c>
      <c r="K25" s="131">
        <v>711.5</v>
      </c>
      <c r="L25" s="131">
        <v>-21.24</v>
      </c>
      <c r="M25" s="131">
        <v>793.61</v>
      </c>
      <c r="N25" s="131">
        <v>0</v>
      </c>
      <c r="O25" s="131">
        <v>0</v>
      </c>
      <c r="P25" s="131">
        <f t="shared" si="1"/>
        <v>2236.25</v>
      </c>
    </row>
    <row r="26" spans="1:16" ht="25" customHeight="1">
      <c r="A26" s="129">
        <v>23</v>
      </c>
      <c r="B26" s="129">
        <v>23</v>
      </c>
      <c r="C26" s="134" t="s">
        <v>127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140</v>
      </c>
      <c r="J26" s="131">
        <v>88.5</v>
      </c>
      <c r="K26" s="131">
        <v>0</v>
      </c>
      <c r="L26" s="131">
        <v>0</v>
      </c>
      <c r="M26" s="131">
        <v>0</v>
      </c>
      <c r="N26" s="131">
        <v>0</v>
      </c>
      <c r="O26" s="131">
        <v>0</v>
      </c>
      <c r="P26" s="131">
        <f t="shared" si="1"/>
        <v>228.5</v>
      </c>
    </row>
    <row r="27" spans="1:16" ht="25" customHeight="1">
      <c r="A27" s="129">
        <v>24</v>
      </c>
      <c r="B27" s="129">
        <v>24</v>
      </c>
      <c r="C27" s="136" t="s">
        <v>126</v>
      </c>
      <c r="D27" s="131">
        <v>0</v>
      </c>
      <c r="E27" s="131">
        <v>0</v>
      </c>
      <c r="F27" s="131">
        <v>0</v>
      </c>
      <c r="G27" s="131">
        <v>0</v>
      </c>
      <c r="H27" s="131">
        <v>0</v>
      </c>
      <c r="I27" s="131">
        <v>0</v>
      </c>
      <c r="J27" s="131">
        <v>0</v>
      </c>
      <c r="K27" s="131">
        <v>157.55000000000001</v>
      </c>
      <c r="L27" s="131">
        <v>186.25</v>
      </c>
      <c r="M27" s="131">
        <v>206.81</v>
      </c>
      <c r="N27" s="131">
        <v>229.14</v>
      </c>
      <c r="O27" s="131">
        <v>0</v>
      </c>
      <c r="P27" s="131">
        <f t="shared" si="1"/>
        <v>779.75</v>
      </c>
    </row>
    <row r="28" spans="1:16" ht="31.5" customHeight="1">
      <c r="A28" s="129">
        <v>25</v>
      </c>
      <c r="B28" s="129">
        <v>25</v>
      </c>
      <c r="C28" s="137" t="s">
        <v>158</v>
      </c>
      <c r="D28" s="131">
        <v>648.03</v>
      </c>
      <c r="E28" s="131">
        <v>509.31</v>
      </c>
      <c r="F28" s="131">
        <v>1023.77</v>
      </c>
      <c r="G28" s="131">
        <v>2162.85</v>
      </c>
      <c r="H28" s="131">
        <v>2563.73</v>
      </c>
      <c r="I28" s="131">
        <v>2239.9899999999998</v>
      </c>
      <c r="J28" s="131">
        <v>1975.94</v>
      </c>
      <c r="K28" s="131">
        <v>2185.81</v>
      </c>
      <c r="L28" s="131">
        <v>1837.94</v>
      </c>
      <c r="M28" s="131">
        <v>2034.47</v>
      </c>
      <c r="N28" s="131">
        <v>955.65</v>
      </c>
      <c r="O28" s="131">
        <v>812.86</v>
      </c>
      <c r="P28" s="131">
        <f t="shared" si="1"/>
        <v>18950.350000000002</v>
      </c>
    </row>
    <row r="29" spans="1:16" ht="25" customHeight="1">
      <c r="A29" s="129">
        <v>26</v>
      </c>
      <c r="B29" s="129">
        <v>26</v>
      </c>
      <c r="C29" s="133" t="s">
        <v>38</v>
      </c>
      <c r="D29" s="131">
        <v>659.73</v>
      </c>
      <c r="E29" s="131">
        <v>1082.4000000000001</v>
      </c>
      <c r="F29" s="131">
        <v>1892.4199999999998</v>
      </c>
      <c r="G29" s="131">
        <v>0</v>
      </c>
      <c r="H29" s="131">
        <v>0</v>
      </c>
      <c r="I29" s="131">
        <v>717.63</v>
      </c>
      <c r="J29" s="131">
        <v>0</v>
      </c>
      <c r="K29" s="131">
        <v>0</v>
      </c>
      <c r="L29" s="131">
        <v>3513.93</v>
      </c>
      <c r="M29" s="131">
        <v>0</v>
      </c>
      <c r="N29" s="131">
        <v>0</v>
      </c>
      <c r="O29" s="131">
        <v>1186.6300000000001</v>
      </c>
      <c r="P29" s="131">
        <f t="shared" si="1"/>
        <v>9052.7400000000016</v>
      </c>
    </row>
    <row r="30" spans="1:16" ht="25" customHeight="1">
      <c r="A30" s="129">
        <v>27</v>
      </c>
      <c r="B30" s="129">
        <v>27</v>
      </c>
      <c r="C30" s="138" t="s">
        <v>22</v>
      </c>
      <c r="D30" s="131">
        <v>59.92</v>
      </c>
      <c r="E30" s="131">
        <v>85.2</v>
      </c>
      <c r="F30" s="131">
        <v>135.74</v>
      </c>
      <c r="G30" s="131">
        <v>328.35</v>
      </c>
      <c r="H30" s="131">
        <v>343.69</v>
      </c>
      <c r="I30" s="131">
        <v>403.13</v>
      </c>
      <c r="J30" s="131">
        <v>383.32</v>
      </c>
      <c r="K30" s="131">
        <v>331.8</v>
      </c>
      <c r="L30" s="131">
        <v>361.84</v>
      </c>
      <c r="M30" s="131">
        <v>366.73</v>
      </c>
      <c r="N30" s="131">
        <v>120.61</v>
      </c>
      <c r="O30" s="131">
        <v>0</v>
      </c>
      <c r="P30" s="131">
        <f t="shared" si="1"/>
        <v>2920.3300000000004</v>
      </c>
    </row>
    <row r="31" spans="1:16" ht="25" customHeight="1">
      <c r="A31" s="129">
        <v>28</v>
      </c>
      <c r="B31" s="226">
        <v>28</v>
      </c>
      <c r="C31" s="133" t="s">
        <v>86</v>
      </c>
      <c r="D31" s="131">
        <v>7839.98</v>
      </c>
      <c r="E31" s="131">
        <v>7839.98</v>
      </c>
      <c r="F31" s="131">
        <v>7839.98</v>
      </c>
      <c r="G31" s="131">
        <v>7839.98</v>
      </c>
      <c r="H31" s="131">
        <v>7839.98</v>
      </c>
      <c r="I31" s="131">
        <v>7839.98</v>
      </c>
      <c r="J31" s="131">
        <v>7839.98</v>
      </c>
      <c r="K31" s="131">
        <v>7839.98</v>
      </c>
      <c r="L31" s="131">
        <v>7839.98</v>
      </c>
      <c r="M31" s="131">
        <v>7839.98</v>
      </c>
      <c r="N31" s="131">
        <v>7839.98</v>
      </c>
      <c r="O31" s="131">
        <v>2414.42</v>
      </c>
      <c r="P31" s="131">
        <f t="shared" si="1"/>
        <v>88654.199999999968</v>
      </c>
    </row>
    <row r="32" spans="1:16" ht="25" customHeight="1">
      <c r="A32" s="129"/>
      <c r="B32" s="226">
        <v>29</v>
      </c>
      <c r="C32" s="133" t="s">
        <v>417</v>
      </c>
      <c r="D32" s="230">
        <v>1024.95</v>
      </c>
      <c r="E32" s="230">
        <v>1250.28</v>
      </c>
      <c r="F32" s="230">
        <v>1274.8499999999999</v>
      </c>
      <c r="G32" s="230">
        <v>3709.31</v>
      </c>
      <c r="H32" s="230">
        <v>3091.48</v>
      </c>
      <c r="I32" s="230">
        <v>2931.61</v>
      </c>
      <c r="J32" s="230">
        <v>3442.24</v>
      </c>
      <c r="K32" s="230">
        <v>2918.7</v>
      </c>
      <c r="L32" s="230">
        <v>2944.73</v>
      </c>
      <c r="M32" s="230">
        <v>2966.78</v>
      </c>
      <c r="N32" s="230">
        <v>1171.43</v>
      </c>
      <c r="O32" s="230">
        <v>752.79</v>
      </c>
      <c r="P32" s="131">
        <f t="shared" si="1"/>
        <v>27479.15</v>
      </c>
    </row>
    <row r="33" spans="1:20" ht="25" customHeight="1">
      <c r="A33" s="129"/>
      <c r="B33" s="226">
        <v>30</v>
      </c>
      <c r="C33" s="133" t="s">
        <v>418</v>
      </c>
      <c r="D33" s="131">
        <v>0</v>
      </c>
      <c r="E33" s="131">
        <v>0</v>
      </c>
      <c r="F33" s="131">
        <v>0</v>
      </c>
      <c r="G33" s="131">
        <v>0</v>
      </c>
      <c r="H33" s="131">
        <v>0</v>
      </c>
      <c r="I33" s="131">
        <v>0</v>
      </c>
      <c r="J33" s="131">
        <v>0</v>
      </c>
      <c r="K33" s="131">
        <v>0</v>
      </c>
      <c r="L33" s="131">
        <v>0</v>
      </c>
      <c r="M33" s="131">
        <v>0</v>
      </c>
      <c r="N33" s="131">
        <v>0</v>
      </c>
      <c r="O33" s="131">
        <v>0</v>
      </c>
      <c r="P33" s="131">
        <f t="shared" si="1"/>
        <v>0</v>
      </c>
    </row>
    <row r="34" spans="1:20" ht="25" customHeight="1">
      <c r="A34" s="139"/>
      <c r="B34" s="139"/>
      <c r="C34" s="227" t="s">
        <v>410</v>
      </c>
      <c r="D34" s="228">
        <f>SUM(D35:D64)</f>
        <v>4416.7800000000007</v>
      </c>
      <c r="E34" s="228">
        <f t="shared" ref="E34:O34" si="2">SUM(E35:E64)</f>
        <v>4687.3700000000008</v>
      </c>
      <c r="F34" s="228">
        <f t="shared" si="2"/>
        <v>5429.25</v>
      </c>
      <c r="G34" s="228">
        <f t="shared" si="2"/>
        <v>9088.2899999999991</v>
      </c>
      <c r="H34" s="228">
        <f t="shared" si="2"/>
        <v>7600.84</v>
      </c>
      <c r="I34" s="228">
        <f t="shared" si="2"/>
        <v>6922.9000000000005</v>
      </c>
      <c r="J34" s="228">
        <f t="shared" si="2"/>
        <v>6776.14</v>
      </c>
      <c r="K34" s="228">
        <f t="shared" si="2"/>
        <v>9594.7999999999993</v>
      </c>
      <c r="L34" s="228">
        <f t="shared" si="2"/>
        <v>7836.51</v>
      </c>
      <c r="M34" s="228">
        <f t="shared" si="2"/>
        <v>7794.92</v>
      </c>
      <c r="N34" s="228">
        <f t="shared" si="2"/>
        <v>7693.92</v>
      </c>
      <c r="O34" s="228">
        <f t="shared" si="2"/>
        <v>14433.16</v>
      </c>
      <c r="P34" s="229">
        <f t="shared" si="1"/>
        <v>92274.880000000005</v>
      </c>
    </row>
    <row r="35" spans="1:20" s="62" customFormat="1" ht="44.25" customHeight="1">
      <c r="A35" s="231"/>
      <c r="B35" s="231">
        <v>1</v>
      </c>
      <c r="C35" s="232" t="s">
        <v>181</v>
      </c>
      <c r="D35" s="131">
        <v>1349.58</v>
      </c>
      <c r="E35" s="131">
        <v>1349.58</v>
      </c>
      <c r="F35" s="131">
        <v>2190.1999999999998</v>
      </c>
      <c r="G35" s="131">
        <v>2234.79</v>
      </c>
      <c r="H35" s="131">
        <v>1573.33</v>
      </c>
      <c r="I35" s="131">
        <v>1603.98</v>
      </c>
      <c r="J35" s="131">
        <v>1527.26</v>
      </c>
      <c r="K35" s="131">
        <v>2460.9700000000003</v>
      </c>
      <c r="L35" s="131">
        <v>1739.8</v>
      </c>
      <c r="M35" s="131">
        <v>1739.82</v>
      </c>
      <c r="N35" s="131">
        <v>1590.96</v>
      </c>
      <c r="O35" s="131">
        <v>3226.49</v>
      </c>
      <c r="P35" s="131">
        <f t="shared" ref="P35:P59" si="3">SUM(D35:O35)</f>
        <v>22586.759999999995</v>
      </c>
      <c r="R35"/>
      <c r="S35"/>
      <c r="T35"/>
    </row>
    <row r="36" spans="1:20" ht="51" customHeight="1">
      <c r="A36" s="129">
        <v>29</v>
      </c>
      <c r="B36" s="129">
        <v>2</v>
      </c>
      <c r="C36" s="130" t="s">
        <v>420</v>
      </c>
      <c r="D36" s="131">
        <v>0</v>
      </c>
      <c r="E36" s="131">
        <v>0</v>
      </c>
      <c r="F36" s="131">
        <v>0</v>
      </c>
      <c r="G36" s="131">
        <v>1730.5800000000002</v>
      </c>
      <c r="H36" s="131">
        <v>1490.71</v>
      </c>
      <c r="I36" s="131">
        <v>2585.3000000000002</v>
      </c>
      <c r="J36" s="131">
        <v>786.42</v>
      </c>
      <c r="K36" s="131">
        <v>1718.77</v>
      </c>
      <c r="L36" s="131">
        <v>1756.79</v>
      </c>
      <c r="M36" s="131">
        <v>1756.78</v>
      </c>
      <c r="N36" s="131">
        <v>1604</v>
      </c>
      <c r="O36" s="131">
        <v>3371.38</v>
      </c>
      <c r="P36" s="131">
        <f t="shared" si="3"/>
        <v>16800.73</v>
      </c>
    </row>
    <row r="37" spans="1:20" ht="25" customHeight="1">
      <c r="A37" s="129">
        <v>30</v>
      </c>
      <c r="B37" s="231">
        <v>3</v>
      </c>
      <c r="C37" s="130" t="s">
        <v>88</v>
      </c>
      <c r="D37" s="131">
        <v>930.01</v>
      </c>
      <c r="E37" s="131">
        <v>1439.8</v>
      </c>
      <c r="F37" s="131">
        <v>1434.4</v>
      </c>
      <c r="G37" s="131">
        <v>2128.84</v>
      </c>
      <c r="H37" s="131">
        <v>2241.0100000000002</v>
      </c>
      <c r="I37" s="131">
        <v>564.71</v>
      </c>
      <c r="J37" s="131">
        <v>1738.73</v>
      </c>
      <c r="K37" s="131">
        <v>2797.9100000000003</v>
      </c>
      <c r="L37" s="131">
        <v>2091.4</v>
      </c>
      <c r="M37" s="131">
        <v>2091.4</v>
      </c>
      <c r="N37" s="131">
        <v>2091.4</v>
      </c>
      <c r="O37" s="131">
        <v>4349.45</v>
      </c>
      <c r="P37" s="131">
        <f t="shared" si="3"/>
        <v>23899.06</v>
      </c>
    </row>
    <row r="38" spans="1:20" ht="25" customHeight="1">
      <c r="A38" s="129"/>
      <c r="B38" s="129">
        <v>4</v>
      </c>
      <c r="C38" s="130" t="s">
        <v>316</v>
      </c>
      <c r="D38" s="131">
        <v>0</v>
      </c>
      <c r="E38" s="131">
        <v>0</v>
      </c>
      <c r="F38" s="131"/>
      <c r="G38" s="131">
        <v>0</v>
      </c>
      <c r="H38" s="131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v>0</v>
      </c>
      <c r="O38" s="131">
        <v>0</v>
      </c>
      <c r="P38" s="131">
        <f t="shared" si="3"/>
        <v>0</v>
      </c>
    </row>
    <row r="39" spans="1:20" ht="25" customHeight="1">
      <c r="A39" s="129">
        <v>31</v>
      </c>
      <c r="B39" s="231">
        <v>5</v>
      </c>
      <c r="C39" s="132" t="s">
        <v>421</v>
      </c>
      <c r="D39" s="131">
        <v>0</v>
      </c>
      <c r="E39" s="131">
        <v>300.82</v>
      </c>
      <c r="F39" s="131">
        <v>488.2</v>
      </c>
      <c r="G39" s="131">
        <v>498.13</v>
      </c>
      <c r="H39" s="131">
        <v>350.7</v>
      </c>
      <c r="I39" s="131">
        <v>365.51</v>
      </c>
      <c r="J39" s="131">
        <v>340.43</v>
      </c>
      <c r="K39" s="131">
        <v>568.54999999999995</v>
      </c>
      <c r="L39" s="131">
        <v>365.51</v>
      </c>
      <c r="M39" s="131">
        <v>365.52</v>
      </c>
      <c r="N39" s="131">
        <v>332.33</v>
      </c>
      <c r="O39" s="131">
        <v>696.89</v>
      </c>
      <c r="P39" s="131">
        <f t="shared" si="3"/>
        <v>4672.59</v>
      </c>
    </row>
    <row r="40" spans="1:20" ht="25" customHeight="1">
      <c r="A40" s="129"/>
      <c r="B40" s="129">
        <v>6</v>
      </c>
      <c r="C40" s="132" t="s">
        <v>111</v>
      </c>
      <c r="D40" s="131">
        <v>300.82</v>
      </c>
      <c r="E40" s="131">
        <v>0</v>
      </c>
      <c r="F40" s="131"/>
      <c r="G40" s="131">
        <v>385.75</v>
      </c>
      <c r="H40" s="131">
        <v>332.28</v>
      </c>
      <c r="I40" s="131">
        <v>494.2</v>
      </c>
      <c r="J40" s="131">
        <v>175.29</v>
      </c>
      <c r="K40" s="131">
        <v>403.12</v>
      </c>
      <c r="L40" s="131">
        <v>369.3</v>
      </c>
      <c r="M40" s="131">
        <v>369.3</v>
      </c>
      <c r="N40" s="131">
        <v>335.24</v>
      </c>
      <c r="O40" s="131">
        <v>729.19</v>
      </c>
      <c r="P40" s="131">
        <f t="shared" si="3"/>
        <v>3894.4900000000002</v>
      </c>
    </row>
    <row r="41" spans="1:20" ht="25" customHeight="1">
      <c r="A41" s="129">
        <v>32</v>
      </c>
      <c r="B41" s="231">
        <v>7</v>
      </c>
      <c r="C41" s="132" t="s">
        <v>112</v>
      </c>
      <c r="D41" s="131">
        <v>176.37</v>
      </c>
      <c r="E41" s="131">
        <v>292.81</v>
      </c>
      <c r="F41" s="131">
        <v>288.8</v>
      </c>
      <c r="G41" s="131">
        <v>427.49</v>
      </c>
      <c r="H41" s="131">
        <v>414.21000000000004</v>
      </c>
      <c r="I41" s="131">
        <v>99.47</v>
      </c>
      <c r="J41" s="131">
        <v>271.76</v>
      </c>
      <c r="K41" s="131">
        <v>477.31999999999994</v>
      </c>
      <c r="L41" s="131">
        <v>326.89999999999998</v>
      </c>
      <c r="M41" s="131">
        <v>326.89999999999998</v>
      </c>
      <c r="N41" s="131">
        <v>326.89999999999998</v>
      </c>
      <c r="O41" s="131">
        <v>679.83</v>
      </c>
      <c r="P41" s="131">
        <f t="shared" si="3"/>
        <v>4108.76</v>
      </c>
    </row>
    <row r="42" spans="1:20" ht="25" customHeight="1">
      <c r="A42" s="129"/>
      <c r="B42" s="129">
        <v>8</v>
      </c>
      <c r="C42" s="132" t="s">
        <v>317</v>
      </c>
      <c r="D42" s="131">
        <v>0</v>
      </c>
      <c r="E42" s="131">
        <v>0</v>
      </c>
      <c r="F42" s="131"/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f t="shared" si="3"/>
        <v>0</v>
      </c>
    </row>
    <row r="43" spans="1:20" ht="25" customHeight="1">
      <c r="A43" s="129">
        <v>33</v>
      </c>
      <c r="B43" s="231">
        <v>9</v>
      </c>
      <c r="C43" s="160" t="s">
        <v>113</v>
      </c>
      <c r="D43" s="131">
        <v>0</v>
      </c>
      <c r="E43" s="131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31">
        <v>0</v>
      </c>
      <c r="O43" s="131">
        <v>0</v>
      </c>
      <c r="P43" s="131">
        <f t="shared" si="3"/>
        <v>0</v>
      </c>
    </row>
    <row r="44" spans="1:20" ht="25" customHeight="1">
      <c r="A44" s="129">
        <v>34</v>
      </c>
      <c r="B44" s="129">
        <v>10</v>
      </c>
      <c r="C44" s="133" t="s">
        <v>82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f t="shared" si="3"/>
        <v>0</v>
      </c>
    </row>
    <row r="45" spans="1:20" ht="25" customHeight="1">
      <c r="A45" s="129">
        <v>35</v>
      </c>
      <c r="B45" s="231">
        <v>11</v>
      </c>
      <c r="C45" s="133" t="s">
        <v>15</v>
      </c>
      <c r="D45" s="131">
        <v>0</v>
      </c>
      <c r="E45" s="131">
        <v>0</v>
      </c>
      <c r="F45" s="131">
        <v>0</v>
      </c>
      <c r="G45" s="131">
        <v>0</v>
      </c>
      <c r="H45" s="131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31">
        <v>0</v>
      </c>
      <c r="O45" s="131">
        <v>0</v>
      </c>
      <c r="P45" s="131">
        <f t="shared" si="3"/>
        <v>0</v>
      </c>
    </row>
    <row r="46" spans="1:20" ht="25" customHeight="1">
      <c r="A46" s="129">
        <v>36</v>
      </c>
      <c r="B46" s="129">
        <v>12</v>
      </c>
      <c r="C46" s="132" t="s">
        <v>16</v>
      </c>
      <c r="D46" s="131">
        <v>0</v>
      </c>
      <c r="E46" s="131">
        <v>0</v>
      </c>
      <c r="F46" s="131">
        <v>0</v>
      </c>
      <c r="G46" s="131">
        <v>0</v>
      </c>
      <c r="H46" s="131">
        <v>0</v>
      </c>
      <c r="I46" s="131">
        <v>0</v>
      </c>
      <c r="J46" s="131">
        <v>0</v>
      </c>
      <c r="K46" s="131">
        <v>0</v>
      </c>
      <c r="L46" s="131">
        <v>0</v>
      </c>
      <c r="M46" s="131">
        <v>0</v>
      </c>
      <c r="N46" s="131">
        <v>0</v>
      </c>
      <c r="O46" s="131">
        <v>0</v>
      </c>
      <c r="P46" s="131">
        <f t="shared" si="3"/>
        <v>0</v>
      </c>
    </row>
    <row r="47" spans="1:20" ht="25" customHeight="1">
      <c r="A47" s="129">
        <v>37</v>
      </c>
      <c r="B47" s="231">
        <v>13</v>
      </c>
      <c r="C47" s="133" t="s">
        <v>115</v>
      </c>
      <c r="D47" s="131">
        <v>0</v>
      </c>
      <c r="E47" s="131">
        <v>0</v>
      </c>
      <c r="F47" s="131">
        <v>0</v>
      </c>
      <c r="G47" s="131">
        <v>0</v>
      </c>
      <c r="H47" s="131">
        <v>0</v>
      </c>
      <c r="I47" s="131">
        <v>0</v>
      </c>
      <c r="J47" s="131">
        <v>0</v>
      </c>
      <c r="K47" s="131">
        <v>0</v>
      </c>
      <c r="L47" s="131">
        <v>0</v>
      </c>
      <c r="M47" s="131">
        <v>0</v>
      </c>
      <c r="N47" s="131">
        <v>0</v>
      </c>
      <c r="O47" s="131">
        <v>0</v>
      </c>
      <c r="P47" s="131">
        <f t="shared" si="3"/>
        <v>0</v>
      </c>
    </row>
    <row r="48" spans="1:20" ht="25" customHeight="1">
      <c r="A48" s="129">
        <v>38</v>
      </c>
      <c r="B48" s="129">
        <v>14</v>
      </c>
      <c r="C48" s="133" t="s">
        <v>81</v>
      </c>
      <c r="D48" s="131">
        <v>0</v>
      </c>
      <c r="E48" s="131">
        <v>0</v>
      </c>
      <c r="F48" s="131">
        <v>0</v>
      </c>
      <c r="G48" s="131">
        <v>0</v>
      </c>
      <c r="H48" s="131">
        <v>0</v>
      </c>
      <c r="I48" s="131">
        <v>0</v>
      </c>
      <c r="J48" s="131">
        <v>0</v>
      </c>
      <c r="K48" s="131">
        <v>0</v>
      </c>
      <c r="L48" s="131">
        <v>0</v>
      </c>
      <c r="M48" s="131">
        <v>0</v>
      </c>
      <c r="N48" s="131">
        <v>0</v>
      </c>
      <c r="O48" s="131">
        <v>0</v>
      </c>
      <c r="P48" s="131">
        <f t="shared" si="3"/>
        <v>0</v>
      </c>
    </row>
    <row r="49" spans="1:16" ht="25" customHeight="1">
      <c r="A49" s="129">
        <v>39</v>
      </c>
      <c r="B49" s="231">
        <v>15</v>
      </c>
      <c r="C49" s="133" t="s">
        <v>21</v>
      </c>
      <c r="D49" s="131">
        <v>0</v>
      </c>
      <c r="E49" s="131">
        <v>246.76</v>
      </c>
      <c r="F49" s="131">
        <v>0</v>
      </c>
      <c r="G49" s="131">
        <v>0</v>
      </c>
      <c r="H49" s="131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31">
        <v>0</v>
      </c>
      <c r="O49" s="131">
        <v>0</v>
      </c>
      <c r="P49" s="131">
        <f t="shared" si="3"/>
        <v>246.76</v>
      </c>
    </row>
    <row r="50" spans="1:16" ht="25" customHeight="1">
      <c r="A50" s="129">
        <v>40</v>
      </c>
      <c r="B50" s="129">
        <v>16</v>
      </c>
      <c r="C50" s="133" t="s">
        <v>90</v>
      </c>
      <c r="D50" s="142">
        <v>0</v>
      </c>
      <c r="E50" s="142">
        <v>0</v>
      </c>
      <c r="F50" s="142">
        <v>8.0399999999999991</v>
      </c>
      <c r="G50" s="142">
        <v>0</v>
      </c>
      <c r="H50" s="142">
        <v>13.75</v>
      </c>
      <c r="I50" s="142">
        <v>72.5</v>
      </c>
      <c r="J50" s="142">
        <v>217.5</v>
      </c>
      <c r="K50" s="142">
        <v>0</v>
      </c>
      <c r="L50" s="142">
        <v>57.97</v>
      </c>
      <c r="M50" s="142">
        <v>15.63</v>
      </c>
      <c r="N50" s="142">
        <v>0.8</v>
      </c>
      <c r="O50" s="142">
        <v>0</v>
      </c>
      <c r="P50" s="131">
        <f t="shared" si="3"/>
        <v>386.19</v>
      </c>
    </row>
    <row r="51" spans="1:16" ht="25" customHeight="1">
      <c r="A51" s="129">
        <v>41</v>
      </c>
      <c r="B51" s="231">
        <v>17</v>
      </c>
      <c r="C51" s="133" t="s">
        <v>36</v>
      </c>
      <c r="D51" s="142">
        <v>0</v>
      </c>
      <c r="E51" s="142">
        <v>0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31">
        <f t="shared" si="3"/>
        <v>0</v>
      </c>
    </row>
    <row r="52" spans="1:16" ht="25" customHeight="1">
      <c r="A52" s="129">
        <v>42</v>
      </c>
      <c r="B52" s="129">
        <v>18</v>
      </c>
      <c r="C52" s="160" t="s">
        <v>116</v>
      </c>
      <c r="D52" s="142">
        <v>0</v>
      </c>
      <c r="E52" s="142">
        <v>0</v>
      </c>
      <c r="F52" s="142">
        <v>0</v>
      </c>
      <c r="G52" s="142">
        <v>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31">
        <f t="shared" si="3"/>
        <v>0</v>
      </c>
    </row>
    <row r="53" spans="1:16" ht="25" customHeight="1">
      <c r="A53" s="129">
        <v>43</v>
      </c>
      <c r="B53" s="231">
        <v>19</v>
      </c>
      <c r="C53" s="138" t="s">
        <v>123</v>
      </c>
      <c r="D53" s="142">
        <v>0</v>
      </c>
      <c r="E53" s="142">
        <v>45.5</v>
      </c>
      <c r="F53" s="142">
        <v>37.19</v>
      </c>
      <c r="G53" s="142">
        <v>37.19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31">
        <f t="shared" si="3"/>
        <v>119.88</v>
      </c>
    </row>
    <row r="54" spans="1:16" ht="25" customHeight="1">
      <c r="A54" s="129">
        <v>44</v>
      </c>
      <c r="B54" s="129">
        <v>20</v>
      </c>
      <c r="C54" s="138" t="s">
        <v>124</v>
      </c>
      <c r="D54" s="142">
        <v>660</v>
      </c>
      <c r="E54" s="142">
        <v>0</v>
      </c>
      <c r="F54" s="142">
        <v>0</v>
      </c>
      <c r="G54" s="142">
        <v>645.52</v>
      </c>
      <c r="H54" s="142">
        <v>124.91</v>
      </c>
      <c r="I54" s="142">
        <v>137.22999999999999</v>
      </c>
      <c r="J54" s="142">
        <v>142.41</v>
      </c>
      <c r="K54" s="142">
        <v>168.16</v>
      </c>
      <c r="L54" s="142">
        <v>128.84</v>
      </c>
      <c r="M54" s="142">
        <v>129.57</v>
      </c>
      <c r="N54" s="142">
        <v>155.29</v>
      </c>
      <c r="O54" s="142">
        <v>230.38</v>
      </c>
      <c r="P54" s="131">
        <f t="shared" si="3"/>
        <v>2522.3100000000004</v>
      </c>
    </row>
    <row r="55" spans="1:16" ht="25" customHeight="1">
      <c r="A55" s="129">
        <v>45</v>
      </c>
      <c r="B55" s="231">
        <v>21</v>
      </c>
      <c r="C55" s="138" t="s">
        <v>37</v>
      </c>
      <c r="D55" s="142">
        <v>0</v>
      </c>
      <c r="E55" s="142">
        <v>0</v>
      </c>
      <c r="F55" s="142">
        <v>0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31">
        <f t="shared" si="3"/>
        <v>0</v>
      </c>
    </row>
    <row r="56" spans="1:16" ht="25" customHeight="1">
      <c r="A56" s="129">
        <v>46</v>
      </c>
      <c r="B56" s="129">
        <v>22</v>
      </c>
      <c r="C56" s="161" t="s">
        <v>38</v>
      </c>
      <c r="D56" s="142">
        <v>0</v>
      </c>
      <c r="E56" s="142">
        <v>1012.1</v>
      </c>
      <c r="F56" s="142">
        <v>384.13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31">
        <f t="shared" si="3"/>
        <v>1396.23</v>
      </c>
    </row>
    <row r="57" spans="1:16" ht="25" customHeight="1">
      <c r="A57" s="129">
        <v>47</v>
      </c>
      <c r="B57" s="231">
        <v>23</v>
      </c>
      <c r="C57" s="160" t="s">
        <v>41</v>
      </c>
      <c r="D57" s="142">
        <v>1000</v>
      </c>
      <c r="E57" s="142">
        <v>0</v>
      </c>
      <c r="F57" s="142">
        <v>598.29</v>
      </c>
      <c r="G57" s="142">
        <v>1000</v>
      </c>
      <c r="H57" s="142">
        <v>1059.94</v>
      </c>
      <c r="I57" s="142">
        <v>1000</v>
      </c>
      <c r="J57" s="142">
        <v>1576.34</v>
      </c>
      <c r="K57" s="142">
        <v>1000</v>
      </c>
      <c r="L57" s="142">
        <v>1000</v>
      </c>
      <c r="M57" s="142">
        <v>1000</v>
      </c>
      <c r="N57" s="142">
        <v>1257</v>
      </c>
      <c r="O57" s="142">
        <v>1074.8699999999999</v>
      </c>
      <c r="P57" s="131">
        <f t="shared" si="3"/>
        <v>11566.439999999999</v>
      </c>
    </row>
    <row r="58" spans="1:16" ht="25" customHeight="1">
      <c r="A58" s="129">
        <v>48</v>
      </c>
      <c r="B58" s="129">
        <v>24</v>
      </c>
      <c r="C58" s="161" t="s">
        <v>42</v>
      </c>
      <c r="D58" s="142">
        <v>0</v>
      </c>
      <c r="E58" s="131">
        <v>0</v>
      </c>
      <c r="F58" s="131">
        <v>0</v>
      </c>
      <c r="G58" s="131">
        <v>0</v>
      </c>
      <c r="H58" s="131">
        <v>0</v>
      </c>
      <c r="I58" s="131">
        <v>0</v>
      </c>
      <c r="J58" s="131">
        <v>0</v>
      </c>
      <c r="K58" s="131">
        <v>0</v>
      </c>
      <c r="L58" s="131">
        <v>0</v>
      </c>
      <c r="M58" s="131">
        <v>0</v>
      </c>
      <c r="N58" s="131">
        <v>0</v>
      </c>
      <c r="O58" s="131">
        <v>0</v>
      </c>
      <c r="P58" s="131">
        <f t="shared" si="3"/>
        <v>0</v>
      </c>
    </row>
    <row r="59" spans="1:16" ht="25" customHeight="1">
      <c r="A59" s="129">
        <v>49</v>
      </c>
      <c r="B59" s="231">
        <v>25</v>
      </c>
      <c r="C59" s="161" t="s">
        <v>106</v>
      </c>
      <c r="D59" s="142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131">
        <v>74.680000000000007</v>
      </c>
      <c r="P59" s="131">
        <f t="shared" si="3"/>
        <v>74.680000000000007</v>
      </c>
    </row>
    <row r="60" spans="1:16" ht="25" customHeight="1">
      <c r="A60" s="129">
        <v>50</v>
      </c>
      <c r="B60" s="129">
        <v>26</v>
      </c>
      <c r="C60" s="161"/>
      <c r="D60" s="142"/>
      <c r="E60" s="131"/>
      <c r="F60" s="131"/>
      <c r="G60" s="131"/>
      <c r="H60" s="131">
        <v>0</v>
      </c>
      <c r="I60" s="131"/>
      <c r="J60" s="131"/>
      <c r="K60" s="131"/>
      <c r="L60" s="131"/>
      <c r="M60" s="131"/>
      <c r="N60" s="131"/>
      <c r="O60" s="131"/>
      <c r="P60" s="131"/>
    </row>
    <row r="61" spans="1:16" ht="25" customHeight="1">
      <c r="A61" s="129">
        <v>51</v>
      </c>
      <c r="B61" s="231">
        <v>27</v>
      </c>
      <c r="C61" s="160"/>
      <c r="D61" s="142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</row>
    <row r="62" spans="1:16" ht="25" customHeight="1">
      <c r="A62" s="129">
        <v>52</v>
      </c>
      <c r="B62" s="129">
        <v>28</v>
      </c>
      <c r="C62" s="138"/>
      <c r="D62" s="142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</row>
    <row r="63" spans="1:16" ht="25" customHeight="1">
      <c r="A63" s="129">
        <v>53</v>
      </c>
      <c r="B63" s="231">
        <v>29</v>
      </c>
      <c r="C63" s="138"/>
      <c r="D63" s="142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</row>
    <row r="64" spans="1:16" ht="25" customHeight="1">
      <c r="A64" s="129">
        <v>54</v>
      </c>
      <c r="B64" s="129">
        <v>30</v>
      </c>
      <c r="C64" s="16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</row>
    <row r="65" spans="1:16" ht="25" customHeight="1">
      <c r="A65" s="155"/>
      <c r="B65" s="155"/>
      <c r="C65" s="156" t="s">
        <v>23</v>
      </c>
      <c r="D65" s="157">
        <f t="shared" ref="D65:O65" si="4">SUM(D66:D105)</f>
        <v>12633.890000000001</v>
      </c>
      <c r="E65" s="157">
        <f t="shared" si="4"/>
        <v>6383.3499999999995</v>
      </c>
      <c r="F65" s="157">
        <f t="shared" si="4"/>
        <v>9621.8199999999979</v>
      </c>
      <c r="G65" s="157">
        <f t="shared" si="4"/>
        <v>7490.6799999999985</v>
      </c>
      <c r="H65" s="157">
        <f t="shared" si="4"/>
        <v>7309.6500000000015</v>
      </c>
      <c r="I65" s="157">
        <f t="shared" si="4"/>
        <v>5961.98</v>
      </c>
      <c r="J65" s="157">
        <f t="shared" si="4"/>
        <v>7678.37</v>
      </c>
      <c r="K65" s="157">
        <f t="shared" si="4"/>
        <v>7984.8899999999994</v>
      </c>
      <c r="L65" s="157">
        <f t="shared" si="4"/>
        <v>10605.939999999999</v>
      </c>
      <c r="M65" s="157">
        <f t="shared" si="4"/>
        <v>7850.5300000000016</v>
      </c>
      <c r="N65" s="157">
        <f t="shared" si="4"/>
        <v>11725.87</v>
      </c>
      <c r="O65" s="157">
        <f t="shared" si="4"/>
        <v>14896.930000000002</v>
      </c>
      <c r="P65" s="162">
        <f t="shared" si="1"/>
        <v>110143.9</v>
      </c>
    </row>
    <row r="66" spans="1:16" ht="25" customHeight="1">
      <c r="A66" s="129">
        <v>55</v>
      </c>
      <c r="B66" s="129">
        <v>1</v>
      </c>
      <c r="C66" s="130" t="s">
        <v>75</v>
      </c>
      <c r="D66" s="131">
        <v>1223.8900000000001</v>
      </c>
      <c r="E66" s="131">
        <v>1042.0999999999999</v>
      </c>
      <c r="F66" s="131">
        <v>1934.3200000000002</v>
      </c>
      <c r="G66" s="131">
        <v>1313.16</v>
      </c>
      <c r="H66" s="131">
        <v>1079</v>
      </c>
      <c r="I66" s="131">
        <v>1007.3</v>
      </c>
      <c r="J66" s="131">
        <v>1079</v>
      </c>
      <c r="K66" s="131">
        <v>1618.5</v>
      </c>
      <c r="L66" s="131">
        <v>1079</v>
      </c>
      <c r="M66" s="131">
        <v>1079</v>
      </c>
      <c r="N66" s="131">
        <v>1079</v>
      </c>
      <c r="O66" s="131">
        <v>2202.9499999999998</v>
      </c>
      <c r="P66" s="131">
        <f t="shared" si="1"/>
        <v>15737.220000000001</v>
      </c>
    </row>
    <row r="67" spans="1:16" ht="25" customHeight="1">
      <c r="A67" s="129">
        <v>56</v>
      </c>
      <c r="B67" s="129">
        <v>2</v>
      </c>
      <c r="C67" s="132" t="s">
        <v>76</v>
      </c>
      <c r="D67" s="145">
        <v>272.81</v>
      </c>
      <c r="E67" s="145">
        <v>232.28</v>
      </c>
      <c r="F67" s="145">
        <v>307.83000000000004</v>
      </c>
      <c r="G67" s="145">
        <v>292.7</v>
      </c>
      <c r="H67" s="145">
        <v>240.51</v>
      </c>
      <c r="I67" s="145">
        <v>240.51</v>
      </c>
      <c r="J67" s="145">
        <v>240.51</v>
      </c>
      <c r="K67" s="145">
        <v>380.76</v>
      </c>
      <c r="L67" s="145">
        <v>240.51</v>
      </c>
      <c r="M67" s="145">
        <v>240.51</v>
      </c>
      <c r="N67" s="145">
        <v>240.51</v>
      </c>
      <c r="O67" s="145">
        <v>491.03999999999996</v>
      </c>
      <c r="P67" s="131">
        <f t="shared" si="1"/>
        <v>3420.4800000000005</v>
      </c>
    </row>
    <row r="68" spans="1:16" ht="25" customHeight="1">
      <c r="A68" s="129">
        <v>57</v>
      </c>
      <c r="B68" s="129">
        <v>3</v>
      </c>
      <c r="C68" s="138" t="s">
        <v>91</v>
      </c>
      <c r="D68" s="142">
        <v>850</v>
      </c>
      <c r="E68" s="142">
        <v>850</v>
      </c>
      <c r="F68" s="142">
        <v>850</v>
      </c>
      <c r="G68" s="142">
        <v>850</v>
      </c>
      <c r="H68" s="142">
        <v>850</v>
      </c>
      <c r="I68" s="142">
        <v>850</v>
      </c>
      <c r="J68" s="142">
        <v>875.5</v>
      </c>
      <c r="K68" s="142">
        <v>875.5</v>
      </c>
      <c r="L68" s="142">
        <v>875.5</v>
      </c>
      <c r="M68" s="142">
        <v>875.5</v>
      </c>
      <c r="N68" s="142">
        <v>875.5</v>
      </c>
      <c r="O68" s="142">
        <v>875.5</v>
      </c>
      <c r="P68" s="131">
        <f t="shared" si="1"/>
        <v>10353</v>
      </c>
    </row>
    <row r="69" spans="1:16" ht="25" customHeight="1">
      <c r="A69" s="129">
        <v>59</v>
      </c>
      <c r="B69" s="129">
        <v>4</v>
      </c>
      <c r="C69" s="138" t="s">
        <v>93</v>
      </c>
      <c r="D69" s="142">
        <v>0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31">
        <f t="shared" ref="P69" si="5">SUM(D69:O69)</f>
        <v>0</v>
      </c>
    </row>
    <row r="70" spans="1:16" ht="25" customHeight="1">
      <c r="A70" s="129">
        <v>58</v>
      </c>
      <c r="B70" s="129">
        <v>5</v>
      </c>
      <c r="C70" s="138" t="s">
        <v>92</v>
      </c>
      <c r="D70" s="142">
        <v>241.31</v>
      </c>
      <c r="E70" s="142">
        <v>241.31</v>
      </c>
      <c r="F70" s="142">
        <v>241.31</v>
      </c>
      <c r="G70" s="142">
        <v>241.31</v>
      </c>
      <c r="H70" s="142">
        <v>241.31</v>
      </c>
      <c r="I70" s="142">
        <v>241.31</v>
      </c>
      <c r="J70" s="142">
        <v>241.31</v>
      </c>
      <c r="K70" s="142">
        <v>241.31</v>
      </c>
      <c r="L70" s="142">
        <v>241.31</v>
      </c>
      <c r="M70" s="142">
        <v>241.31</v>
      </c>
      <c r="N70" s="142">
        <v>241.31</v>
      </c>
      <c r="O70" s="142">
        <v>241.31</v>
      </c>
      <c r="P70" s="131">
        <f t="shared" si="1"/>
        <v>2895.72</v>
      </c>
    </row>
    <row r="71" spans="1:16" ht="25" customHeight="1">
      <c r="A71" s="129">
        <v>60</v>
      </c>
      <c r="B71" s="129">
        <v>6</v>
      </c>
      <c r="C71" s="138" t="s">
        <v>173</v>
      </c>
      <c r="D71" s="142">
        <v>965.25</v>
      </c>
      <c r="E71" s="142">
        <v>965.25</v>
      </c>
      <c r="F71" s="142">
        <v>965.25</v>
      </c>
      <c r="G71" s="142">
        <v>965.25</v>
      </c>
      <c r="H71" s="142">
        <v>965.25</v>
      </c>
      <c r="I71" s="142">
        <v>965.25</v>
      </c>
      <c r="J71" s="142">
        <v>965.25</v>
      </c>
      <c r="K71" s="142">
        <v>965.25</v>
      </c>
      <c r="L71" s="142">
        <v>965.25</v>
      </c>
      <c r="M71" s="142">
        <v>965.25</v>
      </c>
      <c r="N71" s="142">
        <v>965.25</v>
      </c>
      <c r="O71" s="142">
        <v>965.25</v>
      </c>
      <c r="P71" s="131">
        <f t="shared" si="1"/>
        <v>11583</v>
      </c>
    </row>
    <row r="72" spans="1:16" ht="25" customHeight="1">
      <c r="A72" s="129">
        <v>61</v>
      </c>
      <c r="B72" s="129">
        <v>7</v>
      </c>
      <c r="C72" s="138" t="s">
        <v>94</v>
      </c>
      <c r="D72" s="142">
        <v>30.6</v>
      </c>
      <c r="E72" s="142">
        <v>30.6</v>
      </c>
      <c r="F72" s="142">
        <v>30.6</v>
      </c>
      <c r="G72" s="142">
        <v>30.6</v>
      </c>
      <c r="H72" s="142">
        <v>30.6</v>
      </c>
      <c r="I72" s="142">
        <v>30.6</v>
      </c>
      <c r="J72" s="142">
        <v>31.52</v>
      </c>
      <c r="K72" s="142">
        <v>31.52</v>
      </c>
      <c r="L72" s="142">
        <v>31.52</v>
      </c>
      <c r="M72" s="142">
        <v>31.52</v>
      </c>
      <c r="N72" s="142">
        <v>31.52</v>
      </c>
      <c r="O72" s="142">
        <v>31.52</v>
      </c>
      <c r="P72" s="131">
        <f t="shared" si="1"/>
        <v>372.71999999999997</v>
      </c>
    </row>
    <row r="73" spans="1:16" ht="25" customHeight="1">
      <c r="A73" s="129">
        <v>62</v>
      </c>
      <c r="B73" s="129">
        <v>8</v>
      </c>
      <c r="C73" s="138" t="s">
        <v>95</v>
      </c>
      <c r="D73" s="142">
        <v>8.69</v>
      </c>
      <c r="E73" s="142">
        <v>8.69</v>
      </c>
      <c r="F73" s="142">
        <v>8.69</v>
      </c>
      <c r="G73" s="142">
        <v>8.69</v>
      </c>
      <c r="H73" s="142">
        <v>8.69</v>
      </c>
      <c r="I73" s="142">
        <v>8.69</v>
      </c>
      <c r="J73" s="142">
        <v>8.69</v>
      </c>
      <c r="K73" s="142">
        <v>8.69</v>
      </c>
      <c r="L73" s="142">
        <v>25.560000000000002</v>
      </c>
      <c r="M73" s="142">
        <v>8.69</v>
      </c>
      <c r="N73" s="142">
        <v>8.69</v>
      </c>
      <c r="O73" s="142">
        <v>8.69</v>
      </c>
      <c r="P73" s="131">
        <f t="shared" si="1"/>
        <v>121.14999999999999</v>
      </c>
    </row>
    <row r="74" spans="1:16" ht="25" customHeight="1">
      <c r="A74" s="129">
        <v>63</v>
      </c>
      <c r="B74" s="129">
        <v>9</v>
      </c>
      <c r="C74" s="138" t="s">
        <v>96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31">
        <f t="shared" si="1"/>
        <v>0</v>
      </c>
    </row>
    <row r="75" spans="1:16" ht="25" customHeight="1">
      <c r="A75" s="129">
        <v>64</v>
      </c>
      <c r="B75" s="129">
        <v>10</v>
      </c>
      <c r="C75" s="138" t="s">
        <v>172</v>
      </c>
      <c r="D75" s="142">
        <v>34.75</v>
      </c>
      <c r="E75" s="142">
        <v>34.75</v>
      </c>
      <c r="F75" s="142">
        <v>34.75</v>
      </c>
      <c r="G75" s="142">
        <v>34.75</v>
      </c>
      <c r="H75" s="142">
        <v>34.75</v>
      </c>
      <c r="I75" s="142">
        <v>34.75</v>
      </c>
      <c r="J75" s="142">
        <v>34.75</v>
      </c>
      <c r="K75" s="142">
        <v>34.75</v>
      </c>
      <c r="L75" s="142">
        <v>34.75</v>
      </c>
      <c r="M75" s="142">
        <v>34.75</v>
      </c>
      <c r="N75" s="142">
        <v>34.75</v>
      </c>
      <c r="O75" s="142">
        <v>34.75</v>
      </c>
      <c r="P75" s="131">
        <f t="shared" ref="P75:P102" si="6">SUM(D75:O75)</f>
        <v>417</v>
      </c>
    </row>
    <row r="76" spans="1:16" ht="25" customHeight="1">
      <c r="A76" s="129">
        <v>65</v>
      </c>
      <c r="B76" s="129">
        <v>11</v>
      </c>
      <c r="C76" s="138" t="s">
        <v>97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31">
        <f t="shared" si="6"/>
        <v>0</v>
      </c>
    </row>
    <row r="77" spans="1:16" ht="25" customHeight="1">
      <c r="A77" s="129">
        <v>66</v>
      </c>
      <c r="B77" s="129">
        <v>12</v>
      </c>
      <c r="C77" s="138" t="s">
        <v>98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31">
        <f t="shared" si="6"/>
        <v>0</v>
      </c>
    </row>
    <row r="78" spans="1:16" ht="25" customHeight="1">
      <c r="A78" s="129">
        <v>67</v>
      </c>
      <c r="B78" s="129">
        <v>13</v>
      </c>
      <c r="C78" s="138" t="s">
        <v>99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31">
        <f t="shared" si="6"/>
        <v>0</v>
      </c>
    </row>
    <row r="79" spans="1:16" ht="25" customHeight="1">
      <c r="A79" s="129">
        <v>68</v>
      </c>
      <c r="B79" s="129">
        <v>14</v>
      </c>
      <c r="C79" s="138" t="s">
        <v>171</v>
      </c>
      <c r="D79" s="142">
        <v>21</v>
      </c>
      <c r="E79" s="142">
        <v>55</v>
      </c>
      <c r="F79" s="142">
        <v>71.5</v>
      </c>
      <c r="G79" s="142">
        <v>38</v>
      </c>
      <c r="H79" s="142">
        <v>32</v>
      </c>
      <c r="I79" s="142">
        <v>31</v>
      </c>
      <c r="J79" s="142">
        <v>0</v>
      </c>
      <c r="K79" s="142">
        <v>61</v>
      </c>
      <c r="L79" s="142">
        <v>32</v>
      </c>
      <c r="M79" s="142">
        <v>31</v>
      </c>
      <c r="N79" s="142">
        <v>42.58</v>
      </c>
      <c r="O79" s="142">
        <v>47</v>
      </c>
      <c r="P79" s="131">
        <f t="shared" si="6"/>
        <v>462.08</v>
      </c>
    </row>
    <row r="80" spans="1:16" ht="25" customHeight="1">
      <c r="A80" s="129">
        <v>69</v>
      </c>
      <c r="B80" s="129">
        <v>15</v>
      </c>
      <c r="C80" s="132" t="s">
        <v>100</v>
      </c>
      <c r="D80" s="142">
        <v>64.239999999999995</v>
      </c>
      <c r="E80" s="142">
        <v>124.93999999999998</v>
      </c>
      <c r="F80" s="142">
        <v>133.29</v>
      </c>
      <c r="G80" s="142">
        <v>25.36</v>
      </c>
      <c r="H80" s="142">
        <v>140.11000000000001</v>
      </c>
      <c r="I80" s="142">
        <v>190.71</v>
      </c>
      <c r="J80" s="142">
        <v>265.68</v>
      </c>
      <c r="K80" s="142">
        <v>290.24</v>
      </c>
      <c r="L80" s="142">
        <v>271.26</v>
      </c>
      <c r="M80" s="142">
        <v>54.38</v>
      </c>
      <c r="N80" s="142">
        <v>130.58000000000001</v>
      </c>
      <c r="O80" s="142">
        <v>191.38</v>
      </c>
      <c r="P80" s="131">
        <f t="shared" si="6"/>
        <v>1882.17</v>
      </c>
    </row>
    <row r="81" spans="1:16" ht="25" customHeight="1">
      <c r="A81" s="129">
        <v>70</v>
      </c>
      <c r="B81" s="129">
        <v>16</v>
      </c>
      <c r="C81" s="132" t="s">
        <v>101</v>
      </c>
      <c r="D81" s="142">
        <v>5.14</v>
      </c>
      <c r="E81" s="142">
        <v>-18.329999999999998</v>
      </c>
      <c r="F81" s="142">
        <v>18.190000000000001</v>
      </c>
      <c r="G81" s="142">
        <v>-1.98</v>
      </c>
      <c r="H81" s="142">
        <v>29.59</v>
      </c>
      <c r="I81" s="142">
        <v>43.72</v>
      </c>
      <c r="J81" s="142">
        <v>5.2</v>
      </c>
      <c r="K81" s="142">
        <v>31.01</v>
      </c>
      <c r="L81" s="142">
        <v>12.73</v>
      </c>
      <c r="M81" s="142">
        <v>23.77</v>
      </c>
      <c r="N81" s="142">
        <v>24.51</v>
      </c>
      <c r="O81" s="142">
        <v>27.15</v>
      </c>
      <c r="P81" s="131">
        <f t="shared" si="6"/>
        <v>200.70000000000002</v>
      </c>
    </row>
    <row r="82" spans="1:16" ht="25" customHeight="1">
      <c r="A82" s="129">
        <v>71</v>
      </c>
      <c r="B82" s="129">
        <v>17</v>
      </c>
      <c r="C82" s="146" t="s">
        <v>119</v>
      </c>
      <c r="D82" s="142">
        <v>3.77</v>
      </c>
      <c r="E82" s="142">
        <v>0</v>
      </c>
      <c r="F82" s="142">
        <v>32.130000000000003</v>
      </c>
      <c r="G82" s="142">
        <v>9.49</v>
      </c>
      <c r="H82" s="142">
        <v>-11.02</v>
      </c>
      <c r="I82" s="142">
        <v>-1.05</v>
      </c>
      <c r="J82" s="142">
        <v>0.87</v>
      </c>
      <c r="K82" s="142">
        <v>-3.07</v>
      </c>
      <c r="L82" s="142">
        <v>4.4400000000000004</v>
      </c>
      <c r="M82" s="142">
        <v>0</v>
      </c>
      <c r="N82" s="142">
        <v>17.07</v>
      </c>
      <c r="O82" s="142">
        <v>17.490000000000002</v>
      </c>
      <c r="P82" s="131">
        <f t="shared" si="6"/>
        <v>70.12</v>
      </c>
    </row>
    <row r="83" spans="1:16" ht="25" customHeight="1">
      <c r="A83" s="129">
        <v>72</v>
      </c>
      <c r="B83" s="129">
        <v>18</v>
      </c>
      <c r="C83" s="146" t="s">
        <v>170</v>
      </c>
      <c r="D83" s="142">
        <v>0</v>
      </c>
      <c r="E83" s="142">
        <v>27.2</v>
      </c>
      <c r="F83" s="142">
        <v>17.61</v>
      </c>
      <c r="G83" s="142">
        <v>-12.76</v>
      </c>
      <c r="H83" s="142">
        <v>69.48</v>
      </c>
      <c r="I83" s="142">
        <v>83.01</v>
      </c>
      <c r="J83" s="142">
        <v>87.68</v>
      </c>
      <c r="K83" s="142">
        <v>-227.12</v>
      </c>
      <c r="L83" s="142">
        <v>0.27</v>
      </c>
      <c r="M83" s="142">
        <v>17.009999999999998</v>
      </c>
      <c r="N83" s="142">
        <v>19.55</v>
      </c>
      <c r="O83" s="142">
        <v>48.53</v>
      </c>
      <c r="P83" s="131">
        <f t="shared" si="6"/>
        <v>130.46000000000004</v>
      </c>
    </row>
    <row r="84" spans="1:16" ht="25" customHeight="1">
      <c r="A84" s="129">
        <v>73</v>
      </c>
      <c r="B84" s="129">
        <v>19</v>
      </c>
      <c r="C84" s="135" t="s">
        <v>115</v>
      </c>
      <c r="D84" s="143">
        <v>167.16000000000003</v>
      </c>
      <c r="E84" s="143">
        <v>291.22000000000003</v>
      </c>
      <c r="F84" s="143">
        <v>306.44</v>
      </c>
      <c r="G84" s="143">
        <v>334.3</v>
      </c>
      <c r="H84" s="143">
        <v>369.61999999999995</v>
      </c>
      <c r="I84" s="143">
        <v>366.94</v>
      </c>
      <c r="J84" s="143">
        <v>252.57000000000002</v>
      </c>
      <c r="K84" s="143">
        <v>528.74</v>
      </c>
      <c r="L84" s="143">
        <v>337.7</v>
      </c>
      <c r="M84" s="143">
        <v>323.31</v>
      </c>
      <c r="N84" s="143">
        <v>330.23</v>
      </c>
      <c r="O84" s="143">
        <v>408.08</v>
      </c>
      <c r="P84" s="131">
        <f t="shared" si="6"/>
        <v>4016.3099999999995</v>
      </c>
    </row>
    <row r="85" spans="1:16" ht="25" customHeight="1">
      <c r="A85" s="129">
        <v>74</v>
      </c>
      <c r="B85" s="129">
        <v>20</v>
      </c>
      <c r="C85" s="147" t="s">
        <v>85</v>
      </c>
      <c r="D85" s="145">
        <v>0</v>
      </c>
      <c r="E85" s="145">
        <v>28.630000000000003</v>
      </c>
      <c r="F85" s="145">
        <v>0</v>
      </c>
      <c r="G85" s="145">
        <v>0</v>
      </c>
      <c r="H85" s="145">
        <v>21.68</v>
      </c>
      <c r="I85" s="145">
        <v>0</v>
      </c>
      <c r="J85" s="145">
        <v>0</v>
      </c>
      <c r="K85" s="145">
        <v>21.62</v>
      </c>
      <c r="L85" s="145">
        <v>0</v>
      </c>
      <c r="M85" s="145">
        <v>0</v>
      </c>
      <c r="N85" s="145">
        <v>27.590000000000003</v>
      </c>
      <c r="O85" s="145">
        <v>12.280000000000001</v>
      </c>
      <c r="P85" s="131">
        <f t="shared" si="6"/>
        <v>111.80000000000001</v>
      </c>
    </row>
    <row r="86" spans="1:16" ht="25" customHeight="1">
      <c r="A86" s="129">
        <v>75</v>
      </c>
      <c r="B86" s="129">
        <v>21</v>
      </c>
      <c r="C86" s="138" t="s">
        <v>21</v>
      </c>
      <c r="D86" s="131">
        <v>316.24</v>
      </c>
      <c r="E86" s="131">
        <v>0</v>
      </c>
      <c r="F86" s="131">
        <v>0</v>
      </c>
      <c r="G86" s="131">
        <v>71.5</v>
      </c>
      <c r="H86" s="131">
        <v>81.84</v>
      </c>
      <c r="I86" s="131">
        <v>0</v>
      </c>
      <c r="J86" s="131">
        <v>0</v>
      </c>
      <c r="K86" s="131">
        <v>0</v>
      </c>
      <c r="L86" s="131">
        <v>45.42</v>
      </c>
      <c r="M86" s="131">
        <v>29.3</v>
      </c>
      <c r="N86" s="131">
        <v>0</v>
      </c>
      <c r="O86" s="131">
        <v>0</v>
      </c>
      <c r="P86" s="131">
        <f t="shared" si="6"/>
        <v>544.29999999999995</v>
      </c>
    </row>
    <row r="87" spans="1:16" ht="25" customHeight="1">
      <c r="A87" s="129">
        <v>76</v>
      </c>
      <c r="B87" s="129">
        <v>22</v>
      </c>
      <c r="C87" s="138" t="s">
        <v>90</v>
      </c>
      <c r="D87" s="142">
        <v>0</v>
      </c>
      <c r="E87" s="142">
        <v>0</v>
      </c>
      <c r="F87" s="142">
        <v>0</v>
      </c>
      <c r="G87" s="142">
        <v>0</v>
      </c>
      <c r="H87" s="142">
        <v>0</v>
      </c>
      <c r="I87" s="142">
        <v>0</v>
      </c>
      <c r="J87" s="142">
        <v>0</v>
      </c>
      <c r="K87" s="142">
        <v>0</v>
      </c>
      <c r="L87" s="142">
        <v>0</v>
      </c>
      <c r="M87" s="142">
        <v>0</v>
      </c>
      <c r="N87" s="142">
        <v>0</v>
      </c>
      <c r="O87" s="142">
        <v>0</v>
      </c>
      <c r="P87" s="131">
        <f t="shared" si="6"/>
        <v>0</v>
      </c>
    </row>
    <row r="88" spans="1:16" ht="25" customHeight="1">
      <c r="A88" s="129">
        <v>77</v>
      </c>
      <c r="B88" s="129">
        <v>23</v>
      </c>
      <c r="C88" s="138" t="s">
        <v>36</v>
      </c>
      <c r="D88" s="142">
        <v>0</v>
      </c>
      <c r="E88" s="142">
        <v>0</v>
      </c>
      <c r="F88" s="142">
        <v>0</v>
      </c>
      <c r="G88" s="142">
        <v>0</v>
      </c>
      <c r="H88" s="142">
        <v>0</v>
      </c>
      <c r="I88" s="142">
        <v>0</v>
      </c>
      <c r="J88" s="142">
        <v>0</v>
      </c>
      <c r="K88" s="142">
        <v>0</v>
      </c>
      <c r="L88" s="142">
        <v>0</v>
      </c>
      <c r="M88" s="142">
        <v>0</v>
      </c>
      <c r="N88" s="142">
        <v>0</v>
      </c>
      <c r="O88" s="142">
        <v>0</v>
      </c>
      <c r="P88" s="131">
        <f t="shared" si="6"/>
        <v>0</v>
      </c>
    </row>
    <row r="89" spans="1:16" ht="25" customHeight="1">
      <c r="A89" s="129">
        <v>78</v>
      </c>
      <c r="B89" s="129">
        <v>24</v>
      </c>
      <c r="C89" s="134" t="s">
        <v>116</v>
      </c>
      <c r="D89" s="142">
        <v>0</v>
      </c>
      <c r="E89" s="142">
        <v>0</v>
      </c>
      <c r="F89" s="142">
        <v>0</v>
      </c>
      <c r="G89" s="142">
        <v>0</v>
      </c>
      <c r="H89" s="142">
        <v>0</v>
      </c>
      <c r="I89" s="142">
        <v>0</v>
      </c>
      <c r="J89" s="142">
        <v>0</v>
      </c>
      <c r="K89" s="142">
        <v>0</v>
      </c>
      <c r="L89" s="142">
        <v>0</v>
      </c>
      <c r="M89" s="142">
        <v>0</v>
      </c>
      <c r="N89" s="142">
        <v>0</v>
      </c>
      <c r="O89" s="142">
        <v>0</v>
      </c>
      <c r="P89" s="131">
        <f t="shared" si="6"/>
        <v>0</v>
      </c>
    </row>
    <row r="90" spans="1:16" ht="25" customHeight="1">
      <c r="A90" s="129">
        <v>79</v>
      </c>
      <c r="B90" s="129">
        <v>25</v>
      </c>
      <c r="C90" s="134" t="s">
        <v>120</v>
      </c>
      <c r="D90" s="131">
        <v>0</v>
      </c>
      <c r="E90" s="131">
        <v>0</v>
      </c>
      <c r="F90" s="131">
        <v>0</v>
      </c>
      <c r="G90" s="131">
        <v>133.24</v>
      </c>
      <c r="H90" s="131">
        <v>768.06</v>
      </c>
      <c r="I90" s="131">
        <v>0</v>
      </c>
      <c r="J90" s="131">
        <v>244.16</v>
      </c>
      <c r="K90" s="131">
        <v>0</v>
      </c>
      <c r="L90" s="131">
        <v>0</v>
      </c>
      <c r="M90" s="131">
        <v>13.39</v>
      </c>
      <c r="N90" s="131">
        <v>33.380000000000003</v>
      </c>
      <c r="O90" s="131">
        <v>781.97</v>
      </c>
      <c r="P90" s="131">
        <f t="shared" si="6"/>
        <v>1974.2000000000003</v>
      </c>
    </row>
    <row r="91" spans="1:16" ht="25" customHeight="1">
      <c r="A91" s="129">
        <v>80</v>
      </c>
      <c r="B91" s="129">
        <v>26</v>
      </c>
      <c r="C91" s="138" t="s">
        <v>122</v>
      </c>
      <c r="D91" s="142">
        <v>700</v>
      </c>
      <c r="E91" s="142">
        <v>700</v>
      </c>
      <c r="F91" s="142">
        <v>700</v>
      </c>
      <c r="G91" s="142">
        <v>900</v>
      </c>
      <c r="H91" s="142">
        <v>900</v>
      </c>
      <c r="I91" s="142">
        <v>900</v>
      </c>
      <c r="J91" s="142">
        <v>1250</v>
      </c>
      <c r="K91" s="142">
        <v>1740</v>
      </c>
      <c r="L91" s="142">
        <v>900</v>
      </c>
      <c r="M91" s="142">
        <v>900</v>
      </c>
      <c r="N91" s="142">
        <v>900</v>
      </c>
      <c r="O91" s="142">
        <v>4042</v>
      </c>
      <c r="P91" s="131">
        <f t="shared" si="6"/>
        <v>14532</v>
      </c>
    </row>
    <row r="92" spans="1:16" ht="25" customHeight="1">
      <c r="A92" s="129">
        <v>81</v>
      </c>
      <c r="B92" s="129">
        <v>27</v>
      </c>
      <c r="C92" s="138" t="s">
        <v>168</v>
      </c>
      <c r="D92" s="142">
        <v>1639.47</v>
      </c>
      <c r="E92" s="142">
        <v>44.8</v>
      </c>
      <c r="F92" s="142">
        <v>716.15</v>
      </c>
      <c r="G92" s="142">
        <v>0</v>
      </c>
      <c r="H92" s="142">
        <v>158.65</v>
      </c>
      <c r="I92" s="142">
        <v>0</v>
      </c>
      <c r="J92" s="142">
        <v>448.23</v>
      </c>
      <c r="K92" s="142">
        <v>38.24</v>
      </c>
      <c r="L92" s="142">
        <v>34.44</v>
      </c>
      <c r="M92" s="142">
        <v>28.84</v>
      </c>
      <c r="N92" s="142">
        <v>28.84</v>
      </c>
      <c r="O92" s="142">
        <v>28.84</v>
      </c>
      <c r="P92" s="131">
        <f t="shared" si="6"/>
        <v>3166.5000000000005</v>
      </c>
    </row>
    <row r="93" spans="1:16" ht="25" customHeight="1">
      <c r="A93" s="129">
        <v>82</v>
      </c>
      <c r="B93" s="129">
        <v>28</v>
      </c>
      <c r="C93" s="138" t="s">
        <v>38</v>
      </c>
      <c r="D93" s="142">
        <v>0</v>
      </c>
      <c r="E93" s="142">
        <v>84.94</v>
      </c>
      <c r="F93" s="142">
        <v>301.91000000000003</v>
      </c>
      <c r="G93" s="142">
        <v>841.99</v>
      </c>
      <c r="H93" s="142">
        <v>147.29000000000002</v>
      </c>
      <c r="I93" s="142">
        <v>29.3</v>
      </c>
      <c r="J93" s="142">
        <v>196.93</v>
      </c>
      <c r="K93" s="142">
        <v>194.97</v>
      </c>
      <c r="L93" s="142">
        <v>0</v>
      </c>
      <c r="M93" s="142">
        <v>286.47000000000003</v>
      </c>
      <c r="N93" s="142">
        <v>1047.56</v>
      </c>
      <c r="O93" s="142">
        <v>1565.32</v>
      </c>
      <c r="P93" s="131">
        <f t="shared" si="6"/>
        <v>4696.68</v>
      </c>
    </row>
    <row r="94" spans="1:16" ht="25" customHeight="1">
      <c r="A94" s="129">
        <v>83</v>
      </c>
      <c r="B94" s="129">
        <v>29</v>
      </c>
      <c r="C94" s="138" t="s">
        <v>39</v>
      </c>
      <c r="D94" s="131">
        <v>95.86</v>
      </c>
      <c r="E94" s="131">
        <v>62.01</v>
      </c>
      <c r="F94" s="131">
        <v>126.45</v>
      </c>
      <c r="G94" s="131">
        <v>224.23</v>
      </c>
      <c r="H94" s="131">
        <v>92.38</v>
      </c>
      <c r="I94" s="131">
        <v>112.36</v>
      </c>
      <c r="J94" s="131">
        <v>97.33</v>
      </c>
      <c r="K94" s="131">
        <v>89.28</v>
      </c>
      <c r="L94" s="131">
        <v>74.19</v>
      </c>
      <c r="M94" s="131">
        <v>99.76</v>
      </c>
      <c r="N94" s="131">
        <v>57.53</v>
      </c>
      <c r="O94" s="131">
        <v>63.53</v>
      </c>
      <c r="P94" s="131">
        <f t="shared" si="6"/>
        <v>1194.9099999999999</v>
      </c>
    </row>
    <row r="95" spans="1:16" ht="25" customHeight="1">
      <c r="A95" s="129">
        <v>84</v>
      </c>
      <c r="B95" s="129">
        <v>30</v>
      </c>
      <c r="C95" s="138" t="s">
        <v>40</v>
      </c>
      <c r="D95" s="131">
        <v>0</v>
      </c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131">
        <v>0</v>
      </c>
      <c r="K95" s="131">
        <v>0</v>
      </c>
      <c r="L95" s="131">
        <v>0</v>
      </c>
      <c r="M95" s="131">
        <v>1530.96</v>
      </c>
      <c r="N95" s="131">
        <v>4705.72</v>
      </c>
      <c r="O95" s="131">
        <v>0</v>
      </c>
      <c r="P95" s="131">
        <f t="shared" si="6"/>
        <v>6236.68</v>
      </c>
    </row>
    <row r="96" spans="1:16" ht="25" customHeight="1">
      <c r="A96" s="129">
        <v>85</v>
      </c>
      <c r="B96" s="129">
        <v>31</v>
      </c>
      <c r="C96" s="138" t="s">
        <v>44</v>
      </c>
      <c r="D96" s="131">
        <v>0</v>
      </c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0</v>
      </c>
      <c r="L96" s="131">
        <v>0</v>
      </c>
      <c r="M96" s="131">
        <v>0</v>
      </c>
      <c r="N96" s="131">
        <v>0</v>
      </c>
      <c r="O96" s="131">
        <v>0</v>
      </c>
      <c r="P96" s="131">
        <f t="shared" si="6"/>
        <v>0</v>
      </c>
    </row>
    <row r="97" spans="1:17" ht="25" customHeight="1">
      <c r="A97" s="129">
        <v>86</v>
      </c>
      <c r="B97" s="129">
        <v>32</v>
      </c>
      <c r="C97" s="138" t="s">
        <v>22</v>
      </c>
      <c r="D97" s="131">
        <v>601.70999999999992</v>
      </c>
      <c r="E97" s="131">
        <v>844.19</v>
      </c>
      <c r="F97" s="131">
        <v>931.67000000000007</v>
      </c>
      <c r="G97" s="131">
        <v>140.51999999999992</v>
      </c>
      <c r="H97" s="131">
        <v>318.33999999999997</v>
      </c>
      <c r="I97" s="131">
        <v>130.18</v>
      </c>
      <c r="J97" s="131">
        <v>394.60999999999996</v>
      </c>
      <c r="K97" s="131">
        <v>387.49999999999994</v>
      </c>
      <c r="L97" s="131">
        <v>92.44</v>
      </c>
      <c r="M97" s="131">
        <v>211.88</v>
      </c>
      <c r="N97" s="131">
        <v>476.24</v>
      </c>
      <c r="O97" s="131">
        <v>1104.3399999999999</v>
      </c>
      <c r="P97" s="131">
        <f t="shared" si="6"/>
        <v>5633.6200000000008</v>
      </c>
    </row>
    <row r="98" spans="1:17" ht="25" customHeight="1">
      <c r="A98" s="129">
        <v>87</v>
      </c>
      <c r="B98" s="129">
        <v>33</v>
      </c>
      <c r="C98" s="138" t="s">
        <v>45</v>
      </c>
      <c r="D98" s="131">
        <v>0</v>
      </c>
      <c r="E98" s="131">
        <v>0</v>
      </c>
      <c r="F98" s="131">
        <v>0</v>
      </c>
      <c r="G98" s="131">
        <v>0</v>
      </c>
      <c r="H98" s="131">
        <v>0</v>
      </c>
      <c r="I98" s="131">
        <v>0</v>
      </c>
      <c r="J98" s="131">
        <v>0</v>
      </c>
      <c r="K98" s="131">
        <v>0</v>
      </c>
      <c r="L98" s="131">
        <v>0</v>
      </c>
      <c r="M98" s="131">
        <v>0</v>
      </c>
      <c r="N98" s="131">
        <v>0</v>
      </c>
      <c r="O98" s="131">
        <v>0</v>
      </c>
      <c r="P98" s="131">
        <f t="shared" si="6"/>
        <v>0</v>
      </c>
    </row>
    <row r="99" spans="1:17" ht="25" customHeight="1">
      <c r="A99" s="129">
        <v>88</v>
      </c>
      <c r="B99" s="129">
        <v>34</v>
      </c>
      <c r="C99" s="138" t="s">
        <v>46</v>
      </c>
      <c r="D99" s="131">
        <v>556.22</v>
      </c>
      <c r="E99" s="131">
        <v>0</v>
      </c>
      <c r="F99" s="131">
        <v>0</v>
      </c>
      <c r="G99" s="131">
        <v>0</v>
      </c>
      <c r="H99" s="131">
        <v>0</v>
      </c>
      <c r="I99" s="131">
        <v>0</v>
      </c>
      <c r="J99" s="131">
        <v>373.4</v>
      </c>
      <c r="K99" s="131">
        <v>0</v>
      </c>
      <c r="L99" s="131">
        <v>0</v>
      </c>
      <c r="M99" s="131">
        <v>0</v>
      </c>
      <c r="N99" s="131">
        <v>0</v>
      </c>
      <c r="O99" s="131">
        <v>0</v>
      </c>
      <c r="P99" s="131">
        <f t="shared" si="6"/>
        <v>929.62</v>
      </c>
    </row>
    <row r="100" spans="1:17" ht="25" customHeight="1">
      <c r="A100" s="129">
        <v>89</v>
      </c>
      <c r="B100" s="129">
        <v>35</v>
      </c>
      <c r="C100" s="138" t="s">
        <v>47</v>
      </c>
      <c r="D100" s="131">
        <v>429.25</v>
      </c>
      <c r="E100" s="131">
        <v>695.07</v>
      </c>
      <c r="F100" s="131">
        <v>1025.42</v>
      </c>
      <c r="G100" s="131">
        <v>911.16</v>
      </c>
      <c r="H100" s="131">
        <v>538.42999999999995</v>
      </c>
      <c r="I100" s="131">
        <v>674.67</v>
      </c>
      <c r="J100" s="131">
        <v>540.63</v>
      </c>
      <c r="K100" s="131">
        <v>422.99</v>
      </c>
      <c r="L100" s="131">
        <v>578.87</v>
      </c>
      <c r="M100" s="131">
        <v>626.67999999999995</v>
      </c>
      <c r="N100" s="131">
        <v>336.86</v>
      </c>
      <c r="O100" s="131">
        <v>488.85</v>
      </c>
      <c r="P100" s="131">
        <f t="shared" si="6"/>
        <v>7268.88</v>
      </c>
    </row>
    <row r="101" spans="1:17" ht="25" customHeight="1">
      <c r="A101" s="129">
        <v>90</v>
      </c>
      <c r="B101" s="129">
        <v>36</v>
      </c>
      <c r="C101" s="138" t="s">
        <v>89</v>
      </c>
      <c r="D101" s="131">
        <v>0</v>
      </c>
      <c r="E101" s="131">
        <v>0</v>
      </c>
      <c r="F101" s="131">
        <v>0</v>
      </c>
      <c r="G101" s="131">
        <v>0</v>
      </c>
      <c r="H101" s="131">
        <v>0</v>
      </c>
      <c r="I101" s="131">
        <v>0</v>
      </c>
      <c r="J101" s="131">
        <v>0</v>
      </c>
      <c r="K101" s="131">
        <v>0</v>
      </c>
      <c r="L101" s="131">
        <v>0</v>
      </c>
      <c r="M101" s="131">
        <v>0</v>
      </c>
      <c r="N101" s="131">
        <v>0</v>
      </c>
      <c r="O101" s="131">
        <v>308.29000000000002</v>
      </c>
      <c r="P101" s="131">
        <f t="shared" si="6"/>
        <v>308.29000000000002</v>
      </c>
    </row>
    <row r="102" spans="1:17" ht="25" customHeight="1">
      <c r="A102" s="129">
        <v>91</v>
      </c>
      <c r="B102" s="129">
        <v>37</v>
      </c>
      <c r="C102" s="138" t="s">
        <v>159</v>
      </c>
      <c r="D102" s="131">
        <v>4406.5300000000007</v>
      </c>
      <c r="E102" s="131">
        <v>38.700000000000003</v>
      </c>
      <c r="F102" s="131">
        <v>868.31</v>
      </c>
      <c r="G102" s="131">
        <v>139.16999999999999</v>
      </c>
      <c r="H102" s="131">
        <v>203.09</v>
      </c>
      <c r="I102" s="131">
        <v>22.73</v>
      </c>
      <c r="J102" s="131">
        <v>44.55</v>
      </c>
      <c r="K102" s="131">
        <v>253.21</v>
      </c>
      <c r="L102" s="131">
        <v>4728.78</v>
      </c>
      <c r="M102" s="131">
        <v>197.25</v>
      </c>
      <c r="N102" s="131">
        <v>71.099999999999994</v>
      </c>
      <c r="O102" s="131">
        <v>910.87</v>
      </c>
      <c r="P102" s="131">
        <f t="shared" si="6"/>
        <v>11884.29</v>
      </c>
    </row>
    <row r="103" spans="1:17" ht="25" customHeight="1">
      <c r="A103" s="129">
        <v>92</v>
      </c>
      <c r="B103" s="129">
        <v>38</v>
      </c>
      <c r="C103" s="138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</row>
    <row r="104" spans="1:17" ht="25" customHeight="1">
      <c r="A104" s="129">
        <v>93</v>
      </c>
      <c r="B104" s="129">
        <v>39</v>
      </c>
      <c r="C104" s="13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</row>
    <row r="105" spans="1:17" ht="25" customHeight="1" thickBot="1">
      <c r="A105" s="129">
        <v>94</v>
      </c>
      <c r="B105" s="129">
        <v>40</v>
      </c>
      <c r="C105" s="159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</row>
    <row r="106" spans="1:17" ht="25" customHeight="1" thickBot="1">
      <c r="A106" s="149"/>
      <c r="B106" s="149">
        <v>40</v>
      </c>
      <c r="C106" s="149"/>
      <c r="D106" s="150">
        <f t="shared" ref="D106:P106" si="7">D65+D34+D3</f>
        <v>54902.95</v>
      </c>
      <c r="E106" s="150">
        <f t="shared" si="7"/>
        <v>51679.18</v>
      </c>
      <c r="F106" s="150">
        <f t="shared" si="7"/>
        <v>64197.949999999983</v>
      </c>
      <c r="G106" s="150">
        <f t="shared" si="7"/>
        <v>66534.229999999981</v>
      </c>
      <c r="H106" s="150">
        <f t="shared" si="7"/>
        <v>65550.13</v>
      </c>
      <c r="I106" s="150">
        <f t="shared" si="7"/>
        <v>65453.739000000001</v>
      </c>
      <c r="J106" s="150">
        <f t="shared" si="7"/>
        <v>65075.760000000009</v>
      </c>
      <c r="K106" s="150">
        <f t="shared" si="7"/>
        <v>72580.45</v>
      </c>
      <c r="L106" s="150">
        <f t="shared" si="7"/>
        <v>72283.489999999991</v>
      </c>
      <c r="M106" s="150">
        <f t="shared" si="7"/>
        <v>66765.61</v>
      </c>
      <c r="N106" s="150">
        <f t="shared" si="7"/>
        <v>64252.31</v>
      </c>
      <c r="O106" s="150">
        <f t="shared" si="7"/>
        <v>83784.459999999992</v>
      </c>
      <c r="P106" s="150">
        <f t="shared" si="7"/>
        <v>793060.25899999996</v>
      </c>
    </row>
    <row r="107" spans="1:17" ht="25" customHeight="1">
      <c r="A107" s="144"/>
      <c r="B107" s="144"/>
      <c r="C107" s="134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</row>
    <row r="108" spans="1:17" ht="25" customHeight="1">
      <c r="A108" s="144"/>
      <c r="B108" s="144"/>
      <c r="C108" s="134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</row>
    <row r="109" spans="1:17" ht="25" customHeight="1">
      <c r="A109" s="140"/>
      <c r="B109" s="141"/>
      <c r="C109" s="165" t="s">
        <v>3</v>
      </c>
      <c r="D109" s="166" t="s">
        <v>4</v>
      </c>
      <c r="E109" s="125" t="s">
        <v>5</v>
      </c>
      <c r="F109" s="125" t="s">
        <v>6</v>
      </c>
      <c r="G109" s="125" t="s">
        <v>7</v>
      </c>
      <c r="H109" s="125" t="s">
        <v>8</v>
      </c>
      <c r="I109" s="125" t="s">
        <v>9</v>
      </c>
      <c r="J109" s="125" t="s">
        <v>10</v>
      </c>
      <c r="K109" s="125" t="s">
        <v>11</v>
      </c>
      <c r="L109" s="125" t="s">
        <v>12</v>
      </c>
      <c r="M109" s="125" t="s">
        <v>13</v>
      </c>
      <c r="N109" s="125" t="s">
        <v>14</v>
      </c>
      <c r="O109" s="125" t="s">
        <v>63</v>
      </c>
      <c r="P109" s="151"/>
    </row>
    <row r="110" spans="1:17" ht="25" customHeight="1">
      <c r="A110" s="167" t="s">
        <v>140</v>
      </c>
      <c r="B110" s="153" t="s">
        <v>141</v>
      </c>
      <c r="C110" s="168">
        <v>1024.95</v>
      </c>
      <c r="D110" s="168">
        <v>1250.28</v>
      </c>
      <c r="E110" s="168">
        <v>1274.8499999999999</v>
      </c>
      <c r="F110" s="168">
        <v>3709.31</v>
      </c>
      <c r="G110" s="168">
        <v>3091.48</v>
      </c>
      <c r="H110" s="168">
        <v>2931.61</v>
      </c>
      <c r="I110" s="168">
        <v>3442.24</v>
      </c>
      <c r="J110" s="168">
        <v>2918.7</v>
      </c>
      <c r="K110" s="168">
        <v>2944.73</v>
      </c>
      <c r="L110" s="168">
        <v>2966.78</v>
      </c>
      <c r="M110" s="168">
        <v>1171.43</v>
      </c>
      <c r="N110" s="168">
        <v>752.79</v>
      </c>
      <c r="O110" s="169">
        <v>27479.15</v>
      </c>
      <c r="P110" s="144"/>
      <c r="Q110" s="144"/>
    </row>
    <row r="111" spans="1:17" ht="25" customHeight="1">
      <c r="A111" s="167" t="s">
        <v>411</v>
      </c>
      <c r="B111" s="152" t="s">
        <v>412</v>
      </c>
      <c r="C111" s="169">
        <v>1024.95</v>
      </c>
      <c r="D111" s="169">
        <v>1250.28</v>
      </c>
      <c r="E111" s="169">
        <v>1274.8499999999999</v>
      </c>
      <c r="F111" s="169">
        <v>3709.31</v>
      </c>
      <c r="G111" s="169">
        <v>3091.48</v>
      </c>
      <c r="H111" s="169">
        <v>2931.61</v>
      </c>
      <c r="I111" s="169">
        <v>3442.24</v>
      </c>
      <c r="J111" s="169">
        <v>2918.7</v>
      </c>
      <c r="K111" s="169">
        <v>2944.73</v>
      </c>
      <c r="L111" s="169">
        <v>2966.78</v>
      </c>
      <c r="M111" s="169">
        <v>1171.43</v>
      </c>
      <c r="N111" s="169">
        <v>752.79</v>
      </c>
      <c r="O111" s="169">
        <v>27479.15</v>
      </c>
      <c r="P111" s="144"/>
      <c r="Q111" s="144"/>
    </row>
    <row r="112" spans="1:17" ht="2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</row>
    <row r="113" spans="1:17" ht="25" customHeight="1">
      <c r="A113" s="216"/>
      <c r="B113" s="217" t="s">
        <v>409</v>
      </c>
      <c r="C113" s="218" t="s">
        <v>49</v>
      </c>
      <c r="D113" s="218" t="s">
        <v>64</v>
      </c>
      <c r="E113" s="218" t="s">
        <v>24</v>
      </c>
      <c r="F113" s="218" t="s">
        <v>25</v>
      </c>
      <c r="G113" s="218" t="s">
        <v>26</v>
      </c>
      <c r="H113" s="218" t="s">
        <v>27</v>
      </c>
      <c r="I113" s="218" t="s">
        <v>28</v>
      </c>
      <c r="J113" s="218" t="s">
        <v>29</v>
      </c>
      <c r="K113" s="218" t="s">
        <v>30</v>
      </c>
      <c r="L113" s="218" t="s">
        <v>31</v>
      </c>
      <c r="M113" s="218" t="s">
        <v>32</v>
      </c>
      <c r="N113" s="218" t="s">
        <v>33</v>
      </c>
      <c r="O113" s="219" t="s">
        <v>180</v>
      </c>
      <c r="P113" s="144"/>
      <c r="Q113" s="144"/>
    </row>
    <row r="114" spans="1:17" ht="25" customHeight="1">
      <c r="A114" s="216">
        <v>1</v>
      </c>
      <c r="B114" s="225" t="s">
        <v>177</v>
      </c>
      <c r="C114" s="220">
        <f>11049.24+59.92</f>
        <v>11109.16</v>
      </c>
      <c r="D114" s="220">
        <f>15622.0466371681+85.21</f>
        <v>15707.256637168099</v>
      </c>
      <c r="E114" s="220">
        <f>25115.9910619469+135.77</f>
        <v>25251.761061946901</v>
      </c>
      <c r="F114" s="220">
        <f>60879.1124778761+328.33</f>
        <v>61207.442477876102</v>
      </c>
      <c r="G114" s="220">
        <f>63668.2026548673+343.7</f>
        <v>64011.902654867299</v>
      </c>
      <c r="H114" s="220">
        <f>75375.29+403.13</f>
        <v>75778.42</v>
      </c>
      <c r="I114" s="220">
        <f>72361.17+383.32</f>
        <v>72744.490000000005</v>
      </c>
      <c r="J114" s="220">
        <f>62483.34+331.8</f>
        <v>62815.14</v>
      </c>
      <c r="K114" s="220">
        <f>66293.6986725664+361.84</f>
        <v>66655.538672566399</v>
      </c>
      <c r="L114" s="220">
        <f>68785.97+366.73-112.9</f>
        <v>69039.8</v>
      </c>
      <c r="M114" s="220">
        <f>22935.46+120.61</f>
        <v>23056.07</v>
      </c>
      <c r="N114" s="221">
        <f>35275.72+178.7</f>
        <v>35454.42</v>
      </c>
      <c r="O114" s="220">
        <f>SUM(C114:N114)</f>
        <v>582831.40150442487</v>
      </c>
      <c r="P114" s="144"/>
      <c r="Q114" s="144"/>
    </row>
    <row r="115" spans="1:17" ht="25" customHeight="1">
      <c r="A115" s="216">
        <v>2</v>
      </c>
      <c r="B115" s="224" t="s">
        <v>351</v>
      </c>
      <c r="C115" s="220">
        <v>0</v>
      </c>
      <c r="D115" s="220">
        <v>0</v>
      </c>
      <c r="E115" s="220">
        <v>0</v>
      </c>
      <c r="F115" s="220">
        <v>0</v>
      </c>
      <c r="G115" s="220">
        <v>0</v>
      </c>
      <c r="H115" s="220">
        <v>0</v>
      </c>
      <c r="I115" s="220">
        <v>0</v>
      </c>
      <c r="J115" s="220">
        <v>0</v>
      </c>
      <c r="K115" s="220">
        <v>0</v>
      </c>
      <c r="L115" s="220">
        <v>0</v>
      </c>
      <c r="M115" s="220">
        <v>0</v>
      </c>
      <c r="N115" s="220">
        <v>0</v>
      </c>
      <c r="O115" s="220">
        <f t="shared" ref="O115:O137" si="8">SUM(C115:N115)</f>
        <v>0</v>
      </c>
      <c r="P115" s="144"/>
      <c r="Q115" s="144"/>
    </row>
    <row r="116" spans="1:17" ht="25" customHeight="1">
      <c r="A116" s="216">
        <v>3</v>
      </c>
      <c r="B116" s="224" t="s">
        <v>352</v>
      </c>
      <c r="C116" s="220">
        <v>0</v>
      </c>
      <c r="D116" s="220">
        <v>0</v>
      </c>
      <c r="E116" s="220">
        <v>0</v>
      </c>
      <c r="F116" s="220">
        <v>0</v>
      </c>
      <c r="G116" s="220">
        <v>0</v>
      </c>
      <c r="H116" s="220">
        <v>0</v>
      </c>
      <c r="I116" s="220">
        <v>0</v>
      </c>
      <c r="J116" s="220">
        <v>0</v>
      </c>
      <c r="K116" s="220">
        <v>0</v>
      </c>
      <c r="L116" s="220">
        <v>0</v>
      </c>
      <c r="M116" s="220">
        <v>0</v>
      </c>
      <c r="N116" s="220">
        <v>0</v>
      </c>
      <c r="O116" s="220">
        <f t="shared" si="8"/>
        <v>0</v>
      </c>
      <c r="P116" s="144"/>
      <c r="Q116" s="144"/>
    </row>
    <row r="117" spans="1:17" ht="25" customHeight="1">
      <c r="A117" s="216">
        <v>4</v>
      </c>
      <c r="B117" s="225" t="s">
        <v>102</v>
      </c>
      <c r="C117" s="220">
        <v>774.33628318584078</v>
      </c>
      <c r="D117" s="220">
        <v>1318.5840707964603</v>
      </c>
      <c r="E117" s="220">
        <v>1960.1769911504427</v>
      </c>
      <c r="F117" s="220">
        <v>4690.2654867256642</v>
      </c>
      <c r="G117" s="220">
        <v>5252.212389380531</v>
      </c>
      <c r="H117" s="220">
        <v>5990.71</v>
      </c>
      <c r="I117" s="220">
        <v>4302.1099999999997</v>
      </c>
      <c r="J117" s="220">
        <v>3860.69</v>
      </c>
      <c r="K117" s="220">
        <v>5935.3982300884963</v>
      </c>
      <c r="L117" s="220">
        <v>4419.47</v>
      </c>
      <c r="M117" s="220">
        <v>1185.83</v>
      </c>
      <c r="N117" s="221">
        <v>1369.49</v>
      </c>
      <c r="O117" s="220">
        <f t="shared" si="8"/>
        <v>41059.273451327441</v>
      </c>
      <c r="P117" s="144"/>
      <c r="Q117" s="144"/>
    </row>
    <row r="118" spans="1:17" ht="25" customHeight="1">
      <c r="A118" s="216">
        <v>5</v>
      </c>
      <c r="B118" s="225" t="s">
        <v>178</v>
      </c>
      <c r="C118" s="220">
        <v>0</v>
      </c>
      <c r="D118" s="220">
        <v>0</v>
      </c>
      <c r="E118" s="220">
        <v>943.79</v>
      </c>
      <c r="F118" s="220">
        <v>524.49</v>
      </c>
      <c r="G118" s="220">
        <v>296.2</v>
      </c>
      <c r="H118" s="220">
        <v>292.45</v>
      </c>
      <c r="I118" s="220">
        <v>349.66</v>
      </c>
      <c r="J118" s="220">
        <v>0</v>
      </c>
      <c r="K118" s="220">
        <v>278.14</v>
      </c>
      <c r="L118" s="220">
        <v>0</v>
      </c>
      <c r="M118" s="220">
        <v>0</v>
      </c>
      <c r="N118" s="221">
        <v>0</v>
      </c>
      <c r="O118" s="220">
        <f t="shared" si="8"/>
        <v>2684.7299999999996</v>
      </c>
      <c r="P118" s="144"/>
      <c r="Q118" s="144"/>
    </row>
    <row r="119" spans="1:17" ht="25" customHeight="1">
      <c r="A119" s="216">
        <v>6</v>
      </c>
      <c r="B119" s="225" t="s">
        <v>110</v>
      </c>
      <c r="C119" s="220">
        <v>0</v>
      </c>
      <c r="D119" s="220">
        <v>0</v>
      </c>
      <c r="E119" s="220">
        <v>1721.95</v>
      </c>
      <c r="F119" s="220">
        <v>0</v>
      </c>
      <c r="G119" s="220">
        <v>2404.79</v>
      </c>
      <c r="H119" s="220">
        <v>2142.91</v>
      </c>
      <c r="I119" s="220">
        <v>3007.42</v>
      </c>
      <c r="J119" s="220">
        <v>2335.15</v>
      </c>
      <c r="K119" s="220">
        <v>2499.94</v>
      </c>
      <c r="L119" s="220">
        <v>2140.0100000000002</v>
      </c>
      <c r="M119" s="220">
        <v>2493.9499999999998</v>
      </c>
      <c r="N119" s="221">
        <v>637.6</v>
      </c>
      <c r="O119" s="220">
        <f t="shared" si="8"/>
        <v>19383.719999999998</v>
      </c>
      <c r="P119" s="144"/>
      <c r="Q119" s="144"/>
    </row>
    <row r="120" spans="1:17" ht="25" customHeight="1">
      <c r="A120" s="216">
        <v>7</v>
      </c>
      <c r="B120" s="224" t="s">
        <v>353</v>
      </c>
      <c r="C120" s="220">
        <v>100</v>
      </c>
      <c r="D120" s="220">
        <v>100</v>
      </c>
      <c r="E120" s="220">
        <v>100</v>
      </c>
      <c r="F120" s="220">
        <v>100</v>
      </c>
      <c r="G120" s="220">
        <v>100</v>
      </c>
      <c r="H120" s="220">
        <v>100</v>
      </c>
      <c r="I120" s="220">
        <v>100</v>
      </c>
      <c r="J120" s="220">
        <v>100</v>
      </c>
      <c r="K120" s="220">
        <v>100</v>
      </c>
      <c r="L120" s="220">
        <v>100</v>
      </c>
      <c r="M120" s="220">
        <v>100</v>
      </c>
      <c r="N120" s="221">
        <v>100</v>
      </c>
      <c r="O120" s="220">
        <f t="shared" si="8"/>
        <v>1200</v>
      </c>
      <c r="P120" s="144"/>
      <c r="Q120" s="144"/>
    </row>
    <row r="121" spans="1:17" ht="25" customHeight="1">
      <c r="A121" s="216">
        <v>8</v>
      </c>
      <c r="B121" s="224" t="s">
        <v>354</v>
      </c>
      <c r="C121" s="220">
        <v>0</v>
      </c>
      <c r="D121" s="220">
        <v>0</v>
      </c>
      <c r="E121" s="220">
        <v>15.32</v>
      </c>
      <c r="F121" s="220">
        <v>104.03</v>
      </c>
      <c r="G121" s="220">
        <v>87.88</v>
      </c>
      <c r="H121" s="220">
        <v>322.26</v>
      </c>
      <c r="I121" s="220">
        <v>139.51</v>
      </c>
      <c r="J121" s="220">
        <v>438.71</v>
      </c>
      <c r="K121" s="220">
        <v>618.54</v>
      </c>
      <c r="L121" s="220">
        <v>912.88</v>
      </c>
      <c r="M121" s="220">
        <v>103.21</v>
      </c>
      <c r="N121" s="221">
        <v>54.84</v>
      </c>
      <c r="O121" s="220">
        <f t="shared" si="8"/>
        <v>2797.1800000000003</v>
      </c>
      <c r="P121" s="144"/>
      <c r="Q121" s="144"/>
    </row>
    <row r="122" spans="1:17" ht="25" customHeight="1">
      <c r="A122" s="216">
        <v>9</v>
      </c>
      <c r="B122" s="224" t="s">
        <v>355</v>
      </c>
      <c r="C122" s="220">
        <v>0</v>
      </c>
      <c r="D122" s="220">
        <v>0</v>
      </c>
      <c r="E122" s="220">
        <v>0</v>
      </c>
      <c r="F122" s="220">
        <v>0</v>
      </c>
      <c r="G122" s="220">
        <v>0</v>
      </c>
      <c r="H122" s="220">
        <v>0</v>
      </c>
      <c r="I122" s="220">
        <v>0</v>
      </c>
      <c r="J122" s="220">
        <v>0</v>
      </c>
      <c r="K122" s="220">
        <v>0</v>
      </c>
      <c r="L122" s="220">
        <v>0</v>
      </c>
      <c r="M122" s="220">
        <v>0</v>
      </c>
      <c r="N122" s="220">
        <v>0</v>
      </c>
      <c r="O122" s="220">
        <f t="shared" si="8"/>
        <v>0</v>
      </c>
      <c r="P122" s="144"/>
      <c r="Q122" s="144"/>
    </row>
    <row r="123" spans="1:17" ht="25" customHeight="1">
      <c r="A123" s="216">
        <v>10</v>
      </c>
      <c r="B123" s="224" t="s">
        <v>356</v>
      </c>
      <c r="C123" s="220">
        <v>0</v>
      </c>
      <c r="D123" s="220">
        <v>0</v>
      </c>
      <c r="E123" s="220">
        <v>0</v>
      </c>
      <c r="F123" s="220">
        <v>0</v>
      </c>
      <c r="G123" s="220">
        <v>0</v>
      </c>
      <c r="H123" s="222">
        <v>168.15</v>
      </c>
      <c r="I123" s="222">
        <v>88.5</v>
      </c>
      <c r="J123" s="220">
        <v>0</v>
      </c>
      <c r="K123" s="222">
        <v>281.62</v>
      </c>
      <c r="L123" s="220">
        <v>0</v>
      </c>
      <c r="M123" s="220">
        <v>0</v>
      </c>
      <c r="N123" s="220">
        <v>0</v>
      </c>
      <c r="O123" s="220">
        <f t="shared" si="8"/>
        <v>538.27</v>
      </c>
      <c r="P123" s="144"/>
      <c r="Q123" s="144"/>
    </row>
    <row r="124" spans="1:17" ht="25" customHeight="1">
      <c r="A124" s="216">
        <v>11</v>
      </c>
      <c r="B124" s="224" t="s">
        <v>357</v>
      </c>
      <c r="C124" s="220">
        <v>0</v>
      </c>
      <c r="D124" s="220">
        <v>0</v>
      </c>
      <c r="E124" s="220">
        <v>0</v>
      </c>
      <c r="F124" s="220">
        <v>0</v>
      </c>
      <c r="G124" s="220">
        <v>0</v>
      </c>
      <c r="H124" s="220">
        <v>0</v>
      </c>
      <c r="I124" s="220">
        <v>0</v>
      </c>
      <c r="J124" s="220">
        <v>0</v>
      </c>
      <c r="K124" s="220">
        <v>0</v>
      </c>
      <c r="L124" s="220">
        <v>112.9</v>
      </c>
      <c r="M124" s="220">
        <v>0</v>
      </c>
      <c r="N124" s="220">
        <v>0</v>
      </c>
      <c r="O124" s="220">
        <f t="shared" si="8"/>
        <v>112.9</v>
      </c>
      <c r="P124" s="144"/>
      <c r="Q124" s="144"/>
    </row>
    <row r="125" spans="1:17" ht="25" customHeight="1">
      <c r="A125" s="216">
        <v>12</v>
      </c>
      <c r="B125" s="224" t="s">
        <v>358</v>
      </c>
      <c r="C125" s="220">
        <v>0</v>
      </c>
      <c r="D125" s="220">
        <v>0</v>
      </c>
      <c r="E125" s="220">
        <v>0</v>
      </c>
      <c r="F125" s="220">
        <v>0</v>
      </c>
      <c r="G125" s="220">
        <v>0</v>
      </c>
      <c r="H125" s="220">
        <v>0</v>
      </c>
      <c r="I125" s="220">
        <v>0</v>
      </c>
      <c r="J125" s="220">
        <v>0</v>
      </c>
      <c r="K125" s="220">
        <v>0</v>
      </c>
      <c r="L125" s="220">
        <v>0</v>
      </c>
      <c r="M125" s="220">
        <v>0</v>
      </c>
      <c r="N125" s="220">
        <v>0</v>
      </c>
      <c r="O125" s="220">
        <f t="shared" si="8"/>
        <v>0</v>
      </c>
      <c r="P125" s="144"/>
      <c r="Q125" s="144"/>
    </row>
    <row r="126" spans="1:17" ht="25" customHeight="1">
      <c r="A126" s="216">
        <v>13</v>
      </c>
      <c r="B126" s="224" t="s">
        <v>359</v>
      </c>
      <c r="C126" s="220">
        <v>0</v>
      </c>
      <c r="D126" s="220">
        <v>0</v>
      </c>
      <c r="E126" s="220">
        <v>0</v>
      </c>
      <c r="F126" s="220">
        <v>0</v>
      </c>
      <c r="G126" s="220">
        <v>0</v>
      </c>
      <c r="H126" s="220">
        <v>0</v>
      </c>
      <c r="I126" s="220">
        <v>0</v>
      </c>
      <c r="J126" s="220">
        <v>0</v>
      </c>
      <c r="K126" s="220">
        <v>0</v>
      </c>
      <c r="L126" s="220">
        <v>0</v>
      </c>
      <c r="M126" s="220">
        <v>0</v>
      </c>
      <c r="N126" s="220">
        <v>0</v>
      </c>
      <c r="O126" s="220">
        <f t="shared" si="8"/>
        <v>0</v>
      </c>
      <c r="P126" s="144"/>
      <c r="Q126" s="144"/>
    </row>
    <row r="127" spans="1:17" ht="25" customHeight="1">
      <c r="A127" s="216">
        <v>14</v>
      </c>
      <c r="B127" s="224" t="s">
        <v>360</v>
      </c>
      <c r="C127" s="220">
        <v>0</v>
      </c>
      <c r="D127" s="220">
        <v>0</v>
      </c>
      <c r="E127" s="220">
        <v>0</v>
      </c>
      <c r="F127" s="220">
        <v>0</v>
      </c>
      <c r="G127" s="220">
        <v>150.44</v>
      </c>
      <c r="H127" s="220">
        <v>548.66999999999996</v>
      </c>
      <c r="I127" s="220">
        <v>311.5</v>
      </c>
      <c r="J127" s="220">
        <v>911.51</v>
      </c>
      <c r="K127" s="220">
        <v>460.18</v>
      </c>
      <c r="L127" s="220">
        <v>345.13</v>
      </c>
      <c r="M127" s="220">
        <v>0</v>
      </c>
      <c r="N127" s="221">
        <v>0</v>
      </c>
      <c r="O127" s="220">
        <f t="shared" si="8"/>
        <v>2727.43</v>
      </c>
      <c r="P127" s="144"/>
      <c r="Q127" s="144"/>
    </row>
    <row r="128" spans="1:17" ht="25" customHeight="1">
      <c r="A128" s="216">
        <v>15</v>
      </c>
      <c r="B128" s="224" t="s">
        <v>361</v>
      </c>
      <c r="C128" s="220">
        <v>0</v>
      </c>
      <c r="D128" s="220">
        <v>0</v>
      </c>
      <c r="E128" s="220">
        <v>0</v>
      </c>
      <c r="F128" s="220">
        <v>0</v>
      </c>
      <c r="G128" s="220">
        <v>0</v>
      </c>
      <c r="H128" s="220">
        <v>0</v>
      </c>
      <c r="I128" s="220">
        <v>0</v>
      </c>
      <c r="J128" s="220">
        <v>0</v>
      </c>
      <c r="K128" s="220">
        <v>0</v>
      </c>
      <c r="L128" s="220">
        <v>0</v>
      </c>
      <c r="M128" s="220">
        <v>0</v>
      </c>
      <c r="N128" s="220">
        <v>0</v>
      </c>
      <c r="O128" s="220">
        <f t="shared" si="8"/>
        <v>0</v>
      </c>
      <c r="P128" s="144"/>
      <c r="Q128" s="144"/>
    </row>
    <row r="129" spans="1:20" ht="25" customHeight="1">
      <c r="A129" s="216">
        <v>16</v>
      </c>
      <c r="B129" s="224" t="s">
        <v>362</v>
      </c>
      <c r="C129" s="220">
        <v>0</v>
      </c>
      <c r="D129" s="220">
        <v>0</v>
      </c>
      <c r="E129" s="220">
        <v>201.48</v>
      </c>
      <c r="F129" s="220">
        <v>322.58</v>
      </c>
      <c r="G129" s="220">
        <v>0</v>
      </c>
      <c r="H129" s="220">
        <v>0</v>
      </c>
      <c r="I129" s="220">
        <v>0</v>
      </c>
      <c r="J129" s="220">
        <v>0</v>
      </c>
      <c r="K129" s="220">
        <v>0</v>
      </c>
      <c r="L129" s="220">
        <v>0</v>
      </c>
      <c r="M129" s="220">
        <v>0</v>
      </c>
      <c r="N129" s="220">
        <v>0</v>
      </c>
      <c r="O129" s="220">
        <f t="shared" si="8"/>
        <v>524.05999999999995</v>
      </c>
      <c r="P129" s="144"/>
      <c r="Q129" s="144"/>
    </row>
    <row r="130" spans="1:20" ht="25" customHeight="1">
      <c r="A130" s="216">
        <v>17</v>
      </c>
      <c r="B130" s="224" t="s">
        <v>363</v>
      </c>
      <c r="C130" s="220">
        <v>0</v>
      </c>
      <c r="D130" s="220">
        <v>15</v>
      </c>
      <c r="E130" s="220">
        <v>114.6</v>
      </c>
      <c r="F130" s="220">
        <v>100.8</v>
      </c>
      <c r="G130" s="220">
        <v>401.1</v>
      </c>
      <c r="H130" s="220">
        <v>481.2</v>
      </c>
      <c r="I130" s="220">
        <v>592.04999999999995</v>
      </c>
      <c r="J130" s="220">
        <v>352.35</v>
      </c>
      <c r="K130" s="220">
        <v>287.85000000000002</v>
      </c>
      <c r="L130" s="220">
        <v>91.95</v>
      </c>
      <c r="M130" s="220">
        <v>100.8</v>
      </c>
      <c r="N130" s="220">
        <v>0</v>
      </c>
      <c r="O130" s="220">
        <f t="shared" si="8"/>
        <v>2537.6999999999998</v>
      </c>
      <c r="P130" s="144"/>
      <c r="Q130" s="144"/>
    </row>
    <row r="131" spans="1:20" ht="25" customHeight="1">
      <c r="A131" s="216">
        <v>18</v>
      </c>
      <c r="B131" s="224" t="s">
        <v>364</v>
      </c>
      <c r="C131" s="220">
        <v>0</v>
      </c>
      <c r="D131" s="220">
        <v>0</v>
      </c>
      <c r="E131" s="220">
        <v>0</v>
      </c>
      <c r="F131" s="220">
        <v>0</v>
      </c>
      <c r="G131" s="220">
        <v>0</v>
      </c>
      <c r="H131" s="220">
        <v>0</v>
      </c>
      <c r="I131" s="220">
        <v>0</v>
      </c>
      <c r="J131" s="220">
        <v>0</v>
      </c>
      <c r="K131" s="220">
        <v>0</v>
      </c>
      <c r="L131" s="220">
        <v>0</v>
      </c>
      <c r="M131" s="220">
        <v>0</v>
      </c>
      <c r="N131" s="220">
        <v>0</v>
      </c>
      <c r="O131" s="220">
        <f t="shared" si="8"/>
        <v>0</v>
      </c>
      <c r="P131" s="144"/>
      <c r="Q131" s="144"/>
    </row>
    <row r="132" spans="1:20" ht="25" customHeight="1">
      <c r="A132" s="216">
        <v>19</v>
      </c>
      <c r="B132" s="224" t="s">
        <v>365</v>
      </c>
      <c r="C132" s="220">
        <v>0</v>
      </c>
      <c r="D132" s="220">
        <v>0</v>
      </c>
      <c r="E132" s="220">
        <v>0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  <c r="K132" s="220">
        <v>0</v>
      </c>
      <c r="L132" s="220">
        <v>112.9</v>
      </c>
      <c r="M132" s="220">
        <v>0</v>
      </c>
      <c r="N132" s="220">
        <v>0</v>
      </c>
      <c r="O132" s="220">
        <f t="shared" si="8"/>
        <v>112.9</v>
      </c>
      <c r="P132" s="144"/>
      <c r="Q132" s="144"/>
    </row>
    <row r="133" spans="1:20" ht="25" customHeight="1">
      <c r="A133" s="216">
        <v>20</v>
      </c>
      <c r="B133" s="224" t="s">
        <v>366</v>
      </c>
      <c r="C133" s="220">
        <v>0</v>
      </c>
      <c r="D133" s="220">
        <v>0</v>
      </c>
      <c r="E133" s="220">
        <v>0</v>
      </c>
      <c r="F133" s="220">
        <v>0</v>
      </c>
      <c r="G133" s="220">
        <v>0</v>
      </c>
      <c r="H133" s="220">
        <v>194.35</v>
      </c>
      <c r="I133" s="220">
        <v>225.4</v>
      </c>
      <c r="J133" s="220">
        <v>54.92</v>
      </c>
      <c r="K133" s="220">
        <v>275.08</v>
      </c>
      <c r="L133" s="220">
        <f>77.02+33.87</f>
        <v>110.88999999999999</v>
      </c>
      <c r="M133" s="220">
        <f>248.55+158.87</f>
        <v>407.42</v>
      </c>
      <c r="N133" s="220">
        <v>19.05</v>
      </c>
      <c r="O133" s="220">
        <f t="shared" si="8"/>
        <v>1287.1099999999999</v>
      </c>
      <c r="P133" s="144"/>
      <c r="Q133" s="144"/>
    </row>
    <row r="134" spans="1:20" ht="25" customHeight="1">
      <c r="A134" s="216">
        <v>21</v>
      </c>
      <c r="B134" s="224" t="s">
        <v>367</v>
      </c>
      <c r="C134" s="220">
        <v>0</v>
      </c>
      <c r="D134" s="220">
        <v>0</v>
      </c>
      <c r="E134" s="220">
        <v>0</v>
      </c>
      <c r="F134" s="220">
        <v>0</v>
      </c>
      <c r="G134" s="220">
        <v>0</v>
      </c>
      <c r="H134" s="220">
        <v>0</v>
      </c>
      <c r="I134" s="220">
        <v>0</v>
      </c>
      <c r="J134" s="220">
        <v>120.16</v>
      </c>
      <c r="K134" s="220">
        <v>0</v>
      </c>
      <c r="L134" s="220">
        <v>0</v>
      </c>
      <c r="M134" s="220">
        <v>0</v>
      </c>
      <c r="N134" s="220">
        <v>0</v>
      </c>
      <c r="O134" s="220">
        <f t="shared" si="8"/>
        <v>120.16</v>
      </c>
      <c r="P134" s="144"/>
      <c r="Q134" s="144"/>
    </row>
    <row r="135" spans="1:20" ht="25" customHeight="1">
      <c r="A135" s="216">
        <v>22</v>
      </c>
      <c r="B135" s="225" t="s">
        <v>179</v>
      </c>
      <c r="C135" s="220">
        <v>5335.41</v>
      </c>
      <c r="D135" s="220">
        <v>15.01</v>
      </c>
      <c r="E135" s="220">
        <v>6.22</v>
      </c>
      <c r="F135" s="220">
        <v>75.13</v>
      </c>
      <c r="G135" s="220">
        <v>34.61</v>
      </c>
      <c r="H135" s="220">
        <v>114.01</v>
      </c>
      <c r="I135" s="220">
        <v>24.11</v>
      </c>
      <c r="J135" s="220">
        <v>0</v>
      </c>
      <c r="K135" s="220">
        <v>126.27</v>
      </c>
      <c r="L135" s="220">
        <v>76.400000000000006</v>
      </c>
      <c r="M135" s="220">
        <v>280.5</v>
      </c>
      <c r="N135" s="221">
        <v>12649.49</v>
      </c>
      <c r="O135" s="220">
        <f t="shared" si="8"/>
        <v>18737.16</v>
      </c>
      <c r="P135" s="144"/>
      <c r="Q135" s="144"/>
    </row>
    <row r="136" spans="1:20" ht="25" customHeight="1">
      <c r="A136" s="216">
        <v>23</v>
      </c>
      <c r="B136" s="224" t="s">
        <v>396</v>
      </c>
      <c r="C136" s="223">
        <v>-59.92</v>
      </c>
      <c r="D136" s="223">
        <v>-85.21</v>
      </c>
      <c r="E136" s="223">
        <v>-135.77000000000001</v>
      </c>
      <c r="F136" s="223">
        <v>-328.33</v>
      </c>
      <c r="G136" s="223">
        <v>-343.69</v>
      </c>
      <c r="H136" s="223">
        <v>-403.13</v>
      </c>
      <c r="I136" s="223">
        <v>-383.32</v>
      </c>
      <c r="J136" s="223">
        <v>-331.8</v>
      </c>
      <c r="K136" s="223">
        <v>-361.84</v>
      </c>
      <c r="L136" s="223">
        <v>-366.73</v>
      </c>
      <c r="M136" s="223">
        <v>-120.61</v>
      </c>
      <c r="N136" s="220">
        <v>-178.7</v>
      </c>
      <c r="O136" s="220">
        <v>-2920.3300000000004</v>
      </c>
      <c r="P136" s="144"/>
      <c r="Q136" s="144"/>
    </row>
    <row r="137" spans="1:20" ht="25" customHeight="1">
      <c r="A137" s="216">
        <v>24</v>
      </c>
      <c r="B137" s="224" t="s">
        <v>414</v>
      </c>
      <c r="C137" s="220">
        <v>0</v>
      </c>
      <c r="D137" s="220">
        <v>0</v>
      </c>
      <c r="E137" s="220">
        <v>0</v>
      </c>
      <c r="F137" s="220">
        <v>0</v>
      </c>
      <c r="G137" s="220">
        <v>0</v>
      </c>
      <c r="H137" s="220">
        <v>0</v>
      </c>
      <c r="I137" s="220">
        <v>0</v>
      </c>
      <c r="J137" s="220">
        <v>0</v>
      </c>
      <c r="K137" s="220">
        <v>0</v>
      </c>
      <c r="L137" s="220">
        <v>0</v>
      </c>
      <c r="M137" s="220">
        <v>0</v>
      </c>
      <c r="N137" s="220">
        <v>50000</v>
      </c>
      <c r="O137" s="220">
        <f t="shared" si="8"/>
        <v>50000</v>
      </c>
      <c r="P137" s="144"/>
      <c r="Q137" s="144"/>
    </row>
    <row r="138" spans="1:20" ht="25" customHeight="1">
      <c r="A138" s="216">
        <v>25</v>
      </c>
      <c r="B138" s="224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1"/>
      <c r="O138" s="220"/>
      <c r="P138" s="144"/>
      <c r="Q138" s="144"/>
    </row>
    <row r="139" spans="1:20" ht="25" customHeight="1">
      <c r="A139" s="216">
        <v>26</v>
      </c>
      <c r="B139" s="224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1"/>
      <c r="O139" s="220"/>
      <c r="P139" s="144"/>
      <c r="Q139" s="144"/>
      <c r="R139" s="144"/>
      <c r="S139" s="144"/>
      <c r="T139" s="144"/>
    </row>
    <row r="140" spans="1:20" ht="25" customHeight="1">
      <c r="A140" s="216">
        <v>27</v>
      </c>
      <c r="B140" s="224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1"/>
      <c r="O140" s="220"/>
      <c r="P140" s="144"/>
      <c r="Q140" s="144"/>
      <c r="R140" s="144"/>
      <c r="S140" s="144"/>
      <c r="T140" s="144"/>
    </row>
    <row r="141" spans="1:20" ht="25" customHeight="1">
      <c r="A141" s="216">
        <v>28</v>
      </c>
      <c r="B141" s="224"/>
      <c r="C141" s="220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1"/>
      <c r="O141" s="220"/>
      <c r="P141" s="144"/>
      <c r="Q141" s="144"/>
      <c r="R141" s="144"/>
      <c r="S141" s="144"/>
      <c r="T141" s="144"/>
    </row>
    <row r="142" spans="1:20" ht="25" customHeight="1">
      <c r="A142" s="216">
        <v>29</v>
      </c>
      <c r="B142" s="224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1"/>
      <c r="O142" s="220"/>
      <c r="P142" s="144"/>
      <c r="Q142" s="144"/>
      <c r="R142" s="144"/>
      <c r="S142" s="144"/>
      <c r="T142" s="144"/>
    </row>
    <row r="143" spans="1:20" ht="25" customHeight="1">
      <c r="A143" s="216">
        <v>30</v>
      </c>
      <c r="B143" s="224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1"/>
      <c r="O143" s="220"/>
      <c r="P143" s="144"/>
      <c r="Q143" s="144"/>
      <c r="R143" s="144"/>
      <c r="S143" s="144"/>
      <c r="T143" s="144"/>
    </row>
    <row r="144" spans="1:20" ht="2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</row>
    <row r="145" spans="1:20" ht="2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</row>
    <row r="146" spans="1:20" ht="2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</row>
    <row r="147" spans="1:20">
      <c r="A147" s="15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D149-EDB5-4221-BE0E-578712232B07}">
  <dimension ref="A1:X983"/>
  <sheetViews>
    <sheetView zoomScale="85" zoomScaleNormal="85" workbookViewId="0">
      <selection activeCell="H8" sqref="H8"/>
    </sheetView>
  </sheetViews>
  <sheetFormatPr defaultColWidth="9.1796875" defaultRowHeight="11.5"/>
  <cols>
    <col min="1" max="1" width="7.453125" style="51" customWidth="1"/>
    <col min="2" max="2" width="4.7265625" style="60" customWidth="1"/>
    <col min="3" max="3" width="32.81640625" style="61" customWidth="1"/>
    <col min="4" max="4" width="13.81640625" style="61" customWidth="1"/>
    <col min="5" max="5" width="10.81640625" style="61" customWidth="1"/>
    <col min="6" max="6" width="12.7265625" style="61" bestFit="1" customWidth="1"/>
    <col min="7" max="7" width="11.7265625" style="61" customWidth="1"/>
    <col min="8" max="8" width="12.7265625" style="61" bestFit="1" customWidth="1"/>
    <col min="9" max="9" width="18.453125" style="61" bestFit="1" customWidth="1"/>
    <col min="10" max="10" width="15" style="61" bestFit="1" customWidth="1"/>
    <col min="11" max="11" width="12.26953125" style="61" bestFit="1" customWidth="1"/>
    <col min="12" max="12" width="12.7265625" style="90" customWidth="1"/>
    <col min="13" max="13" width="11.7265625" style="61" customWidth="1"/>
    <col min="14" max="14" width="13.453125" style="61" customWidth="1"/>
    <col min="15" max="16" width="13.26953125" style="61" customWidth="1"/>
    <col min="17" max="17" width="17.54296875" style="51" customWidth="1"/>
    <col min="18" max="18" width="10.1796875" style="51" bestFit="1" customWidth="1"/>
    <col min="19" max="22" width="9.1796875" style="51"/>
    <col min="23" max="23" width="7.81640625" style="51" customWidth="1"/>
    <col min="24" max="24" width="63.1796875" style="51" customWidth="1"/>
    <col min="25" max="16384" width="9.1796875" style="51"/>
  </cols>
  <sheetData>
    <row r="1" spans="1:24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4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/>
      <c r="H2" s="434" t="str">
        <f>ΑΝΤΙΣΤΟΙΧΙΣΗ!$F$35</f>
        <v>ΠΡΟΥΠΟΛΟΓΙΣΜΟΣ ΤΡΕΧΟΝΤΟΣ ΕΤΟΥΣ</v>
      </c>
      <c r="I2" s="434"/>
      <c r="J2" s="434"/>
      <c r="K2" s="434"/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U2"/>
      <c r="V2"/>
      <c r="W2"/>
      <c r="X2"/>
    </row>
    <row r="3" spans="1:24" ht="31.5" customHeight="1">
      <c r="A3" s="171">
        <v>2</v>
      </c>
      <c r="B3" s="174"/>
      <c r="C3" s="52" t="s">
        <v>413</v>
      </c>
      <c r="D3" s="433" t="str">
        <f>ΑΝΤΙΣΤΟΙΧΙΣΗ!$F$106</f>
        <v xml:space="preserve">ΙΑΝΟΥΑΡΙΟΣ ΤΡΕΧΟΝ ΕΤΟΣ </v>
      </c>
      <c r="E3" s="433"/>
      <c r="F3" s="433"/>
      <c r="G3" s="109">
        <f>ΑΝΤΙΣΤΟΙΧΙΣΗ!$D$34</f>
        <v>2025</v>
      </c>
      <c r="H3" s="433" t="str">
        <f>ΑΝΤΙΣΤΟΙΧΙΣΗ!$F$106</f>
        <v xml:space="preserve">ΙΑΝΟΥΑΡΙΟΣ ΤΡΕΧΟΝ ΕΤΟΣ </v>
      </c>
      <c r="I3" s="433"/>
      <c r="J3" s="433"/>
      <c r="K3" s="109">
        <f>ΑΝΤΙΣΤΟΙΧΙΣΗ!$D$34</f>
        <v>2025</v>
      </c>
      <c r="L3" s="433" t="str">
        <f>ΑΝΤΙΣΤΟΙΧΙΣΗ!$F$120</f>
        <v xml:space="preserve">ΙΑΝΟΥΑΡΙΟΣ ΠΡΟΗΓΟΥΜΕΝΟΥ ΕΤΟΥΣ </v>
      </c>
      <c r="M3" s="433"/>
      <c r="N3" s="433"/>
      <c r="O3" s="109">
        <f>ΑΝΤΙΣΤΟΙΧΙΣΗ!$D$33</f>
        <v>2024</v>
      </c>
      <c r="P3" s="433"/>
      <c r="Q3" s="433"/>
      <c r="U3"/>
      <c r="V3"/>
      <c r="W3"/>
      <c r="X3"/>
    </row>
    <row r="4" spans="1:24" ht="60">
      <c r="A4" s="113">
        <v>3</v>
      </c>
      <c r="B4" s="113" t="s">
        <v>384</v>
      </c>
      <c r="C4" s="113" t="s">
        <v>398</v>
      </c>
      <c r="D4" s="113" t="s">
        <v>406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U4"/>
      <c r="V4"/>
      <c r="W4"/>
      <c r="X4"/>
    </row>
    <row r="5" spans="1:24" ht="15.5">
      <c r="A5" s="170">
        <v>4</v>
      </c>
      <c r="B5" s="179"/>
      <c r="C5" s="84" t="s">
        <v>368</v>
      </c>
      <c r="D5" s="85">
        <f>D7-D6</f>
        <v>-45183.816666666666</v>
      </c>
      <c r="E5" s="298"/>
      <c r="F5" s="85">
        <f>F7-F6</f>
        <v>-45286.646666666667</v>
      </c>
      <c r="G5" s="298"/>
      <c r="H5" s="85">
        <f>H159-H6</f>
        <v>-8247.8999166666672</v>
      </c>
      <c r="I5" s="298"/>
      <c r="J5" s="85">
        <f>J159-J6</f>
        <v>-8247.8999166666672</v>
      </c>
      <c r="K5" s="298"/>
      <c r="L5" s="85">
        <f>L7-L6</f>
        <v>-37643.963716814156</v>
      </c>
      <c r="M5" s="298"/>
      <c r="N5" s="85">
        <f>N7-N6</f>
        <v>-37643.963716814156</v>
      </c>
      <c r="O5" s="298"/>
      <c r="P5" s="85">
        <f>P159-P6</f>
        <v>5240.1429498525067</v>
      </c>
      <c r="Q5" s="298"/>
      <c r="U5"/>
      <c r="V5"/>
      <c r="W5"/>
      <c r="X5"/>
    </row>
    <row r="6" spans="1:24" ht="25.5" customHeight="1">
      <c r="A6" s="170">
        <v>5</v>
      </c>
      <c r="B6" s="179"/>
      <c r="C6" s="84" t="s">
        <v>381</v>
      </c>
      <c r="D6" s="85">
        <f>D43+D80+D116</f>
        <v>65937.71666666666</v>
      </c>
      <c r="E6" s="298"/>
      <c r="F6" s="85">
        <f>F74+F111+F157</f>
        <v>66040.546666666662</v>
      </c>
      <c r="G6" s="298"/>
      <c r="H6" s="85">
        <f>H38-H43-H80</f>
        <v>-8880.6471388960945</v>
      </c>
      <c r="I6" s="298"/>
      <c r="J6" s="86">
        <f>J38-J43-J80</f>
        <v>-8880.6471388960945</v>
      </c>
      <c r="K6" s="298"/>
      <c r="L6" s="85">
        <f>L43+L80+L116</f>
        <v>54902.95</v>
      </c>
      <c r="M6" s="298"/>
      <c r="N6" s="86">
        <f>N74+N111+N157</f>
        <v>54902.95</v>
      </c>
      <c r="O6" s="298"/>
      <c r="P6" s="85">
        <f>P38-P43-P80</f>
        <v>-5240.1429498525067</v>
      </c>
      <c r="Q6" s="298"/>
      <c r="U6"/>
      <c r="V6"/>
      <c r="W6"/>
      <c r="X6"/>
    </row>
    <row r="7" spans="1:24" ht="15.5">
      <c r="A7" s="74">
        <v>6</v>
      </c>
      <c r="B7" s="74" t="s">
        <v>1</v>
      </c>
      <c r="C7" s="83" t="s">
        <v>380</v>
      </c>
      <c r="D7" s="65">
        <f>SUM(D8:D31)</f>
        <v>20753.899999999998</v>
      </c>
      <c r="E7" s="82"/>
      <c r="F7" s="65">
        <f>SUM(F8:F31)</f>
        <v>20753.899999999998</v>
      </c>
      <c r="G7" s="82"/>
      <c r="H7" s="65">
        <f>SUM(H8:H31)</f>
        <v>37924.082396103899</v>
      </c>
      <c r="I7" s="82"/>
      <c r="J7" s="65">
        <f>SUM(J8:J31)</f>
        <v>37924.082396103899</v>
      </c>
      <c r="K7" s="82"/>
      <c r="L7" s="65">
        <f>SUM(L8:L31)</f>
        <v>17258.986283185841</v>
      </c>
      <c r="M7" s="82"/>
      <c r="N7" s="65">
        <f>L7</f>
        <v>17258.986283185841</v>
      </c>
      <c r="O7" s="82"/>
      <c r="P7" s="65">
        <f>SUM(P8:P31)</f>
        <v>3494.9137168141606</v>
      </c>
      <c r="Q7" s="82"/>
      <c r="U7"/>
      <c r="V7"/>
      <c r="W7"/>
      <c r="X7"/>
    </row>
    <row r="8" spans="1:24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'2025_ΕΣΟΔΑ'!C2</f>
        <v>19279.13</v>
      </c>
      <c r="E8" s="53">
        <f>D8/$D$7</f>
        <v>0.92894010282404771</v>
      </c>
      <c r="F8" s="54">
        <f>D8</f>
        <v>19279.13</v>
      </c>
      <c r="G8" s="53">
        <f>F8/$F$7</f>
        <v>0.92894010282404771</v>
      </c>
      <c r="H8" s="54">
        <f>ΠΡΟΥΠΟΛΟΓΙΣΜΟΣ_ΕΣΟΔΑ!E1</f>
        <v>37924.082396103899</v>
      </c>
      <c r="I8" s="53">
        <f>H8/$H$7</f>
        <v>1</v>
      </c>
      <c r="J8" s="54">
        <f>H8</f>
        <v>37924.082396103899</v>
      </c>
      <c r="K8" s="53">
        <f>J8/$J$7</f>
        <v>1</v>
      </c>
      <c r="L8" s="91">
        <f>'2024_60-69 ΕΞΟΔΑ+ΟΜ 2'!C114</f>
        <v>11109.16</v>
      </c>
      <c r="M8" s="53">
        <f>L8/$L$7</f>
        <v>0.64367395730668353</v>
      </c>
      <c r="N8" s="54">
        <f>L8</f>
        <v>11109.16</v>
      </c>
      <c r="O8" s="53">
        <f>N8/$N$7</f>
        <v>0.64367395730668353</v>
      </c>
      <c r="P8" s="54">
        <f>F8-N8</f>
        <v>8169.9700000000012</v>
      </c>
      <c r="Q8" s="53">
        <f>P8/J8</f>
        <v>0.21542960261154101</v>
      </c>
      <c r="U8"/>
      <c r="V8"/>
      <c r="W8"/>
      <c r="X8"/>
    </row>
    <row r="9" spans="1:24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'2025_ΕΣΟΔΑ'!C3</f>
        <v>0</v>
      </c>
      <c r="E9" s="53">
        <f t="shared" ref="E9:E29" si="0">D9/$D$7</f>
        <v>0</v>
      </c>
      <c r="F9" s="54">
        <f t="shared" ref="F9:F29" si="1">D9</f>
        <v>0</v>
      </c>
      <c r="G9" s="53">
        <f t="shared" ref="G9:G29" si="2">F9/$F$7</f>
        <v>0</v>
      </c>
      <c r="H9" s="54"/>
      <c r="I9" s="53">
        <f t="shared" ref="I9:I29" si="3">H9/$H$7</f>
        <v>0</v>
      </c>
      <c r="J9" s="54">
        <f t="shared" ref="J9:J29" si="4">H9</f>
        <v>0</v>
      </c>
      <c r="K9" s="53">
        <f t="shared" ref="K9:K29" si="5">J9/$J$7</f>
        <v>0</v>
      </c>
      <c r="L9" s="91">
        <f>'2024_60-69 ΕΞΟΔΑ+ΟΜ 2'!C115</f>
        <v>0</v>
      </c>
      <c r="M9" s="53">
        <f t="shared" ref="M9:M29" si="6">L9/$L$7</f>
        <v>0</v>
      </c>
      <c r="N9" s="54">
        <f t="shared" ref="N9:N29" si="7">L9</f>
        <v>0</v>
      </c>
      <c r="O9" s="53">
        <f t="shared" ref="O9:O29" si="8">N9/$N$7</f>
        <v>0</v>
      </c>
      <c r="P9" s="54">
        <f t="shared" ref="P9:P26" si="9">F9-N9</f>
        <v>0</v>
      </c>
      <c r="Q9" s="53" t="e">
        <f t="shared" ref="Q9:Q26" si="10">P9/J9</f>
        <v>#DIV/0!</v>
      </c>
      <c r="U9"/>
      <c r="V9"/>
      <c r="W9"/>
      <c r="X9"/>
    </row>
    <row r="10" spans="1:24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'2025_ΕΣΟΔΑ'!C4</f>
        <v>0</v>
      </c>
      <c r="E10" s="53">
        <f t="shared" si="0"/>
        <v>0</v>
      </c>
      <c r="F10" s="54">
        <f t="shared" si="1"/>
        <v>0</v>
      </c>
      <c r="G10" s="53">
        <f t="shared" si="2"/>
        <v>0</v>
      </c>
      <c r="H10" s="54"/>
      <c r="I10" s="53">
        <f t="shared" si="3"/>
        <v>0</v>
      </c>
      <c r="J10" s="54">
        <f t="shared" si="4"/>
        <v>0</v>
      </c>
      <c r="K10" s="53">
        <f t="shared" si="5"/>
        <v>0</v>
      </c>
      <c r="L10" s="91">
        <f>'2024_60-69 ΕΞΟΔΑ+ΟΜ 2'!C116</f>
        <v>0</v>
      </c>
      <c r="M10" s="53">
        <f t="shared" si="6"/>
        <v>0</v>
      </c>
      <c r="N10" s="54">
        <f t="shared" si="7"/>
        <v>0</v>
      </c>
      <c r="O10" s="53">
        <f t="shared" si="8"/>
        <v>0</v>
      </c>
      <c r="P10" s="54">
        <f t="shared" si="9"/>
        <v>0</v>
      </c>
      <c r="Q10" s="53" t="e">
        <f t="shared" si="10"/>
        <v>#DIV/0!</v>
      </c>
      <c r="U10"/>
      <c r="V10"/>
      <c r="W10"/>
      <c r="X10"/>
    </row>
    <row r="11" spans="1:24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'2025_ΕΣΟΔΑ'!C5</f>
        <v>1388.93</v>
      </c>
      <c r="E11" s="53">
        <f t="shared" si="0"/>
        <v>6.6923807091679166E-2</v>
      </c>
      <c r="F11" s="54">
        <f t="shared" si="1"/>
        <v>1388.93</v>
      </c>
      <c r="G11" s="53">
        <f t="shared" si="2"/>
        <v>6.6923807091679166E-2</v>
      </c>
      <c r="H11" s="54"/>
      <c r="I11" s="53">
        <f t="shared" si="3"/>
        <v>0</v>
      </c>
      <c r="J11" s="54">
        <f t="shared" si="4"/>
        <v>0</v>
      </c>
      <c r="K11" s="53">
        <f t="shared" si="5"/>
        <v>0</v>
      </c>
      <c r="L11" s="91">
        <f>'2024_60-69 ΕΞΟΔΑ+ΟΜ 2'!C117</f>
        <v>774.33628318584078</v>
      </c>
      <c r="M11" s="53">
        <f t="shared" si="6"/>
        <v>4.4865687386299133E-2</v>
      </c>
      <c r="N11" s="54">
        <f t="shared" si="7"/>
        <v>774.33628318584078</v>
      </c>
      <c r="O11" s="53">
        <f t="shared" si="8"/>
        <v>4.4865687386299133E-2</v>
      </c>
      <c r="P11" s="54">
        <f t="shared" si="9"/>
        <v>614.59371681415928</v>
      </c>
      <c r="Q11" s="53" t="e">
        <f t="shared" si="10"/>
        <v>#DIV/0!</v>
      </c>
      <c r="U11"/>
      <c r="V11"/>
      <c r="W11"/>
      <c r="X11"/>
    </row>
    <row r="12" spans="1:24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'2025_ΕΣΟΔΑ'!C6</f>
        <v>0</v>
      </c>
      <c r="E12" s="53">
        <f t="shared" si="0"/>
        <v>0</v>
      </c>
      <c r="F12" s="54">
        <f t="shared" si="1"/>
        <v>0</v>
      </c>
      <c r="G12" s="53">
        <f t="shared" si="2"/>
        <v>0</v>
      </c>
      <c r="H12" s="54"/>
      <c r="I12" s="53">
        <f t="shared" si="3"/>
        <v>0</v>
      </c>
      <c r="J12" s="54">
        <f t="shared" si="4"/>
        <v>0</v>
      </c>
      <c r="K12" s="53">
        <f t="shared" si="5"/>
        <v>0</v>
      </c>
      <c r="L12" s="91">
        <f>'2024_60-69 ΕΞΟΔΑ+ΟΜ 2'!C118</f>
        <v>0</v>
      </c>
      <c r="M12" s="53">
        <f t="shared" si="6"/>
        <v>0</v>
      </c>
      <c r="N12" s="54">
        <f t="shared" si="7"/>
        <v>0</v>
      </c>
      <c r="O12" s="53">
        <f t="shared" si="8"/>
        <v>0</v>
      </c>
      <c r="P12" s="54">
        <f t="shared" si="9"/>
        <v>0</v>
      </c>
      <c r="Q12" s="53" t="e">
        <f t="shared" si="10"/>
        <v>#DIV/0!</v>
      </c>
      <c r="U12"/>
      <c r="V12"/>
      <c r="W12"/>
      <c r="X12"/>
    </row>
    <row r="13" spans="1:24" ht="25.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'2025_ΕΣΟΔΑ'!C7</f>
        <v>0</v>
      </c>
      <c r="E13" s="53">
        <f t="shared" si="0"/>
        <v>0</v>
      </c>
      <c r="F13" s="54">
        <f t="shared" si="1"/>
        <v>0</v>
      </c>
      <c r="G13" s="53">
        <f t="shared" si="2"/>
        <v>0</v>
      </c>
      <c r="H13" s="54"/>
      <c r="I13" s="53">
        <f t="shared" si="3"/>
        <v>0</v>
      </c>
      <c r="J13" s="54">
        <f t="shared" si="4"/>
        <v>0</v>
      </c>
      <c r="K13" s="53">
        <f t="shared" si="5"/>
        <v>0</v>
      </c>
      <c r="L13" s="91">
        <f>'2024_60-69 ΕΞΟΔΑ+ΟΜ 2'!C119</f>
        <v>0</v>
      </c>
      <c r="M13" s="53">
        <f t="shared" si="6"/>
        <v>0</v>
      </c>
      <c r="N13" s="54">
        <f t="shared" si="7"/>
        <v>0</v>
      </c>
      <c r="O13" s="53">
        <f t="shared" si="8"/>
        <v>0</v>
      </c>
      <c r="P13" s="54">
        <f t="shared" si="9"/>
        <v>0</v>
      </c>
      <c r="Q13" s="53" t="e">
        <f t="shared" si="10"/>
        <v>#DIV/0!</v>
      </c>
      <c r="U13"/>
      <c r="V13"/>
      <c r="W13"/>
      <c r="X13"/>
    </row>
    <row r="14" spans="1:24" ht="32.2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'2025_ΕΣΟΔΑ'!C8</f>
        <v>100</v>
      </c>
      <c r="E14" s="53">
        <f t="shared" si="0"/>
        <v>4.8183714868048899E-3</v>
      </c>
      <c r="F14" s="54">
        <f t="shared" si="1"/>
        <v>100</v>
      </c>
      <c r="G14" s="53">
        <f t="shared" si="2"/>
        <v>4.8183714868048899E-3</v>
      </c>
      <c r="H14" s="54"/>
      <c r="I14" s="53">
        <f t="shared" si="3"/>
        <v>0</v>
      </c>
      <c r="J14" s="54">
        <f t="shared" si="4"/>
        <v>0</v>
      </c>
      <c r="K14" s="53">
        <f t="shared" si="5"/>
        <v>0</v>
      </c>
      <c r="L14" s="91">
        <f>'2024_60-69 ΕΞΟΔΑ+ΟΜ 2'!C120</f>
        <v>100</v>
      </c>
      <c r="M14" s="53">
        <f t="shared" si="6"/>
        <v>5.7940830567449163E-3</v>
      </c>
      <c r="N14" s="54">
        <f t="shared" si="7"/>
        <v>100</v>
      </c>
      <c r="O14" s="53">
        <f t="shared" si="8"/>
        <v>5.7940830567449163E-3</v>
      </c>
      <c r="P14" s="54">
        <f t="shared" si="9"/>
        <v>0</v>
      </c>
      <c r="Q14" s="53" t="e">
        <f t="shared" si="10"/>
        <v>#DIV/0!</v>
      </c>
      <c r="U14"/>
      <c r="V14"/>
      <c r="W14"/>
      <c r="X14"/>
    </row>
    <row r="15" spans="1:24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'2025_ΕΣΟΔΑ'!C9</f>
        <v>68.550000000000011</v>
      </c>
      <c r="E15" s="53">
        <f t="shared" si="0"/>
        <v>3.3029936542047526E-3</v>
      </c>
      <c r="F15" s="54">
        <f t="shared" si="1"/>
        <v>68.550000000000011</v>
      </c>
      <c r="G15" s="53">
        <f t="shared" si="2"/>
        <v>3.3029936542047526E-3</v>
      </c>
      <c r="H15" s="54"/>
      <c r="I15" s="53">
        <f t="shared" si="3"/>
        <v>0</v>
      </c>
      <c r="J15" s="54">
        <f t="shared" si="4"/>
        <v>0</v>
      </c>
      <c r="K15" s="53">
        <f t="shared" si="5"/>
        <v>0</v>
      </c>
      <c r="L15" s="91">
        <f>'2024_60-69 ΕΞΟΔΑ+ΟΜ 2'!C121</f>
        <v>0</v>
      </c>
      <c r="M15" s="53">
        <f t="shared" si="6"/>
        <v>0</v>
      </c>
      <c r="N15" s="54">
        <f t="shared" si="7"/>
        <v>0</v>
      </c>
      <c r="O15" s="53">
        <f t="shared" si="8"/>
        <v>0</v>
      </c>
      <c r="P15" s="54">
        <f t="shared" si="9"/>
        <v>68.550000000000011</v>
      </c>
      <c r="Q15" s="53" t="e">
        <f t="shared" si="10"/>
        <v>#DIV/0!</v>
      </c>
      <c r="U15"/>
      <c r="V15"/>
      <c r="W15"/>
      <c r="X15"/>
    </row>
    <row r="16" spans="1:24" ht="30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'2025_ΕΣΟΔΑ'!C10</f>
        <v>16.12</v>
      </c>
      <c r="E16" s="53">
        <f t="shared" si="0"/>
        <v>7.7672148367294834E-4</v>
      </c>
      <c r="F16" s="54">
        <f t="shared" si="1"/>
        <v>16.12</v>
      </c>
      <c r="G16" s="53">
        <f t="shared" si="2"/>
        <v>7.7672148367294834E-4</v>
      </c>
      <c r="H16" s="54"/>
      <c r="I16" s="53">
        <f t="shared" si="3"/>
        <v>0</v>
      </c>
      <c r="J16" s="54">
        <f t="shared" si="4"/>
        <v>0</v>
      </c>
      <c r="K16" s="53">
        <f t="shared" si="5"/>
        <v>0</v>
      </c>
      <c r="L16" s="91">
        <f>'2024_60-69 ΕΞΟΔΑ+ΟΜ 2'!C122</f>
        <v>0</v>
      </c>
      <c r="M16" s="53">
        <f t="shared" si="6"/>
        <v>0</v>
      </c>
      <c r="N16" s="54">
        <f t="shared" si="7"/>
        <v>0</v>
      </c>
      <c r="O16" s="53">
        <f t="shared" si="8"/>
        <v>0</v>
      </c>
      <c r="P16" s="54">
        <f t="shared" si="9"/>
        <v>16.12</v>
      </c>
      <c r="Q16" s="53" t="e">
        <f t="shared" si="10"/>
        <v>#DIV/0!</v>
      </c>
      <c r="U16"/>
      <c r="V16"/>
      <c r="W16"/>
      <c r="X16"/>
    </row>
    <row r="17" spans="1:24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'2025_ΕΣΟΔΑ'!C11</f>
        <v>0</v>
      </c>
      <c r="E17" s="53">
        <f t="shared" si="0"/>
        <v>0</v>
      </c>
      <c r="F17" s="54">
        <f t="shared" si="1"/>
        <v>0</v>
      </c>
      <c r="G17" s="53">
        <f t="shared" si="2"/>
        <v>0</v>
      </c>
      <c r="H17" s="54"/>
      <c r="I17" s="53">
        <f t="shared" si="3"/>
        <v>0</v>
      </c>
      <c r="J17" s="54">
        <f t="shared" si="4"/>
        <v>0</v>
      </c>
      <c r="K17" s="53">
        <f t="shared" si="5"/>
        <v>0</v>
      </c>
      <c r="L17" s="91">
        <f>'2024_60-69 ΕΞΟΔΑ+ΟΜ 2'!C123</f>
        <v>0</v>
      </c>
      <c r="M17" s="53">
        <f t="shared" si="6"/>
        <v>0</v>
      </c>
      <c r="N17" s="54">
        <f t="shared" si="7"/>
        <v>0</v>
      </c>
      <c r="O17" s="53">
        <f t="shared" si="8"/>
        <v>0</v>
      </c>
      <c r="P17" s="54">
        <f t="shared" si="9"/>
        <v>0</v>
      </c>
      <c r="Q17" s="53" t="e">
        <f t="shared" si="10"/>
        <v>#DIV/0!</v>
      </c>
      <c r="U17"/>
      <c r="V17"/>
      <c r="W17"/>
      <c r="X17"/>
    </row>
    <row r="18" spans="1:24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'2025_ΕΣΟΔΑ'!C12</f>
        <v>0</v>
      </c>
      <c r="E18" s="53">
        <f t="shared" si="0"/>
        <v>0</v>
      </c>
      <c r="F18" s="54">
        <f t="shared" si="1"/>
        <v>0</v>
      </c>
      <c r="G18" s="53">
        <f t="shared" si="2"/>
        <v>0</v>
      </c>
      <c r="H18" s="54"/>
      <c r="I18" s="53">
        <f t="shared" si="3"/>
        <v>0</v>
      </c>
      <c r="J18" s="54">
        <f t="shared" si="4"/>
        <v>0</v>
      </c>
      <c r="K18" s="53">
        <f t="shared" si="5"/>
        <v>0</v>
      </c>
      <c r="L18" s="91">
        <f>'2024_60-69 ΕΞΟΔΑ+ΟΜ 2'!C124</f>
        <v>0</v>
      </c>
      <c r="M18" s="53">
        <f t="shared" si="6"/>
        <v>0</v>
      </c>
      <c r="N18" s="54">
        <f t="shared" si="7"/>
        <v>0</v>
      </c>
      <c r="O18" s="53">
        <f t="shared" si="8"/>
        <v>0</v>
      </c>
      <c r="P18" s="54">
        <f t="shared" si="9"/>
        <v>0</v>
      </c>
      <c r="Q18" s="53" t="e">
        <f t="shared" si="10"/>
        <v>#DIV/0!</v>
      </c>
      <c r="U18"/>
      <c r="V18"/>
      <c r="W18"/>
      <c r="X18"/>
    </row>
    <row r="19" spans="1:24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'2025_ΕΣΟΔΑ'!C13</f>
        <v>0</v>
      </c>
      <c r="E19" s="53">
        <f t="shared" si="0"/>
        <v>0</v>
      </c>
      <c r="F19" s="54">
        <f t="shared" si="1"/>
        <v>0</v>
      </c>
      <c r="G19" s="53">
        <f t="shared" si="2"/>
        <v>0</v>
      </c>
      <c r="H19" s="54"/>
      <c r="I19" s="53">
        <f t="shared" si="3"/>
        <v>0</v>
      </c>
      <c r="J19" s="54">
        <f t="shared" si="4"/>
        <v>0</v>
      </c>
      <c r="K19" s="53">
        <f t="shared" si="5"/>
        <v>0</v>
      </c>
      <c r="L19" s="91">
        <f>'2024_60-69 ΕΞΟΔΑ+ΟΜ 2'!C125</f>
        <v>0</v>
      </c>
      <c r="M19" s="53">
        <f t="shared" si="6"/>
        <v>0</v>
      </c>
      <c r="N19" s="54">
        <f t="shared" si="7"/>
        <v>0</v>
      </c>
      <c r="O19" s="53">
        <f t="shared" si="8"/>
        <v>0</v>
      </c>
      <c r="P19" s="54">
        <f t="shared" si="9"/>
        <v>0</v>
      </c>
      <c r="Q19" s="53" t="e">
        <f t="shared" si="10"/>
        <v>#DIV/0!</v>
      </c>
      <c r="U19"/>
      <c r="V19"/>
      <c r="W19"/>
      <c r="X19"/>
    </row>
    <row r="20" spans="1:24" ht="19.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'2025_ΕΣΟΔΑ'!C14</f>
        <v>0</v>
      </c>
      <c r="E20" s="53">
        <f t="shared" si="0"/>
        <v>0</v>
      </c>
      <c r="F20" s="54">
        <f t="shared" si="1"/>
        <v>0</v>
      </c>
      <c r="G20" s="53">
        <f t="shared" si="2"/>
        <v>0</v>
      </c>
      <c r="H20" s="54"/>
      <c r="I20" s="53">
        <f t="shared" si="3"/>
        <v>0</v>
      </c>
      <c r="J20" s="54">
        <f t="shared" si="4"/>
        <v>0</v>
      </c>
      <c r="K20" s="53">
        <f t="shared" si="5"/>
        <v>0</v>
      </c>
      <c r="L20" s="91">
        <f>'2024_60-69 ΕΞΟΔΑ+ΟΜ 2'!C126</f>
        <v>0</v>
      </c>
      <c r="M20" s="53">
        <f t="shared" si="6"/>
        <v>0</v>
      </c>
      <c r="N20" s="54">
        <f t="shared" si="7"/>
        <v>0</v>
      </c>
      <c r="O20" s="53">
        <f t="shared" si="8"/>
        <v>0</v>
      </c>
      <c r="P20" s="54">
        <f t="shared" si="9"/>
        <v>0</v>
      </c>
      <c r="Q20" s="53" t="e">
        <f t="shared" si="10"/>
        <v>#DIV/0!</v>
      </c>
      <c r="U20"/>
      <c r="V20"/>
      <c r="W20"/>
      <c r="X20"/>
    </row>
    <row r="21" spans="1:24" ht="20.2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'2025_ΕΣΟΔΑ'!C15</f>
        <v>0</v>
      </c>
      <c r="E21" s="53">
        <f t="shared" si="0"/>
        <v>0</v>
      </c>
      <c r="F21" s="54">
        <f t="shared" si="1"/>
        <v>0</v>
      </c>
      <c r="G21" s="53">
        <f t="shared" si="2"/>
        <v>0</v>
      </c>
      <c r="H21" s="54"/>
      <c r="I21" s="53">
        <f t="shared" si="3"/>
        <v>0</v>
      </c>
      <c r="J21" s="54">
        <f t="shared" si="4"/>
        <v>0</v>
      </c>
      <c r="K21" s="53">
        <f t="shared" si="5"/>
        <v>0</v>
      </c>
      <c r="L21" s="91">
        <f>'2024_60-69 ΕΞΟΔΑ+ΟΜ 2'!C127</f>
        <v>0</v>
      </c>
      <c r="M21" s="53">
        <f t="shared" si="6"/>
        <v>0</v>
      </c>
      <c r="N21" s="54">
        <f t="shared" si="7"/>
        <v>0</v>
      </c>
      <c r="O21" s="53">
        <f t="shared" si="8"/>
        <v>0</v>
      </c>
      <c r="P21" s="54">
        <f t="shared" si="9"/>
        <v>0</v>
      </c>
      <c r="Q21" s="53" t="e">
        <f t="shared" si="10"/>
        <v>#DIV/0!</v>
      </c>
      <c r="U21"/>
      <c r="V21"/>
      <c r="W21"/>
      <c r="X21"/>
    </row>
    <row r="22" spans="1:24" ht="21.7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'2025_ΕΣΟΔΑ'!C16</f>
        <v>0</v>
      </c>
      <c r="E22" s="53">
        <f t="shared" si="0"/>
        <v>0</v>
      </c>
      <c r="F22" s="54">
        <f t="shared" si="1"/>
        <v>0</v>
      </c>
      <c r="G22" s="53">
        <f t="shared" si="2"/>
        <v>0</v>
      </c>
      <c r="H22" s="54"/>
      <c r="I22" s="53">
        <f t="shared" si="3"/>
        <v>0</v>
      </c>
      <c r="J22" s="54">
        <f t="shared" si="4"/>
        <v>0</v>
      </c>
      <c r="K22" s="53">
        <f t="shared" si="5"/>
        <v>0</v>
      </c>
      <c r="L22" s="91">
        <f>'2024_60-69 ΕΞΟΔΑ+ΟΜ 2'!C128</f>
        <v>0</v>
      </c>
      <c r="M22" s="53">
        <f t="shared" si="6"/>
        <v>0</v>
      </c>
      <c r="N22" s="54">
        <f t="shared" si="7"/>
        <v>0</v>
      </c>
      <c r="O22" s="53">
        <f t="shared" si="8"/>
        <v>0</v>
      </c>
      <c r="P22" s="54">
        <f t="shared" si="9"/>
        <v>0</v>
      </c>
      <c r="Q22" s="53" t="e">
        <f t="shared" si="10"/>
        <v>#DIV/0!</v>
      </c>
      <c r="U22"/>
      <c r="V22"/>
      <c r="W22"/>
      <c r="X22"/>
    </row>
    <row r="23" spans="1:24" ht="31.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'2025_ΕΣΟΔΑ'!C17</f>
        <v>0</v>
      </c>
      <c r="E23" s="53">
        <f t="shared" si="0"/>
        <v>0</v>
      </c>
      <c r="F23" s="54">
        <f t="shared" si="1"/>
        <v>0</v>
      </c>
      <c r="G23" s="53">
        <f t="shared" si="2"/>
        <v>0</v>
      </c>
      <c r="H23" s="54"/>
      <c r="I23" s="53">
        <f t="shared" si="3"/>
        <v>0</v>
      </c>
      <c r="J23" s="54">
        <f t="shared" si="4"/>
        <v>0</v>
      </c>
      <c r="K23" s="53">
        <f t="shared" si="5"/>
        <v>0</v>
      </c>
      <c r="L23" s="91">
        <f>'2024_60-69 ΕΞΟΔΑ+ΟΜ 2'!C129</f>
        <v>0</v>
      </c>
      <c r="M23" s="53">
        <f t="shared" si="6"/>
        <v>0</v>
      </c>
      <c r="N23" s="54">
        <f t="shared" si="7"/>
        <v>0</v>
      </c>
      <c r="O23" s="53">
        <f t="shared" si="8"/>
        <v>0</v>
      </c>
      <c r="P23" s="54">
        <f t="shared" si="9"/>
        <v>0</v>
      </c>
      <c r="Q23" s="53" t="e">
        <f t="shared" si="10"/>
        <v>#DIV/0!</v>
      </c>
      <c r="U23"/>
      <c r="V23"/>
      <c r="W23"/>
      <c r="X23"/>
    </row>
    <row r="24" spans="1:24" ht="21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'2025_ΕΣΟΔΑ'!C18</f>
        <v>0</v>
      </c>
      <c r="E24" s="53">
        <f t="shared" si="0"/>
        <v>0</v>
      </c>
      <c r="F24" s="54">
        <f t="shared" si="1"/>
        <v>0</v>
      </c>
      <c r="G24" s="53">
        <f t="shared" si="2"/>
        <v>0</v>
      </c>
      <c r="H24" s="54"/>
      <c r="I24" s="53">
        <f t="shared" si="3"/>
        <v>0</v>
      </c>
      <c r="J24" s="54">
        <f t="shared" si="4"/>
        <v>0</v>
      </c>
      <c r="K24" s="53">
        <f t="shared" si="5"/>
        <v>0</v>
      </c>
      <c r="L24" s="91">
        <f>'2024_60-69 ΕΞΟΔΑ+ΟΜ 2'!C130</f>
        <v>0</v>
      </c>
      <c r="M24" s="53">
        <f t="shared" si="6"/>
        <v>0</v>
      </c>
      <c r="N24" s="54">
        <f t="shared" si="7"/>
        <v>0</v>
      </c>
      <c r="O24" s="53">
        <f t="shared" si="8"/>
        <v>0</v>
      </c>
      <c r="P24" s="54">
        <f t="shared" si="9"/>
        <v>0</v>
      </c>
      <c r="Q24" s="53" t="e">
        <f t="shared" si="10"/>
        <v>#DIV/0!</v>
      </c>
      <c r="U24"/>
      <c r="V24"/>
      <c r="W24"/>
      <c r="X24"/>
    </row>
    <row r="25" spans="1:24" ht="21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'2025_ΕΣΟΔΑ'!C19</f>
        <v>0</v>
      </c>
      <c r="E25" s="53">
        <f t="shared" si="0"/>
        <v>0</v>
      </c>
      <c r="F25" s="54">
        <f t="shared" si="1"/>
        <v>0</v>
      </c>
      <c r="G25" s="53">
        <f t="shared" si="2"/>
        <v>0</v>
      </c>
      <c r="H25" s="54"/>
      <c r="I25" s="53">
        <f t="shared" si="3"/>
        <v>0</v>
      </c>
      <c r="J25" s="54">
        <f t="shared" si="4"/>
        <v>0</v>
      </c>
      <c r="K25" s="53">
        <f t="shared" si="5"/>
        <v>0</v>
      </c>
      <c r="L25" s="91">
        <f>'2024_60-69 ΕΞΟΔΑ+ΟΜ 2'!C131</f>
        <v>0</v>
      </c>
      <c r="M25" s="53">
        <f t="shared" si="6"/>
        <v>0</v>
      </c>
      <c r="N25" s="54">
        <f t="shared" si="7"/>
        <v>0</v>
      </c>
      <c r="O25" s="53">
        <f t="shared" si="8"/>
        <v>0</v>
      </c>
      <c r="P25" s="54">
        <f t="shared" si="9"/>
        <v>0</v>
      </c>
      <c r="Q25" s="53" t="e">
        <f t="shared" si="10"/>
        <v>#DIV/0!</v>
      </c>
      <c r="U25"/>
      <c r="V25"/>
      <c r="W25"/>
      <c r="X25"/>
    </row>
    <row r="26" spans="1:24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'2025_ΕΣΟΔΑ'!C20</f>
        <v>0</v>
      </c>
      <c r="E26" s="53">
        <f t="shared" si="0"/>
        <v>0</v>
      </c>
      <c r="F26" s="54">
        <f t="shared" si="1"/>
        <v>0</v>
      </c>
      <c r="G26" s="53">
        <f t="shared" si="2"/>
        <v>0</v>
      </c>
      <c r="H26" s="54"/>
      <c r="I26" s="53">
        <f t="shared" si="3"/>
        <v>0</v>
      </c>
      <c r="J26" s="54">
        <f t="shared" si="4"/>
        <v>0</v>
      </c>
      <c r="K26" s="53">
        <f t="shared" si="5"/>
        <v>0</v>
      </c>
      <c r="L26" s="91">
        <f>'2024_60-69 ΕΞΟΔΑ+ΟΜ 2'!C132</f>
        <v>0</v>
      </c>
      <c r="M26" s="53">
        <f t="shared" si="6"/>
        <v>0</v>
      </c>
      <c r="N26" s="54">
        <f t="shared" si="7"/>
        <v>0</v>
      </c>
      <c r="O26" s="53">
        <f t="shared" si="8"/>
        <v>0</v>
      </c>
      <c r="P26" s="54">
        <f t="shared" si="9"/>
        <v>0</v>
      </c>
      <c r="Q26" s="53" t="e">
        <f t="shared" si="10"/>
        <v>#DIV/0!</v>
      </c>
      <c r="U26"/>
      <c r="V26"/>
      <c r="W26"/>
      <c r="X26"/>
    </row>
    <row r="27" spans="1:24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'2025_ΕΣΟΔΑ'!C21</f>
        <v>0</v>
      </c>
      <c r="E27" s="53">
        <f t="shared" si="0"/>
        <v>0</v>
      </c>
      <c r="F27" s="54">
        <f t="shared" si="1"/>
        <v>0</v>
      </c>
      <c r="G27" s="53">
        <f t="shared" si="2"/>
        <v>0</v>
      </c>
      <c r="H27" s="54"/>
      <c r="I27" s="53">
        <f t="shared" si="3"/>
        <v>0</v>
      </c>
      <c r="J27" s="54">
        <f t="shared" si="4"/>
        <v>0</v>
      </c>
      <c r="K27" s="53">
        <f t="shared" si="5"/>
        <v>0</v>
      </c>
      <c r="L27" s="91">
        <f>'2024_60-69 ΕΞΟΔΑ+ΟΜ 2'!C133</f>
        <v>0</v>
      </c>
      <c r="M27" s="53">
        <f t="shared" si="6"/>
        <v>0</v>
      </c>
      <c r="N27" s="54">
        <f t="shared" si="7"/>
        <v>0</v>
      </c>
      <c r="O27" s="53">
        <f t="shared" si="8"/>
        <v>0</v>
      </c>
      <c r="P27" s="54">
        <f t="shared" ref="P27:P29" si="11">F27-N27</f>
        <v>0</v>
      </c>
      <c r="Q27" s="53" t="e">
        <f t="shared" ref="Q27:Q29" si="12">P27/J27</f>
        <v>#DIV/0!</v>
      </c>
      <c r="U27"/>
      <c r="V27"/>
      <c r="W27"/>
      <c r="X27"/>
    </row>
    <row r="28" spans="1:24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'2025_ΕΣΟΔΑ'!C22</f>
        <v>0</v>
      </c>
      <c r="E28" s="53">
        <f t="shared" si="0"/>
        <v>0</v>
      </c>
      <c r="F28" s="54">
        <f t="shared" si="1"/>
        <v>0</v>
      </c>
      <c r="G28" s="53">
        <f t="shared" si="2"/>
        <v>0</v>
      </c>
      <c r="H28" s="54"/>
      <c r="I28" s="53">
        <f t="shared" si="3"/>
        <v>0</v>
      </c>
      <c r="J28" s="54">
        <f t="shared" si="4"/>
        <v>0</v>
      </c>
      <c r="K28" s="53">
        <f t="shared" si="5"/>
        <v>0</v>
      </c>
      <c r="L28" s="91">
        <f>'2024_60-69 ΕΞΟΔΑ+ΟΜ 2'!C134</f>
        <v>0</v>
      </c>
      <c r="M28" s="53">
        <f t="shared" si="6"/>
        <v>0</v>
      </c>
      <c r="N28" s="54">
        <f t="shared" si="7"/>
        <v>0</v>
      </c>
      <c r="O28" s="53">
        <f t="shared" si="8"/>
        <v>0</v>
      </c>
      <c r="P28" s="54">
        <f t="shared" si="11"/>
        <v>0</v>
      </c>
      <c r="Q28" s="53" t="e">
        <f t="shared" si="12"/>
        <v>#DIV/0!</v>
      </c>
      <c r="U28"/>
      <c r="V28"/>
      <c r="W28"/>
      <c r="X28"/>
    </row>
    <row r="29" spans="1:24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'2025_ΕΣΟΔΑ'!C23</f>
        <v>4</v>
      </c>
      <c r="E29" s="53">
        <f t="shared" si="0"/>
        <v>1.927348594721956E-4</v>
      </c>
      <c r="F29" s="54">
        <f t="shared" si="1"/>
        <v>4</v>
      </c>
      <c r="G29" s="53">
        <f t="shared" si="2"/>
        <v>1.927348594721956E-4</v>
      </c>
      <c r="H29" s="54"/>
      <c r="I29" s="53">
        <f t="shared" si="3"/>
        <v>0</v>
      </c>
      <c r="J29" s="54">
        <f t="shared" si="4"/>
        <v>0</v>
      </c>
      <c r="K29" s="53">
        <f t="shared" si="5"/>
        <v>0</v>
      </c>
      <c r="L29" s="91">
        <f>'2024_60-69 ΕΞΟΔΑ+ΟΜ 2'!C135</f>
        <v>5335.41</v>
      </c>
      <c r="M29" s="53">
        <f t="shared" si="6"/>
        <v>0.30913808681787391</v>
      </c>
      <c r="N29" s="54">
        <f t="shared" si="7"/>
        <v>5335.41</v>
      </c>
      <c r="O29" s="53">
        <f t="shared" si="8"/>
        <v>0.30913808681787391</v>
      </c>
      <c r="P29" s="54">
        <f t="shared" si="11"/>
        <v>-5331.41</v>
      </c>
      <c r="Q29" s="53" t="e">
        <f t="shared" si="12"/>
        <v>#DIV/0!</v>
      </c>
      <c r="U29"/>
      <c r="V29"/>
      <c r="W29"/>
      <c r="X29"/>
    </row>
    <row r="30" spans="1:24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'2025_ΕΣΟΔΑ'!C24</f>
        <v>-102.83</v>
      </c>
      <c r="E30" s="53">
        <f t="shared" ref="E30" si="13">D30/$D$7</f>
        <v>-4.9547313998814686E-3</v>
      </c>
      <c r="F30" s="54">
        <f t="shared" ref="F30" si="14">D30</f>
        <v>-102.83</v>
      </c>
      <c r="G30" s="53">
        <f t="shared" ref="G30" si="15">F30/$F$7</f>
        <v>-4.9547313998814686E-3</v>
      </c>
      <c r="H30" s="54"/>
      <c r="I30" s="53">
        <f t="shared" ref="I30" si="16">H30/$H$7</f>
        <v>0</v>
      </c>
      <c r="J30" s="54">
        <f t="shared" ref="J30" si="17">H30</f>
        <v>0</v>
      </c>
      <c r="K30" s="53">
        <f t="shared" ref="K30" si="18">J30/$J$7</f>
        <v>0</v>
      </c>
      <c r="L30" s="91">
        <f>'2024_60-69 ΕΞΟΔΑ+ΟΜ 2'!C136</f>
        <v>-59.92</v>
      </c>
      <c r="M30" s="53">
        <f t="shared" ref="M30" si="19">L30/$L$7</f>
        <v>-3.471814567601554E-3</v>
      </c>
      <c r="N30" s="54">
        <f t="shared" ref="N30" si="20">L30</f>
        <v>-59.92</v>
      </c>
      <c r="O30" s="53">
        <f t="shared" ref="O30" si="21">N30/$N$7</f>
        <v>-3.471814567601554E-3</v>
      </c>
      <c r="P30" s="54">
        <f t="shared" ref="P30" si="22">F30-N30</f>
        <v>-42.91</v>
      </c>
      <c r="Q30" s="53" t="e">
        <f t="shared" ref="Q30" si="23">P30/J30</f>
        <v>#DIV/0!</v>
      </c>
      <c r="U30"/>
      <c r="V30"/>
      <c r="W30"/>
      <c r="X30"/>
    </row>
    <row r="31" spans="1:24" ht="18.7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'2025_ΕΣΟΔΑ'!C25</f>
        <v>0</v>
      </c>
      <c r="E31" s="53">
        <f t="shared" ref="E31" si="24">D31/$D$7</f>
        <v>0</v>
      </c>
      <c r="F31" s="54">
        <f t="shared" ref="F31" si="25">D31</f>
        <v>0</v>
      </c>
      <c r="G31" s="53">
        <f t="shared" ref="G31" si="26">F31/$F$7</f>
        <v>0</v>
      </c>
      <c r="H31" s="54"/>
      <c r="I31" s="53">
        <f t="shared" ref="I31" si="27">H31/$H$7</f>
        <v>0</v>
      </c>
      <c r="J31" s="54">
        <f t="shared" ref="J31" si="28">H31</f>
        <v>0</v>
      </c>
      <c r="K31" s="53">
        <f t="shared" ref="K31" si="29">J31/$J$7</f>
        <v>0</v>
      </c>
      <c r="L31" s="91">
        <f>'2024_60-69 ΕΞΟΔΑ+ΟΜ 2'!C137</f>
        <v>0</v>
      </c>
      <c r="M31" s="53">
        <f t="shared" ref="M31" si="30">L31/$L$7</f>
        <v>0</v>
      </c>
      <c r="N31" s="54">
        <f t="shared" ref="N31" si="31">L31</f>
        <v>0</v>
      </c>
      <c r="O31" s="53">
        <f t="shared" ref="O31" si="32">N31/$N$7</f>
        <v>0</v>
      </c>
      <c r="P31" s="54">
        <f t="shared" ref="P31" si="33">F31-N31</f>
        <v>0</v>
      </c>
      <c r="Q31" s="53" t="e">
        <f t="shared" ref="Q31" si="34">P31/J31</f>
        <v>#DIV/0!</v>
      </c>
      <c r="U31"/>
      <c r="V31"/>
      <c r="W31"/>
      <c r="X31"/>
    </row>
    <row r="32" spans="1:24" ht="18.7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'2025_ΕΣΟΔΑ'!C26</f>
        <v>0</v>
      </c>
      <c r="E32" s="53">
        <f t="shared" ref="E32:E37" si="35">D32/$D$7</f>
        <v>0</v>
      </c>
      <c r="F32" s="54">
        <f t="shared" ref="F32:F37" si="36">D32</f>
        <v>0</v>
      </c>
      <c r="G32" s="53">
        <f t="shared" ref="G32:G37" si="37">F32/$F$7</f>
        <v>0</v>
      </c>
      <c r="H32" s="54"/>
      <c r="I32" s="53">
        <f t="shared" ref="I32:I37" si="38">H32/$H$7</f>
        <v>0</v>
      </c>
      <c r="J32" s="54">
        <f t="shared" ref="J32:J37" si="39">H32</f>
        <v>0</v>
      </c>
      <c r="K32" s="53">
        <f t="shared" ref="K32:K37" si="40">J32/$J$7</f>
        <v>0</v>
      </c>
      <c r="L32" s="91">
        <f>'2024_60-69 ΕΞΟΔΑ+ΟΜ 2'!C138</f>
        <v>0</v>
      </c>
      <c r="M32" s="53">
        <f t="shared" ref="M32:M37" si="41">L32/$L$7</f>
        <v>0</v>
      </c>
      <c r="N32" s="54">
        <f t="shared" ref="N32:N37" si="42">L32</f>
        <v>0</v>
      </c>
      <c r="O32" s="53">
        <f t="shared" ref="O32:O37" si="43">N32/$N$7</f>
        <v>0</v>
      </c>
      <c r="P32" s="54">
        <f t="shared" ref="P32:P37" si="44">F32-N32</f>
        <v>0</v>
      </c>
      <c r="Q32" s="53" t="e">
        <f t="shared" ref="Q32:Q37" si="45">P32/J32</f>
        <v>#DIV/0!</v>
      </c>
      <c r="U32"/>
      <c r="V32"/>
      <c r="W32"/>
      <c r="X32"/>
    </row>
    <row r="33" spans="1:24" ht="18.7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'2025_ΕΣΟΔΑ'!C27</f>
        <v>0</v>
      </c>
      <c r="E33" s="53">
        <f t="shared" si="35"/>
        <v>0</v>
      </c>
      <c r="F33" s="54">
        <f t="shared" si="36"/>
        <v>0</v>
      </c>
      <c r="G33" s="53">
        <f t="shared" si="37"/>
        <v>0</v>
      </c>
      <c r="H33" s="54"/>
      <c r="I33" s="53">
        <f t="shared" si="38"/>
        <v>0</v>
      </c>
      <c r="J33" s="54">
        <f t="shared" si="39"/>
        <v>0</v>
      </c>
      <c r="K33" s="53">
        <f t="shared" si="40"/>
        <v>0</v>
      </c>
      <c r="L33" s="91">
        <f>'2024_60-69 ΕΞΟΔΑ+ΟΜ 2'!C139</f>
        <v>0</v>
      </c>
      <c r="M33" s="53">
        <f t="shared" si="41"/>
        <v>0</v>
      </c>
      <c r="N33" s="54">
        <f t="shared" si="42"/>
        <v>0</v>
      </c>
      <c r="O33" s="53">
        <f t="shared" si="43"/>
        <v>0</v>
      </c>
      <c r="P33" s="54">
        <f t="shared" si="44"/>
        <v>0</v>
      </c>
      <c r="Q33" s="53" t="e">
        <f t="shared" si="45"/>
        <v>#DIV/0!</v>
      </c>
      <c r="U33"/>
      <c r="V33"/>
      <c r="W33"/>
      <c r="X33"/>
    </row>
    <row r="34" spans="1:24" ht="18.7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'2025_ΕΣΟΔΑ'!C28</f>
        <v>0</v>
      </c>
      <c r="E34" s="53">
        <f t="shared" si="35"/>
        <v>0</v>
      </c>
      <c r="F34" s="54">
        <f t="shared" si="36"/>
        <v>0</v>
      </c>
      <c r="G34" s="53">
        <f t="shared" si="37"/>
        <v>0</v>
      </c>
      <c r="H34" s="54"/>
      <c r="I34" s="53">
        <f t="shared" si="38"/>
        <v>0</v>
      </c>
      <c r="J34" s="54">
        <f t="shared" si="39"/>
        <v>0</v>
      </c>
      <c r="K34" s="53">
        <f t="shared" si="40"/>
        <v>0</v>
      </c>
      <c r="L34" s="91">
        <f>'2024_60-69 ΕΞΟΔΑ+ΟΜ 2'!C140</f>
        <v>0</v>
      </c>
      <c r="M34" s="53">
        <f t="shared" si="41"/>
        <v>0</v>
      </c>
      <c r="N34" s="54">
        <f t="shared" si="42"/>
        <v>0</v>
      </c>
      <c r="O34" s="53">
        <f t="shared" si="43"/>
        <v>0</v>
      </c>
      <c r="P34" s="54">
        <f t="shared" si="44"/>
        <v>0</v>
      </c>
      <c r="Q34" s="53" t="e">
        <f t="shared" si="45"/>
        <v>#DIV/0!</v>
      </c>
      <c r="U34"/>
      <c r="V34"/>
      <c r="W34"/>
      <c r="X34"/>
    </row>
    <row r="35" spans="1:24" ht="18.7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'2025_ΕΣΟΔΑ'!C29</f>
        <v>0</v>
      </c>
      <c r="E35" s="53">
        <f t="shared" si="35"/>
        <v>0</v>
      </c>
      <c r="F35" s="54">
        <f t="shared" si="36"/>
        <v>0</v>
      </c>
      <c r="G35" s="53">
        <f t="shared" si="37"/>
        <v>0</v>
      </c>
      <c r="H35" s="54"/>
      <c r="I35" s="53">
        <f t="shared" si="38"/>
        <v>0</v>
      </c>
      <c r="J35" s="54">
        <f t="shared" si="39"/>
        <v>0</v>
      </c>
      <c r="K35" s="53">
        <f t="shared" si="40"/>
        <v>0</v>
      </c>
      <c r="L35" s="91">
        <f>'2024_60-69 ΕΞΟΔΑ+ΟΜ 2'!C141</f>
        <v>0</v>
      </c>
      <c r="M35" s="53">
        <f t="shared" si="41"/>
        <v>0</v>
      </c>
      <c r="N35" s="54">
        <f t="shared" si="42"/>
        <v>0</v>
      </c>
      <c r="O35" s="53">
        <f t="shared" si="43"/>
        <v>0</v>
      </c>
      <c r="P35" s="54">
        <f t="shared" si="44"/>
        <v>0</v>
      </c>
      <c r="Q35" s="53" t="e">
        <f t="shared" si="45"/>
        <v>#DIV/0!</v>
      </c>
      <c r="U35"/>
      <c r="V35"/>
      <c r="W35"/>
      <c r="X35"/>
    </row>
    <row r="36" spans="1:24" ht="18.7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'2025_ΕΣΟΔΑ'!C30</f>
        <v>0</v>
      </c>
      <c r="E36" s="53">
        <f t="shared" si="35"/>
        <v>0</v>
      </c>
      <c r="F36" s="54">
        <f t="shared" si="36"/>
        <v>0</v>
      </c>
      <c r="G36" s="53">
        <f t="shared" si="37"/>
        <v>0</v>
      </c>
      <c r="H36" s="54"/>
      <c r="I36" s="53">
        <f t="shared" si="38"/>
        <v>0</v>
      </c>
      <c r="J36" s="54">
        <f t="shared" si="39"/>
        <v>0</v>
      </c>
      <c r="K36" s="53">
        <f t="shared" si="40"/>
        <v>0</v>
      </c>
      <c r="L36" s="91">
        <f>'2024_60-69 ΕΞΟΔΑ+ΟΜ 2'!C142</f>
        <v>0</v>
      </c>
      <c r="M36" s="53">
        <f t="shared" si="41"/>
        <v>0</v>
      </c>
      <c r="N36" s="54">
        <f t="shared" si="42"/>
        <v>0</v>
      </c>
      <c r="O36" s="53">
        <f t="shared" si="43"/>
        <v>0</v>
      </c>
      <c r="P36" s="54">
        <f t="shared" si="44"/>
        <v>0</v>
      </c>
      <c r="Q36" s="53" t="e">
        <f t="shared" si="45"/>
        <v>#DIV/0!</v>
      </c>
      <c r="U36"/>
      <c r="V36"/>
      <c r="W36"/>
      <c r="X36"/>
    </row>
    <row r="37" spans="1:24" ht="18.7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'2025_ΕΣΟΔΑ'!C31</f>
        <v>0</v>
      </c>
      <c r="E37" s="53">
        <f t="shared" si="35"/>
        <v>0</v>
      </c>
      <c r="F37" s="54">
        <f t="shared" si="36"/>
        <v>0</v>
      </c>
      <c r="G37" s="53">
        <f t="shared" si="37"/>
        <v>0</v>
      </c>
      <c r="H37" s="54"/>
      <c r="I37" s="53">
        <f t="shared" si="38"/>
        <v>0</v>
      </c>
      <c r="J37" s="54">
        <f t="shared" si="39"/>
        <v>0</v>
      </c>
      <c r="K37" s="53">
        <f t="shared" si="40"/>
        <v>0</v>
      </c>
      <c r="L37" s="91">
        <f>'2024_60-69 ΕΞΟΔΑ+ΟΜ 2'!C143</f>
        <v>0</v>
      </c>
      <c r="M37" s="53">
        <f t="shared" si="41"/>
        <v>0</v>
      </c>
      <c r="N37" s="54">
        <f t="shared" si="42"/>
        <v>0</v>
      </c>
      <c r="O37" s="53">
        <f t="shared" si="43"/>
        <v>0</v>
      </c>
      <c r="P37" s="54">
        <f t="shared" si="44"/>
        <v>0</v>
      </c>
      <c r="Q37" s="53" t="e">
        <f t="shared" si="45"/>
        <v>#DIV/0!</v>
      </c>
      <c r="U37"/>
      <c r="V37"/>
      <c r="W37"/>
      <c r="X37"/>
    </row>
    <row r="38" spans="1:24" ht="15" customHeight="1">
      <c r="A38" s="174">
        <v>37</v>
      </c>
      <c r="B38" s="174"/>
      <c r="C38" s="83" t="s">
        <v>369</v>
      </c>
      <c r="D38" s="65">
        <f>'2025_ΕΣΟΔΑ'!C32</f>
        <v>20753.899999999998</v>
      </c>
      <c r="E38" s="82"/>
      <c r="F38" s="65">
        <f>'2025_ΕΣΟΔΑ'!C34</f>
        <v>20753.899999999998</v>
      </c>
      <c r="G38" s="82"/>
      <c r="H38" s="65">
        <f>SUM(H8:H30)</f>
        <v>37924.082396103899</v>
      </c>
      <c r="I38" s="82"/>
      <c r="J38" s="65">
        <f>SUM(J8:J30)</f>
        <v>37924.082396103899</v>
      </c>
      <c r="K38" s="82"/>
      <c r="L38" s="65">
        <f>SUM(L8:L31)</f>
        <v>17258.986283185841</v>
      </c>
      <c r="M38" s="82"/>
      <c r="N38" s="65">
        <f>SUM(N8:N31)</f>
        <v>17258.986283185841</v>
      </c>
      <c r="O38" s="82"/>
      <c r="P38" s="65">
        <f>SUM(P8:P30)</f>
        <v>3494.9137168141606</v>
      </c>
      <c r="Q38" s="82"/>
      <c r="U38"/>
      <c r="V38"/>
      <c r="W38"/>
      <c r="X38"/>
    </row>
    <row r="39" spans="1:24" ht="38.2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U39"/>
      <c r="V39"/>
      <c r="W39"/>
      <c r="X39"/>
    </row>
    <row r="40" spans="1:24" ht="41.2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U40"/>
      <c r="V40"/>
      <c r="W40"/>
      <c r="X40"/>
    </row>
    <row r="41" spans="1:24" ht="33" customHeight="1">
      <c r="A41" s="174">
        <v>40</v>
      </c>
      <c r="B41" s="174"/>
      <c r="C41" s="52" t="s">
        <v>413</v>
      </c>
      <c r="D41" s="433" t="str">
        <f>ΑΝΤΙΣΤΟΙΧΙΣΗ!$F$106</f>
        <v xml:space="preserve">ΙΑΝΟΥΑΡΙΟΣ ΤΡΕΧΟΝ ΕΤΟΣ </v>
      </c>
      <c r="E41" s="433"/>
      <c r="F41" s="433"/>
      <c r="G41" s="109">
        <f>ΑΝΤΙΣΤΟΙΧΙΣΗ!$D$34</f>
        <v>2025</v>
      </c>
      <c r="H41" s="433" t="str">
        <f>ΑΝΤΙΣΤΟΙΧΙΣΗ!$F$106</f>
        <v xml:space="preserve">ΙΑΝΟΥΑΡΙΟΣ ΤΡΕΧΟΝ ΕΤΟΣ </v>
      </c>
      <c r="I41" s="433"/>
      <c r="J41" s="433"/>
      <c r="K41" s="109">
        <f>ΑΝΤΙΣΤΟΙΧΙΣΗ!$D$34</f>
        <v>2025</v>
      </c>
      <c r="L41" s="433" t="str">
        <f>ΑΝΤΙΣΤΟΙΧΙΣΗ!$F$120</f>
        <v xml:space="preserve">ΙΑΝΟΥΑΡΙΟΣ ΠΡΟΗΓΟΥΜΕΝΟΥ ΕΤΟΥΣ </v>
      </c>
      <c r="M41" s="433"/>
      <c r="N41" s="433"/>
      <c r="O41" s="109">
        <f>ΑΝΤΙΣΤΟΙΧΙΣΗ!$D$33</f>
        <v>2024</v>
      </c>
      <c r="P41" s="433"/>
      <c r="Q41" s="433"/>
      <c r="U41"/>
      <c r="V41"/>
      <c r="W41"/>
      <c r="X41"/>
    </row>
    <row r="42" spans="1:24" ht="66" customHeight="1">
      <c r="A42" s="173">
        <v>41</v>
      </c>
      <c r="B42" s="173" t="s">
        <v>383</v>
      </c>
      <c r="C42" s="113" t="s">
        <v>307</v>
      </c>
      <c r="D42" s="113" t="s">
        <v>406</v>
      </c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393</v>
      </c>
      <c r="P42" s="114" t="s">
        <v>305</v>
      </c>
      <c r="Q42" s="114" t="s">
        <v>312</v>
      </c>
      <c r="U42"/>
      <c r="V42"/>
      <c r="W42"/>
      <c r="X42"/>
    </row>
    <row r="43" spans="1:24" ht="24" customHeight="1">
      <c r="A43" s="174">
        <v>42</v>
      </c>
      <c r="B43" s="181" t="s">
        <v>1</v>
      </c>
      <c r="C43" s="83" t="s">
        <v>34</v>
      </c>
      <c r="D43" s="65">
        <f>SUM(D44:D73)</f>
        <v>46587.336666666662</v>
      </c>
      <c r="E43" s="82"/>
      <c r="F43" s="65">
        <f>SUM(F44:F73)</f>
        <v>46587.336666666662</v>
      </c>
      <c r="G43" s="82"/>
      <c r="H43" s="65">
        <f>SUM(H44:H73)</f>
        <v>37874.084534999995</v>
      </c>
      <c r="I43" s="82"/>
      <c r="J43" s="65">
        <f>SUM(J44:J73)</f>
        <v>37874.084534999995</v>
      </c>
      <c r="K43" s="82"/>
      <c r="L43" s="65">
        <f>SUM(L44:L73)</f>
        <v>37852.28</v>
      </c>
      <c r="M43" s="82"/>
      <c r="N43" s="65">
        <f>SUM(N44:N73)</f>
        <v>37852.28</v>
      </c>
      <c r="O43" s="82"/>
      <c r="P43" s="65">
        <f>SUM(P44:P73)</f>
        <v>8735.0566666666673</v>
      </c>
      <c r="Q43" s="82"/>
      <c r="R43"/>
      <c r="S43"/>
      <c r="U43"/>
      <c r="V43"/>
      <c r="W43"/>
      <c r="X43"/>
    </row>
    <row r="44" spans="1:24" ht="28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2'!D4</f>
        <v>2197.7200000000003</v>
      </c>
      <c r="E44" s="76">
        <f t="shared" ref="E44" si="46">D44/$D$43</f>
        <v>4.7174192758103591E-2</v>
      </c>
      <c r="F44" s="66">
        <f>D44</f>
        <v>2197.7200000000003</v>
      </c>
      <c r="G44" s="76">
        <f t="shared" ref="G44" si="47">F44/$F$43</f>
        <v>4.7174192758103591E-2</v>
      </c>
      <c r="H44" s="56">
        <f>ΠΡΟΥΠΟΛΟΓΙΣΜΟΣ_ΕΞΟΔΑ!D7</f>
        <v>4850</v>
      </c>
      <c r="I44" s="426">
        <f t="shared" ref="I44:I71" si="48">H44/$H$43</f>
        <v>0.12805590048039431</v>
      </c>
      <c r="J44" s="66">
        <f>H44</f>
        <v>4850</v>
      </c>
      <c r="K44" s="77">
        <f>J44/$J$38</f>
        <v>0.12788707579905112</v>
      </c>
      <c r="L44" s="56">
        <f>'2024_60-69 ΕΞΟΔΑ+ΟΜ 2'!D4</f>
        <v>3058.18</v>
      </c>
      <c r="M44" s="76">
        <f t="shared" ref="M44:M71" si="49">L44/$L$43</f>
        <v>8.0792491231703872E-2</v>
      </c>
      <c r="N44" s="66">
        <f>L44</f>
        <v>3058.18</v>
      </c>
      <c r="O44" s="76">
        <f t="shared" ref="O44:O71" si="50">N44/$N$43</f>
        <v>8.0792491231703872E-2</v>
      </c>
      <c r="P44" s="66">
        <f>F44-N44</f>
        <v>-860.45999999999958</v>
      </c>
      <c r="Q44" s="76">
        <f>N44/F44</f>
        <v>1.3915239429954678</v>
      </c>
      <c r="R44"/>
      <c r="S44"/>
      <c r="U44"/>
      <c r="V44"/>
      <c r="W44"/>
      <c r="X44"/>
    </row>
    <row r="45" spans="1:24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2'!D5</f>
        <v>3032.62</v>
      </c>
      <c r="E45" s="76">
        <f t="shared" ref="E45:E73" si="51">D45/$D$43</f>
        <v>6.5095371768050567E-2</v>
      </c>
      <c r="F45" s="66">
        <f t="shared" ref="F45:F73" si="52">D45</f>
        <v>3032.62</v>
      </c>
      <c r="G45" s="76">
        <f t="shared" ref="G45:G73" si="53">F45/$F$43</f>
        <v>6.5095371768050567E-2</v>
      </c>
      <c r="H45" s="56">
        <f>ΠΡΟΥΠΟΛΟΓΙΣΜΟΣ_ΕΞΟΔΑ!D11</f>
        <v>4450</v>
      </c>
      <c r="I45" s="426">
        <f t="shared" si="48"/>
        <v>0.11749458910056797</v>
      </c>
      <c r="J45" s="66">
        <f t="shared" ref="J45:J71" si="54">H45</f>
        <v>4450</v>
      </c>
      <c r="K45" s="77">
        <f t="shared" ref="K45:K71" si="55">J45/$J$38</f>
        <v>0.11733968810428402</v>
      </c>
      <c r="L45" s="56">
        <f>'2024_60-69 ΕΞΟΔΑ+ΟΜ 2'!D5</f>
        <v>4189.99</v>
      </c>
      <c r="M45" s="76">
        <f t="shared" si="49"/>
        <v>0.11069319998689643</v>
      </c>
      <c r="N45" s="66">
        <f t="shared" ref="N45:N73" si="56">L45</f>
        <v>4189.99</v>
      </c>
      <c r="O45" s="76">
        <f t="shared" si="50"/>
        <v>0.11069319998689643</v>
      </c>
      <c r="P45" s="66">
        <f t="shared" ref="P45:P71" si="57">F45-N45</f>
        <v>-1157.3699999999999</v>
      </c>
      <c r="Q45" s="76">
        <f t="shared" ref="Q45:Q71" si="58">N45/F45</f>
        <v>1.3816402978282805</v>
      </c>
      <c r="R45"/>
      <c r="S45"/>
      <c r="U45"/>
      <c r="V45"/>
      <c r="W45"/>
      <c r="X45"/>
    </row>
    <row r="46" spans="1:24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2'!D6</f>
        <v>1618.22</v>
      </c>
      <c r="E46" s="76">
        <f t="shared" si="51"/>
        <v>3.4735190199396825E-2</v>
      </c>
      <c r="F46" s="66">
        <f t="shared" si="52"/>
        <v>1618.22</v>
      </c>
      <c r="G46" s="76">
        <f t="shared" si="53"/>
        <v>3.4735190199396825E-2</v>
      </c>
      <c r="H46" s="56">
        <f>ΠΡΟΥΠΟΛΟΓΙΣΜΟΣ_ΕΞΟΔΑ!D15</f>
        <v>2200</v>
      </c>
      <c r="I46" s="426">
        <f t="shared" si="48"/>
        <v>5.8087212589044833E-2</v>
      </c>
      <c r="J46" s="66">
        <f t="shared" si="54"/>
        <v>2200</v>
      </c>
      <c r="K46" s="77">
        <f t="shared" si="55"/>
        <v>5.8010632321219072E-2</v>
      </c>
      <c r="L46" s="56">
        <f>'2024_60-69 ΕΞΟΔΑ+ΟΜ 2'!D6</f>
        <v>2700.2799999999997</v>
      </c>
      <c r="M46" s="76">
        <f t="shared" si="49"/>
        <v>7.1337314423331952E-2</v>
      </c>
      <c r="N46" s="66">
        <f t="shared" si="56"/>
        <v>2700.2799999999997</v>
      </c>
      <c r="O46" s="76">
        <f t="shared" si="50"/>
        <v>7.1337314423331952E-2</v>
      </c>
      <c r="P46" s="66">
        <f t="shared" si="57"/>
        <v>-1082.0599999999997</v>
      </c>
      <c r="Q46" s="76">
        <f t="shared" si="58"/>
        <v>1.6686729863677372</v>
      </c>
      <c r="R46"/>
      <c r="S46"/>
      <c r="U46"/>
      <c r="V46"/>
      <c r="W46"/>
      <c r="X46"/>
    </row>
    <row r="47" spans="1:24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2'!D7</f>
        <v>484.84</v>
      </c>
      <c r="E47" s="76">
        <f t="shared" si="51"/>
        <v>1.0407119931947173E-2</v>
      </c>
      <c r="F47" s="66">
        <f t="shared" si="52"/>
        <v>484.84</v>
      </c>
      <c r="G47" s="76">
        <f t="shared" si="53"/>
        <v>1.0407119931947173E-2</v>
      </c>
      <c r="H47" s="56">
        <f>ΠΡΟΥΠΟΛΟΓΙΣΜΟΣ_ΕΞΟΔΑ!D19</f>
        <v>1154.33</v>
      </c>
      <c r="I47" s="426">
        <f t="shared" si="48"/>
        <v>3.0478096412687328E-2</v>
      </c>
      <c r="J47" s="66">
        <f t="shared" si="54"/>
        <v>1154.33</v>
      </c>
      <c r="K47" s="77">
        <f t="shared" si="55"/>
        <v>3.0437915094251276E-2</v>
      </c>
      <c r="L47" s="56">
        <f>'2024_60-69 ΕΞΟΔΑ+ΟΜ 2'!D7</f>
        <v>747.42000000000007</v>
      </c>
      <c r="M47" s="76">
        <f t="shared" si="49"/>
        <v>1.9745706203166628E-2</v>
      </c>
      <c r="N47" s="66">
        <f t="shared" si="56"/>
        <v>747.42000000000007</v>
      </c>
      <c r="O47" s="76">
        <f t="shared" si="50"/>
        <v>1.9745706203166628E-2</v>
      </c>
      <c r="P47" s="66">
        <f t="shared" si="57"/>
        <v>-262.5800000000001</v>
      </c>
      <c r="Q47" s="76">
        <f t="shared" si="58"/>
        <v>1.5415807276627342</v>
      </c>
      <c r="R47"/>
      <c r="S47"/>
      <c r="U47"/>
      <c r="V47"/>
      <c r="W47"/>
      <c r="X47" s="237"/>
    </row>
    <row r="48" spans="1:24" ht="38.25" customHeight="1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2'!D8</f>
        <v>513.09</v>
      </c>
      <c r="E48" s="76">
        <f t="shared" si="51"/>
        <v>1.1013507891021316E-2</v>
      </c>
      <c r="F48" s="66">
        <f t="shared" si="52"/>
        <v>513.09</v>
      </c>
      <c r="G48" s="76">
        <f t="shared" si="53"/>
        <v>1.1013507891021316E-2</v>
      </c>
      <c r="H48" s="56">
        <f>ΠΡΟΥΠΟΛΟΓΙΣΜΟΣ_ΕΞΟΔΑ!D23</f>
        <v>947.8649999999999</v>
      </c>
      <c r="I48" s="426">
        <f t="shared" si="48"/>
        <v>2.5026743527597716E-2</v>
      </c>
      <c r="J48" s="66">
        <f t="shared" si="54"/>
        <v>947.8649999999999</v>
      </c>
      <c r="K48" s="77">
        <f t="shared" si="55"/>
        <v>2.4993749093251048E-2</v>
      </c>
      <c r="L48" s="56">
        <f>'2024_60-69 ΕΞΟΔΑ+ΟΜ 2'!D8</f>
        <v>933.94999999999993</v>
      </c>
      <c r="M48" s="76">
        <f t="shared" si="49"/>
        <v>2.4673546745400805E-2</v>
      </c>
      <c r="N48" s="66">
        <f t="shared" si="56"/>
        <v>933.94999999999993</v>
      </c>
      <c r="O48" s="76">
        <f t="shared" si="50"/>
        <v>2.4673546745400805E-2</v>
      </c>
      <c r="P48" s="66">
        <f t="shared" si="57"/>
        <v>-420.8599999999999</v>
      </c>
      <c r="Q48" s="76">
        <f t="shared" si="58"/>
        <v>1.8202459607476269</v>
      </c>
      <c r="R48"/>
      <c r="S48"/>
      <c r="U48"/>
      <c r="V48"/>
      <c r="W48"/>
      <c r="X48" s="237"/>
    </row>
    <row r="49" spans="1:24" ht="37.5" customHeight="1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2'!D9</f>
        <v>382.68</v>
      </c>
      <c r="E49" s="76">
        <f t="shared" si="51"/>
        <v>8.2142493514510851E-3</v>
      </c>
      <c r="F49" s="66">
        <f t="shared" si="52"/>
        <v>382.68</v>
      </c>
      <c r="G49" s="76">
        <f t="shared" si="53"/>
        <v>8.2142493514510851E-3</v>
      </c>
      <c r="H49" s="56">
        <f>ΠΡΟΥΠΟΛΟΓΙΣΜΟΣ_ΕΞΟΔΑ!D27</f>
        <v>570.68000000000006</v>
      </c>
      <c r="I49" s="426">
        <f t="shared" si="48"/>
        <v>1.5067822945598231E-2</v>
      </c>
      <c r="J49" s="66">
        <f t="shared" si="54"/>
        <v>570.68000000000006</v>
      </c>
      <c r="K49" s="77">
        <f t="shared" si="55"/>
        <v>1.5047958024124229E-2</v>
      </c>
      <c r="L49" s="56">
        <f>'2024_60-69 ΕΞΟΔΑ+ΟΜ 2'!D9</f>
        <v>713.96</v>
      </c>
      <c r="M49" s="76">
        <f t="shared" si="49"/>
        <v>1.8861743599064576E-2</v>
      </c>
      <c r="N49" s="66">
        <f t="shared" si="56"/>
        <v>713.96</v>
      </c>
      <c r="O49" s="76">
        <f t="shared" si="50"/>
        <v>1.8861743599064576E-2</v>
      </c>
      <c r="P49" s="66">
        <f t="shared" si="57"/>
        <v>-331.28000000000003</v>
      </c>
      <c r="Q49" s="76">
        <f t="shared" si="58"/>
        <v>1.8656841225044425</v>
      </c>
      <c r="R49"/>
      <c r="S49"/>
      <c r="U49"/>
      <c r="V49"/>
      <c r="W49"/>
      <c r="X49" s="237"/>
    </row>
    <row r="50" spans="1:24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2'!D10</f>
        <v>9138.619999999999</v>
      </c>
      <c r="E50" s="76">
        <f t="shared" si="51"/>
        <v>0.19616103117005829</v>
      </c>
      <c r="F50" s="66">
        <f t="shared" si="52"/>
        <v>9138.619999999999</v>
      </c>
      <c r="G50" s="76">
        <f t="shared" si="53"/>
        <v>0.19616103117005829</v>
      </c>
      <c r="H50" s="56">
        <f>ΠΡΟΥΠΟΛΟΓΙΣΜΟΣ_ΕΞΟΔΑ!D31</f>
        <v>9967.94</v>
      </c>
      <c r="I50" s="426">
        <f t="shared" si="48"/>
        <v>0.26318629538856525</v>
      </c>
      <c r="J50" s="66">
        <f t="shared" si="54"/>
        <v>9967.94</v>
      </c>
      <c r="K50" s="77">
        <f t="shared" si="55"/>
        <v>0.26283931924544202</v>
      </c>
      <c r="L50" s="56">
        <f>'2024_60-69 ΕΞΟΔΑ+ΟΜ 2'!D10</f>
        <v>9308.57</v>
      </c>
      <c r="M50" s="76">
        <f t="shared" si="49"/>
        <v>0.24591834362421497</v>
      </c>
      <c r="N50" s="66">
        <f t="shared" si="56"/>
        <v>9308.57</v>
      </c>
      <c r="O50" s="76">
        <f t="shared" si="50"/>
        <v>0.24591834362421497</v>
      </c>
      <c r="P50" s="66">
        <f t="shared" si="57"/>
        <v>-169.95000000000073</v>
      </c>
      <c r="Q50" s="76">
        <f t="shared" si="58"/>
        <v>1.0185968997507282</v>
      </c>
      <c r="R50"/>
      <c r="S50"/>
      <c r="U50"/>
      <c r="V50"/>
      <c r="W50"/>
      <c r="X50"/>
    </row>
    <row r="51" spans="1:24" ht="24" customHeight="1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2'!D11</f>
        <v>0</v>
      </c>
      <c r="E51" s="76">
        <f t="shared" si="51"/>
        <v>0</v>
      </c>
      <c r="F51" s="66">
        <f t="shared" si="52"/>
        <v>0</v>
      </c>
      <c r="G51" s="76">
        <f t="shared" si="53"/>
        <v>0</v>
      </c>
      <c r="H51" s="56">
        <f>ΠΡΟΥΠΟΛΟΓΙΣΜΟΣ_ΕΞΟΔΑ!D35</f>
        <v>0</v>
      </c>
      <c r="I51" s="426">
        <f t="shared" si="48"/>
        <v>0</v>
      </c>
      <c r="J51" s="66">
        <f t="shared" si="54"/>
        <v>0</v>
      </c>
      <c r="K51" s="77">
        <f t="shared" si="55"/>
        <v>0</v>
      </c>
      <c r="L51" s="56">
        <f>'2024_60-69 ΕΞΟΔΑ+ΟΜ 2'!D11</f>
        <v>0</v>
      </c>
      <c r="M51" s="76">
        <f t="shared" si="49"/>
        <v>0</v>
      </c>
      <c r="N51" s="66">
        <f t="shared" si="56"/>
        <v>0</v>
      </c>
      <c r="O51" s="76">
        <f t="shared" si="50"/>
        <v>0</v>
      </c>
      <c r="P51" s="66">
        <f t="shared" si="57"/>
        <v>0</v>
      </c>
      <c r="Q51" s="76" t="e">
        <f t="shared" si="58"/>
        <v>#DIV/0!</v>
      </c>
      <c r="R51"/>
      <c r="S51"/>
      <c r="U51"/>
      <c r="V51"/>
      <c r="W51"/>
      <c r="X51"/>
    </row>
    <row r="52" spans="1:24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2'!D12</f>
        <v>321.41000000000003</v>
      </c>
      <c r="E52" s="76">
        <f t="shared" si="51"/>
        <v>6.8990850947263866E-3</v>
      </c>
      <c r="F52" s="66">
        <f t="shared" si="52"/>
        <v>321.41000000000003</v>
      </c>
      <c r="G52" s="76">
        <f t="shared" si="53"/>
        <v>6.8990850947263866E-3</v>
      </c>
      <c r="H52" s="56">
        <f>ΠΡΟΥΠΟΛΟΓΙΣΜΟΣ_ΕΞΟΔΑ!D39</f>
        <v>352.08163999999999</v>
      </c>
      <c r="I52" s="426">
        <f t="shared" si="48"/>
        <v>9.296109577899796E-3</v>
      </c>
      <c r="J52" s="66">
        <f t="shared" si="54"/>
        <v>352.08163999999999</v>
      </c>
      <c r="K52" s="77">
        <f t="shared" si="55"/>
        <v>9.2838538932235523E-3</v>
      </c>
      <c r="L52" s="56">
        <f>'2024_60-69 ΕΞΟΔΑ+ΟΜ 2'!D12</f>
        <v>335.09</v>
      </c>
      <c r="M52" s="76">
        <f t="shared" si="49"/>
        <v>8.8525711000764021E-3</v>
      </c>
      <c r="N52" s="66">
        <f t="shared" si="56"/>
        <v>335.09</v>
      </c>
      <c r="O52" s="76">
        <f t="shared" si="50"/>
        <v>8.8525711000764021E-3</v>
      </c>
      <c r="P52" s="66">
        <f t="shared" si="57"/>
        <v>-13.67999999999995</v>
      </c>
      <c r="Q52" s="76">
        <f t="shared" si="58"/>
        <v>1.042562459164307</v>
      </c>
      <c r="R52"/>
      <c r="S52"/>
      <c r="U52"/>
      <c r="V52"/>
      <c r="W52"/>
      <c r="X52"/>
    </row>
    <row r="53" spans="1:24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2'!D13</f>
        <v>321.46000000000004</v>
      </c>
      <c r="E53" s="76">
        <f t="shared" si="51"/>
        <v>6.9001583477512965E-3</v>
      </c>
      <c r="F53" s="66">
        <f t="shared" si="52"/>
        <v>321.46000000000004</v>
      </c>
      <c r="G53" s="76">
        <f t="shared" si="53"/>
        <v>6.9001583477512965E-3</v>
      </c>
      <c r="H53" s="56">
        <f>ΠΡΟΥΠΟΛΟΓΙΣΜΟΣ_ΕΞΟΔΑ!D43</f>
        <v>535.22</v>
      </c>
      <c r="I53" s="426">
        <f t="shared" si="48"/>
        <v>1.4131562691776626E-2</v>
      </c>
      <c r="J53" s="66">
        <f t="shared" si="54"/>
        <v>535.22</v>
      </c>
      <c r="K53" s="77">
        <f t="shared" si="55"/>
        <v>1.4112932104983125E-2</v>
      </c>
      <c r="L53" s="56">
        <f>'2024_60-69 ΕΞΟΔΑ+ΟΜ 2'!D13</f>
        <v>535.22</v>
      </c>
      <c r="M53" s="76">
        <f t="shared" si="49"/>
        <v>1.4139703077331141E-2</v>
      </c>
      <c r="N53" s="66">
        <f t="shared" si="56"/>
        <v>535.22</v>
      </c>
      <c r="O53" s="76">
        <f t="shared" si="50"/>
        <v>1.4139703077331141E-2</v>
      </c>
      <c r="P53" s="66">
        <f t="shared" si="57"/>
        <v>-213.76</v>
      </c>
      <c r="Q53" s="76">
        <f t="shared" si="58"/>
        <v>1.6649660922043177</v>
      </c>
      <c r="R53"/>
      <c r="S53"/>
      <c r="U53"/>
      <c r="V53"/>
      <c r="W53"/>
      <c r="X53"/>
    </row>
    <row r="54" spans="1:24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2'!D14</f>
        <v>215.19999999999996</v>
      </c>
      <c r="E54" s="76">
        <f t="shared" si="51"/>
        <v>4.6192810192125884E-3</v>
      </c>
      <c r="F54" s="66">
        <f t="shared" si="52"/>
        <v>215.19999999999996</v>
      </c>
      <c r="G54" s="76">
        <f t="shared" si="53"/>
        <v>4.6192810192125884E-3</v>
      </c>
      <c r="H54" s="56">
        <f>ΠΡΟΥΠΟΛΟΓΙΣΜΟΣ_ΕΞΟΔΑ!D47</f>
        <v>145.00039499999997</v>
      </c>
      <c r="I54" s="426">
        <f t="shared" si="48"/>
        <v>3.8284858044820326E-3</v>
      </c>
      <c r="J54" s="66">
        <f t="shared" si="54"/>
        <v>145.00039499999997</v>
      </c>
      <c r="K54" s="77">
        <f t="shared" si="55"/>
        <v>3.8234384548984229E-3</v>
      </c>
      <c r="L54" s="56">
        <f>'2024_60-69 ΕΞΟΔΑ+ΟΜ 2'!D14</f>
        <v>107.41</v>
      </c>
      <c r="M54" s="76">
        <f t="shared" si="49"/>
        <v>2.8376097820263404E-3</v>
      </c>
      <c r="N54" s="66">
        <f t="shared" si="56"/>
        <v>107.41</v>
      </c>
      <c r="O54" s="76">
        <f t="shared" si="50"/>
        <v>2.8376097820263404E-3</v>
      </c>
      <c r="P54" s="66">
        <f t="shared" si="57"/>
        <v>107.78999999999996</v>
      </c>
      <c r="Q54" s="76">
        <f t="shared" si="58"/>
        <v>0.49911710037174728</v>
      </c>
      <c r="R54"/>
      <c r="S54"/>
      <c r="U54"/>
      <c r="V54"/>
      <c r="W54"/>
      <c r="X54"/>
    </row>
    <row r="55" spans="1:24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2'!D15</f>
        <v>0</v>
      </c>
      <c r="E55" s="76">
        <f t="shared" si="51"/>
        <v>0</v>
      </c>
      <c r="F55" s="66">
        <f t="shared" si="52"/>
        <v>0</v>
      </c>
      <c r="G55" s="76">
        <f t="shared" si="53"/>
        <v>0</v>
      </c>
      <c r="H55" s="56">
        <f>ΠΡΟΥΠΟΛΟΓΙΣΜΟΣ_ΕΞΟΔΑ!D51</f>
        <v>0</v>
      </c>
      <c r="I55" s="426">
        <f t="shared" si="48"/>
        <v>0</v>
      </c>
      <c r="J55" s="66"/>
      <c r="K55" s="77">
        <f t="shared" si="55"/>
        <v>0</v>
      </c>
      <c r="L55" s="56">
        <f>'2024_60-69 ΕΞΟΔΑ+ΟΜ 2'!D15</f>
        <v>0</v>
      </c>
      <c r="M55" s="76">
        <f t="shared" si="49"/>
        <v>0</v>
      </c>
      <c r="N55" s="66">
        <f>L55</f>
        <v>0</v>
      </c>
      <c r="O55" s="76">
        <f t="shared" si="50"/>
        <v>0</v>
      </c>
      <c r="P55" s="66">
        <f t="shared" si="57"/>
        <v>0</v>
      </c>
      <c r="Q55" s="76" t="e">
        <f t="shared" si="58"/>
        <v>#DIV/0!</v>
      </c>
      <c r="R55"/>
      <c r="S55"/>
      <c r="U55"/>
      <c r="V55"/>
      <c r="W55"/>
      <c r="X55"/>
    </row>
    <row r="56" spans="1:24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2'!D16</f>
        <v>122.32000000000001</v>
      </c>
      <c r="E56" s="76">
        <f t="shared" si="51"/>
        <v>2.6256062001397953E-3</v>
      </c>
      <c r="F56" s="66">
        <f t="shared" si="52"/>
        <v>122.32000000000001</v>
      </c>
      <c r="G56" s="76">
        <f t="shared" si="53"/>
        <v>2.6256062001397953E-3</v>
      </c>
      <c r="H56" s="56">
        <f>ΠΡΟΥΠΟΛΟΓΙΣΜΟΣ_ΕΞΟΔΑ!D55</f>
        <v>128.10000000000002</v>
      </c>
      <c r="I56" s="426">
        <f t="shared" si="48"/>
        <v>3.3822599693893842E-3</v>
      </c>
      <c r="J56" s="66">
        <f t="shared" si="54"/>
        <v>128.10000000000002</v>
      </c>
      <c r="K56" s="77">
        <f t="shared" si="55"/>
        <v>3.3778009092491658E-3</v>
      </c>
      <c r="L56" s="56">
        <f>'2024_60-69 ΕΞΟΔΑ+ΟΜ 2'!D16</f>
        <v>128.10000000000002</v>
      </c>
      <c r="M56" s="76">
        <f t="shared" si="49"/>
        <v>3.3842082960392353E-3</v>
      </c>
      <c r="N56" s="66">
        <f t="shared" si="56"/>
        <v>128.10000000000002</v>
      </c>
      <c r="O56" s="76">
        <f t="shared" si="50"/>
        <v>3.3842082960392353E-3</v>
      </c>
      <c r="P56" s="66">
        <f t="shared" si="57"/>
        <v>-5.7800000000000153</v>
      </c>
      <c r="Q56" s="76">
        <f t="shared" si="58"/>
        <v>1.0472531066056248</v>
      </c>
      <c r="R56"/>
      <c r="S56"/>
      <c r="U56"/>
      <c r="V56"/>
      <c r="W56"/>
      <c r="X56"/>
    </row>
    <row r="57" spans="1:24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2'!D17</f>
        <v>1.5699999999999998</v>
      </c>
      <c r="E57" s="76">
        <f t="shared" si="51"/>
        <v>3.3700144982173625E-5</v>
      </c>
      <c r="F57" s="66">
        <f t="shared" si="52"/>
        <v>1.5699999999999998</v>
      </c>
      <c r="G57" s="76">
        <f t="shared" si="53"/>
        <v>3.3700144982173625E-5</v>
      </c>
      <c r="H57" s="56">
        <f>ΠΡΟΥΠΟΛΟΓΙΣΜΟΣ_ΕΞΟΔΑ!D59</f>
        <v>2.8400000000000003</v>
      </c>
      <c r="I57" s="426">
        <f t="shared" si="48"/>
        <v>7.4985310796766972E-5</v>
      </c>
      <c r="J57" s="66">
        <f t="shared" si="54"/>
        <v>2.8400000000000003</v>
      </c>
      <c r="K57" s="77">
        <f t="shared" si="55"/>
        <v>7.4886452632846447E-5</v>
      </c>
      <c r="L57" s="56">
        <f>'2024_60-69 ΕΞΟΔΑ+ΟΜ 2'!D17</f>
        <v>2.8400000000000003</v>
      </c>
      <c r="M57" s="76">
        <f t="shared" si="49"/>
        <v>7.5028505548410833E-5</v>
      </c>
      <c r="N57" s="66">
        <f t="shared" si="56"/>
        <v>2.8400000000000003</v>
      </c>
      <c r="O57" s="76">
        <f t="shared" si="50"/>
        <v>7.5028505548410833E-5</v>
      </c>
      <c r="P57" s="66">
        <f t="shared" si="57"/>
        <v>-1.2700000000000005</v>
      </c>
      <c r="Q57" s="76">
        <f>N57/F57</f>
        <v>1.8089171974522298</v>
      </c>
      <c r="R57"/>
      <c r="S57"/>
      <c r="U57"/>
      <c r="V57"/>
      <c r="W57"/>
      <c r="X57"/>
    </row>
    <row r="58" spans="1:24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2'!D18</f>
        <v>3780.7</v>
      </c>
      <c r="E58" s="76">
        <f t="shared" si="51"/>
        <v>8.1152954225543847E-2</v>
      </c>
      <c r="F58" s="66">
        <f t="shared" si="52"/>
        <v>3780.7</v>
      </c>
      <c r="G58" s="76">
        <f t="shared" si="53"/>
        <v>8.1152954225543847E-2</v>
      </c>
      <c r="H58" s="56">
        <f>ΠΡΟΥΠΟΛΟΓΙΣΜΟΣ_ΕΞΟΔΑ!D63</f>
        <v>768.31000000000017</v>
      </c>
      <c r="I58" s="426">
        <f t="shared" si="48"/>
        <v>2.0285902865585931E-2</v>
      </c>
      <c r="J58" s="66">
        <f t="shared" si="54"/>
        <v>768.31000000000017</v>
      </c>
      <c r="K58" s="77">
        <f t="shared" si="55"/>
        <v>2.0259158599416287E-2</v>
      </c>
      <c r="L58" s="56">
        <f>'2024_60-69 ΕΞΟΔΑ+ΟΜ 2'!D18</f>
        <v>768.31000000000017</v>
      </c>
      <c r="M58" s="76">
        <f t="shared" si="49"/>
        <v>2.0297588414753358E-2</v>
      </c>
      <c r="N58" s="66">
        <f t="shared" si="56"/>
        <v>768.31000000000017</v>
      </c>
      <c r="O58" s="76">
        <f t="shared" si="50"/>
        <v>2.0297588414753358E-2</v>
      </c>
      <c r="P58" s="66">
        <f t="shared" si="57"/>
        <v>3012.3899999999994</v>
      </c>
      <c r="Q58" s="76">
        <f>N58/F58</f>
        <v>0.20321898061205601</v>
      </c>
      <c r="R58"/>
      <c r="S58"/>
      <c r="U58"/>
      <c r="V58"/>
      <c r="W58"/>
      <c r="X58"/>
    </row>
    <row r="59" spans="1:24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2'!D19</f>
        <v>35.32</v>
      </c>
      <c r="E59" s="76">
        <f t="shared" si="51"/>
        <v>7.5814593679641561E-4</v>
      </c>
      <c r="F59" s="66">
        <f>D59</f>
        <v>35.32</v>
      </c>
      <c r="G59" s="76">
        <f t="shared" si="53"/>
        <v>7.5814593679641561E-4</v>
      </c>
      <c r="H59" s="56">
        <f>ΠΡΟΥΠΟΛΟΓΙΣΜΟΣ_ΕΞΟΔΑ!D67</f>
        <v>4.84</v>
      </c>
      <c r="I59" s="426">
        <f t="shared" si="48"/>
        <v>1.2779186769589862E-4</v>
      </c>
      <c r="J59" s="66">
        <f t="shared" si="54"/>
        <v>4.84</v>
      </c>
      <c r="K59" s="77">
        <f t="shared" si="55"/>
        <v>1.2762339110668195E-4</v>
      </c>
      <c r="L59" s="56">
        <f>'2024_60-69 ΕΞΟΔΑ+ΟΜ 2'!D19</f>
        <v>4.8399999999999181</v>
      </c>
      <c r="M59" s="76">
        <f t="shared" si="49"/>
        <v>1.2786548128672614E-4</v>
      </c>
      <c r="N59" s="66">
        <f t="shared" si="56"/>
        <v>4.8399999999999181</v>
      </c>
      <c r="O59" s="76">
        <f t="shared" si="50"/>
        <v>1.2786548128672614E-4</v>
      </c>
      <c r="P59" s="66">
        <f t="shared" si="57"/>
        <v>30.480000000000082</v>
      </c>
      <c r="Q59" s="76">
        <f t="shared" si="58"/>
        <v>0.13703284258210413</v>
      </c>
      <c r="R59"/>
      <c r="S59"/>
      <c r="U59"/>
      <c r="V59"/>
      <c r="W59"/>
      <c r="X59"/>
    </row>
    <row r="60" spans="1:24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2'!D20</f>
        <v>0</v>
      </c>
      <c r="E60" s="76">
        <f t="shared" si="51"/>
        <v>0</v>
      </c>
      <c r="F60" s="66">
        <f t="shared" si="52"/>
        <v>0</v>
      </c>
      <c r="G60" s="76">
        <f t="shared" si="53"/>
        <v>0</v>
      </c>
      <c r="H60" s="56">
        <f>ΠΡΟΥΠΟΛΟΓΙΣΜΟΣ_ΕΞΟΔΑ!D71</f>
        <v>0</v>
      </c>
      <c r="I60" s="426">
        <f t="shared" si="48"/>
        <v>0</v>
      </c>
      <c r="J60" s="66">
        <f t="shared" si="54"/>
        <v>0</v>
      </c>
      <c r="K60" s="77">
        <f t="shared" si="55"/>
        <v>0</v>
      </c>
      <c r="L60" s="56">
        <f>'2024_60-69 ΕΞΟΔΑ+ΟΜ 2'!D20</f>
        <v>0</v>
      </c>
      <c r="M60" s="76">
        <f t="shared" si="49"/>
        <v>0</v>
      </c>
      <c r="N60" s="66">
        <f t="shared" si="56"/>
        <v>0</v>
      </c>
      <c r="O60" s="76">
        <f t="shared" si="50"/>
        <v>0</v>
      </c>
      <c r="P60" s="66">
        <f t="shared" si="57"/>
        <v>0</v>
      </c>
      <c r="Q60" s="76" t="e">
        <f t="shared" si="58"/>
        <v>#DIV/0!</v>
      </c>
      <c r="R60"/>
      <c r="S60"/>
      <c r="U60"/>
      <c r="V60"/>
      <c r="W60"/>
      <c r="X60"/>
    </row>
    <row r="61" spans="1:24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2'!D21+'2025_60-69 ΕΞΟΔΑ+ΟΜ 2'!D181</f>
        <v>0</v>
      </c>
      <c r="E61" s="76">
        <f t="shared" si="51"/>
        <v>0</v>
      </c>
      <c r="F61" s="66">
        <f t="shared" si="52"/>
        <v>0</v>
      </c>
      <c r="G61" s="76">
        <f t="shared" si="53"/>
        <v>0</v>
      </c>
      <c r="H61" s="56">
        <f>ΠΡΟΥΠΟΛΟΓΙΣΜΟΣ_ΕΞΟΔΑ!D75</f>
        <v>8.99</v>
      </c>
      <c r="I61" s="426">
        <f t="shared" si="48"/>
        <v>2.3736547326159686E-4</v>
      </c>
      <c r="J61" s="66">
        <f t="shared" si="54"/>
        <v>8.99</v>
      </c>
      <c r="K61" s="77">
        <f t="shared" si="55"/>
        <v>2.3705253843989068E-4</v>
      </c>
      <c r="L61" s="56">
        <f>'2024_60-69 ΕΞΟΔΑ+ΟΜ 2'!D21</f>
        <v>8.99</v>
      </c>
      <c r="M61" s="76">
        <f t="shared" si="49"/>
        <v>2.3750220594373708E-4</v>
      </c>
      <c r="N61" s="66">
        <f t="shared" si="56"/>
        <v>8.99</v>
      </c>
      <c r="O61" s="76">
        <f t="shared" si="50"/>
        <v>2.3750220594373708E-4</v>
      </c>
      <c r="P61" s="66">
        <f t="shared" si="57"/>
        <v>-8.99</v>
      </c>
      <c r="Q61" s="76" t="e">
        <f>N61/F61</f>
        <v>#DIV/0!</v>
      </c>
      <c r="R61"/>
      <c r="S61"/>
      <c r="U61"/>
      <c r="V61"/>
      <c r="W61"/>
      <c r="X61"/>
    </row>
    <row r="62" spans="1:24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2'!D22</f>
        <v>0</v>
      </c>
      <c r="E62" s="76">
        <f t="shared" si="51"/>
        <v>0</v>
      </c>
      <c r="F62" s="66">
        <f t="shared" si="52"/>
        <v>0</v>
      </c>
      <c r="G62" s="76">
        <f t="shared" si="53"/>
        <v>0</v>
      </c>
      <c r="H62" s="56">
        <f>ΠΡΟΥΠΟΛΟΓΙΣΜΟΣ_ΕΞΟΔΑ!D79</f>
        <v>61.85</v>
      </c>
      <c r="I62" s="426">
        <f t="shared" si="48"/>
        <v>1.6330427721056469E-3</v>
      </c>
      <c r="J62" s="66">
        <f t="shared" si="54"/>
        <v>61.85</v>
      </c>
      <c r="K62" s="77">
        <f t="shared" si="55"/>
        <v>1.6308898223033634E-3</v>
      </c>
      <c r="L62" s="56">
        <f>'2024_60-69 ΕΞΟΔΑ+ΟΜ 2'!D22</f>
        <v>61.85</v>
      </c>
      <c r="M62" s="76">
        <f t="shared" si="49"/>
        <v>1.6339834747074681E-3</v>
      </c>
      <c r="N62" s="66">
        <f t="shared" si="56"/>
        <v>61.85</v>
      </c>
      <c r="O62" s="76">
        <f t="shared" si="50"/>
        <v>1.6339834747074681E-3</v>
      </c>
      <c r="P62" s="66">
        <f t="shared" si="57"/>
        <v>-61.85</v>
      </c>
      <c r="Q62" s="76" t="e">
        <f t="shared" si="58"/>
        <v>#DIV/0!</v>
      </c>
      <c r="R62"/>
      <c r="S62"/>
      <c r="U62"/>
      <c r="V62"/>
      <c r="W62"/>
      <c r="X62"/>
    </row>
    <row r="63" spans="1:24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2'!D23</f>
        <v>42.62</v>
      </c>
      <c r="E63" s="76">
        <f t="shared" si="51"/>
        <v>9.1484087843327381E-4</v>
      </c>
      <c r="F63" s="66">
        <f t="shared" si="52"/>
        <v>42.62</v>
      </c>
      <c r="G63" s="76">
        <f t="shared" si="53"/>
        <v>9.1484087843327381E-4</v>
      </c>
      <c r="H63" s="56">
        <f>ΠΡΟΥΠΟΛΟΓΙΣΜΟΣ_ΕΞΟΔΑ!D83</f>
        <v>83.76</v>
      </c>
      <c r="I63" s="426">
        <f t="shared" si="48"/>
        <v>2.2115386029356345E-3</v>
      </c>
      <c r="J63" s="66">
        <f t="shared" si="54"/>
        <v>83.76</v>
      </c>
      <c r="K63" s="77">
        <f t="shared" si="55"/>
        <v>2.2086229832842317E-3</v>
      </c>
      <c r="L63" s="56">
        <f>'2024_60-69 ΕΞΟΔΑ+ΟΜ 2'!D23</f>
        <v>83.76</v>
      </c>
      <c r="M63" s="76">
        <f t="shared" si="49"/>
        <v>2.2128125439207363E-3</v>
      </c>
      <c r="N63" s="66">
        <f t="shared" si="56"/>
        <v>83.76</v>
      </c>
      <c r="O63" s="76">
        <f t="shared" si="50"/>
        <v>2.2128125439207363E-3</v>
      </c>
      <c r="P63" s="66">
        <f t="shared" si="57"/>
        <v>-41.140000000000008</v>
      </c>
      <c r="Q63" s="76">
        <f t="shared" si="58"/>
        <v>1.9652745190051621</v>
      </c>
      <c r="R63"/>
      <c r="S63"/>
      <c r="U63"/>
      <c r="V63"/>
      <c r="W63"/>
      <c r="X63"/>
    </row>
    <row r="64" spans="1:24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2'!D24</f>
        <v>14981.98</v>
      </c>
      <c r="E64" s="76">
        <f t="shared" si="51"/>
        <v>0.3215891070828189</v>
      </c>
      <c r="F64" s="66">
        <f t="shared" si="52"/>
        <v>14981.98</v>
      </c>
      <c r="G64" s="76">
        <f t="shared" si="53"/>
        <v>0.3215891070828189</v>
      </c>
      <c r="H64" s="56">
        <f>ΠΡΟΥΠΟΛΟΓΙΣΜΟΣ_ΕΞΟΔΑ!D87</f>
        <v>3930.91</v>
      </c>
      <c r="I64" s="426">
        <f t="shared" si="48"/>
        <v>0.10378891129018283</v>
      </c>
      <c r="J64" s="66">
        <f t="shared" si="54"/>
        <v>3930.91</v>
      </c>
      <c r="K64" s="77">
        <f t="shared" si="55"/>
        <v>0.10365207940809239</v>
      </c>
      <c r="L64" s="56">
        <f>'2024_60-69 ΕΞΟΔΑ+ΟΜ 2'!D24</f>
        <v>3930.91</v>
      </c>
      <c r="M64" s="76">
        <f t="shared" si="49"/>
        <v>0.10384869814975478</v>
      </c>
      <c r="N64" s="66">
        <f t="shared" si="56"/>
        <v>3930.91</v>
      </c>
      <c r="O64" s="76">
        <f t="shared" si="50"/>
        <v>0.10384869814975478</v>
      </c>
      <c r="P64" s="66">
        <f t="shared" si="57"/>
        <v>11051.07</v>
      </c>
      <c r="Q64" s="76">
        <f t="shared" si="58"/>
        <v>0.26237586754220737</v>
      </c>
      <c r="R64"/>
      <c r="S64"/>
      <c r="U64"/>
      <c r="V64"/>
      <c r="W64"/>
      <c r="X64"/>
    </row>
    <row r="65" spans="1:24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2'!D25</f>
        <v>0</v>
      </c>
      <c r="E65" s="76">
        <f t="shared" si="51"/>
        <v>0</v>
      </c>
      <c r="F65" s="66">
        <f t="shared" si="52"/>
        <v>0</v>
      </c>
      <c r="G65" s="76">
        <f t="shared" si="53"/>
        <v>0</v>
      </c>
      <c r="H65" s="56">
        <f>ΠΡΟΥΠΟΛΟΓΙΣΜΟΣ_ΕΞΟΔΑ!D91</f>
        <v>0</v>
      </c>
      <c r="I65" s="426">
        <f t="shared" si="48"/>
        <v>0</v>
      </c>
      <c r="J65" s="66">
        <f t="shared" si="54"/>
        <v>0</v>
      </c>
      <c r="K65" s="77">
        <f t="shared" si="55"/>
        <v>0</v>
      </c>
      <c r="L65" s="56">
        <f>'2024_60-69 ΕΞΟΔΑ+ΟΜ 2'!D25</f>
        <v>0</v>
      </c>
      <c r="M65" s="76">
        <f t="shared" si="49"/>
        <v>0</v>
      </c>
      <c r="N65" s="66">
        <f t="shared" si="56"/>
        <v>0</v>
      </c>
      <c r="O65" s="76">
        <f t="shared" si="50"/>
        <v>0</v>
      </c>
      <c r="P65" s="66">
        <f t="shared" si="57"/>
        <v>0</v>
      </c>
      <c r="Q65" s="76" t="e">
        <f t="shared" si="58"/>
        <v>#DIV/0!</v>
      </c>
      <c r="R65"/>
      <c r="S65"/>
      <c r="U65"/>
      <c r="V65"/>
      <c r="W65"/>
      <c r="X65"/>
    </row>
    <row r="66" spans="1:24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2'!D26</f>
        <v>0</v>
      </c>
      <c r="E66" s="76">
        <f t="shared" si="51"/>
        <v>0</v>
      </c>
      <c r="F66" s="66">
        <f t="shared" si="52"/>
        <v>0</v>
      </c>
      <c r="G66" s="76">
        <f t="shared" si="53"/>
        <v>0</v>
      </c>
      <c r="H66" s="56">
        <f>ΠΡΟΥΠΟΛΟΓΙΣΜΟΣ_ΕΞΟΔΑ!D95</f>
        <v>0</v>
      </c>
      <c r="I66" s="426">
        <f t="shared" si="48"/>
        <v>0</v>
      </c>
      <c r="J66" s="66">
        <f t="shared" si="54"/>
        <v>0</v>
      </c>
      <c r="K66" s="77">
        <f t="shared" si="55"/>
        <v>0</v>
      </c>
      <c r="L66" s="56">
        <f>'2024_60-69 ΕΞΟΔΑ+ΟΜ 2'!D26</f>
        <v>0</v>
      </c>
      <c r="M66" s="76">
        <f t="shared" si="49"/>
        <v>0</v>
      </c>
      <c r="N66" s="66">
        <f t="shared" si="56"/>
        <v>0</v>
      </c>
      <c r="O66" s="76">
        <f t="shared" si="50"/>
        <v>0</v>
      </c>
      <c r="P66" s="66">
        <f t="shared" si="57"/>
        <v>0</v>
      </c>
      <c r="Q66" s="76" t="e">
        <f t="shared" si="58"/>
        <v>#DIV/0!</v>
      </c>
      <c r="R66"/>
      <c r="S66"/>
      <c r="U66"/>
      <c r="V66"/>
      <c r="W66"/>
      <c r="X66"/>
    </row>
    <row r="67" spans="1:24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2'!D27</f>
        <v>0</v>
      </c>
      <c r="E67" s="76">
        <f t="shared" si="51"/>
        <v>0</v>
      </c>
      <c r="F67" s="66">
        <f t="shared" si="52"/>
        <v>0</v>
      </c>
      <c r="G67" s="76">
        <f t="shared" si="53"/>
        <v>0</v>
      </c>
      <c r="H67" s="56">
        <f>ΠΡΟΥΠΟΛΟΓΙΣΜΟΣ_ΕΞΟΔΑ!D99</f>
        <v>0</v>
      </c>
      <c r="I67" s="426">
        <f t="shared" si="48"/>
        <v>0</v>
      </c>
      <c r="J67" s="66">
        <f t="shared" si="54"/>
        <v>0</v>
      </c>
      <c r="K67" s="77">
        <f t="shared" si="55"/>
        <v>0</v>
      </c>
      <c r="L67" s="56">
        <f>'2024_60-69 ΕΞΟΔΑ+ΟΜ 2'!D27</f>
        <v>0</v>
      </c>
      <c r="M67" s="76">
        <f t="shared" si="49"/>
        <v>0</v>
      </c>
      <c r="N67" s="66">
        <f t="shared" si="56"/>
        <v>0</v>
      </c>
      <c r="O67" s="76">
        <f t="shared" si="50"/>
        <v>0</v>
      </c>
      <c r="P67" s="66">
        <f t="shared" si="57"/>
        <v>0</v>
      </c>
      <c r="Q67" s="76" t="e">
        <f t="shared" si="58"/>
        <v>#DIV/0!</v>
      </c>
      <c r="R67"/>
      <c r="S67"/>
      <c r="U67"/>
      <c r="V67"/>
      <c r="W67"/>
      <c r="X67"/>
    </row>
    <row r="68" spans="1:24" ht="28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2'!D28</f>
        <v>684.1</v>
      </c>
      <c r="E68" s="76">
        <f t="shared" si="51"/>
        <v>1.4684247886818458E-2</v>
      </c>
      <c r="F68" s="66">
        <f t="shared" si="52"/>
        <v>684.1</v>
      </c>
      <c r="G68" s="76">
        <f t="shared" si="53"/>
        <v>1.4684247886818458E-2</v>
      </c>
      <c r="H68" s="56">
        <f>ΠΡΟΥΠΟΛΟΓΙΣΜΟΣ_ΕΞΟΔΑ!D103</f>
        <v>648.03</v>
      </c>
      <c r="I68" s="426">
        <f t="shared" si="48"/>
        <v>1.7110116533672146E-2</v>
      </c>
      <c r="J68" s="66">
        <f t="shared" si="54"/>
        <v>648.03</v>
      </c>
      <c r="K68" s="77">
        <f t="shared" si="55"/>
        <v>1.7087559119599815E-2</v>
      </c>
      <c r="L68" s="56">
        <f>'2024_60-69 ΕΞΟΔΑ+ΟΜ 2'!D28</f>
        <v>648.03</v>
      </c>
      <c r="M68" s="76">
        <f t="shared" si="49"/>
        <v>1.7119972693850939E-2</v>
      </c>
      <c r="N68" s="66">
        <f t="shared" si="56"/>
        <v>648.03</v>
      </c>
      <c r="O68" s="76">
        <f t="shared" si="50"/>
        <v>1.7119972693850939E-2</v>
      </c>
      <c r="P68" s="66">
        <f t="shared" si="57"/>
        <v>36.07000000000005</v>
      </c>
      <c r="Q68" s="76">
        <f t="shared" si="58"/>
        <v>0.94727379038152315</v>
      </c>
      <c r="R68"/>
      <c r="S68"/>
      <c r="U68"/>
      <c r="V68"/>
      <c r="W68"/>
      <c r="X68"/>
    </row>
    <row r="69" spans="1:24" ht="27" customHeight="1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2'!D29</f>
        <v>0</v>
      </c>
      <c r="E69" s="76">
        <f t="shared" si="51"/>
        <v>0</v>
      </c>
      <c r="F69" s="66">
        <f t="shared" si="52"/>
        <v>0</v>
      </c>
      <c r="G69" s="76">
        <f t="shared" si="53"/>
        <v>0</v>
      </c>
      <c r="H69" s="56">
        <f>ΠΡΟΥΠΟΛΟΓΙΣΜΟΣ_ΕΞΟΔΑ!D107</f>
        <v>1307.76</v>
      </c>
      <c r="I69" s="426">
        <f t="shared" si="48"/>
        <v>3.4529151425204213E-2</v>
      </c>
      <c r="J69" s="66">
        <f t="shared" si="54"/>
        <v>1307.76</v>
      </c>
      <c r="K69" s="77">
        <f t="shared" si="55"/>
        <v>3.448362932927157E-2</v>
      </c>
      <c r="L69" s="56">
        <f>'2024_60-69 ΕΞΟΔΑ+ΟΜ 2'!D29</f>
        <v>659.73</v>
      </c>
      <c r="M69" s="76">
        <f t="shared" si="49"/>
        <v>1.7429069001920098E-2</v>
      </c>
      <c r="N69" s="66">
        <f t="shared" si="56"/>
        <v>659.73</v>
      </c>
      <c r="O69" s="76">
        <f t="shared" si="50"/>
        <v>1.7429069001920098E-2</v>
      </c>
      <c r="P69" s="66">
        <f t="shared" si="57"/>
        <v>-659.73</v>
      </c>
      <c r="Q69" s="76" t="e">
        <f t="shared" si="58"/>
        <v>#DIV/0!</v>
      </c>
      <c r="R69"/>
      <c r="S69"/>
      <c r="U69"/>
      <c r="V69"/>
      <c r="W69"/>
      <c r="X69"/>
    </row>
    <row r="70" spans="1:24" ht="36" customHeight="1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51"/>
        <v>0</v>
      </c>
      <c r="F70" s="66">
        <f t="shared" si="52"/>
        <v>0</v>
      </c>
      <c r="G70" s="76">
        <f t="shared" si="53"/>
        <v>0</v>
      </c>
      <c r="H70" s="56">
        <f>ΠΡΟΥΠΟΛΟΓΙΣΜΟΣ_ΕΞΟΔΑ!D111</f>
        <v>0</v>
      </c>
      <c r="I70" s="426">
        <f t="shared" si="48"/>
        <v>0</v>
      </c>
      <c r="J70" s="66">
        <f t="shared" si="54"/>
        <v>0</v>
      </c>
      <c r="K70" s="77">
        <f t="shared" si="55"/>
        <v>0</v>
      </c>
      <c r="L70" s="56">
        <f>'2024_60-69 ΕΞΟΔΑ+ΟΜ 2'!D30</f>
        <v>59.92</v>
      </c>
      <c r="M70" s="76">
        <f t="shared" si="49"/>
        <v>1.5829957931199918E-3</v>
      </c>
      <c r="N70" s="66">
        <f t="shared" si="56"/>
        <v>59.92</v>
      </c>
      <c r="O70" s="76">
        <f t="shared" si="50"/>
        <v>1.5829957931199918E-3</v>
      </c>
      <c r="P70" s="66">
        <f t="shared" si="57"/>
        <v>-59.92</v>
      </c>
      <c r="Q70" s="76" t="e">
        <f t="shared" si="58"/>
        <v>#DIV/0!</v>
      </c>
      <c r="R70"/>
      <c r="S70"/>
      <c r="U70"/>
      <c r="V70"/>
      <c r="W70"/>
      <c r="X70"/>
    </row>
    <row r="71" spans="1:24" ht="36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2'!D31</f>
        <v>7839.9766666666674</v>
      </c>
      <c r="E71" s="76">
        <f t="shared" si="51"/>
        <v>0.16828557345447454</v>
      </c>
      <c r="F71" s="66">
        <f t="shared" si="52"/>
        <v>7839.9766666666674</v>
      </c>
      <c r="G71" s="76">
        <f t="shared" si="53"/>
        <v>0.16828557345447454</v>
      </c>
      <c r="H71" s="56">
        <f>ΠΡΟΥΠΟΛΟΓΙΣΜΟΣ_ΕΞΟΔΑ!D115</f>
        <v>4730.6275000000005</v>
      </c>
      <c r="I71" s="426">
        <f t="shared" si="48"/>
        <v>0.12490407512367352</v>
      </c>
      <c r="J71" s="66">
        <f t="shared" si="54"/>
        <v>4730.6275000000005</v>
      </c>
      <c r="K71" s="77">
        <f t="shared" si="55"/>
        <v>0.12473940570506718</v>
      </c>
      <c r="L71" s="56">
        <f>'2024_60-69 ΕΞΟΔΑ+ΟΜ 2'!D31</f>
        <v>7839.98</v>
      </c>
      <c r="M71" s="76">
        <f t="shared" si="49"/>
        <v>0.20712041652444713</v>
      </c>
      <c r="N71" s="66">
        <f t="shared" si="56"/>
        <v>7839.98</v>
      </c>
      <c r="O71" s="76">
        <f t="shared" si="50"/>
        <v>0.20712041652444713</v>
      </c>
      <c r="P71" s="66">
        <f t="shared" si="57"/>
        <v>-3.3333333321934333E-3</v>
      </c>
      <c r="Q71" s="76">
        <f t="shared" si="58"/>
        <v>1.0000004251713333</v>
      </c>
      <c r="R71" s="110"/>
      <c r="U71"/>
      <c r="V71"/>
      <c r="W71"/>
      <c r="X71"/>
    </row>
    <row r="72" spans="1:24" ht="36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2'!D32</f>
        <v>872.89</v>
      </c>
      <c r="E72" s="76">
        <f t="shared" si="51"/>
        <v>1.8736636658273589E-2</v>
      </c>
      <c r="F72" s="66">
        <f t="shared" si="52"/>
        <v>872.89</v>
      </c>
      <c r="G72" s="76">
        <f t="shared" si="53"/>
        <v>1.8736636658273589E-2</v>
      </c>
      <c r="H72" s="56">
        <f>ΠΡΟΥΠΟΛΟΓΙΣΜΟΣ_ΕΞΟΔΑ!D119</f>
        <v>1024.95</v>
      </c>
      <c r="I72" s="426">
        <f t="shared" ref="I72:I73" si="59">H72/$H$43</f>
        <v>2.7062040246882503E-2</v>
      </c>
      <c r="J72" s="66">
        <f t="shared" ref="J72:J73" si="60">H72</f>
        <v>1024.95</v>
      </c>
      <c r="K72" s="77">
        <f t="shared" ref="K72:K73" si="61">J72/$J$38</f>
        <v>2.702636254437886E-2</v>
      </c>
      <c r="L72" s="56">
        <f>'2024_60-69 ΕΞΟΔΑ+ΟΜ 2'!D32</f>
        <v>1024.95</v>
      </c>
      <c r="M72" s="76"/>
      <c r="N72" s="66">
        <f t="shared" si="56"/>
        <v>1024.95</v>
      </c>
      <c r="O72" s="76">
        <f t="shared" ref="O72:O73" si="62">N72/$N$43</f>
        <v>2.7077629141494253E-2</v>
      </c>
      <c r="P72" s="66">
        <f t="shared" ref="P72:P73" si="63">F72-N72</f>
        <v>-152.06000000000006</v>
      </c>
      <c r="Q72" s="76">
        <f t="shared" ref="Q72:Q73" si="64">N72/F72</f>
        <v>1.1742029350777303</v>
      </c>
      <c r="R72" s="89"/>
      <c r="U72"/>
      <c r="V72"/>
      <c r="W72"/>
      <c r="X72"/>
    </row>
    <row r="73" spans="1:24" ht="36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2'!D33</f>
        <v>0</v>
      </c>
      <c r="E73" s="76">
        <f t="shared" si="51"/>
        <v>0</v>
      </c>
      <c r="F73" s="66">
        <f t="shared" si="52"/>
        <v>0</v>
      </c>
      <c r="G73" s="76">
        <f t="shared" si="53"/>
        <v>0</v>
      </c>
      <c r="H73" s="56">
        <f>ΠΡΟΥΠΟΛΟΓΙΣΜΟΣ_ΕΞΟΔΑ!D123</f>
        <v>0</v>
      </c>
      <c r="I73" s="426">
        <f t="shared" si="59"/>
        <v>0</v>
      </c>
      <c r="J73" s="66">
        <f t="shared" si="60"/>
        <v>0</v>
      </c>
      <c r="K73" s="77">
        <f t="shared" si="61"/>
        <v>0</v>
      </c>
      <c r="L73" s="56">
        <f>'2024_60-69 ΕΞΟΔΑ+ΟΜ 2'!D33</f>
        <v>0</v>
      </c>
      <c r="M73" s="76"/>
      <c r="N73" s="66">
        <f t="shared" si="56"/>
        <v>0</v>
      </c>
      <c r="O73" s="76">
        <f t="shared" si="62"/>
        <v>0</v>
      </c>
      <c r="P73" s="66">
        <f t="shared" si="63"/>
        <v>0</v>
      </c>
      <c r="Q73" s="76" t="e">
        <f t="shared" si="64"/>
        <v>#DIV/0!</v>
      </c>
      <c r="R73" s="89"/>
      <c r="U73"/>
      <c r="V73"/>
      <c r="W73"/>
      <c r="X73"/>
    </row>
    <row r="74" spans="1:24" ht="35.25" customHeight="1">
      <c r="A74" s="174">
        <v>73</v>
      </c>
      <c r="B74" s="174"/>
      <c r="C74" s="187" t="s">
        <v>404</v>
      </c>
      <c r="D74" s="65">
        <f>'2025_60-69 ΕΞΟΔΑ+ΟΜ 2'!D3</f>
        <v>46690.166666666664</v>
      </c>
      <c r="E74" s="299"/>
      <c r="F74" s="65">
        <f>'2025_60-69 ΕΞΟΔΑ+ΟΜ 2'!Q3</f>
        <v>46690.166666666664</v>
      </c>
      <c r="G74" s="299"/>
      <c r="H74" s="65">
        <f>SUM(H44:H73)</f>
        <v>37874.084534999995</v>
      </c>
      <c r="I74" s="299"/>
      <c r="J74" s="65">
        <f>SUM(J44:J73)</f>
        <v>37874.084534999995</v>
      </c>
      <c r="K74" s="299"/>
      <c r="L74" s="65">
        <f>SUM(L44:L73)</f>
        <v>37852.28</v>
      </c>
      <c r="M74" s="299"/>
      <c r="N74" s="65">
        <f>SUM(N44:N73)</f>
        <v>37852.28</v>
      </c>
      <c r="O74" s="299"/>
      <c r="P74" s="65">
        <f>SUM(P44:P73)</f>
        <v>8735.0566666666673</v>
      </c>
      <c r="Q74" s="299"/>
      <c r="U74"/>
      <c r="V74"/>
      <c r="W74"/>
      <c r="X74"/>
    </row>
    <row r="75" spans="1:24" ht="15.5">
      <c r="A75" s="174">
        <v>74</v>
      </c>
      <c r="B75" s="174"/>
      <c r="C75" s="88" t="s">
        <v>382</v>
      </c>
      <c r="D75" s="65">
        <f>D43-D74</f>
        <v>-102.83000000000175</v>
      </c>
      <c r="E75" s="299"/>
      <c r="F75" s="65">
        <f>F43-F74</f>
        <v>-102.83000000000175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U75"/>
      <c r="V75"/>
      <c r="W75"/>
      <c r="X75"/>
    </row>
    <row r="76" spans="1:24" ht="27.75" customHeight="1">
      <c r="A76" s="175">
        <v>75</v>
      </c>
      <c r="B76" s="175"/>
      <c r="C76" s="55" t="s">
        <v>387</v>
      </c>
      <c r="D76" s="78">
        <f>D38-D74</f>
        <v>-25936.266666666666</v>
      </c>
      <c r="E76" s="300"/>
      <c r="F76" s="78">
        <f>F38-F74</f>
        <v>-25936.266666666666</v>
      </c>
      <c r="G76" s="300"/>
      <c r="H76" s="79">
        <f>H38-H74</f>
        <v>49.997861103904143</v>
      </c>
      <c r="I76" s="300"/>
      <c r="J76" s="79">
        <f>J38-J74</f>
        <v>49.997861103904143</v>
      </c>
      <c r="K76" s="300"/>
      <c r="L76" s="92">
        <f>L38-L74</f>
        <v>-20593.293716814158</v>
      </c>
      <c r="M76" s="300"/>
      <c r="N76" s="78">
        <f>N38-N74</f>
        <v>-20593.293716814158</v>
      </c>
      <c r="O76" s="300"/>
      <c r="P76" s="78">
        <f>P38-P74</f>
        <v>-5240.1429498525067</v>
      </c>
      <c r="Q76" s="300"/>
      <c r="U76"/>
      <c r="V76"/>
      <c r="W76"/>
      <c r="X76"/>
    </row>
    <row r="77" spans="1:24" ht="22.5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U77"/>
      <c r="V77"/>
      <c r="W77"/>
      <c r="X77"/>
    </row>
    <row r="78" spans="1:24" ht="26.25" customHeight="1">
      <c r="A78" s="74">
        <v>77</v>
      </c>
      <c r="B78" s="74"/>
      <c r="C78" s="52" t="s">
        <v>300</v>
      </c>
      <c r="D78" s="433" t="str">
        <f>ΑΝΤΙΣΤΟΙΧΙΣΗ!$F$106</f>
        <v xml:space="preserve">ΙΑΝΟΥΑΡΙΟΣ ΤΡΕΧΟΝ ΕΤΟΣ </v>
      </c>
      <c r="E78" s="433"/>
      <c r="F78" s="433"/>
      <c r="G78" s="109">
        <f>ΑΝΤΙΣΤΟΙΧΙΣΗ!$D$34</f>
        <v>2025</v>
      </c>
      <c r="H78" s="433" t="str">
        <f>ΑΝΤΙΣΤΟΙΧΙΣΗ!$F$106</f>
        <v xml:space="preserve">ΙΑΝΟΥΑΡΙΟΣ ΤΡΕΧΟΝ ΕΤΟΣ </v>
      </c>
      <c r="I78" s="433"/>
      <c r="J78" s="433"/>
      <c r="K78" s="109">
        <f>ΑΝΤΙΣΤΟΙΧΙΣΗ!$D$34</f>
        <v>2025</v>
      </c>
      <c r="L78" s="433" t="str">
        <f>ΑΝΤΙΣΤΟΙΧΙΣΗ!$F$120</f>
        <v xml:space="preserve">ΙΑΝΟΥΑΡΙΟΣ ΠΡΟΗΓΟΥΜΕΝΟΥ ΕΤΟΥΣ </v>
      </c>
      <c r="M78" s="433"/>
      <c r="N78" s="433"/>
      <c r="O78" s="109">
        <f>ΑΝΤΙΣΤΟΙΧΙΣΗ!$D$33</f>
        <v>2024</v>
      </c>
      <c r="P78" s="433"/>
      <c r="Q78" s="433"/>
      <c r="U78"/>
      <c r="V78"/>
      <c r="W78"/>
      <c r="X78"/>
    </row>
    <row r="79" spans="1:24" ht="52.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U79"/>
      <c r="V79"/>
      <c r="W79"/>
      <c r="X79"/>
    </row>
    <row r="80" spans="1:24" ht="15.5">
      <c r="A80" s="74">
        <v>79</v>
      </c>
      <c r="B80" s="74" t="s">
        <v>1</v>
      </c>
      <c r="C80" s="187" t="s">
        <v>405</v>
      </c>
      <c r="D80" s="65">
        <f>SUM(D81:D110)</f>
        <v>9618.77</v>
      </c>
      <c r="E80" s="82"/>
      <c r="F80" s="65">
        <f>SUM(F81:F110)</f>
        <v>9618.77</v>
      </c>
      <c r="G80" s="82"/>
      <c r="H80" s="65">
        <f t="shared" ref="H80:J80" si="65">SUM(H81:H110)</f>
        <v>8930.6449999999986</v>
      </c>
      <c r="I80" s="82"/>
      <c r="J80" s="65">
        <f t="shared" si="65"/>
        <v>8930.6449999999986</v>
      </c>
      <c r="K80" s="82"/>
      <c r="L80" s="65">
        <f>SUM(L81:L110)</f>
        <v>4416.7800000000007</v>
      </c>
      <c r="M80" s="82"/>
      <c r="N80" s="65">
        <f>SUM(N81:N110)</f>
        <v>4416.7800000000007</v>
      </c>
      <c r="O80" s="82"/>
      <c r="P80" s="65">
        <f>SUM(P81:P110)</f>
        <v>0</v>
      </c>
      <c r="Q80" s="82"/>
      <c r="U80"/>
      <c r="V80"/>
      <c r="W80"/>
      <c r="X80"/>
    </row>
    <row r="81" spans="1:24" ht="28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2'!D37</f>
        <v>1656.34</v>
      </c>
      <c r="E81" s="76">
        <f>D81/$D$80</f>
        <v>0.17219873227034224</v>
      </c>
      <c r="F81" s="116">
        <f>D81</f>
        <v>1656.34</v>
      </c>
      <c r="G81" s="76">
        <f>F81/$F$80</f>
        <v>0.17219873227034224</v>
      </c>
      <c r="H81" s="56">
        <f>ΠΡΟΥΠΟΛΟΓΙΣΜΟΣ_ΕΞΟΔΑ!D132</f>
        <v>1700</v>
      </c>
      <c r="I81" s="427">
        <f>H81/$H$80</f>
        <v>0.19035579177091916</v>
      </c>
      <c r="J81" s="428">
        <f>H81</f>
        <v>1700</v>
      </c>
      <c r="K81" s="58">
        <f>J81/$J$80</f>
        <v>0.19035579177091916</v>
      </c>
      <c r="L81" s="116">
        <f>'2024_60-69 ΕΞΟΔΑ+ΟΜ 2'!D35</f>
        <v>1349.58</v>
      </c>
      <c r="M81" s="76">
        <f>L81/$L$80</f>
        <v>0.30555744229959375</v>
      </c>
      <c r="N81" s="66">
        <f>L81</f>
        <v>1349.58</v>
      </c>
      <c r="O81" s="76">
        <f>N81/$N$80</f>
        <v>0.30555744229959375</v>
      </c>
      <c r="P81" s="58"/>
      <c r="Q81" s="59">
        <f>SUM(D81:P81)</f>
        <v>9413.1762239326818</v>
      </c>
      <c r="U81"/>
      <c r="V81"/>
      <c r="W81"/>
      <c r="X81"/>
    </row>
    <row r="82" spans="1:24" ht="26.25" customHeight="1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2'!D38</f>
        <v>1671.24</v>
      </c>
      <c r="E82" s="76">
        <f t="shared" ref="E82:E105" si="66">D82/$D$80</f>
        <v>0.17374778687919556</v>
      </c>
      <c r="F82" s="116">
        <f t="shared" ref="F82:F105" si="67">D82</f>
        <v>1671.24</v>
      </c>
      <c r="G82" s="76">
        <f t="shared" ref="G82:G105" si="68">F82/$F$80</f>
        <v>0.17374778687919556</v>
      </c>
      <c r="H82" s="56">
        <f>ΠΡΟΥΠΟΛΟΓΙΣΜΟΣ_ΕΞΟΔΑ!D136</f>
        <v>1650</v>
      </c>
      <c r="I82" s="427">
        <f t="shared" ref="I82:I105" si="69">H82/$H$80</f>
        <v>0.18475709201295093</v>
      </c>
      <c r="J82" s="428">
        <f t="shared" ref="J82:J105" si="70">H82</f>
        <v>1650</v>
      </c>
      <c r="K82" s="58">
        <f t="shared" ref="K82:K105" si="71">J82/$J$80</f>
        <v>0.18475709201295093</v>
      </c>
      <c r="L82" s="116">
        <f>'2024_60-69 ΕΞΟΔΑ+ΟΜ 2'!D36</f>
        <v>0</v>
      </c>
      <c r="M82" s="76">
        <f t="shared" ref="M82:M105" si="72">L82/$L$80</f>
        <v>0</v>
      </c>
      <c r="N82" s="66">
        <f t="shared" ref="N82:N105" si="73">L82</f>
        <v>0</v>
      </c>
      <c r="O82" s="76">
        <f t="shared" ref="O82:O105" si="74">N82/$N$80</f>
        <v>0</v>
      </c>
      <c r="P82" s="58"/>
      <c r="Q82" s="59">
        <f t="shared" ref="Q82:Q105" si="75">SUM(D82:P82)</f>
        <v>6643.1970097577832</v>
      </c>
      <c r="U82"/>
      <c r="V82"/>
      <c r="W82"/>
      <c r="X82"/>
    </row>
    <row r="83" spans="1:24" ht="29.25" customHeight="1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2'!D39</f>
        <v>1021.94</v>
      </c>
      <c r="E83" s="76">
        <f t="shared" si="66"/>
        <v>0.10624435348802394</v>
      </c>
      <c r="F83" s="116">
        <f t="shared" si="67"/>
        <v>1021.94</v>
      </c>
      <c r="G83" s="76">
        <f t="shared" si="68"/>
        <v>0.10624435348802394</v>
      </c>
      <c r="H83" s="56">
        <f>ΠΡΟΥΠΟΛΟΓΙΣΜΟΣ_ΕΞΟΔΑ!D140</f>
        <v>1300</v>
      </c>
      <c r="I83" s="427">
        <f t="shared" si="69"/>
        <v>0.14556619370717347</v>
      </c>
      <c r="J83" s="428">
        <f t="shared" si="70"/>
        <v>1300</v>
      </c>
      <c r="K83" s="58">
        <f t="shared" si="71"/>
        <v>0.14556619370717347</v>
      </c>
      <c r="L83" s="116">
        <f>'2024_60-69 ΕΞΟΔΑ+ΟΜ 2'!D37</f>
        <v>930.01</v>
      </c>
      <c r="M83" s="76">
        <f t="shared" si="72"/>
        <v>0.21056289876335246</v>
      </c>
      <c r="N83" s="66">
        <f t="shared" si="73"/>
        <v>930.01</v>
      </c>
      <c r="O83" s="76">
        <f t="shared" si="74"/>
        <v>0.21056289876335246</v>
      </c>
      <c r="P83" s="58"/>
      <c r="Q83" s="59">
        <f t="shared" si="75"/>
        <v>6504.824746891918</v>
      </c>
      <c r="U83"/>
      <c r="V83"/>
      <c r="W83"/>
      <c r="X83"/>
    </row>
    <row r="84" spans="1:24" ht="27" customHeight="1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2'!D40</f>
        <v>1077.96</v>
      </c>
      <c r="E84" s="76">
        <f t="shared" si="66"/>
        <v>0.11206838296372613</v>
      </c>
      <c r="F84" s="116">
        <f t="shared" si="67"/>
        <v>1077.96</v>
      </c>
      <c r="G84" s="76">
        <f t="shared" si="68"/>
        <v>0.11206838296372613</v>
      </c>
      <c r="H84" s="56">
        <f>ΠΡΟΥΠΟΛΟΓΙΣΜΟΣ_ΕΞΟΔΑ!D144</f>
        <v>1200</v>
      </c>
      <c r="I84" s="427">
        <f t="shared" si="69"/>
        <v>0.13436879419123704</v>
      </c>
      <c r="J84" s="428">
        <f t="shared" si="70"/>
        <v>1200</v>
      </c>
      <c r="K84" s="58">
        <f t="shared" si="71"/>
        <v>0.13436879419123704</v>
      </c>
      <c r="L84" s="116">
        <f>'2024_60-69 ΕΞΟΔΑ+ΟΜ 2'!D38</f>
        <v>0</v>
      </c>
      <c r="M84" s="76">
        <f t="shared" si="72"/>
        <v>0</v>
      </c>
      <c r="N84" s="66">
        <f t="shared" si="73"/>
        <v>0</v>
      </c>
      <c r="O84" s="76">
        <f t="shared" si="74"/>
        <v>0</v>
      </c>
      <c r="P84" s="58"/>
      <c r="Q84" s="59">
        <f t="shared" si="75"/>
        <v>4556.4128743543106</v>
      </c>
      <c r="U84"/>
      <c r="V84"/>
      <c r="W84"/>
      <c r="X84"/>
    </row>
    <row r="85" spans="1:24" ht="30.75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2'!D41</f>
        <v>339.13</v>
      </c>
      <c r="E85" s="76">
        <f t="shared" si="66"/>
        <v>3.5257106677880852E-2</v>
      </c>
      <c r="F85" s="116">
        <f t="shared" si="67"/>
        <v>339.13</v>
      </c>
      <c r="G85" s="76">
        <f t="shared" si="68"/>
        <v>3.5257106677880852E-2</v>
      </c>
      <c r="H85" s="56">
        <f>ΠΡΟΥΠΟΛΟΓΙΣΜΟΣ_ΕΞΟΔΑ!D148</f>
        <v>348.64</v>
      </c>
      <c r="I85" s="427">
        <f t="shared" si="69"/>
        <v>3.9038613672360736E-2</v>
      </c>
      <c r="J85" s="428">
        <f t="shared" si="70"/>
        <v>348.64</v>
      </c>
      <c r="K85" s="58">
        <f t="shared" si="71"/>
        <v>3.9038613672360736E-2</v>
      </c>
      <c r="L85" s="116">
        <f>'2024_60-69 ΕΞΟΔΑ+ΟΜ 2'!D39</f>
        <v>0</v>
      </c>
      <c r="M85" s="76">
        <f t="shared" si="72"/>
        <v>0</v>
      </c>
      <c r="N85" s="66">
        <f t="shared" si="73"/>
        <v>0</v>
      </c>
      <c r="O85" s="76">
        <f t="shared" si="74"/>
        <v>0</v>
      </c>
      <c r="P85" s="58"/>
      <c r="Q85" s="59">
        <f t="shared" si="75"/>
        <v>1375.6885914407003</v>
      </c>
      <c r="U85"/>
      <c r="V85"/>
      <c r="W85"/>
      <c r="X85"/>
    </row>
    <row r="86" spans="1:24" ht="31.5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2'!D42</f>
        <v>342.37</v>
      </c>
      <c r="E86" s="76">
        <f t="shared" si="66"/>
        <v>3.5593948082759022E-2</v>
      </c>
      <c r="F86" s="116">
        <f t="shared" si="67"/>
        <v>342.37</v>
      </c>
      <c r="G86" s="76">
        <f t="shared" si="68"/>
        <v>3.5593948082759022E-2</v>
      </c>
      <c r="H86" s="56">
        <f>ΠΡΟΥΠΟΛΟΓΙΣΜΟΣ_ΕΞΟΔΑ!D152</f>
        <v>533.8549999999999</v>
      </c>
      <c r="I86" s="427">
        <f t="shared" si="69"/>
        <v>5.9777877185802367E-2</v>
      </c>
      <c r="J86" s="428">
        <f t="shared" si="70"/>
        <v>533.8549999999999</v>
      </c>
      <c r="K86" s="58">
        <f t="shared" si="71"/>
        <v>5.9777877185802367E-2</v>
      </c>
      <c r="L86" s="116">
        <f>'2024_60-69 ΕΞΟΔΑ+ΟΜ 2'!D40</f>
        <v>300.82</v>
      </c>
      <c r="M86" s="76">
        <f t="shared" si="72"/>
        <v>6.8108440990948149E-2</v>
      </c>
      <c r="N86" s="66">
        <f t="shared" si="73"/>
        <v>300.82</v>
      </c>
      <c r="O86" s="76">
        <f t="shared" si="74"/>
        <v>6.8108440990948149E-2</v>
      </c>
      <c r="P86" s="58"/>
      <c r="Q86" s="59">
        <f t="shared" si="75"/>
        <v>2354.4169605325187</v>
      </c>
      <c r="U86"/>
      <c r="V86"/>
      <c r="W86"/>
      <c r="X86" s="237"/>
    </row>
    <row r="87" spans="1:24" s="5" customFormat="1" ht="18.75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2'!D43</f>
        <v>154.62</v>
      </c>
      <c r="E87" s="76">
        <f t="shared" si="66"/>
        <v>1.6074820377241582E-2</v>
      </c>
      <c r="F87" s="116">
        <f t="shared" si="67"/>
        <v>154.62</v>
      </c>
      <c r="G87" s="76">
        <f t="shared" si="68"/>
        <v>1.6074820377241582E-2</v>
      </c>
      <c r="H87" s="56">
        <f>ΠΡΟΥΠΟΛΟΓΙΣΜΟΣ_ΕΞΟΔΑ!D156</f>
        <v>261.47999999999996</v>
      </c>
      <c r="I87" s="427">
        <f t="shared" si="69"/>
        <v>2.9278960254270549E-2</v>
      </c>
      <c r="J87" s="428">
        <f t="shared" si="70"/>
        <v>261.47999999999996</v>
      </c>
      <c r="K87" s="58">
        <f t="shared" si="71"/>
        <v>2.9278960254270549E-2</v>
      </c>
      <c r="L87" s="116">
        <f>'2024_60-69 ΕΞΟΔΑ+ΟΜ 2'!D41</f>
        <v>176.37</v>
      </c>
      <c r="M87" s="76">
        <f t="shared" si="72"/>
        <v>3.9931805523480905E-2</v>
      </c>
      <c r="N87" s="66">
        <f t="shared" si="73"/>
        <v>176.37</v>
      </c>
      <c r="O87" s="76">
        <f t="shared" si="74"/>
        <v>3.9931805523480905E-2</v>
      </c>
      <c r="P87" s="58"/>
      <c r="Q87" s="59">
        <f t="shared" si="75"/>
        <v>1185.1105711723101</v>
      </c>
      <c r="U87"/>
      <c r="V87"/>
      <c r="W87"/>
      <c r="X87" s="237"/>
    </row>
    <row r="88" spans="1:24" s="5" customFormat="1" ht="14.2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2'!D44</f>
        <v>163.1</v>
      </c>
      <c r="E88" s="76">
        <f t="shared" si="66"/>
        <v>1.6956429980132595E-2</v>
      </c>
      <c r="F88" s="116">
        <f t="shared" si="67"/>
        <v>163.1</v>
      </c>
      <c r="G88" s="76">
        <f t="shared" si="68"/>
        <v>1.6956429980132595E-2</v>
      </c>
      <c r="H88" s="56">
        <f>ΠΡΟΥΠΟΛΟΓΙΣΜΟΣ_ΕΞΟΔΑ!D160</f>
        <v>239.68999999999997</v>
      </c>
      <c r="I88" s="427">
        <f t="shared" si="69"/>
        <v>2.6839046899748004E-2</v>
      </c>
      <c r="J88" s="428">
        <f t="shared" si="70"/>
        <v>239.68999999999997</v>
      </c>
      <c r="K88" s="58">
        <f t="shared" si="71"/>
        <v>2.6839046899748004E-2</v>
      </c>
      <c r="L88" s="116">
        <f>'2024_60-69 ΕΞΟΔΑ+ΟΜ 2'!D42</f>
        <v>0</v>
      </c>
      <c r="M88" s="76">
        <f t="shared" si="72"/>
        <v>0</v>
      </c>
      <c r="N88" s="66">
        <f t="shared" si="73"/>
        <v>0</v>
      </c>
      <c r="O88" s="76">
        <f t="shared" si="74"/>
        <v>0</v>
      </c>
      <c r="P88" s="58"/>
      <c r="Q88" s="59">
        <f t="shared" si="75"/>
        <v>805.66759095375971</v>
      </c>
      <c r="U88"/>
      <c r="V88"/>
      <c r="W88"/>
      <c r="X88" s="237"/>
    </row>
    <row r="89" spans="1:24" s="5" customFormat="1" ht="17.25" customHeight="1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2'!D45</f>
        <v>0</v>
      </c>
      <c r="E89" s="76">
        <f t="shared" si="66"/>
        <v>0</v>
      </c>
      <c r="F89" s="116">
        <f t="shared" si="67"/>
        <v>0</v>
      </c>
      <c r="G89" s="76">
        <f t="shared" si="68"/>
        <v>0</v>
      </c>
      <c r="H89" s="425">
        <f>ΠΡΟΥΠΟΛΟΓΙΣΜΟΣ_ΕΞΟΔΑ!D164</f>
        <v>0</v>
      </c>
      <c r="I89" s="427">
        <f t="shared" si="69"/>
        <v>0</v>
      </c>
      <c r="J89" s="428">
        <f t="shared" si="70"/>
        <v>0</v>
      </c>
      <c r="K89" s="58">
        <f t="shared" si="71"/>
        <v>0</v>
      </c>
      <c r="L89" s="116">
        <f>'2024_60-69 ΕΞΟΔΑ+ΟΜ 2'!D43</f>
        <v>0</v>
      </c>
      <c r="M89" s="76">
        <f t="shared" si="72"/>
        <v>0</v>
      </c>
      <c r="N89" s="66">
        <f t="shared" si="73"/>
        <v>0</v>
      </c>
      <c r="O89" s="76">
        <f t="shared" si="74"/>
        <v>0</v>
      </c>
      <c r="P89" s="119"/>
      <c r="Q89" s="59">
        <f t="shared" si="75"/>
        <v>0</v>
      </c>
      <c r="U89"/>
      <c r="V89"/>
      <c r="W89"/>
      <c r="X89"/>
    </row>
    <row r="90" spans="1:24" ht="14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2'!D46</f>
        <v>0</v>
      </c>
      <c r="E90" s="76">
        <f t="shared" si="66"/>
        <v>0</v>
      </c>
      <c r="F90" s="116">
        <f t="shared" si="67"/>
        <v>0</v>
      </c>
      <c r="G90" s="76">
        <f t="shared" si="68"/>
        <v>0</v>
      </c>
      <c r="H90" s="425">
        <f>ΠΡΟΥΠΟΛΟΓΙΣΜΟΣ_ΕΞΟΔΑ!D168</f>
        <v>0</v>
      </c>
      <c r="I90" s="427">
        <f t="shared" si="69"/>
        <v>0</v>
      </c>
      <c r="J90" s="428">
        <f t="shared" si="70"/>
        <v>0</v>
      </c>
      <c r="K90" s="58">
        <f t="shared" si="71"/>
        <v>0</v>
      </c>
      <c r="L90" s="116">
        <f>'2024_60-69 ΕΞΟΔΑ+ΟΜ 2'!D44</f>
        <v>0</v>
      </c>
      <c r="M90" s="76">
        <f t="shared" si="72"/>
        <v>0</v>
      </c>
      <c r="N90" s="66">
        <f t="shared" si="73"/>
        <v>0</v>
      </c>
      <c r="O90" s="76">
        <f t="shared" si="74"/>
        <v>0</v>
      </c>
      <c r="P90" s="119"/>
      <c r="Q90" s="59">
        <f t="shared" si="75"/>
        <v>0</v>
      </c>
      <c r="U90"/>
      <c r="V90"/>
      <c r="W90"/>
      <c r="X90"/>
    </row>
    <row r="91" spans="1:24" ht="30.75" customHeight="1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2'!D47</f>
        <v>0</v>
      </c>
      <c r="E91" s="76">
        <f t="shared" si="66"/>
        <v>0</v>
      </c>
      <c r="F91" s="116">
        <f t="shared" si="67"/>
        <v>0</v>
      </c>
      <c r="G91" s="76">
        <f t="shared" si="68"/>
        <v>0</v>
      </c>
      <c r="H91" s="425">
        <f>ΠΡΟΥΠΟΛΟΓΙΣΜΟΣ_ΕΞΟΔΑ!D172</f>
        <v>0</v>
      </c>
      <c r="I91" s="427">
        <f t="shared" si="69"/>
        <v>0</v>
      </c>
      <c r="J91" s="428">
        <f t="shared" si="70"/>
        <v>0</v>
      </c>
      <c r="K91" s="58">
        <f t="shared" si="71"/>
        <v>0</v>
      </c>
      <c r="L91" s="116">
        <f>'2024_60-69 ΕΞΟΔΑ+ΟΜ 2'!D45</f>
        <v>0</v>
      </c>
      <c r="M91" s="76">
        <f t="shared" si="72"/>
        <v>0</v>
      </c>
      <c r="N91" s="66">
        <f t="shared" si="73"/>
        <v>0</v>
      </c>
      <c r="O91" s="76">
        <f t="shared" si="74"/>
        <v>0</v>
      </c>
      <c r="P91" s="119"/>
      <c r="Q91" s="59">
        <f t="shared" si="75"/>
        <v>0</v>
      </c>
      <c r="U91"/>
      <c r="V91"/>
      <c r="W91"/>
      <c r="X91"/>
    </row>
    <row r="92" spans="1:24" s="5" customFormat="1" ht="25" customHeight="1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2'!D48</f>
        <v>0</v>
      </c>
      <c r="E92" s="76">
        <f t="shared" si="66"/>
        <v>0</v>
      </c>
      <c r="F92" s="116">
        <f t="shared" si="67"/>
        <v>0</v>
      </c>
      <c r="G92" s="76">
        <f t="shared" si="68"/>
        <v>0</v>
      </c>
      <c r="H92" s="56">
        <f>ΠΡΟΥΠΟΛΟΓΙΣΜΟΣ_ΕΞΟΔΑ!D176</f>
        <v>0</v>
      </c>
      <c r="I92" s="427">
        <f t="shared" si="69"/>
        <v>0</v>
      </c>
      <c r="J92" s="428">
        <f t="shared" si="70"/>
        <v>0</v>
      </c>
      <c r="K92" s="58">
        <f t="shared" si="71"/>
        <v>0</v>
      </c>
      <c r="L92" s="116">
        <f>'2024_60-69 ΕΞΟΔΑ+ΟΜ 2'!D46</f>
        <v>0</v>
      </c>
      <c r="M92" s="76">
        <f t="shared" si="72"/>
        <v>0</v>
      </c>
      <c r="N92" s="66">
        <f t="shared" si="73"/>
        <v>0</v>
      </c>
      <c r="O92" s="76">
        <f t="shared" si="74"/>
        <v>0</v>
      </c>
      <c r="P92" s="58"/>
      <c r="Q92" s="59">
        <f t="shared" si="75"/>
        <v>0</v>
      </c>
      <c r="U92"/>
      <c r="V92"/>
      <c r="W92"/>
      <c r="X92" s="237"/>
    </row>
    <row r="93" spans="1:24" ht="28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2'!D49</f>
        <v>0</v>
      </c>
      <c r="E93" s="76">
        <f t="shared" si="66"/>
        <v>0</v>
      </c>
      <c r="F93" s="116">
        <f t="shared" si="67"/>
        <v>0</v>
      </c>
      <c r="G93" s="76">
        <f t="shared" si="68"/>
        <v>0</v>
      </c>
      <c r="H93" s="56">
        <f>ΠΡΟΥΠΟΛΟΓΙΣΜΟΣ_ΕΞΟΔΑ!D180</f>
        <v>0</v>
      </c>
      <c r="I93" s="427">
        <f t="shared" si="69"/>
        <v>0</v>
      </c>
      <c r="J93" s="428">
        <f t="shared" si="70"/>
        <v>0</v>
      </c>
      <c r="K93" s="58">
        <f t="shared" si="71"/>
        <v>0</v>
      </c>
      <c r="L93" s="116">
        <f>'2024_60-69 ΕΞΟΔΑ+ΟΜ 2'!D47</f>
        <v>0</v>
      </c>
      <c r="M93" s="76">
        <f t="shared" si="72"/>
        <v>0</v>
      </c>
      <c r="N93" s="66">
        <f t="shared" si="73"/>
        <v>0</v>
      </c>
      <c r="O93" s="76">
        <f t="shared" si="74"/>
        <v>0</v>
      </c>
      <c r="P93" s="58"/>
      <c r="Q93" s="59">
        <f t="shared" si="75"/>
        <v>0</v>
      </c>
      <c r="U93"/>
      <c r="V93"/>
      <c r="W93"/>
      <c r="X93"/>
    </row>
    <row r="94" spans="1:24" ht="14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2'!D50</f>
        <v>0</v>
      </c>
      <c r="E94" s="76">
        <f t="shared" si="66"/>
        <v>0</v>
      </c>
      <c r="F94" s="116">
        <f t="shared" si="67"/>
        <v>0</v>
      </c>
      <c r="G94" s="76">
        <f t="shared" si="68"/>
        <v>0</v>
      </c>
      <c r="H94" s="120">
        <f>ΠΡΟΥΠΟΛΟΓΙΣΜΟΣ_ΕΞΟΔΑ!D184</f>
        <v>0</v>
      </c>
      <c r="I94" s="427">
        <f t="shared" si="69"/>
        <v>0</v>
      </c>
      <c r="J94" s="428">
        <f t="shared" si="70"/>
        <v>0</v>
      </c>
      <c r="K94" s="58">
        <f t="shared" si="71"/>
        <v>0</v>
      </c>
      <c r="L94" s="116">
        <f>'2024_60-69 ΕΞΟΔΑ+ΟΜ 2'!D48</f>
        <v>0</v>
      </c>
      <c r="M94" s="76">
        <f t="shared" si="72"/>
        <v>0</v>
      </c>
      <c r="N94" s="66">
        <f t="shared" si="73"/>
        <v>0</v>
      </c>
      <c r="O94" s="76">
        <f t="shared" si="74"/>
        <v>0</v>
      </c>
      <c r="P94" s="120"/>
      <c r="Q94" s="59">
        <f t="shared" si="75"/>
        <v>0</v>
      </c>
      <c r="U94"/>
      <c r="V94"/>
      <c r="W94"/>
      <c r="X94"/>
    </row>
    <row r="95" spans="1:24" ht="15" customHeight="1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2'!D51</f>
        <v>0</v>
      </c>
      <c r="E95" s="76">
        <f t="shared" si="66"/>
        <v>0</v>
      </c>
      <c r="F95" s="116">
        <f t="shared" si="67"/>
        <v>0</v>
      </c>
      <c r="G95" s="76">
        <f t="shared" si="68"/>
        <v>0</v>
      </c>
      <c r="H95" s="56">
        <f>ΠΡΟΥΠΟΛΟΓΙΣΜΟΣ_ΕΞΟΔΑ!D188</f>
        <v>0</v>
      </c>
      <c r="I95" s="427">
        <f t="shared" si="69"/>
        <v>0</v>
      </c>
      <c r="J95" s="428">
        <f t="shared" si="70"/>
        <v>0</v>
      </c>
      <c r="K95" s="58">
        <f t="shared" si="71"/>
        <v>0</v>
      </c>
      <c r="L95" s="116">
        <f>'2024_60-69 ΕΞΟΔΑ+ΟΜ 2'!D49</f>
        <v>0</v>
      </c>
      <c r="M95" s="76">
        <f t="shared" si="72"/>
        <v>0</v>
      </c>
      <c r="N95" s="66">
        <f t="shared" si="73"/>
        <v>0</v>
      </c>
      <c r="O95" s="76">
        <f t="shared" si="74"/>
        <v>0</v>
      </c>
      <c r="P95" s="58"/>
      <c r="Q95" s="59">
        <f t="shared" si="75"/>
        <v>0</v>
      </c>
      <c r="U95"/>
      <c r="V95"/>
      <c r="W95"/>
      <c r="X95"/>
    </row>
    <row r="96" spans="1:24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2'!D52</f>
        <v>82.13</v>
      </c>
      <c r="E96" s="76">
        <f t="shared" si="66"/>
        <v>8.5385137600753527E-3</v>
      </c>
      <c r="F96" s="116">
        <f t="shared" si="67"/>
        <v>82.13</v>
      </c>
      <c r="G96" s="76">
        <f t="shared" si="68"/>
        <v>8.5385137600753527E-3</v>
      </c>
      <c r="H96" s="56">
        <f>ΠΡΟΥΠΟΛΟΓΙΣΜΟΣ_ΕΞΟΔΑ!D192</f>
        <v>0</v>
      </c>
      <c r="I96" s="427">
        <f t="shared" si="69"/>
        <v>0</v>
      </c>
      <c r="J96" s="428">
        <f t="shared" si="70"/>
        <v>0</v>
      </c>
      <c r="K96" s="58">
        <f t="shared" si="71"/>
        <v>0</v>
      </c>
      <c r="L96" s="116">
        <f>'2024_60-69 ΕΞΟΔΑ+ΟΜ 2'!D50</f>
        <v>0</v>
      </c>
      <c r="M96" s="76">
        <f t="shared" si="72"/>
        <v>0</v>
      </c>
      <c r="N96" s="66">
        <f t="shared" si="73"/>
        <v>0</v>
      </c>
      <c r="O96" s="76">
        <f t="shared" si="74"/>
        <v>0</v>
      </c>
      <c r="P96" s="58"/>
      <c r="Q96" s="59">
        <f t="shared" si="75"/>
        <v>164.27707702752014</v>
      </c>
      <c r="U96"/>
      <c r="V96"/>
      <c r="W96"/>
      <c r="X96"/>
    </row>
    <row r="97" spans="1:24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2'!D53</f>
        <v>0</v>
      </c>
      <c r="E97" s="76">
        <f t="shared" si="66"/>
        <v>0</v>
      </c>
      <c r="F97" s="116">
        <f t="shared" si="67"/>
        <v>0</v>
      </c>
      <c r="G97" s="76">
        <f t="shared" si="68"/>
        <v>0</v>
      </c>
      <c r="H97" s="56">
        <f>ΠΡΟΥΠΟΛΟΓΙΣΜΟΣ_ΕΞΟΔΑ!D196</f>
        <v>0</v>
      </c>
      <c r="I97" s="427">
        <f t="shared" si="69"/>
        <v>0</v>
      </c>
      <c r="J97" s="428">
        <f t="shared" si="70"/>
        <v>0</v>
      </c>
      <c r="K97" s="58">
        <f t="shared" si="71"/>
        <v>0</v>
      </c>
      <c r="L97" s="116">
        <f>'2024_60-69 ΕΞΟΔΑ+ΟΜ 2'!D51</f>
        <v>0</v>
      </c>
      <c r="M97" s="76">
        <f t="shared" si="72"/>
        <v>0</v>
      </c>
      <c r="N97" s="66">
        <f t="shared" si="73"/>
        <v>0</v>
      </c>
      <c r="O97" s="76">
        <f t="shared" si="74"/>
        <v>0</v>
      </c>
      <c r="P97" s="58"/>
      <c r="Q97" s="59">
        <f t="shared" si="75"/>
        <v>0</v>
      </c>
      <c r="U97"/>
      <c r="V97"/>
      <c r="W97"/>
      <c r="X97"/>
    </row>
    <row r="98" spans="1:24" ht="14.5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2'!D54</f>
        <v>0</v>
      </c>
      <c r="E98" s="76">
        <f t="shared" si="66"/>
        <v>0</v>
      </c>
      <c r="F98" s="116">
        <f t="shared" si="67"/>
        <v>0</v>
      </c>
      <c r="G98" s="76">
        <f t="shared" si="68"/>
        <v>0</v>
      </c>
      <c r="H98" s="56">
        <f>ΠΡΟΥΠΟΛΟΓΙΣΜΟΣ_ΕΞΟΔΑ!D200</f>
        <v>0</v>
      </c>
      <c r="I98" s="427">
        <f t="shared" si="69"/>
        <v>0</v>
      </c>
      <c r="J98" s="428">
        <f t="shared" si="70"/>
        <v>0</v>
      </c>
      <c r="K98" s="58">
        <f t="shared" si="71"/>
        <v>0</v>
      </c>
      <c r="L98" s="116">
        <f>'2024_60-69 ΕΞΟΔΑ+ΟΜ 2'!D52</f>
        <v>0</v>
      </c>
      <c r="M98" s="76">
        <f t="shared" si="72"/>
        <v>0</v>
      </c>
      <c r="N98" s="66">
        <f t="shared" si="73"/>
        <v>0</v>
      </c>
      <c r="O98" s="76">
        <f t="shared" si="74"/>
        <v>0</v>
      </c>
      <c r="P98" s="58"/>
      <c r="Q98" s="59">
        <f t="shared" si="75"/>
        <v>0</v>
      </c>
      <c r="U98"/>
      <c r="V98"/>
      <c r="W98"/>
      <c r="X98"/>
    </row>
    <row r="99" spans="1:24" ht="15" customHeight="1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2'!D55</f>
        <v>1972.45</v>
      </c>
      <c r="E99" s="76">
        <f t="shared" si="66"/>
        <v>0.20506260155924302</v>
      </c>
      <c r="F99" s="116">
        <f t="shared" si="67"/>
        <v>1972.45</v>
      </c>
      <c r="G99" s="76">
        <f t="shared" si="68"/>
        <v>0.20506260155924302</v>
      </c>
      <c r="H99" s="56">
        <f>ΠΡΟΥΠΟΛΟΓΙΣΜΟΣ_ΕΞΟΔΑ!D204</f>
        <v>0</v>
      </c>
      <c r="I99" s="427">
        <f t="shared" si="69"/>
        <v>0</v>
      </c>
      <c r="J99" s="428">
        <f t="shared" si="70"/>
        <v>0</v>
      </c>
      <c r="K99" s="58">
        <f t="shared" si="71"/>
        <v>0</v>
      </c>
      <c r="L99" s="116">
        <f>'2024_60-69 ΕΞΟΔΑ+ΟΜ 2'!D53</f>
        <v>0</v>
      </c>
      <c r="M99" s="76">
        <f t="shared" si="72"/>
        <v>0</v>
      </c>
      <c r="N99" s="66">
        <f t="shared" si="73"/>
        <v>0</v>
      </c>
      <c r="O99" s="76">
        <f t="shared" si="74"/>
        <v>0</v>
      </c>
      <c r="P99" s="58"/>
      <c r="Q99" s="59">
        <f t="shared" si="75"/>
        <v>3945.3101252031188</v>
      </c>
      <c r="U99"/>
      <c r="V99"/>
      <c r="W99"/>
      <c r="X99"/>
    </row>
    <row r="100" spans="1:24" ht="49.5" customHeight="1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2'!D56</f>
        <v>96.02</v>
      </c>
      <c r="E100" s="76">
        <f t="shared" si="66"/>
        <v>9.9825653383956575E-3</v>
      </c>
      <c r="F100" s="116">
        <f t="shared" si="67"/>
        <v>96.02</v>
      </c>
      <c r="G100" s="76">
        <f t="shared" si="68"/>
        <v>9.9825653383956575E-3</v>
      </c>
      <c r="H100" s="56">
        <f>ΠΡΟΥΠΟΛΟΓΙΣΜΟΣ_ΕΞΟΔΑ!D208</f>
        <v>660</v>
      </c>
      <c r="I100" s="427">
        <f t="shared" si="69"/>
        <v>7.390283680518038E-2</v>
      </c>
      <c r="J100" s="428">
        <f t="shared" si="70"/>
        <v>660</v>
      </c>
      <c r="K100" s="58">
        <f t="shared" si="71"/>
        <v>7.390283680518038E-2</v>
      </c>
      <c r="L100" s="116">
        <f>'2024_60-69 ΕΞΟΔΑ+ΟΜ 2'!D54</f>
        <v>660</v>
      </c>
      <c r="M100" s="76">
        <f t="shared" si="72"/>
        <v>0.14943012783068205</v>
      </c>
      <c r="N100" s="66">
        <f t="shared" si="73"/>
        <v>660</v>
      </c>
      <c r="O100" s="76">
        <f t="shared" si="74"/>
        <v>0.14943012783068205</v>
      </c>
      <c r="P100" s="58"/>
      <c r="Q100" s="59">
        <f t="shared" si="75"/>
        <v>2832.5066310599486</v>
      </c>
      <c r="U100"/>
      <c r="V100"/>
      <c r="W100"/>
      <c r="X100"/>
    </row>
    <row r="101" spans="1:24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2'!D57</f>
        <v>0</v>
      </c>
      <c r="E101" s="76">
        <f t="shared" si="66"/>
        <v>0</v>
      </c>
      <c r="F101" s="116">
        <f t="shared" si="67"/>
        <v>0</v>
      </c>
      <c r="G101" s="76">
        <f t="shared" si="68"/>
        <v>0</v>
      </c>
      <c r="H101" s="56">
        <f>ΠΡΟΥΠΟΛΟΓΙΣΜΟΣ_ΕΞΟΔΑ!D212</f>
        <v>0</v>
      </c>
      <c r="I101" s="427">
        <f t="shared" si="69"/>
        <v>0</v>
      </c>
      <c r="J101" s="428">
        <f t="shared" si="70"/>
        <v>0</v>
      </c>
      <c r="K101" s="58">
        <f t="shared" si="71"/>
        <v>0</v>
      </c>
      <c r="L101" s="116">
        <f>'2024_60-69 ΕΞΟΔΑ+ΟΜ 2'!D55</f>
        <v>0</v>
      </c>
      <c r="M101" s="76">
        <f t="shared" si="72"/>
        <v>0</v>
      </c>
      <c r="N101" s="66">
        <f t="shared" si="73"/>
        <v>0</v>
      </c>
      <c r="O101" s="76">
        <f t="shared" si="74"/>
        <v>0</v>
      </c>
      <c r="P101" s="58"/>
      <c r="Q101" s="59">
        <f t="shared" si="75"/>
        <v>0</v>
      </c>
      <c r="U101"/>
      <c r="V101"/>
      <c r="W101"/>
      <c r="X101"/>
    </row>
    <row r="102" spans="1:24" ht="14.5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2'!D58</f>
        <v>0</v>
      </c>
      <c r="E102" s="76">
        <f t="shared" si="66"/>
        <v>0</v>
      </c>
      <c r="F102" s="116">
        <f t="shared" si="67"/>
        <v>0</v>
      </c>
      <c r="G102" s="76">
        <f t="shared" si="68"/>
        <v>0</v>
      </c>
      <c r="H102" s="56">
        <f>ΠΡΟΥΠΟΛΟΓΙΣΜΟΣ_ΕΞΟΔΑ!D216</f>
        <v>36.979999999999997</v>
      </c>
      <c r="I102" s="427">
        <f t="shared" si="69"/>
        <v>4.1407983409932876E-3</v>
      </c>
      <c r="J102" s="428">
        <f t="shared" si="70"/>
        <v>36.979999999999997</v>
      </c>
      <c r="K102" s="58">
        <f t="shared" si="71"/>
        <v>4.1407983409932876E-3</v>
      </c>
      <c r="L102" s="116">
        <f>'2024_60-69 ΕΞΟΔΑ+ΟΜ 2'!D56</f>
        <v>0</v>
      </c>
      <c r="M102" s="76">
        <f t="shared" si="72"/>
        <v>0</v>
      </c>
      <c r="N102" s="66">
        <f t="shared" si="73"/>
        <v>0</v>
      </c>
      <c r="O102" s="76">
        <f t="shared" si="74"/>
        <v>0</v>
      </c>
      <c r="P102" s="58"/>
      <c r="Q102" s="59">
        <f t="shared" si="75"/>
        <v>73.96828159668199</v>
      </c>
      <c r="U102"/>
      <c r="V102"/>
      <c r="W102"/>
      <c r="X102"/>
    </row>
    <row r="103" spans="1:24" ht="15" customHeight="1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2'!D59</f>
        <v>1041.47</v>
      </c>
      <c r="E103" s="76">
        <f t="shared" si="66"/>
        <v>0.10827475862298402</v>
      </c>
      <c r="F103" s="116">
        <f t="shared" si="67"/>
        <v>1041.47</v>
      </c>
      <c r="G103" s="76">
        <f t="shared" si="68"/>
        <v>0.10827475862298402</v>
      </c>
      <c r="H103" s="56">
        <f>ΠΡΟΥΠΟΛΟΓΙΣΜΟΣ_ΕΞΟΔΑ!D220</f>
        <v>1000</v>
      </c>
      <c r="I103" s="427">
        <f t="shared" si="69"/>
        <v>0.11197399515936421</v>
      </c>
      <c r="J103" s="428">
        <f t="shared" si="70"/>
        <v>1000</v>
      </c>
      <c r="K103" s="58">
        <f t="shared" si="71"/>
        <v>0.11197399515936421</v>
      </c>
      <c r="L103" s="116">
        <f>'2024_60-69 ΕΞΟΔΑ+ΟΜ 2'!D57</f>
        <v>1000</v>
      </c>
      <c r="M103" s="76">
        <f t="shared" si="72"/>
        <v>0.22640928459194251</v>
      </c>
      <c r="N103" s="66">
        <f t="shared" si="73"/>
        <v>1000</v>
      </c>
      <c r="O103" s="76">
        <f t="shared" si="74"/>
        <v>0.22640928459194251</v>
      </c>
      <c r="P103" s="58"/>
      <c r="Q103" s="59">
        <f t="shared" si="75"/>
        <v>6083.8333160767488</v>
      </c>
      <c r="U103"/>
      <c r="V103"/>
      <c r="W103"/>
      <c r="X103"/>
    </row>
    <row r="104" spans="1:24" ht="15" customHeight="1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2'!D60</f>
        <v>0</v>
      </c>
      <c r="E104" s="76">
        <f t="shared" si="66"/>
        <v>0</v>
      </c>
      <c r="F104" s="116">
        <f t="shared" si="67"/>
        <v>0</v>
      </c>
      <c r="G104" s="76">
        <f t="shared" si="68"/>
        <v>0</v>
      </c>
      <c r="H104" s="56">
        <f>ΠΡΟΥΠΟΛΟΓΙΣΜΟΣ_ΕΞΟΔΑ!D224</f>
        <v>0</v>
      </c>
      <c r="I104" s="427">
        <f t="shared" si="69"/>
        <v>0</v>
      </c>
      <c r="J104" s="428">
        <f t="shared" si="70"/>
        <v>0</v>
      </c>
      <c r="K104" s="58">
        <f t="shared" si="71"/>
        <v>0</v>
      </c>
      <c r="L104" s="116">
        <f>'2024_60-69 ΕΞΟΔΑ+ΟΜ 2'!D58</f>
        <v>0</v>
      </c>
      <c r="M104" s="76">
        <f t="shared" si="72"/>
        <v>0</v>
      </c>
      <c r="N104" s="66">
        <f t="shared" si="73"/>
        <v>0</v>
      </c>
      <c r="O104" s="76">
        <f t="shared" si="74"/>
        <v>0</v>
      </c>
      <c r="P104" s="58"/>
      <c r="Q104" s="59">
        <f t="shared" si="75"/>
        <v>0</v>
      </c>
      <c r="U104"/>
      <c r="V104"/>
      <c r="W104"/>
      <c r="X104"/>
    </row>
    <row r="105" spans="1:24" ht="28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2'!D61</f>
        <v>0</v>
      </c>
      <c r="E105" s="76">
        <f t="shared" si="66"/>
        <v>0</v>
      </c>
      <c r="F105" s="116">
        <f t="shared" si="67"/>
        <v>0</v>
      </c>
      <c r="G105" s="76">
        <f t="shared" si="68"/>
        <v>0</v>
      </c>
      <c r="H105" s="56">
        <f>ΠΡΟΥΠΟΛΟΓΙΣΜΟΣ_ΕΞΟΔΑ!D228</f>
        <v>0</v>
      </c>
      <c r="I105" s="427">
        <f t="shared" si="69"/>
        <v>0</v>
      </c>
      <c r="J105" s="428">
        <f t="shared" si="70"/>
        <v>0</v>
      </c>
      <c r="K105" s="58">
        <f t="shared" si="71"/>
        <v>0</v>
      </c>
      <c r="L105" s="116">
        <f>'2024_60-69 ΕΞΟΔΑ+ΟΜ 2'!D59</f>
        <v>0</v>
      </c>
      <c r="M105" s="76">
        <f t="shared" si="72"/>
        <v>0</v>
      </c>
      <c r="N105" s="66">
        <f t="shared" si="73"/>
        <v>0</v>
      </c>
      <c r="O105" s="76">
        <f t="shared" si="74"/>
        <v>0</v>
      </c>
      <c r="P105" s="58"/>
      <c r="Q105" s="59">
        <f t="shared" si="75"/>
        <v>0</v>
      </c>
      <c r="U105"/>
      <c r="V105"/>
      <c r="W105"/>
      <c r="X105"/>
    </row>
    <row r="106" spans="1:24" ht="15" customHeight="1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U106"/>
      <c r="V106"/>
      <c r="W106"/>
      <c r="X106"/>
    </row>
    <row r="107" spans="1:24" ht="14.5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U107"/>
      <c r="V107"/>
      <c r="W107"/>
      <c r="X107"/>
    </row>
    <row r="108" spans="1:24" ht="14.5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U108"/>
      <c r="V108"/>
      <c r="W108"/>
      <c r="X108"/>
    </row>
    <row r="109" spans="1:24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U109"/>
      <c r="V109"/>
      <c r="W109"/>
      <c r="X109"/>
    </row>
    <row r="110" spans="1:24" ht="26.25" customHeight="1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U110"/>
      <c r="V110"/>
      <c r="W110"/>
      <c r="X110"/>
    </row>
    <row r="111" spans="1:24" ht="45" customHeight="1">
      <c r="A111" s="174">
        <v>110</v>
      </c>
      <c r="B111" s="174"/>
      <c r="C111" s="75" t="s">
        <v>370</v>
      </c>
      <c r="D111" s="65">
        <f>'2025_60-69 ΕΞΟΔΑ+ΟΜ 2'!D36</f>
        <v>9618.77</v>
      </c>
      <c r="E111" s="82"/>
      <c r="F111" s="65">
        <f>'2025_60-69 ΕΞΟΔΑ+ΟΜ 2'!Q36</f>
        <v>9618.77</v>
      </c>
      <c r="G111" s="82"/>
      <c r="H111" s="65">
        <f>SUM(H81:H110)</f>
        <v>8930.6449999999986</v>
      </c>
      <c r="I111" s="82"/>
      <c r="J111" s="65">
        <f>SUM(J81:J110)</f>
        <v>8930.6449999999986</v>
      </c>
      <c r="K111" s="82"/>
      <c r="L111" s="65">
        <f>SUM(L81:L110)</f>
        <v>4416.7800000000007</v>
      </c>
      <c r="M111" s="82"/>
      <c r="N111" s="65">
        <f>SUM(N81:N110)</f>
        <v>4416.7800000000007</v>
      </c>
      <c r="O111" s="82"/>
      <c r="P111" s="65">
        <f>SUM(P81:P110)</f>
        <v>0</v>
      </c>
      <c r="Q111" s="82"/>
      <c r="U111"/>
      <c r="V111"/>
      <c r="W111"/>
      <c r="X111"/>
    </row>
    <row r="112" spans="1:24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U112"/>
      <c r="V112"/>
      <c r="W112"/>
      <c r="X112"/>
    </row>
    <row r="113" spans="1:24" ht="26.2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U113"/>
      <c r="V113"/>
      <c r="W113"/>
      <c r="X113"/>
    </row>
    <row r="114" spans="1:24" ht="30" customHeight="1">
      <c r="A114" s="174">
        <v>113</v>
      </c>
      <c r="B114" s="74"/>
      <c r="C114" s="52" t="s">
        <v>413</v>
      </c>
      <c r="D114" s="433" t="str">
        <f>ΑΝΤΙΣΤΟΙΧΙΣΗ!$F$106</f>
        <v xml:space="preserve">ΙΑΝΟΥΑΡΙΟΣ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ΑΝΤΙΣΤΟΙΧΙΣΗ!$F$106</f>
        <v xml:space="preserve">ΙΑΝΟΥΑΡΙΟΣ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ΑΝΤΙΣΤΟΙΧΙΣΗ!$F$120</f>
        <v xml:space="preserve">ΙΑΝΟΥΑΡΙΟΣ ΠΡΟΗΓΟΥΜΕΝΟΥ ΕΤΟΥΣ </v>
      </c>
      <c r="M114" s="433"/>
      <c r="N114" s="433"/>
      <c r="O114" s="109">
        <f>ΑΝΤΙΣΤΟΙΧΙΣΗ!$D$33</f>
        <v>2024</v>
      </c>
      <c r="P114" s="433"/>
      <c r="Q114" s="433"/>
      <c r="U114"/>
      <c r="V114"/>
      <c r="W114"/>
      <c r="X114"/>
    </row>
    <row r="115" spans="1:24" ht="4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U115"/>
      <c r="V115"/>
      <c r="W115"/>
      <c r="X115"/>
    </row>
    <row r="116" spans="1:24" ht="29.25" customHeight="1">
      <c r="A116" s="174">
        <v>115</v>
      </c>
      <c r="B116" s="74" t="s">
        <v>1</v>
      </c>
      <c r="C116" s="83" t="s">
        <v>422</v>
      </c>
      <c r="D116" s="65">
        <f>SUM(D117:D156)</f>
        <v>9731.61</v>
      </c>
      <c r="E116" s="82"/>
      <c r="F116" s="65">
        <f>SUM(F117:F156)</f>
        <v>9731.61</v>
      </c>
      <c r="G116" s="82"/>
      <c r="H116" s="65">
        <f>SUM(H117:H156)</f>
        <v>8247.8999166666672</v>
      </c>
      <c r="I116" s="82"/>
      <c r="J116" s="65">
        <f>SUM(J117:J156)</f>
        <v>8247.8999166666672</v>
      </c>
      <c r="K116" s="82"/>
      <c r="L116" s="65">
        <f>SUM(L117:L156)</f>
        <v>12633.890000000001</v>
      </c>
      <c r="M116" s="82"/>
      <c r="N116" s="65">
        <f>SUM(N117:N156)</f>
        <v>12633.890000000001</v>
      </c>
      <c r="O116" s="82"/>
      <c r="P116" s="65">
        <f>SUM(P117:P156)</f>
        <v>0</v>
      </c>
      <c r="Q116" s="82"/>
      <c r="U116"/>
      <c r="V116"/>
      <c r="W116"/>
      <c r="X116"/>
    </row>
    <row r="117" spans="1:24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2'!D71</f>
        <v>1057.42</v>
      </c>
      <c r="E117" s="76">
        <f>D117/$D$116</f>
        <v>0.1086582795652518</v>
      </c>
      <c r="F117" s="66">
        <f>D117</f>
        <v>1057.42</v>
      </c>
      <c r="G117" s="76">
        <f>F117/$F$116</f>
        <v>0.1086582795652518</v>
      </c>
      <c r="H117" s="56">
        <f>ΠΡΟΥΠΟΛΟΓΙΣΜΟΣ_ΕΞΟΔΑ!D237</f>
        <v>1200</v>
      </c>
      <c r="I117" s="426">
        <f>H117/$H$116</f>
        <v>0.14549158114481242</v>
      </c>
      <c r="J117" s="66">
        <f>H117</f>
        <v>1200</v>
      </c>
      <c r="K117" s="66">
        <f>J117/$J$116</f>
        <v>0.14549158114481242</v>
      </c>
      <c r="L117" s="56">
        <f>'2024_60-69 ΕΞΟΔΑ+ΟΜ 2'!D66</f>
        <v>1223.8900000000001</v>
      </c>
      <c r="M117" s="76">
        <f>L117/$L$116</f>
        <v>9.6873567840150582E-2</v>
      </c>
      <c r="N117" s="66">
        <f>L117</f>
        <v>1223.8900000000001</v>
      </c>
      <c r="O117" s="76">
        <f>N117/$N$116</f>
        <v>9.6873567840150582E-2</v>
      </c>
      <c r="P117" s="66"/>
      <c r="Q117" s="80">
        <f>SUM(D117:P117)</f>
        <v>6963.3220468570998</v>
      </c>
      <c r="U117"/>
      <c r="V117"/>
      <c r="W117"/>
      <c r="X117"/>
    </row>
    <row r="118" spans="1:24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2'!D72</f>
        <v>230.41</v>
      </c>
      <c r="E118" s="76">
        <f t="shared" ref="E118:E153" si="76">D118/$D$116</f>
        <v>2.3676452303370149E-2</v>
      </c>
      <c r="F118" s="66">
        <f t="shared" ref="F118:F153" si="77">D118</f>
        <v>230.41</v>
      </c>
      <c r="G118" s="76">
        <f t="shared" ref="G118:G153" si="78">F118/$F$116</f>
        <v>2.3676452303370149E-2</v>
      </c>
      <c r="H118" s="56">
        <f>ΠΡΟΥΠΟΛΟΓΙΣΜΟΣ_ΕΞΟΔΑ!D241</f>
        <v>239.68999999999997</v>
      </c>
      <c r="I118" s="426">
        <f>H118/$H$116</f>
        <v>2.9060730903833404E-2</v>
      </c>
      <c r="J118" s="66">
        <f t="shared" ref="J118:J153" si="79">H118</f>
        <v>239.68999999999997</v>
      </c>
      <c r="K118" s="66">
        <f t="shared" ref="K118:K153" si="80">J118/$J$116</f>
        <v>2.9060730903833404E-2</v>
      </c>
      <c r="L118" s="56">
        <f>'2024_60-69 ΕΞΟΔΑ+ΟΜ 2'!D67</f>
        <v>272.81</v>
      </c>
      <c r="M118" s="76">
        <f t="shared" ref="M118:M153" si="81">L118/$L$116</f>
        <v>2.1593507621168143E-2</v>
      </c>
      <c r="N118" s="66">
        <f t="shared" ref="N118:N153" si="82">L118</f>
        <v>272.81</v>
      </c>
      <c r="O118" s="76">
        <f t="shared" ref="O118:O153" si="83">N118/$N$116</f>
        <v>2.1593507621168143E-2</v>
      </c>
      <c r="P118" s="66"/>
      <c r="Q118" s="80">
        <f t="shared" ref="Q118:Q153" si="84">SUM(D118:P118)</f>
        <v>1485.9686613816566</v>
      </c>
      <c r="U118"/>
      <c r="V118"/>
      <c r="W118"/>
      <c r="X118" s="237"/>
    </row>
    <row r="119" spans="1:24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2'!D73</f>
        <v>875.5</v>
      </c>
      <c r="E119" s="76">
        <f t="shared" si="76"/>
        <v>8.9964558793457605E-2</v>
      </c>
      <c r="F119" s="66">
        <f t="shared" si="77"/>
        <v>875.5</v>
      </c>
      <c r="G119" s="76">
        <f t="shared" si="78"/>
        <v>8.9964558793457605E-2</v>
      </c>
      <c r="H119" s="56">
        <f>ΠΡΟΥΠΟΛΟΓΙΣΜΟΣ_ΕΞΟΔΑ!D245</f>
        <v>850</v>
      </c>
      <c r="I119" s="426">
        <f t="shared" ref="I119:I153" si="85">H119/$H$116</f>
        <v>0.10305653664424214</v>
      </c>
      <c r="J119" s="66">
        <f t="shared" si="79"/>
        <v>850</v>
      </c>
      <c r="K119" s="66">
        <f t="shared" si="80"/>
        <v>0.10305653664424214</v>
      </c>
      <c r="L119" s="56">
        <f>'2024_60-69 ΕΞΟΔΑ+ΟΜ 2'!D68</f>
        <v>850</v>
      </c>
      <c r="M119" s="76">
        <f t="shared" si="81"/>
        <v>6.7279357347578603E-2</v>
      </c>
      <c r="N119" s="66">
        <f t="shared" si="82"/>
        <v>850</v>
      </c>
      <c r="O119" s="76">
        <f t="shared" si="83"/>
        <v>6.7279357347578603E-2</v>
      </c>
      <c r="P119" s="66"/>
      <c r="Q119" s="80">
        <f t="shared" si="84"/>
        <v>5151.5206009055701</v>
      </c>
      <c r="U119"/>
      <c r="V119"/>
      <c r="W119"/>
      <c r="X119"/>
    </row>
    <row r="120" spans="1:24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2'!D74</f>
        <v>0</v>
      </c>
      <c r="E120" s="76">
        <f t="shared" si="76"/>
        <v>0</v>
      </c>
      <c r="F120" s="66">
        <f t="shared" si="77"/>
        <v>0</v>
      </c>
      <c r="G120" s="76">
        <f t="shared" si="78"/>
        <v>0</v>
      </c>
      <c r="H120" s="56">
        <f>ΠΡΟΥΠΟΛΟΓΙΣΜΟΣ_ΕΞΟΔΑ!D249</f>
        <v>0</v>
      </c>
      <c r="I120" s="426">
        <f t="shared" si="85"/>
        <v>0</v>
      </c>
      <c r="J120" s="66">
        <f t="shared" si="79"/>
        <v>0</v>
      </c>
      <c r="K120" s="66">
        <f t="shared" si="80"/>
        <v>0</v>
      </c>
      <c r="L120" s="56">
        <f>'2024_60-69 ΕΞΟΔΑ+ΟΜ 2'!D69</f>
        <v>0</v>
      </c>
      <c r="M120" s="76">
        <f t="shared" si="81"/>
        <v>0</v>
      </c>
      <c r="N120" s="66">
        <f t="shared" si="82"/>
        <v>0</v>
      </c>
      <c r="O120" s="76">
        <f t="shared" si="83"/>
        <v>0</v>
      </c>
      <c r="P120" s="66"/>
      <c r="Q120" s="80">
        <f t="shared" si="84"/>
        <v>0</v>
      </c>
      <c r="U120"/>
      <c r="V120"/>
      <c r="W120"/>
      <c r="X120"/>
    </row>
    <row r="121" spans="1:24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2'!D75</f>
        <v>248.55</v>
      </c>
      <c r="E121" s="76">
        <f t="shared" si="76"/>
        <v>2.554048096871946E-2</v>
      </c>
      <c r="F121" s="66">
        <f t="shared" si="77"/>
        <v>248.55</v>
      </c>
      <c r="G121" s="76">
        <f t="shared" si="78"/>
        <v>2.554048096871946E-2</v>
      </c>
      <c r="H121" s="56">
        <f>ΠΡΟΥΠΟΛΟΓΙΣΜΟΣ_ΕΞΟΔΑ!D253</f>
        <v>248.55</v>
      </c>
      <c r="I121" s="426">
        <f t="shared" si="85"/>
        <v>3.0134943744619273E-2</v>
      </c>
      <c r="J121" s="66">
        <f t="shared" si="79"/>
        <v>248.55</v>
      </c>
      <c r="K121" s="66">
        <f t="shared" si="80"/>
        <v>3.0134943744619273E-2</v>
      </c>
      <c r="L121" s="56">
        <f>'2024_60-69 ΕΞΟΔΑ+ΟΜ 2'!D70</f>
        <v>241.31</v>
      </c>
      <c r="M121" s="76">
        <f t="shared" si="81"/>
        <v>1.9100213790051994E-2</v>
      </c>
      <c r="N121" s="66">
        <f t="shared" si="82"/>
        <v>241.31</v>
      </c>
      <c r="O121" s="76">
        <f t="shared" si="83"/>
        <v>1.9100213790051994E-2</v>
      </c>
      <c r="P121" s="66"/>
      <c r="Q121" s="80">
        <f t="shared" si="84"/>
        <v>1476.9695512770072</v>
      </c>
      <c r="U121"/>
      <c r="V121"/>
      <c r="W121"/>
      <c r="X121"/>
    </row>
    <row r="122" spans="1:24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2'!D76</f>
        <v>965.25</v>
      </c>
      <c r="E122" s="76">
        <f t="shared" si="76"/>
        <v>9.9187082096384868E-2</v>
      </c>
      <c r="F122" s="66">
        <f t="shared" si="77"/>
        <v>965.25</v>
      </c>
      <c r="G122" s="76">
        <f t="shared" si="78"/>
        <v>9.9187082096384868E-2</v>
      </c>
      <c r="H122" s="56">
        <f>ΠΡΟΥΠΟΛΟΓΙΣΜΟΣ_ΕΞΟΔΑ!D257</f>
        <v>965.25</v>
      </c>
      <c r="I122" s="426">
        <f t="shared" si="85"/>
        <v>0.1170297905833585</v>
      </c>
      <c r="J122" s="66">
        <f t="shared" si="79"/>
        <v>965.25</v>
      </c>
      <c r="K122" s="66">
        <f t="shared" si="80"/>
        <v>0.1170297905833585</v>
      </c>
      <c r="L122" s="56">
        <f>'2024_60-69 ΕΞΟΔΑ+ΟΜ 2'!D71</f>
        <v>965.25</v>
      </c>
      <c r="M122" s="76">
        <f t="shared" si="81"/>
        <v>7.6401646682059121E-2</v>
      </c>
      <c r="N122" s="66">
        <f t="shared" si="82"/>
        <v>965.25</v>
      </c>
      <c r="O122" s="76">
        <f t="shared" si="83"/>
        <v>7.6401646682059121E-2</v>
      </c>
      <c r="P122" s="66"/>
      <c r="Q122" s="80">
        <f t="shared" si="84"/>
        <v>5792.0852370387229</v>
      </c>
      <c r="U122"/>
      <c r="V122"/>
      <c r="W122"/>
      <c r="X122"/>
    </row>
    <row r="123" spans="1:24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2'!D77</f>
        <v>31.52</v>
      </c>
      <c r="E123" s="76">
        <f t="shared" si="76"/>
        <v>3.2389296324040933E-3</v>
      </c>
      <c r="F123" s="66">
        <f t="shared" si="77"/>
        <v>31.52</v>
      </c>
      <c r="G123" s="76">
        <f t="shared" si="78"/>
        <v>3.2389296324040933E-3</v>
      </c>
      <c r="H123" s="56">
        <f>ΠΡΟΥΠΟΛΟΓΙΣΜΟΣ_ΕΞΟΔΑ!D261</f>
        <v>30.6</v>
      </c>
      <c r="I123" s="426">
        <f t="shared" si="85"/>
        <v>3.7100353191927169E-3</v>
      </c>
      <c r="J123" s="66">
        <f t="shared" si="79"/>
        <v>30.6</v>
      </c>
      <c r="K123" s="66">
        <f t="shared" si="80"/>
        <v>3.7100353191927169E-3</v>
      </c>
      <c r="L123" s="56">
        <f>'2024_60-69 ΕΞΟΔΑ+ΟΜ 2'!D72</f>
        <v>30.6</v>
      </c>
      <c r="M123" s="76">
        <f t="shared" si="81"/>
        <v>2.4220568645128299E-3</v>
      </c>
      <c r="N123" s="66">
        <f t="shared" si="82"/>
        <v>30.6</v>
      </c>
      <c r="O123" s="76">
        <f t="shared" si="83"/>
        <v>2.4220568645128299E-3</v>
      </c>
      <c r="P123" s="66"/>
      <c r="Q123" s="80">
        <f t="shared" si="84"/>
        <v>185.45874204363218</v>
      </c>
      <c r="U123"/>
      <c r="V123"/>
      <c r="W123"/>
      <c r="X123"/>
    </row>
    <row r="124" spans="1:24" ht="15" customHeight="1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2'!D78</f>
        <v>8.9499999999999993</v>
      </c>
      <c r="E124" s="76">
        <f t="shared" si="76"/>
        <v>9.19683382297482E-4</v>
      </c>
      <c r="F124" s="66">
        <f t="shared" si="77"/>
        <v>8.9499999999999993</v>
      </c>
      <c r="G124" s="76">
        <f t="shared" si="78"/>
        <v>9.19683382297482E-4</v>
      </c>
      <c r="H124" s="56">
        <f>ΠΡΟΥΠΟΛΟΓΙΣΜΟΣ_ΕΞΟΔΑ!D265</f>
        <v>8.9499999999999886</v>
      </c>
      <c r="I124" s="426">
        <f t="shared" si="85"/>
        <v>1.0851247093717246E-3</v>
      </c>
      <c r="J124" s="66">
        <f t="shared" si="79"/>
        <v>8.9499999999999886</v>
      </c>
      <c r="K124" s="66">
        <f t="shared" si="80"/>
        <v>1.0851247093717246E-3</v>
      </c>
      <c r="L124" s="56">
        <f>'2024_60-69 ΕΞΟΔΑ+ΟΜ 2'!D73</f>
        <v>8.69</v>
      </c>
      <c r="M124" s="76">
        <f t="shared" si="81"/>
        <v>6.8783248864759774E-4</v>
      </c>
      <c r="N124" s="66">
        <f t="shared" si="82"/>
        <v>8.69</v>
      </c>
      <c r="O124" s="76">
        <f t="shared" si="83"/>
        <v>6.8783248864759774E-4</v>
      </c>
      <c r="P124" s="66"/>
      <c r="Q124" s="80">
        <f t="shared" si="84"/>
        <v>53.185385281160599</v>
      </c>
      <c r="U124"/>
      <c r="V124"/>
      <c r="W124"/>
      <c r="X124"/>
    </row>
    <row r="125" spans="1:24" ht="15" customHeight="1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2'!D79</f>
        <v>0</v>
      </c>
      <c r="E125" s="76">
        <f t="shared" si="76"/>
        <v>0</v>
      </c>
      <c r="F125" s="66">
        <f t="shared" si="77"/>
        <v>0</v>
      </c>
      <c r="G125" s="76">
        <f t="shared" si="78"/>
        <v>0</v>
      </c>
      <c r="H125" s="56">
        <f>ΠΡΟΥΠΟΛΟΓΙΣΜΟΣ_ΕΞΟΔΑ!D269</f>
        <v>0</v>
      </c>
      <c r="I125" s="426">
        <f t="shared" si="85"/>
        <v>0</v>
      </c>
      <c r="J125" s="66">
        <f t="shared" si="79"/>
        <v>0</v>
      </c>
      <c r="K125" s="66">
        <f t="shared" si="80"/>
        <v>0</v>
      </c>
      <c r="L125" s="56">
        <f>'2024_60-69 ΕΞΟΔΑ+ΟΜ 2'!D74</f>
        <v>0</v>
      </c>
      <c r="M125" s="76">
        <f t="shared" si="81"/>
        <v>0</v>
      </c>
      <c r="N125" s="66">
        <f t="shared" si="82"/>
        <v>0</v>
      </c>
      <c r="O125" s="76">
        <f t="shared" si="83"/>
        <v>0</v>
      </c>
      <c r="P125" s="66"/>
      <c r="Q125" s="80">
        <f t="shared" si="84"/>
        <v>0</v>
      </c>
      <c r="U125"/>
      <c r="V125"/>
      <c r="W125"/>
      <c r="X125"/>
    </row>
    <row r="126" spans="1:24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2'!D80</f>
        <v>34.75</v>
      </c>
      <c r="E126" s="76">
        <f t="shared" si="76"/>
        <v>3.5708377133896649E-3</v>
      </c>
      <c r="F126" s="66">
        <f t="shared" si="77"/>
        <v>34.75</v>
      </c>
      <c r="G126" s="76">
        <f t="shared" si="78"/>
        <v>3.5708377133896649E-3</v>
      </c>
      <c r="H126" s="56">
        <f>ΠΡΟΥΠΟΛΟΓΙΣΜΟΣ_ΕΞΟΔΑ!D273</f>
        <v>34.75</v>
      </c>
      <c r="I126" s="426">
        <f t="shared" si="85"/>
        <v>4.2131937039851927E-3</v>
      </c>
      <c r="J126" s="66">
        <f t="shared" si="79"/>
        <v>34.75</v>
      </c>
      <c r="K126" s="66">
        <f t="shared" si="80"/>
        <v>4.2131937039851927E-3</v>
      </c>
      <c r="L126" s="56">
        <f>'2024_60-69 ΕΞΟΔΑ+ΟΜ 2'!D75</f>
        <v>34.75</v>
      </c>
      <c r="M126" s="76">
        <f t="shared" si="81"/>
        <v>2.7505384327392432E-3</v>
      </c>
      <c r="N126" s="66">
        <f t="shared" si="82"/>
        <v>34.75</v>
      </c>
      <c r="O126" s="76">
        <f t="shared" si="83"/>
        <v>2.7505384327392432E-3</v>
      </c>
      <c r="P126" s="66"/>
      <c r="Q126" s="80">
        <f t="shared" si="84"/>
        <v>208.52106913970022</v>
      </c>
      <c r="U126"/>
      <c r="V126"/>
      <c r="W126"/>
      <c r="X126"/>
    </row>
    <row r="127" spans="1:24" ht="14.5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2'!D81</f>
        <v>0</v>
      </c>
      <c r="E127" s="76">
        <f t="shared" si="76"/>
        <v>0</v>
      </c>
      <c r="F127" s="66">
        <f t="shared" si="77"/>
        <v>0</v>
      </c>
      <c r="G127" s="76">
        <f t="shared" si="78"/>
        <v>0</v>
      </c>
      <c r="H127" s="56">
        <f>ΠΡΟΥΠΟΛΟΓΙΣΜΟΣ_ΕΞΟΔΑ!D277</f>
        <v>0</v>
      </c>
      <c r="I127" s="426">
        <f t="shared" si="85"/>
        <v>0</v>
      </c>
      <c r="J127" s="66">
        <f t="shared" si="79"/>
        <v>0</v>
      </c>
      <c r="K127" s="66">
        <f t="shared" si="80"/>
        <v>0</v>
      </c>
      <c r="L127" s="56">
        <f>'2024_60-69 ΕΞΟΔΑ+ΟΜ 2'!D76</f>
        <v>0</v>
      </c>
      <c r="M127" s="76">
        <f t="shared" si="81"/>
        <v>0</v>
      </c>
      <c r="N127" s="66">
        <f t="shared" si="82"/>
        <v>0</v>
      </c>
      <c r="O127" s="76">
        <f t="shared" si="83"/>
        <v>0</v>
      </c>
      <c r="P127" s="66"/>
      <c r="Q127" s="80">
        <f t="shared" si="84"/>
        <v>0</v>
      </c>
      <c r="U127"/>
      <c r="V127"/>
      <c r="W127"/>
      <c r="X127"/>
    </row>
    <row r="128" spans="1:24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2'!D82</f>
        <v>0</v>
      </c>
      <c r="E128" s="76">
        <f t="shared" si="76"/>
        <v>0</v>
      </c>
      <c r="F128" s="66">
        <f t="shared" si="77"/>
        <v>0</v>
      </c>
      <c r="G128" s="76">
        <f t="shared" si="78"/>
        <v>0</v>
      </c>
      <c r="H128" s="56">
        <f>ΠΡΟΥΠΟΛΟΓΙΣΜΟΣ_ΕΞΟΔΑ!D281</f>
        <v>0</v>
      </c>
      <c r="I128" s="426">
        <f t="shared" si="85"/>
        <v>0</v>
      </c>
      <c r="J128" s="66">
        <f t="shared" si="79"/>
        <v>0</v>
      </c>
      <c r="K128" s="66">
        <f t="shared" si="80"/>
        <v>0</v>
      </c>
      <c r="L128" s="56">
        <f>'2024_60-69 ΕΞΟΔΑ+ΟΜ 2'!D77</f>
        <v>0</v>
      </c>
      <c r="M128" s="76">
        <f t="shared" si="81"/>
        <v>0</v>
      </c>
      <c r="N128" s="66">
        <f t="shared" si="82"/>
        <v>0</v>
      </c>
      <c r="O128" s="76">
        <f t="shared" si="83"/>
        <v>0</v>
      </c>
      <c r="P128" s="66"/>
      <c r="Q128" s="80">
        <f t="shared" si="84"/>
        <v>0</v>
      </c>
      <c r="U128"/>
      <c r="V128"/>
      <c r="W128"/>
      <c r="X128"/>
    </row>
    <row r="129" spans="1:24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2'!D83</f>
        <v>0</v>
      </c>
      <c r="E129" s="76">
        <f t="shared" si="76"/>
        <v>0</v>
      </c>
      <c r="F129" s="66">
        <f t="shared" si="77"/>
        <v>0</v>
      </c>
      <c r="G129" s="76">
        <f t="shared" si="78"/>
        <v>0</v>
      </c>
      <c r="H129" s="56">
        <f>ΠΡΟΥΠΟΛΟΓΙΣΜΟΣ_ΕΞΟΔΑ!D285</f>
        <v>0</v>
      </c>
      <c r="I129" s="426">
        <f t="shared" si="85"/>
        <v>0</v>
      </c>
      <c r="J129" s="66">
        <f t="shared" si="79"/>
        <v>0</v>
      </c>
      <c r="K129" s="66">
        <f t="shared" si="80"/>
        <v>0</v>
      </c>
      <c r="L129" s="56">
        <f>'2024_60-69 ΕΞΟΔΑ+ΟΜ 2'!D78</f>
        <v>0</v>
      </c>
      <c r="M129" s="76">
        <f t="shared" si="81"/>
        <v>0</v>
      </c>
      <c r="N129" s="66">
        <f t="shared" si="82"/>
        <v>0</v>
      </c>
      <c r="O129" s="76">
        <f t="shared" si="83"/>
        <v>0</v>
      </c>
      <c r="P129" s="66"/>
      <c r="Q129" s="80">
        <f t="shared" si="84"/>
        <v>0</v>
      </c>
      <c r="U129"/>
      <c r="V129"/>
      <c r="W129"/>
      <c r="X129"/>
    </row>
    <row r="130" spans="1:24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2'!D84</f>
        <v>38</v>
      </c>
      <c r="E130" s="76">
        <f t="shared" si="76"/>
        <v>3.9048009527714324E-3</v>
      </c>
      <c r="F130" s="66">
        <f t="shared" si="77"/>
        <v>38</v>
      </c>
      <c r="G130" s="76">
        <f t="shared" si="78"/>
        <v>3.9048009527714324E-3</v>
      </c>
      <c r="H130" s="56">
        <f>ΠΡΟΥΠΟΛΟΓΙΣΜΟΣ_ΕΞΟΔΑ!D289</f>
        <v>21</v>
      </c>
      <c r="I130" s="426">
        <f t="shared" si="85"/>
        <v>2.5461026700342175E-3</v>
      </c>
      <c r="J130" s="66">
        <f t="shared" si="79"/>
        <v>21</v>
      </c>
      <c r="K130" s="66">
        <f t="shared" si="80"/>
        <v>2.5461026700342175E-3</v>
      </c>
      <c r="L130" s="56">
        <f>'2024_60-69 ΕΞΟΔΑ+ΟΜ 2'!D79</f>
        <v>21</v>
      </c>
      <c r="M130" s="76">
        <f t="shared" si="81"/>
        <v>1.6621958874107657E-3</v>
      </c>
      <c r="N130" s="66">
        <f t="shared" si="82"/>
        <v>21</v>
      </c>
      <c r="O130" s="76">
        <f t="shared" si="83"/>
        <v>1.6621958874107657E-3</v>
      </c>
      <c r="P130" s="66"/>
      <c r="Q130" s="80">
        <f t="shared" si="84"/>
        <v>160.01622619902042</v>
      </c>
      <c r="U130"/>
      <c r="V130"/>
      <c r="W130"/>
      <c r="X130"/>
    </row>
    <row r="131" spans="1:24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2'!D85</f>
        <v>70.83</v>
      </c>
      <c r="E131" s="76">
        <f t="shared" si="76"/>
        <v>7.2783434601263299E-3</v>
      </c>
      <c r="F131" s="66">
        <f t="shared" si="77"/>
        <v>70.83</v>
      </c>
      <c r="G131" s="76">
        <f t="shared" si="78"/>
        <v>7.2783434601263299E-3</v>
      </c>
      <c r="H131" s="56">
        <f>ΠΡΟΥΠΟΛΟΓΙΣΜΟΣ_ΕΞΟΔΑ!D293</f>
        <v>64.561199999999985</v>
      </c>
      <c r="I131" s="426">
        <f t="shared" si="85"/>
        <v>7.8275925571720511E-3</v>
      </c>
      <c r="J131" s="66">
        <f t="shared" si="79"/>
        <v>64.561199999999985</v>
      </c>
      <c r="K131" s="66">
        <f t="shared" si="80"/>
        <v>7.8275925571720511E-3</v>
      </c>
      <c r="L131" s="56">
        <f>'2024_60-69 ΕΞΟΔΑ+ΟΜ 2'!D80</f>
        <v>64.239999999999995</v>
      </c>
      <c r="M131" s="76">
        <f t="shared" si="81"/>
        <v>5.0847363717746461E-3</v>
      </c>
      <c r="N131" s="66">
        <f t="shared" si="82"/>
        <v>64.239999999999995</v>
      </c>
      <c r="O131" s="76">
        <f t="shared" si="83"/>
        <v>5.0847363717746461E-3</v>
      </c>
      <c r="P131" s="66"/>
      <c r="Q131" s="80">
        <f t="shared" si="84"/>
        <v>399.30278134477811</v>
      </c>
      <c r="U131"/>
      <c r="V131"/>
      <c r="W131"/>
      <c r="X131" s="237"/>
    </row>
    <row r="132" spans="1:24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2'!D86</f>
        <v>6.55</v>
      </c>
      <c r="E132" s="76">
        <f t="shared" si="76"/>
        <v>6.7306437475402319E-4</v>
      </c>
      <c r="F132" s="66">
        <f t="shared" si="77"/>
        <v>6.55</v>
      </c>
      <c r="G132" s="76">
        <f t="shared" si="78"/>
        <v>6.7306437475402319E-4</v>
      </c>
      <c r="H132" s="56">
        <f>ΠΡΟΥΠΟΛΟΓΙΣΜΟΣ_ΕΞΟΔΑ!D297</f>
        <v>5.1656999999999993</v>
      </c>
      <c r="I132" s="426">
        <f t="shared" si="85"/>
        <v>6.2630488393313117E-4</v>
      </c>
      <c r="J132" s="66">
        <f t="shared" si="79"/>
        <v>5.1656999999999993</v>
      </c>
      <c r="K132" s="66">
        <f t="shared" si="80"/>
        <v>6.2630488393313117E-4</v>
      </c>
      <c r="L132" s="56">
        <f>'2024_60-69 ΕΞΟΔΑ+ΟΜ 2'!D81</f>
        <v>5.14</v>
      </c>
      <c r="M132" s="76">
        <f t="shared" si="81"/>
        <v>4.0684223149006359E-4</v>
      </c>
      <c r="N132" s="66">
        <f t="shared" si="82"/>
        <v>5.14</v>
      </c>
      <c r="O132" s="76">
        <f t="shared" si="83"/>
        <v>4.0684223149006359E-4</v>
      </c>
      <c r="P132" s="66"/>
      <c r="Q132" s="80">
        <f t="shared" si="84"/>
        <v>33.714812422980351</v>
      </c>
      <c r="U132"/>
      <c r="V132"/>
      <c r="W132"/>
      <c r="X132" s="237"/>
    </row>
    <row r="133" spans="1:24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2'!D87</f>
        <v>3.86</v>
      </c>
      <c r="E133" s="76">
        <f t="shared" si="76"/>
        <v>3.9664557046572966E-4</v>
      </c>
      <c r="F133" s="66">
        <f t="shared" si="77"/>
        <v>3.86</v>
      </c>
      <c r="G133" s="76">
        <f t="shared" si="78"/>
        <v>3.9664557046572966E-4</v>
      </c>
      <c r="H133" s="56">
        <f>ΠΡΟΥΠΟΛΟΓΙΣΜΟΣ_ΕΞΟΔΑ!D301</f>
        <v>3.7888499999999996</v>
      </c>
      <c r="I133" s="426">
        <f t="shared" si="85"/>
        <v>4.5937148101710205E-4</v>
      </c>
      <c r="J133" s="66">
        <f t="shared" si="79"/>
        <v>3.7888499999999996</v>
      </c>
      <c r="K133" s="66">
        <f t="shared" si="80"/>
        <v>4.5937148101710205E-4</v>
      </c>
      <c r="L133" s="56">
        <f>'2024_60-69 ΕΞΟΔΑ+ΟΜ 2'!D82</f>
        <v>3.77</v>
      </c>
      <c r="M133" s="76">
        <f t="shared" si="81"/>
        <v>2.9840373788278985E-4</v>
      </c>
      <c r="N133" s="66">
        <f t="shared" si="82"/>
        <v>3.77</v>
      </c>
      <c r="O133" s="76">
        <f t="shared" si="83"/>
        <v>2.9840373788278985E-4</v>
      </c>
      <c r="P133" s="66"/>
      <c r="Q133" s="80">
        <f t="shared" si="84"/>
        <v>22.840008841578733</v>
      </c>
      <c r="U133"/>
      <c r="V133"/>
      <c r="W133"/>
      <c r="X133" s="237"/>
    </row>
    <row r="134" spans="1:24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2'!D88</f>
        <v>0</v>
      </c>
      <c r="E134" s="76">
        <f t="shared" si="76"/>
        <v>0</v>
      </c>
      <c r="F134" s="66">
        <f t="shared" si="77"/>
        <v>0</v>
      </c>
      <c r="G134" s="76">
        <f t="shared" si="78"/>
        <v>0</v>
      </c>
      <c r="H134" s="56">
        <f>ΠΡΟΥΠΟΛΟΓΙΣΜΟΣ_ΕΞΟΔΑ!D305</f>
        <v>0</v>
      </c>
      <c r="I134" s="426">
        <f t="shared" si="85"/>
        <v>0</v>
      </c>
      <c r="J134" s="66">
        <f t="shared" si="79"/>
        <v>0</v>
      </c>
      <c r="K134" s="66">
        <f t="shared" si="80"/>
        <v>0</v>
      </c>
      <c r="L134" s="56">
        <f>'2024_60-69 ΕΞΟΔΑ+ΟΜ 2'!D83</f>
        <v>0</v>
      </c>
      <c r="M134" s="76">
        <f t="shared" si="81"/>
        <v>0</v>
      </c>
      <c r="N134" s="66">
        <f t="shared" si="82"/>
        <v>0</v>
      </c>
      <c r="O134" s="76">
        <f t="shared" si="83"/>
        <v>0</v>
      </c>
      <c r="P134" s="66"/>
      <c r="Q134" s="80">
        <f t="shared" si="84"/>
        <v>0</v>
      </c>
      <c r="U134"/>
      <c r="V134"/>
      <c r="W134"/>
      <c r="X134" s="237"/>
    </row>
    <row r="135" spans="1:24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2'!D89</f>
        <v>232.19000000000003</v>
      </c>
      <c r="E135" s="76">
        <f t="shared" si="76"/>
        <v>2.3859361400631551E-2</v>
      </c>
      <c r="F135" s="66">
        <f t="shared" si="77"/>
        <v>232.19000000000003</v>
      </c>
      <c r="G135" s="76">
        <f t="shared" si="78"/>
        <v>2.3859361400631551E-2</v>
      </c>
      <c r="H135" s="56">
        <f>ΠΡΟΥΠΟΛΟΓΙΣΜΟΣ_ΕΞΟΔΑ!D309</f>
        <v>167.16000000000003</v>
      </c>
      <c r="I135" s="426">
        <f t="shared" si="85"/>
        <v>2.0266977253472374E-2</v>
      </c>
      <c r="J135" s="66">
        <f t="shared" si="79"/>
        <v>167.16000000000003</v>
      </c>
      <c r="K135" s="66">
        <f t="shared" si="80"/>
        <v>2.0266977253472374E-2</v>
      </c>
      <c r="L135" s="56">
        <f>'2024_60-69 ΕΞΟΔΑ+ΟΜ 2'!D84</f>
        <v>167.16000000000003</v>
      </c>
      <c r="M135" s="76">
        <f t="shared" si="81"/>
        <v>1.3231079263789696E-2</v>
      </c>
      <c r="N135" s="66">
        <f t="shared" si="82"/>
        <v>167.16000000000003</v>
      </c>
      <c r="O135" s="76">
        <f t="shared" si="83"/>
        <v>1.3231079263789696E-2</v>
      </c>
      <c r="P135" s="66"/>
      <c r="Q135" s="80">
        <f t="shared" si="84"/>
        <v>1133.1347148358359</v>
      </c>
      <c r="U135"/>
      <c r="V135"/>
      <c r="W135"/>
      <c r="X135"/>
    </row>
    <row r="136" spans="1:24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2'!D90</f>
        <v>0</v>
      </c>
      <c r="E136" s="76">
        <f t="shared" si="76"/>
        <v>0</v>
      </c>
      <c r="F136" s="66">
        <f t="shared" si="77"/>
        <v>0</v>
      </c>
      <c r="G136" s="76">
        <f t="shared" si="78"/>
        <v>0</v>
      </c>
      <c r="H136" s="56">
        <f>ΠΡΟΥΠΟΛΟΓΙΣΜΟΣ_ΕΞΟΔΑ!D313</f>
        <v>0</v>
      </c>
      <c r="I136" s="426">
        <f t="shared" si="85"/>
        <v>0</v>
      </c>
      <c r="J136" s="66">
        <f t="shared" si="79"/>
        <v>0</v>
      </c>
      <c r="K136" s="66">
        <f t="shared" si="80"/>
        <v>0</v>
      </c>
      <c r="L136" s="56">
        <f>'2024_60-69 ΕΞΟΔΑ+ΟΜ 2'!D85</f>
        <v>0</v>
      </c>
      <c r="M136" s="76">
        <f t="shared" si="81"/>
        <v>0</v>
      </c>
      <c r="N136" s="66">
        <f t="shared" si="82"/>
        <v>0</v>
      </c>
      <c r="O136" s="76">
        <f t="shared" si="83"/>
        <v>0</v>
      </c>
      <c r="P136" s="66"/>
      <c r="Q136" s="80">
        <f t="shared" si="84"/>
        <v>0</v>
      </c>
      <c r="U136"/>
      <c r="V136"/>
      <c r="W136"/>
      <c r="X136"/>
    </row>
    <row r="137" spans="1:24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2'!D91</f>
        <v>224.75</v>
      </c>
      <c r="E137" s="76">
        <f t="shared" si="76"/>
        <v>2.3094842477246826E-2</v>
      </c>
      <c r="F137" s="66">
        <f t="shared" si="77"/>
        <v>224.75</v>
      </c>
      <c r="G137" s="76">
        <f t="shared" si="78"/>
        <v>2.3094842477246826E-2</v>
      </c>
      <c r="H137" s="56">
        <f>ΠΡΟΥΠΟΛΟΓΙΣΜΟΣ_ΕΞΟΔΑ!D317</f>
        <v>316.24</v>
      </c>
      <c r="I137" s="426">
        <f t="shared" si="85"/>
        <v>3.8341881351029568E-2</v>
      </c>
      <c r="J137" s="66">
        <f t="shared" si="79"/>
        <v>316.24</v>
      </c>
      <c r="K137" s="66">
        <f t="shared" si="80"/>
        <v>3.8341881351029568E-2</v>
      </c>
      <c r="L137" s="56">
        <f>'2024_60-69 ΕΞΟΔΑ+ΟΜ 2'!D86</f>
        <v>316.24</v>
      </c>
      <c r="M137" s="76">
        <f t="shared" si="81"/>
        <v>2.5031087020703835E-2</v>
      </c>
      <c r="N137" s="66">
        <f t="shared" si="82"/>
        <v>316.24</v>
      </c>
      <c r="O137" s="76">
        <f t="shared" si="83"/>
        <v>2.5031087020703835E-2</v>
      </c>
      <c r="P137" s="66"/>
      <c r="Q137" s="80">
        <f t="shared" si="84"/>
        <v>1714.6329356216982</v>
      </c>
      <c r="U137"/>
      <c r="V137"/>
      <c r="W137"/>
      <c r="X137"/>
    </row>
    <row r="138" spans="1:24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2'!D92</f>
        <v>0</v>
      </c>
      <c r="E138" s="76">
        <f t="shared" si="76"/>
        <v>0</v>
      </c>
      <c r="F138" s="66">
        <f t="shared" si="77"/>
        <v>0</v>
      </c>
      <c r="G138" s="76">
        <f t="shared" si="78"/>
        <v>0</v>
      </c>
      <c r="H138" s="56">
        <f>ΠΡΟΥΠΟΛΟΓΙΣΜΟΣ_ΕΞΟΔΑ!D321</f>
        <v>0</v>
      </c>
      <c r="I138" s="426">
        <f t="shared" si="85"/>
        <v>0</v>
      </c>
      <c r="J138" s="66">
        <f t="shared" si="79"/>
        <v>0</v>
      </c>
      <c r="K138" s="66">
        <f t="shared" si="80"/>
        <v>0</v>
      </c>
      <c r="L138" s="56">
        <f>'2024_60-69 ΕΞΟΔΑ+ΟΜ 2'!D87</f>
        <v>0</v>
      </c>
      <c r="M138" s="76">
        <f t="shared" si="81"/>
        <v>0</v>
      </c>
      <c r="N138" s="66">
        <f t="shared" si="82"/>
        <v>0</v>
      </c>
      <c r="O138" s="76">
        <f t="shared" si="83"/>
        <v>0</v>
      </c>
      <c r="P138" s="66"/>
      <c r="Q138" s="80">
        <f t="shared" si="84"/>
        <v>0</v>
      </c>
      <c r="U138"/>
      <c r="V138"/>
      <c r="W138"/>
      <c r="X138"/>
    </row>
    <row r="139" spans="1:24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2'!D93</f>
        <v>0</v>
      </c>
      <c r="E139" s="76">
        <f t="shared" si="76"/>
        <v>0</v>
      </c>
      <c r="F139" s="66">
        <f t="shared" si="77"/>
        <v>0</v>
      </c>
      <c r="G139" s="76">
        <f t="shared" si="78"/>
        <v>0</v>
      </c>
      <c r="H139" s="56">
        <f>ΠΡΟΥΠΟΛΟΓΙΣΜΟΣ_ΕΞΟΔΑ!D325</f>
        <v>0</v>
      </c>
      <c r="I139" s="426">
        <f t="shared" si="85"/>
        <v>0</v>
      </c>
      <c r="J139" s="66">
        <f t="shared" si="79"/>
        <v>0</v>
      </c>
      <c r="K139" s="66">
        <f t="shared" si="80"/>
        <v>0</v>
      </c>
      <c r="L139" s="56">
        <f>'2024_60-69 ΕΞΟΔΑ+ΟΜ 2'!D88</f>
        <v>0</v>
      </c>
      <c r="M139" s="76">
        <f t="shared" si="81"/>
        <v>0</v>
      </c>
      <c r="N139" s="66">
        <f t="shared" si="82"/>
        <v>0</v>
      </c>
      <c r="O139" s="76">
        <f t="shared" si="83"/>
        <v>0</v>
      </c>
      <c r="P139" s="66"/>
      <c r="Q139" s="80">
        <f t="shared" si="84"/>
        <v>0</v>
      </c>
      <c r="U139"/>
      <c r="V139"/>
      <c r="W139"/>
      <c r="X139"/>
    </row>
    <row r="140" spans="1:24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2'!D94</f>
        <v>0</v>
      </c>
      <c r="E140" s="76">
        <f t="shared" si="76"/>
        <v>0</v>
      </c>
      <c r="F140" s="66">
        <f t="shared" si="77"/>
        <v>0</v>
      </c>
      <c r="G140" s="76">
        <f t="shared" si="78"/>
        <v>0</v>
      </c>
      <c r="H140" s="56">
        <f>ΠΡΟΥΠΟΛΟΓΙΣΜΟΣ_ΕΞΟΔΑ!D329</f>
        <v>0</v>
      </c>
      <c r="I140" s="426">
        <f t="shared" si="85"/>
        <v>0</v>
      </c>
      <c r="J140" s="66">
        <f t="shared" si="79"/>
        <v>0</v>
      </c>
      <c r="K140" s="66">
        <f t="shared" si="80"/>
        <v>0</v>
      </c>
      <c r="L140" s="56">
        <f>'2024_60-69 ΕΞΟΔΑ+ΟΜ 2'!D89</f>
        <v>0</v>
      </c>
      <c r="M140" s="76">
        <f t="shared" si="81"/>
        <v>0</v>
      </c>
      <c r="N140" s="66">
        <f t="shared" si="82"/>
        <v>0</v>
      </c>
      <c r="O140" s="76">
        <f t="shared" si="83"/>
        <v>0</v>
      </c>
      <c r="P140" s="66"/>
      <c r="Q140" s="80">
        <f t="shared" si="84"/>
        <v>0</v>
      </c>
      <c r="U140"/>
      <c r="V140"/>
      <c r="W140"/>
      <c r="X140"/>
    </row>
    <row r="141" spans="1:24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2'!D95</f>
        <v>120.01</v>
      </c>
      <c r="E141" s="76">
        <f t="shared" si="76"/>
        <v>1.2331977956371042E-2</v>
      </c>
      <c r="F141" s="66">
        <f t="shared" si="77"/>
        <v>120.01</v>
      </c>
      <c r="G141" s="76">
        <f t="shared" si="78"/>
        <v>1.2331977956371042E-2</v>
      </c>
      <c r="H141" s="56">
        <f>ΠΡΟΥΠΟΛΟΓΙΣΜΟΣ_ΕΞΟΔΑ!D333</f>
        <v>0</v>
      </c>
      <c r="I141" s="426">
        <f t="shared" si="85"/>
        <v>0</v>
      </c>
      <c r="J141" s="66">
        <f t="shared" si="79"/>
        <v>0</v>
      </c>
      <c r="K141" s="66">
        <f t="shared" si="80"/>
        <v>0</v>
      </c>
      <c r="L141" s="56">
        <f>'2024_60-69 ΕΞΟΔΑ+ΟΜ 2'!D90</f>
        <v>0</v>
      </c>
      <c r="M141" s="76">
        <f t="shared" si="81"/>
        <v>0</v>
      </c>
      <c r="N141" s="66">
        <f t="shared" si="82"/>
        <v>0</v>
      </c>
      <c r="O141" s="76">
        <f t="shared" si="83"/>
        <v>0</v>
      </c>
      <c r="P141" s="66"/>
      <c r="Q141" s="80">
        <f t="shared" si="84"/>
        <v>240.04466395591274</v>
      </c>
      <c r="U141"/>
      <c r="V141"/>
      <c r="W141"/>
      <c r="X141"/>
    </row>
    <row r="142" spans="1:24" ht="42.75" customHeight="1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2'!D96</f>
        <v>950</v>
      </c>
      <c r="E142" s="76">
        <f t="shared" si="76"/>
        <v>9.7620023819285806E-2</v>
      </c>
      <c r="F142" s="66">
        <f t="shared" si="77"/>
        <v>950</v>
      </c>
      <c r="G142" s="76">
        <f t="shared" si="78"/>
        <v>9.7620023819285806E-2</v>
      </c>
      <c r="H142" s="56">
        <f>ΠΡΟΥΠΟΛΟΓΙΣΜΟΣ_ΕΞΟΔΑ!D337</f>
        <v>700</v>
      </c>
      <c r="I142" s="426">
        <f t="shared" si="85"/>
        <v>8.4870089001140583E-2</v>
      </c>
      <c r="J142" s="66">
        <f t="shared" si="79"/>
        <v>700</v>
      </c>
      <c r="K142" s="66">
        <f t="shared" si="80"/>
        <v>8.4870089001140583E-2</v>
      </c>
      <c r="L142" s="56">
        <f>'2024_60-69 ΕΞΟΔΑ+ΟΜ 2'!D91</f>
        <v>700</v>
      </c>
      <c r="M142" s="76">
        <f t="shared" si="81"/>
        <v>5.5406529580358854E-2</v>
      </c>
      <c r="N142" s="66">
        <f t="shared" si="82"/>
        <v>700</v>
      </c>
      <c r="O142" s="76">
        <f t="shared" si="83"/>
        <v>5.5406529580358854E-2</v>
      </c>
      <c r="P142" s="66"/>
      <c r="Q142" s="80">
        <f t="shared" si="84"/>
        <v>4700.4757932848006</v>
      </c>
      <c r="U142"/>
      <c r="V142"/>
      <c r="W142"/>
      <c r="X142"/>
    </row>
    <row r="143" spans="1:24" ht="42.75" customHeight="1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2'!D97</f>
        <v>957.54000000000008</v>
      </c>
      <c r="E143" s="76">
        <f t="shared" si="76"/>
        <v>9.8394818534651513E-2</v>
      </c>
      <c r="F143" s="66">
        <f t="shared" si="77"/>
        <v>957.54000000000008</v>
      </c>
      <c r="G143" s="76">
        <f t="shared" si="78"/>
        <v>9.8394818534651513E-2</v>
      </c>
      <c r="H143" s="56">
        <f>ΠΡΟΥΠΟΛΟΓΙΣΜΟΣ_ΕΞΟΔΑ!D341</f>
        <v>1639.47</v>
      </c>
      <c r="I143" s="426">
        <f t="shared" si="85"/>
        <v>0.19877423544957135</v>
      </c>
      <c r="J143" s="66">
        <f t="shared" si="79"/>
        <v>1639.47</v>
      </c>
      <c r="K143" s="66">
        <f t="shared" si="80"/>
        <v>0.19877423544957135</v>
      </c>
      <c r="L143" s="56">
        <f>'2024_60-69 ΕΞΟΔΑ+ΟΜ 2'!D92</f>
        <v>1639.47</v>
      </c>
      <c r="M143" s="76">
        <f t="shared" si="81"/>
        <v>0.12976763293015847</v>
      </c>
      <c r="N143" s="66">
        <f t="shared" si="82"/>
        <v>1639.47</v>
      </c>
      <c r="O143" s="76">
        <f t="shared" si="83"/>
        <v>0.12976763293015847</v>
      </c>
      <c r="P143" s="66"/>
      <c r="Q143" s="80">
        <f t="shared" si="84"/>
        <v>8473.8138733738288</v>
      </c>
      <c r="U143"/>
      <c r="V143"/>
      <c r="W143"/>
      <c r="X143"/>
    </row>
    <row r="144" spans="1:24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2'!D98</f>
        <v>234.05</v>
      </c>
      <c r="E144" s="76">
        <f t="shared" si="76"/>
        <v>2.4050491131477732E-2</v>
      </c>
      <c r="F144" s="66">
        <f t="shared" si="77"/>
        <v>234.05</v>
      </c>
      <c r="G144" s="76">
        <f t="shared" si="78"/>
        <v>2.4050491131477732E-2</v>
      </c>
      <c r="H144" s="56">
        <f>ΠΡΟΥΠΟΛΟΓΙΣΜΟΣ_ΕΞΟΔΑ!D345</f>
        <v>0</v>
      </c>
      <c r="I144" s="426">
        <f t="shared" si="85"/>
        <v>0</v>
      </c>
      <c r="J144" s="66">
        <f t="shared" si="79"/>
        <v>0</v>
      </c>
      <c r="K144" s="66">
        <f t="shared" si="80"/>
        <v>0</v>
      </c>
      <c r="L144" s="56">
        <f>'2024_60-69 ΕΞΟΔΑ+ΟΜ 2'!D93</f>
        <v>0</v>
      </c>
      <c r="M144" s="76">
        <f t="shared" si="81"/>
        <v>0</v>
      </c>
      <c r="N144" s="66">
        <f t="shared" si="82"/>
        <v>0</v>
      </c>
      <c r="O144" s="76">
        <f t="shared" si="83"/>
        <v>0</v>
      </c>
      <c r="P144" s="66"/>
      <c r="Q144" s="80">
        <f t="shared" si="84"/>
        <v>468.14810098226297</v>
      </c>
      <c r="U144"/>
      <c r="V144"/>
      <c r="W144"/>
      <c r="X144"/>
    </row>
    <row r="145" spans="1:24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2'!D99</f>
        <v>62.44</v>
      </c>
      <c r="E145" s="76">
        <f t="shared" si="76"/>
        <v>6.4162045129223218E-3</v>
      </c>
      <c r="F145" s="66">
        <f t="shared" si="77"/>
        <v>62.44</v>
      </c>
      <c r="G145" s="76">
        <f t="shared" si="78"/>
        <v>6.4162045129223218E-3</v>
      </c>
      <c r="H145" s="56">
        <f>ΠΡΟΥΠΟΛΟΓΙΣΜΟΣ_ΕΞΟΔΑ!D349</f>
        <v>95.86</v>
      </c>
      <c r="I145" s="426">
        <f t="shared" si="85"/>
        <v>1.1622352473784766E-2</v>
      </c>
      <c r="J145" s="66">
        <f t="shared" si="79"/>
        <v>95.86</v>
      </c>
      <c r="K145" s="66">
        <f t="shared" si="80"/>
        <v>1.1622352473784766E-2</v>
      </c>
      <c r="L145" s="56">
        <f>'2024_60-69 ΕΞΟΔΑ+ΟΜ 2'!D94</f>
        <v>95.86</v>
      </c>
      <c r="M145" s="76">
        <f t="shared" si="81"/>
        <v>7.5875284651045708E-3</v>
      </c>
      <c r="N145" s="66">
        <f t="shared" si="82"/>
        <v>95.86</v>
      </c>
      <c r="O145" s="76">
        <f t="shared" si="83"/>
        <v>7.5875284651045708E-3</v>
      </c>
      <c r="P145" s="66"/>
      <c r="Q145" s="80">
        <f t="shared" si="84"/>
        <v>508.37125217090363</v>
      </c>
      <c r="U145"/>
      <c r="V145"/>
      <c r="W145"/>
      <c r="X145"/>
    </row>
    <row r="146" spans="1:24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2'!D100</f>
        <v>0</v>
      </c>
      <c r="E146" s="76">
        <f t="shared" si="76"/>
        <v>0</v>
      </c>
      <c r="F146" s="66">
        <f t="shared" si="77"/>
        <v>0</v>
      </c>
      <c r="G146" s="76">
        <f t="shared" si="78"/>
        <v>0</v>
      </c>
      <c r="H146" s="56">
        <f>ΠΡΟΥΠΟΛΟΓΙΣΜΟΣ_ΕΞΟΔΑ!D353</f>
        <v>0</v>
      </c>
      <c r="I146" s="426">
        <f t="shared" si="85"/>
        <v>0</v>
      </c>
      <c r="J146" s="66">
        <f t="shared" si="79"/>
        <v>0</v>
      </c>
      <c r="K146" s="66">
        <f t="shared" si="80"/>
        <v>0</v>
      </c>
      <c r="L146" s="56">
        <f>'2024_60-69 ΕΞΟΔΑ+ΟΜ 2'!D95</f>
        <v>0</v>
      </c>
      <c r="M146" s="76">
        <f t="shared" si="81"/>
        <v>0</v>
      </c>
      <c r="N146" s="66">
        <f t="shared" si="82"/>
        <v>0</v>
      </c>
      <c r="O146" s="76">
        <f t="shared" si="83"/>
        <v>0</v>
      </c>
      <c r="P146" s="66"/>
      <c r="Q146" s="80">
        <f t="shared" si="84"/>
        <v>0</v>
      </c>
      <c r="U146"/>
      <c r="V146"/>
      <c r="W146"/>
      <c r="X146"/>
    </row>
    <row r="147" spans="1:24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2'!D101</f>
        <v>0</v>
      </c>
      <c r="E147" s="76">
        <f t="shared" si="76"/>
        <v>0</v>
      </c>
      <c r="F147" s="66">
        <f t="shared" si="77"/>
        <v>0</v>
      </c>
      <c r="G147" s="76">
        <f t="shared" si="78"/>
        <v>0</v>
      </c>
      <c r="H147" s="56">
        <f>ΠΡΟΥΠΟΛΟΓΙΣΜΟΣ_ΕΞΟΔΑ!D357</f>
        <v>0</v>
      </c>
      <c r="I147" s="426">
        <f t="shared" si="85"/>
        <v>0</v>
      </c>
      <c r="J147" s="66">
        <f t="shared" si="79"/>
        <v>0</v>
      </c>
      <c r="K147" s="66">
        <f t="shared" si="80"/>
        <v>0</v>
      </c>
      <c r="L147" s="56">
        <f>'2024_60-69 ΕΞΟΔΑ+ΟΜ 2'!D96</f>
        <v>0</v>
      </c>
      <c r="M147" s="76">
        <f t="shared" si="81"/>
        <v>0</v>
      </c>
      <c r="N147" s="66">
        <f t="shared" si="82"/>
        <v>0</v>
      </c>
      <c r="O147" s="76">
        <f t="shared" si="83"/>
        <v>0</v>
      </c>
      <c r="P147" s="66"/>
      <c r="Q147" s="80">
        <f t="shared" si="84"/>
        <v>0</v>
      </c>
      <c r="U147"/>
      <c r="V147"/>
      <c r="W147"/>
      <c r="X147"/>
    </row>
    <row r="148" spans="1:24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2'!D102</f>
        <v>499.48</v>
      </c>
      <c r="E148" s="76">
        <f t="shared" si="76"/>
        <v>5.1325525786586189E-2</v>
      </c>
      <c r="F148" s="66">
        <f t="shared" si="77"/>
        <v>499.48</v>
      </c>
      <c r="G148" s="76">
        <f t="shared" si="78"/>
        <v>5.1325525786586189E-2</v>
      </c>
      <c r="H148" s="56">
        <f>ΠΡΟΥΠΟΛΟΓΙΣΜΟΣ_ΕΞΟΔΑ!D361</f>
        <v>366.48</v>
      </c>
      <c r="I148" s="426">
        <f t="shared" si="85"/>
        <v>4.4433128881625712E-2</v>
      </c>
      <c r="J148" s="66">
        <f t="shared" si="79"/>
        <v>366.48</v>
      </c>
      <c r="K148" s="66">
        <f t="shared" si="80"/>
        <v>4.4433128881625712E-2</v>
      </c>
      <c r="L148" s="56">
        <f>'2024_60-69 ΕΞΟΔΑ+ΟΜ 2'!D97</f>
        <v>601.70999999999992</v>
      </c>
      <c r="M148" s="76">
        <f t="shared" si="81"/>
        <v>4.7626661305425318E-2</v>
      </c>
      <c r="N148" s="66">
        <f t="shared" si="82"/>
        <v>601.70999999999992</v>
      </c>
      <c r="O148" s="76">
        <f t="shared" si="83"/>
        <v>4.7626661305425318E-2</v>
      </c>
      <c r="P148" s="66"/>
      <c r="Q148" s="80">
        <f t="shared" si="84"/>
        <v>2935.6267706319472</v>
      </c>
      <c r="U148"/>
      <c r="V148"/>
      <c r="W148"/>
      <c r="X148"/>
    </row>
    <row r="149" spans="1:24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2'!D103</f>
        <v>0</v>
      </c>
      <c r="E149" s="76">
        <f t="shared" si="76"/>
        <v>0</v>
      </c>
      <c r="F149" s="66">
        <f t="shared" si="77"/>
        <v>0</v>
      </c>
      <c r="G149" s="76">
        <f t="shared" si="78"/>
        <v>0</v>
      </c>
      <c r="H149" s="56">
        <f>ΠΡΟΥΠΟΛΟΓΙΣΜΟΣ_ΕΞΟΔΑ!D365</f>
        <v>0</v>
      </c>
      <c r="I149" s="426">
        <f t="shared" si="85"/>
        <v>0</v>
      </c>
      <c r="J149" s="66">
        <f t="shared" si="79"/>
        <v>0</v>
      </c>
      <c r="K149" s="66">
        <f t="shared" si="80"/>
        <v>0</v>
      </c>
      <c r="L149" s="56">
        <f>'2024_60-69 ΕΞΟΔΑ+ΟΜ 2'!D98</f>
        <v>0</v>
      </c>
      <c r="M149" s="76">
        <f t="shared" si="81"/>
        <v>0</v>
      </c>
      <c r="N149" s="66">
        <f t="shared" si="82"/>
        <v>0</v>
      </c>
      <c r="O149" s="76">
        <f t="shared" si="83"/>
        <v>0</v>
      </c>
      <c r="P149" s="66"/>
      <c r="Q149" s="80">
        <f t="shared" si="84"/>
        <v>0</v>
      </c>
      <c r="U149"/>
      <c r="V149"/>
      <c r="W149"/>
      <c r="X149"/>
    </row>
    <row r="150" spans="1:24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2'!D104</f>
        <v>613.27</v>
      </c>
      <c r="E150" s="76">
        <f t="shared" si="76"/>
        <v>6.3018349481740427E-2</v>
      </c>
      <c r="F150" s="66">
        <f t="shared" si="77"/>
        <v>613.27</v>
      </c>
      <c r="G150" s="76">
        <f t="shared" si="78"/>
        <v>6.3018349481740427E-2</v>
      </c>
      <c r="H150" s="56">
        <f>ΠΡΟΥΠΟΛΟΓΙΣΜΟΣ_ΕΞΟΔΑ!D369</f>
        <v>0</v>
      </c>
      <c r="I150" s="426">
        <f t="shared" si="85"/>
        <v>0</v>
      </c>
      <c r="J150" s="66">
        <f t="shared" si="79"/>
        <v>0</v>
      </c>
      <c r="K150" s="66">
        <f t="shared" si="80"/>
        <v>0</v>
      </c>
      <c r="L150" s="56">
        <f>'2024_60-69 ΕΞΟΔΑ+ΟΜ 2'!D99</f>
        <v>556.22</v>
      </c>
      <c r="M150" s="76">
        <f t="shared" si="81"/>
        <v>4.402602840455315E-2</v>
      </c>
      <c r="N150" s="66">
        <f t="shared" si="82"/>
        <v>556.22</v>
      </c>
      <c r="O150" s="76">
        <f t="shared" si="83"/>
        <v>4.402602840455315E-2</v>
      </c>
      <c r="P150" s="66"/>
      <c r="Q150" s="80">
        <f t="shared" si="84"/>
        <v>2339.1940887557726</v>
      </c>
      <c r="U150"/>
      <c r="V150"/>
      <c r="W150"/>
      <c r="X150"/>
    </row>
    <row r="151" spans="1:24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2'!D105</f>
        <v>0</v>
      </c>
      <c r="E151" s="76">
        <f t="shared" si="76"/>
        <v>0</v>
      </c>
      <c r="F151" s="66">
        <f t="shared" si="77"/>
        <v>0</v>
      </c>
      <c r="G151" s="76">
        <f t="shared" si="78"/>
        <v>0</v>
      </c>
      <c r="H151" s="56">
        <f>ΠΡΟΥΠΟΛΟΓΙΣΜΟΣ_ΕΞΟΔΑ!D373</f>
        <v>429.25</v>
      </c>
      <c r="I151" s="426">
        <f t="shared" si="85"/>
        <v>5.2043551005342276E-2</v>
      </c>
      <c r="J151" s="66">
        <f t="shared" si="79"/>
        <v>429.25</v>
      </c>
      <c r="K151" s="66">
        <f t="shared" si="80"/>
        <v>5.2043551005342276E-2</v>
      </c>
      <c r="L151" s="56">
        <f>'2024_60-69 ΕΞΟΔΑ+ΟΜ 2'!D100</f>
        <v>429.25</v>
      </c>
      <c r="M151" s="76">
        <f t="shared" si="81"/>
        <v>3.3976075460527201E-2</v>
      </c>
      <c r="N151" s="66">
        <f t="shared" si="82"/>
        <v>429.25</v>
      </c>
      <c r="O151" s="76">
        <f t="shared" si="83"/>
        <v>3.3976075460527201E-2</v>
      </c>
      <c r="P151" s="66"/>
      <c r="Q151" s="80">
        <f t="shared" si="84"/>
        <v>1717.1720392529317</v>
      </c>
      <c r="U151"/>
      <c r="V151"/>
      <c r="W151"/>
      <c r="X151"/>
    </row>
    <row r="152" spans="1:24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2'!D106</f>
        <v>777.67000000000007</v>
      </c>
      <c r="E152" s="76">
        <f t="shared" si="76"/>
        <v>7.9911751498467368E-2</v>
      </c>
      <c r="F152" s="66">
        <f t="shared" si="77"/>
        <v>777.67000000000007</v>
      </c>
      <c r="G152" s="76">
        <f t="shared" si="78"/>
        <v>7.9911751498467368E-2</v>
      </c>
      <c r="H152" s="56">
        <f>ΠΡΟΥΠΟΛΟΓΙΣΜΟΣ_ΕΞΟΔΑ!D377</f>
        <v>444.43416666666667</v>
      </c>
      <c r="I152" s="426">
        <f t="shared" si="85"/>
        <v>5.3884524685925347E-2</v>
      </c>
      <c r="J152" s="66">
        <f t="shared" si="79"/>
        <v>444.43416666666667</v>
      </c>
      <c r="K152" s="66">
        <f t="shared" si="80"/>
        <v>5.3884524685925347E-2</v>
      </c>
      <c r="L152" s="56">
        <f>'2024_60-69 ΕΞΟΔΑ+ΟΜ 2'!D101</f>
        <v>0</v>
      </c>
      <c r="M152" s="76">
        <f t="shared" si="81"/>
        <v>0</v>
      </c>
      <c r="N152" s="66">
        <f t="shared" si="82"/>
        <v>0</v>
      </c>
      <c r="O152" s="76">
        <f t="shared" si="83"/>
        <v>0</v>
      </c>
      <c r="P152" s="66"/>
      <c r="Q152" s="80">
        <f t="shared" si="84"/>
        <v>2444.4759258857025</v>
      </c>
      <c r="U152"/>
      <c r="V152"/>
      <c r="W152"/>
      <c r="X152"/>
    </row>
    <row r="153" spans="1:24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2'!D107</f>
        <v>1488.62</v>
      </c>
      <c r="E153" s="76">
        <f t="shared" si="76"/>
        <v>0.15296749458722655</v>
      </c>
      <c r="F153" s="66">
        <f t="shared" si="77"/>
        <v>1488.62</v>
      </c>
      <c r="G153" s="76">
        <f t="shared" si="78"/>
        <v>0.15296749458722655</v>
      </c>
      <c r="H153" s="56">
        <f>ΠΡΟΥΠΟΛΟΓΙΣΜΟΣ_ΕΞΟΔΑ!D381</f>
        <v>416.7</v>
      </c>
      <c r="I153" s="426">
        <f t="shared" si="85"/>
        <v>5.052195155253611E-2</v>
      </c>
      <c r="J153" s="66">
        <f t="shared" si="79"/>
        <v>416.7</v>
      </c>
      <c r="K153" s="66">
        <f t="shared" si="80"/>
        <v>5.052195155253611E-2</v>
      </c>
      <c r="L153" s="56">
        <f>'2024_60-69 ΕΞΟΔΑ+ΟΜ 2'!D102</f>
        <v>4406.5300000000007</v>
      </c>
      <c r="M153" s="76">
        <f t="shared" si="81"/>
        <v>0.34878647827391246</v>
      </c>
      <c r="N153" s="66">
        <f t="shared" si="82"/>
        <v>4406.5300000000007</v>
      </c>
      <c r="O153" s="76">
        <f t="shared" si="83"/>
        <v>0.34878647827391246</v>
      </c>
      <c r="P153" s="66"/>
      <c r="Q153" s="80">
        <f t="shared" si="84"/>
        <v>12624.804551848831</v>
      </c>
      <c r="U153"/>
      <c r="V153"/>
      <c r="W153"/>
      <c r="X153"/>
    </row>
    <row r="154" spans="1:24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U154"/>
      <c r="V154"/>
      <c r="W154"/>
      <c r="X154"/>
    </row>
    <row r="155" spans="1:24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U155"/>
      <c r="V155"/>
      <c r="W155"/>
      <c r="X155"/>
    </row>
    <row r="156" spans="1:24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U156"/>
      <c r="V156"/>
      <c r="W156"/>
      <c r="X156"/>
    </row>
    <row r="157" spans="1:24" ht="48" customHeight="1">
      <c r="A157" s="177"/>
      <c r="B157" s="177"/>
      <c r="C157" s="83" t="s">
        <v>371</v>
      </c>
      <c r="D157" s="65">
        <f>'2025_60-69 ΕΞΟΔΑ+ΟΜ 2'!D70</f>
        <v>9731.61</v>
      </c>
      <c r="E157" s="82"/>
      <c r="F157" s="65">
        <f>'2025_60-69 ΕΞΟΔΑ+ΟΜ 2'!Q70</f>
        <v>9731.61</v>
      </c>
      <c r="G157" s="82"/>
      <c r="H157" s="65">
        <f>SUM(H117:H156)</f>
        <v>8247.8999166666672</v>
      </c>
      <c r="I157" s="82"/>
      <c r="J157" s="65">
        <f>SUM(J117:J156)</f>
        <v>8247.8999166666672</v>
      </c>
      <c r="K157" s="82"/>
      <c r="L157" s="65">
        <f>SUM(L117:L156)</f>
        <v>12633.890000000001</v>
      </c>
      <c r="M157" s="82"/>
      <c r="N157" s="65">
        <f>SUM(N117:N156)</f>
        <v>12633.890000000001</v>
      </c>
      <c r="O157" s="82"/>
      <c r="P157" s="65">
        <f>SUM(P117:P156)</f>
        <v>0</v>
      </c>
      <c r="Q157" s="82"/>
      <c r="U157"/>
      <c r="V157"/>
      <c r="W157"/>
      <c r="X157"/>
    </row>
    <row r="158" spans="1:24" ht="36.75" customHeight="1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U158"/>
      <c r="V158"/>
      <c r="W158"/>
      <c r="X158"/>
    </row>
    <row r="159" spans="1:24" ht="45" customHeight="1">
      <c r="A159" s="178"/>
      <c r="B159" s="178"/>
      <c r="C159" s="84" t="s">
        <v>368</v>
      </c>
      <c r="D159" s="87">
        <f>D7-D74-D111-D157</f>
        <v>-45286.646666666667</v>
      </c>
      <c r="E159" s="298"/>
      <c r="F159" s="87">
        <f>F7-F74-F111-F157</f>
        <v>-45286.646666666667</v>
      </c>
      <c r="G159" s="298"/>
      <c r="H159" s="87">
        <f>H7-H74-H111-H157</f>
        <v>-17128.547055562762</v>
      </c>
      <c r="I159" s="298"/>
      <c r="J159" s="87">
        <f>J7-J74-J111-J157</f>
        <v>-17128.547055562762</v>
      </c>
      <c r="K159" s="298"/>
      <c r="L159" s="87">
        <f>L7-L74-L111-L157</f>
        <v>-37643.963716814156</v>
      </c>
      <c r="M159" s="298"/>
      <c r="N159" s="87">
        <f>N7-N74-N111-N157</f>
        <v>-37643.963716814156</v>
      </c>
      <c r="O159" s="298"/>
      <c r="P159" s="87"/>
      <c r="Q159" s="298"/>
      <c r="U159"/>
      <c r="V159"/>
      <c r="W159"/>
      <c r="X159"/>
    </row>
    <row r="160" spans="1:24" ht="18">
      <c r="A160" s="436"/>
      <c r="B160" s="436"/>
      <c r="C160" s="436"/>
      <c r="D160" s="436"/>
      <c r="E160" s="436"/>
      <c r="F160" s="436"/>
      <c r="G160" s="436"/>
      <c r="H160" s="436"/>
      <c r="I160" s="436"/>
      <c r="J160" s="436"/>
      <c r="K160" s="436"/>
      <c r="L160" s="436"/>
      <c r="M160" s="436"/>
      <c r="N160" s="436"/>
      <c r="O160" s="436"/>
      <c r="P160" s="436"/>
      <c r="Q160" s="436"/>
    </row>
    <row r="161" spans="12:12">
      <c r="L161" s="61"/>
    </row>
    <row r="162" spans="12:12">
      <c r="L162" s="61"/>
    </row>
    <row r="163" spans="12:12">
      <c r="L163" s="61"/>
    </row>
    <row r="164" spans="12:12">
      <c r="L164" s="61"/>
    </row>
    <row r="165" spans="12:12">
      <c r="L165" s="61"/>
    </row>
    <row r="166" spans="12:12">
      <c r="L166" s="61"/>
    </row>
    <row r="167" spans="12:12">
      <c r="L167" s="61"/>
    </row>
    <row r="168" spans="12:12">
      <c r="L168" s="61"/>
    </row>
    <row r="169" spans="12:12">
      <c r="L169" s="61"/>
    </row>
    <row r="170" spans="12:12">
      <c r="L170" s="61"/>
    </row>
    <row r="171" spans="12:12">
      <c r="L171" s="61"/>
    </row>
    <row r="172" spans="12:12">
      <c r="L172" s="61"/>
    </row>
    <row r="173" spans="12:12">
      <c r="L173" s="61"/>
    </row>
    <row r="174" spans="12:12">
      <c r="L174" s="61"/>
    </row>
    <row r="175" spans="12:12">
      <c r="L175" s="61"/>
    </row>
    <row r="176" spans="12:12">
      <c r="L176" s="61"/>
    </row>
    <row r="177" spans="12:12">
      <c r="L177" s="61"/>
    </row>
    <row r="178" spans="12:12">
      <c r="L178" s="61"/>
    </row>
    <row r="179" spans="12:12">
      <c r="L179" s="61"/>
    </row>
    <row r="180" spans="12:12">
      <c r="L180" s="61"/>
    </row>
    <row r="181" spans="12:12">
      <c r="L181" s="61"/>
    </row>
    <row r="182" spans="12:12">
      <c r="L182" s="61"/>
    </row>
    <row r="183" spans="12:12">
      <c r="L183" s="61"/>
    </row>
    <row r="184" spans="12:12">
      <c r="L184" s="61"/>
    </row>
    <row r="185" spans="12:12">
      <c r="L185" s="61"/>
    </row>
    <row r="186" spans="12:12">
      <c r="L186" s="61"/>
    </row>
    <row r="187" spans="12:12">
      <c r="L187" s="61"/>
    </row>
    <row r="188" spans="12:12">
      <c r="L188" s="61"/>
    </row>
    <row r="189" spans="12:12">
      <c r="L189" s="61"/>
    </row>
    <row r="190" spans="12:12">
      <c r="L190" s="61"/>
    </row>
    <row r="191" spans="12:12">
      <c r="L191" s="61"/>
    </row>
    <row r="192" spans="12:12">
      <c r="L192" s="61"/>
    </row>
    <row r="193" spans="12:12">
      <c r="L193" s="61"/>
    </row>
    <row r="194" spans="12:12">
      <c r="L194" s="61"/>
    </row>
    <row r="195" spans="12:12">
      <c r="L195" s="61"/>
    </row>
    <row r="196" spans="12:12">
      <c r="L196" s="61"/>
    </row>
    <row r="197" spans="12:12">
      <c r="L197" s="61"/>
    </row>
    <row r="198" spans="12:12">
      <c r="L198" s="61"/>
    </row>
    <row r="199" spans="12:12">
      <c r="L199" s="61"/>
    </row>
    <row r="200" spans="12:12">
      <c r="L200" s="61"/>
    </row>
    <row r="201" spans="12:12">
      <c r="L201" s="61"/>
    </row>
    <row r="202" spans="12:12">
      <c r="L202" s="61"/>
    </row>
    <row r="203" spans="12:12">
      <c r="L203" s="61"/>
    </row>
    <row r="204" spans="12:12">
      <c r="L204" s="61"/>
    </row>
    <row r="205" spans="12:12">
      <c r="L205" s="61"/>
    </row>
    <row r="206" spans="12:12">
      <c r="L206" s="61"/>
    </row>
    <row r="207" spans="12:12">
      <c r="L207" s="61"/>
    </row>
    <row r="208" spans="12:12">
      <c r="L208" s="61"/>
    </row>
    <row r="209" spans="12:12">
      <c r="L209" s="61"/>
    </row>
    <row r="210" spans="12:12">
      <c r="L210" s="61"/>
    </row>
    <row r="211" spans="12:12">
      <c r="L211" s="61"/>
    </row>
    <row r="212" spans="12:12">
      <c r="L212" s="61"/>
    </row>
    <row r="213" spans="12:12">
      <c r="L213" s="61"/>
    </row>
    <row r="214" spans="12:12">
      <c r="L214" s="61"/>
    </row>
    <row r="215" spans="12:12">
      <c r="L215" s="61"/>
    </row>
    <row r="216" spans="12:12">
      <c r="L216" s="61"/>
    </row>
    <row r="217" spans="12:12">
      <c r="L217" s="61"/>
    </row>
    <row r="218" spans="12:12">
      <c r="L218" s="61"/>
    </row>
    <row r="219" spans="12:12">
      <c r="L219" s="61"/>
    </row>
    <row r="220" spans="12:12">
      <c r="L220" s="61"/>
    </row>
    <row r="221" spans="12:12">
      <c r="L221" s="61"/>
    </row>
    <row r="222" spans="12:12">
      <c r="L222" s="61"/>
    </row>
    <row r="223" spans="12:12">
      <c r="L223" s="61"/>
    </row>
    <row r="224" spans="12:12">
      <c r="L224" s="61"/>
    </row>
    <row r="225" spans="12:12">
      <c r="L225" s="61"/>
    </row>
    <row r="226" spans="12:12">
      <c r="L226" s="61"/>
    </row>
    <row r="227" spans="12:12">
      <c r="L227" s="61"/>
    </row>
    <row r="228" spans="12:12">
      <c r="L228" s="61"/>
    </row>
    <row r="229" spans="12:12">
      <c r="L229" s="61"/>
    </row>
    <row r="230" spans="12:12">
      <c r="L230" s="61"/>
    </row>
    <row r="231" spans="12:12">
      <c r="L231" s="61"/>
    </row>
    <row r="232" spans="12:12">
      <c r="L232" s="61"/>
    </row>
    <row r="233" spans="12:12">
      <c r="L233" s="61"/>
    </row>
    <row r="234" spans="12:12">
      <c r="L234" s="61"/>
    </row>
    <row r="235" spans="12:12">
      <c r="L235" s="61"/>
    </row>
    <row r="236" spans="12:12">
      <c r="L236" s="61"/>
    </row>
    <row r="237" spans="12:12">
      <c r="L237" s="61"/>
    </row>
    <row r="238" spans="12:12">
      <c r="L238" s="61"/>
    </row>
    <row r="239" spans="12:12">
      <c r="L239" s="61"/>
    </row>
    <row r="240" spans="12:12">
      <c r="L240" s="61"/>
    </row>
    <row r="241" spans="12:12">
      <c r="L241" s="61"/>
    </row>
    <row r="242" spans="12:12">
      <c r="L242" s="61"/>
    </row>
    <row r="243" spans="12:12">
      <c r="L243" s="61"/>
    </row>
    <row r="244" spans="12:12">
      <c r="L244" s="61"/>
    </row>
    <row r="245" spans="12:12">
      <c r="L245" s="61"/>
    </row>
    <row r="246" spans="12:12">
      <c r="L246" s="61"/>
    </row>
    <row r="247" spans="12:12">
      <c r="L247" s="61"/>
    </row>
    <row r="248" spans="12:12">
      <c r="L248" s="61"/>
    </row>
    <row r="249" spans="12:12">
      <c r="L249" s="61"/>
    </row>
    <row r="250" spans="12:12">
      <c r="L250" s="61"/>
    </row>
    <row r="251" spans="12:12">
      <c r="L251" s="61"/>
    </row>
    <row r="252" spans="12:12">
      <c r="L252" s="61"/>
    </row>
    <row r="253" spans="12:12">
      <c r="L253" s="61"/>
    </row>
    <row r="254" spans="12:12">
      <c r="L254" s="61"/>
    </row>
    <row r="255" spans="12:12">
      <c r="L255" s="61"/>
    </row>
    <row r="256" spans="12:12">
      <c r="L256" s="61"/>
    </row>
    <row r="257" spans="12:12">
      <c r="L257" s="61"/>
    </row>
    <row r="258" spans="12:12">
      <c r="L258" s="61"/>
    </row>
    <row r="259" spans="12:12">
      <c r="L259" s="61"/>
    </row>
    <row r="260" spans="12:12">
      <c r="L260" s="61"/>
    </row>
    <row r="261" spans="12:12">
      <c r="L261" s="61"/>
    </row>
    <row r="262" spans="12:12">
      <c r="L262" s="61"/>
    </row>
    <row r="263" spans="12:12">
      <c r="L263" s="61"/>
    </row>
    <row r="264" spans="12:12">
      <c r="L264" s="61"/>
    </row>
    <row r="265" spans="12:12">
      <c r="L265" s="61"/>
    </row>
    <row r="266" spans="12:12">
      <c r="L266" s="61"/>
    </row>
    <row r="267" spans="12:12">
      <c r="L267" s="61"/>
    </row>
    <row r="268" spans="12:12">
      <c r="L268" s="61"/>
    </row>
    <row r="269" spans="12:12">
      <c r="L269" s="61"/>
    </row>
    <row r="270" spans="12:12">
      <c r="L270" s="61"/>
    </row>
    <row r="271" spans="12:12">
      <c r="L271" s="61"/>
    </row>
    <row r="272" spans="12:12">
      <c r="L272" s="61"/>
    </row>
    <row r="273" spans="12:12">
      <c r="L273" s="61"/>
    </row>
    <row r="274" spans="12:12">
      <c r="L274" s="61"/>
    </row>
    <row r="275" spans="12:12">
      <c r="L275" s="61"/>
    </row>
    <row r="276" spans="12:12">
      <c r="L276" s="61"/>
    </row>
    <row r="277" spans="12:12">
      <c r="L277" s="61"/>
    </row>
    <row r="278" spans="12:12">
      <c r="L278" s="61"/>
    </row>
    <row r="279" spans="12:12">
      <c r="L279" s="61"/>
    </row>
    <row r="280" spans="12:12">
      <c r="L280" s="61"/>
    </row>
    <row r="281" spans="12:12">
      <c r="L281" s="61"/>
    </row>
    <row r="282" spans="12:12">
      <c r="L282" s="61"/>
    </row>
    <row r="283" spans="12:12">
      <c r="L283" s="61"/>
    </row>
    <row r="284" spans="12:12">
      <c r="L284" s="61"/>
    </row>
    <row r="285" spans="12:12">
      <c r="L285" s="61"/>
    </row>
    <row r="286" spans="12:12">
      <c r="L286" s="61"/>
    </row>
    <row r="287" spans="12:12">
      <c r="L287" s="61"/>
    </row>
    <row r="288" spans="12:12">
      <c r="L288" s="61"/>
    </row>
    <row r="289" spans="12:12">
      <c r="L289" s="61"/>
    </row>
    <row r="290" spans="12:12">
      <c r="L290" s="61"/>
    </row>
    <row r="291" spans="12:12">
      <c r="L291" s="61"/>
    </row>
    <row r="292" spans="12:12">
      <c r="L292" s="61"/>
    </row>
    <row r="293" spans="12:12">
      <c r="L293" s="61"/>
    </row>
    <row r="294" spans="12:12">
      <c r="L294" s="61"/>
    </row>
    <row r="295" spans="12:12">
      <c r="L295" s="61"/>
    </row>
    <row r="296" spans="12:12">
      <c r="L296" s="61"/>
    </row>
    <row r="297" spans="12:12">
      <c r="L297" s="61"/>
    </row>
    <row r="298" spans="12:12">
      <c r="L298" s="61"/>
    </row>
    <row r="299" spans="12:12">
      <c r="L299" s="61"/>
    </row>
    <row r="300" spans="12:12">
      <c r="L300" s="61"/>
    </row>
    <row r="301" spans="12:12">
      <c r="L301" s="61"/>
    </row>
    <row r="302" spans="12:12">
      <c r="L302" s="61"/>
    </row>
    <row r="303" spans="12:12">
      <c r="L303" s="61"/>
    </row>
    <row r="304" spans="12:12">
      <c r="L304" s="61"/>
    </row>
    <row r="305" spans="12:12">
      <c r="L305" s="61"/>
    </row>
    <row r="306" spans="12:12">
      <c r="L306" s="61"/>
    </row>
    <row r="307" spans="12:12">
      <c r="L307" s="61"/>
    </row>
    <row r="308" spans="12:12">
      <c r="L308" s="61"/>
    </row>
    <row r="309" spans="12:12">
      <c r="L309" s="61"/>
    </row>
    <row r="310" spans="12:12">
      <c r="L310" s="61"/>
    </row>
    <row r="311" spans="12:12">
      <c r="L311" s="61"/>
    </row>
    <row r="312" spans="12:12">
      <c r="L312" s="61"/>
    </row>
    <row r="313" spans="12:12">
      <c r="L313" s="61"/>
    </row>
    <row r="314" spans="12:12">
      <c r="L314" s="61"/>
    </row>
    <row r="315" spans="12:12">
      <c r="L315" s="61"/>
    </row>
    <row r="316" spans="12:12">
      <c r="L316" s="61"/>
    </row>
    <row r="317" spans="12:12">
      <c r="L317" s="61"/>
    </row>
    <row r="318" spans="12:12">
      <c r="L318" s="61"/>
    </row>
    <row r="319" spans="12:12">
      <c r="L319" s="61"/>
    </row>
    <row r="320" spans="12:12">
      <c r="L320" s="61"/>
    </row>
    <row r="321" spans="12:12">
      <c r="L321" s="61"/>
    </row>
    <row r="322" spans="12:12">
      <c r="L322" s="61"/>
    </row>
    <row r="323" spans="12:12">
      <c r="L323" s="61"/>
    </row>
    <row r="324" spans="12:12">
      <c r="L324" s="61"/>
    </row>
    <row r="325" spans="12:12">
      <c r="L325" s="61"/>
    </row>
    <row r="326" spans="12:12">
      <c r="L326" s="61"/>
    </row>
    <row r="327" spans="12:12">
      <c r="L327" s="61"/>
    </row>
    <row r="328" spans="12:12">
      <c r="L328" s="61"/>
    </row>
    <row r="329" spans="12:12">
      <c r="L329" s="61"/>
    </row>
    <row r="330" spans="12:12">
      <c r="L330" s="61"/>
    </row>
    <row r="331" spans="12:12">
      <c r="L331" s="61"/>
    </row>
    <row r="332" spans="12:12">
      <c r="L332" s="61"/>
    </row>
    <row r="333" spans="12:12">
      <c r="L333" s="61"/>
    </row>
    <row r="334" spans="12:12">
      <c r="L334" s="61"/>
    </row>
    <row r="335" spans="12:12">
      <c r="L335" s="61"/>
    </row>
    <row r="336" spans="12:12">
      <c r="L336" s="61"/>
    </row>
    <row r="337" spans="12:12">
      <c r="L337" s="61"/>
    </row>
    <row r="338" spans="12:12">
      <c r="L338" s="61"/>
    </row>
    <row r="339" spans="12:12">
      <c r="L339" s="61"/>
    </row>
    <row r="340" spans="12:12">
      <c r="L340" s="61"/>
    </row>
    <row r="341" spans="12:12">
      <c r="L341" s="61"/>
    </row>
    <row r="342" spans="12:12">
      <c r="L342" s="61"/>
    </row>
    <row r="343" spans="12:12">
      <c r="L343" s="61"/>
    </row>
    <row r="344" spans="12:12">
      <c r="L344" s="61"/>
    </row>
    <row r="345" spans="12:12">
      <c r="L345" s="61"/>
    </row>
    <row r="346" spans="12:12">
      <c r="L346" s="61"/>
    </row>
    <row r="347" spans="12:12">
      <c r="L347" s="61"/>
    </row>
    <row r="348" spans="12:12">
      <c r="L348" s="61"/>
    </row>
    <row r="349" spans="12:12">
      <c r="L349" s="61"/>
    </row>
    <row r="350" spans="12:12">
      <c r="L350" s="61"/>
    </row>
    <row r="351" spans="12:12">
      <c r="L351" s="61"/>
    </row>
    <row r="352" spans="12:12">
      <c r="L352" s="61"/>
    </row>
    <row r="353" spans="12:12">
      <c r="L353" s="61"/>
    </row>
    <row r="354" spans="12:12">
      <c r="L354" s="61"/>
    </row>
    <row r="355" spans="12:12">
      <c r="L355" s="61"/>
    </row>
    <row r="356" spans="12:12">
      <c r="L356" s="61"/>
    </row>
    <row r="357" spans="12:12">
      <c r="L357" s="61"/>
    </row>
    <row r="358" spans="12:12">
      <c r="L358" s="61"/>
    </row>
    <row r="359" spans="12:12">
      <c r="L359" s="61"/>
    </row>
    <row r="360" spans="12:12">
      <c r="L360" s="61"/>
    </row>
    <row r="361" spans="12:12">
      <c r="L361" s="61"/>
    </row>
    <row r="362" spans="12:12">
      <c r="L362" s="61"/>
    </row>
    <row r="363" spans="12:12">
      <c r="L363" s="61"/>
    </row>
    <row r="364" spans="12:12">
      <c r="L364" s="61"/>
    </row>
    <row r="365" spans="12:12">
      <c r="L365" s="61"/>
    </row>
    <row r="366" spans="12:12">
      <c r="L366" s="61"/>
    </row>
    <row r="367" spans="12:12">
      <c r="L367" s="61"/>
    </row>
    <row r="368" spans="12:12">
      <c r="L368" s="61"/>
    </row>
    <row r="369" spans="12:12">
      <c r="L369" s="61"/>
    </row>
    <row r="370" spans="12:12">
      <c r="L370" s="61"/>
    </row>
    <row r="371" spans="12:12">
      <c r="L371" s="61"/>
    </row>
    <row r="372" spans="12:12">
      <c r="L372" s="61"/>
    </row>
    <row r="373" spans="12:12">
      <c r="L373" s="61"/>
    </row>
    <row r="374" spans="12:12">
      <c r="L374" s="61"/>
    </row>
    <row r="375" spans="12:12">
      <c r="L375" s="61"/>
    </row>
    <row r="376" spans="12:12">
      <c r="L376" s="61"/>
    </row>
    <row r="377" spans="12:12">
      <c r="L377" s="61"/>
    </row>
    <row r="378" spans="12:12">
      <c r="L378" s="61"/>
    </row>
    <row r="379" spans="12:12">
      <c r="L379" s="61"/>
    </row>
    <row r="380" spans="12:12">
      <c r="L380" s="61"/>
    </row>
    <row r="381" spans="12:12">
      <c r="L381" s="61"/>
    </row>
    <row r="382" spans="12:12">
      <c r="L382" s="61"/>
    </row>
    <row r="383" spans="12:12">
      <c r="L383" s="61"/>
    </row>
    <row r="384" spans="12:12">
      <c r="L384" s="61"/>
    </row>
    <row r="385" spans="12:12">
      <c r="L385" s="61"/>
    </row>
    <row r="386" spans="12:12">
      <c r="L386" s="61"/>
    </row>
    <row r="387" spans="12:12">
      <c r="L387" s="61"/>
    </row>
    <row r="388" spans="12:12">
      <c r="L388" s="61"/>
    </row>
    <row r="389" spans="12:12">
      <c r="L389" s="61"/>
    </row>
    <row r="390" spans="12:12">
      <c r="L390" s="61"/>
    </row>
    <row r="391" spans="12:12">
      <c r="L391" s="61"/>
    </row>
    <row r="392" spans="12:12">
      <c r="L392" s="61"/>
    </row>
    <row r="393" spans="12:12">
      <c r="L393" s="61"/>
    </row>
    <row r="394" spans="12:12">
      <c r="L394" s="61"/>
    </row>
    <row r="395" spans="12:12">
      <c r="L395" s="61"/>
    </row>
    <row r="396" spans="12:12">
      <c r="L396" s="61"/>
    </row>
    <row r="397" spans="12:12">
      <c r="L397" s="61"/>
    </row>
    <row r="398" spans="12:12">
      <c r="L398" s="61"/>
    </row>
    <row r="399" spans="12:12">
      <c r="L399" s="61"/>
    </row>
    <row r="400" spans="12:12">
      <c r="L400" s="61"/>
    </row>
    <row r="401" spans="12:12">
      <c r="L401" s="61"/>
    </row>
    <row r="402" spans="12:12">
      <c r="L402" s="61"/>
    </row>
    <row r="403" spans="12:12">
      <c r="L403" s="61"/>
    </row>
    <row r="404" spans="12:12">
      <c r="L404" s="61"/>
    </row>
    <row r="405" spans="12:12">
      <c r="L405" s="61"/>
    </row>
    <row r="406" spans="12:12">
      <c r="L406" s="61"/>
    </row>
    <row r="407" spans="12:12">
      <c r="L407" s="61"/>
    </row>
    <row r="408" spans="12:12">
      <c r="L408" s="61"/>
    </row>
    <row r="409" spans="12:12">
      <c r="L409" s="61"/>
    </row>
    <row r="410" spans="12:12">
      <c r="L410" s="61"/>
    </row>
    <row r="411" spans="12:12">
      <c r="L411" s="61"/>
    </row>
    <row r="412" spans="12:12">
      <c r="L412" s="61"/>
    </row>
    <row r="413" spans="12:12">
      <c r="L413" s="61"/>
    </row>
    <row r="414" spans="12:12">
      <c r="L414" s="61"/>
    </row>
    <row r="415" spans="12:12">
      <c r="L415" s="61"/>
    </row>
    <row r="416" spans="12:12">
      <c r="L416" s="61"/>
    </row>
    <row r="417" spans="12:12">
      <c r="L417" s="61"/>
    </row>
    <row r="418" spans="12:12">
      <c r="L418" s="61"/>
    </row>
    <row r="419" spans="12:12">
      <c r="L419" s="61"/>
    </row>
    <row r="420" spans="12:12">
      <c r="L420" s="61"/>
    </row>
    <row r="421" spans="12:12">
      <c r="L421" s="61"/>
    </row>
    <row r="422" spans="12:12">
      <c r="L422" s="61"/>
    </row>
    <row r="423" spans="12:12">
      <c r="L423" s="61"/>
    </row>
    <row r="424" spans="12:12">
      <c r="L424" s="61"/>
    </row>
    <row r="425" spans="12:12">
      <c r="L425" s="61"/>
    </row>
    <row r="426" spans="12:12">
      <c r="L426" s="61"/>
    </row>
    <row r="427" spans="12:12">
      <c r="L427" s="61"/>
    </row>
    <row r="428" spans="12:12">
      <c r="L428" s="61"/>
    </row>
    <row r="429" spans="12:12">
      <c r="L429" s="61"/>
    </row>
    <row r="430" spans="12:12">
      <c r="L430" s="61"/>
    </row>
    <row r="431" spans="12:12">
      <c r="L431" s="61"/>
    </row>
    <row r="432" spans="12:12">
      <c r="L432" s="61"/>
    </row>
    <row r="433" spans="12:12">
      <c r="L433" s="61"/>
    </row>
    <row r="434" spans="12:12">
      <c r="L434" s="61"/>
    </row>
    <row r="435" spans="12:12">
      <c r="L435" s="61"/>
    </row>
    <row r="436" spans="12:12">
      <c r="L436" s="61"/>
    </row>
    <row r="437" spans="12:12">
      <c r="L437" s="61"/>
    </row>
    <row r="438" spans="12:12">
      <c r="L438" s="61"/>
    </row>
    <row r="439" spans="12:12">
      <c r="L439" s="61"/>
    </row>
    <row r="440" spans="12:12">
      <c r="L440" s="61"/>
    </row>
    <row r="441" spans="12:12">
      <c r="L441" s="61"/>
    </row>
    <row r="442" spans="12:12">
      <c r="L442" s="61"/>
    </row>
    <row r="443" spans="12:12">
      <c r="L443" s="61"/>
    </row>
    <row r="444" spans="12:12">
      <c r="L444" s="61"/>
    </row>
    <row r="445" spans="12:12">
      <c r="L445" s="61"/>
    </row>
    <row r="446" spans="12:12">
      <c r="L446" s="61"/>
    </row>
    <row r="447" spans="12:12">
      <c r="L447" s="61"/>
    </row>
    <row r="448" spans="12:12">
      <c r="L448" s="61"/>
    </row>
    <row r="449" spans="12:12">
      <c r="L449" s="61"/>
    </row>
    <row r="450" spans="12:12">
      <c r="L450" s="61"/>
    </row>
    <row r="451" spans="12:12">
      <c r="L451" s="61"/>
    </row>
    <row r="452" spans="12:12">
      <c r="L452" s="61"/>
    </row>
    <row r="453" spans="12:12">
      <c r="L453" s="61"/>
    </row>
    <row r="454" spans="12:12">
      <c r="L454" s="61"/>
    </row>
    <row r="455" spans="12:12">
      <c r="L455" s="61"/>
    </row>
    <row r="456" spans="12:12">
      <c r="L456" s="61"/>
    </row>
    <row r="457" spans="12:12">
      <c r="L457" s="61"/>
    </row>
    <row r="458" spans="12:12">
      <c r="L458" s="61"/>
    </row>
    <row r="459" spans="12:12">
      <c r="L459" s="61"/>
    </row>
    <row r="460" spans="12:12">
      <c r="L460" s="61"/>
    </row>
    <row r="461" spans="12:12">
      <c r="L461" s="61"/>
    </row>
    <row r="462" spans="12:12">
      <c r="L462" s="61"/>
    </row>
    <row r="463" spans="12:12">
      <c r="L463" s="61"/>
    </row>
    <row r="464" spans="12:12">
      <c r="L464" s="61"/>
    </row>
    <row r="465" spans="12:12">
      <c r="L465" s="61"/>
    </row>
    <row r="466" spans="12:12">
      <c r="L466" s="61"/>
    </row>
    <row r="467" spans="12:12">
      <c r="L467" s="61"/>
    </row>
    <row r="468" spans="12:12">
      <c r="L468" s="61"/>
    </row>
    <row r="469" spans="12:12">
      <c r="L469" s="61"/>
    </row>
    <row r="470" spans="12:12">
      <c r="L470" s="61"/>
    </row>
    <row r="471" spans="12:12">
      <c r="L471" s="61"/>
    </row>
    <row r="472" spans="12:12">
      <c r="L472" s="61"/>
    </row>
    <row r="473" spans="12:12">
      <c r="L473" s="61"/>
    </row>
    <row r="474" spans="12:12">
      <c r="L474" s="61"/>
    </row>
    <row r="475" spans="12:12">
      <c r="L475" s="61"/>
    </row>
    <row r="476" spans="12:12">
      <c r="L476" s="61"/>
    </row>
    <row r="477" spans="12:12">
      <c r="L477" s="61"/>
    </row>
    <row r="478" spans="12:12">
      <c r="L478" s="61"/>
    </row>
    <row r="479" spans="12:12">
      <c r="L479" s="61"/>
    </row>
    <row r="480" spans="12:12">
      <c r="L480" s="61"/>
    </row>
    <row r="481" spans="12:12">
      <c r="L481" s="61"/>
    </row>
    <row r="482" spans="12:12">
      <c r="L482" s="61"/>
    </row>
    <row r="483" spans="12:12">
      <c r="L483" s="61"/>
    </row>
    <row r="484" spans="12:12">
      <c r="L484" s="61"/>
    </row>
    <row r="485" spans="12:12">
      <c r="L485" s="61"/>
    </row>
    <row r="486" spans="12:12">
      <c r="L486" s="61"/>
    </row>
    <row r="487" spans="12:12">
      <c r="L487" s="61"/>
    </row>
    <row r="488" spans="12:12">
      <c r="L488" s="61"/>
    </row>
    <row r="489" spans="12:12">
      <c r="L489" s="61"/>
    </row>
    <row r="490" spans="12:12">
      <c r="L490" s="61"/>
    </row>
    <row r="491" spans="12:12">
      <c r="L491" s="61"/>
    </row>
    <row r="492" spans="12:12">
      <c r="L492" s="61"/>
    </row>
    <row r="493" spans="12:12">
      <c r="L493" s="61"/>
    </row>
    <row r="494" spans="12:12">
      <c r="L494" s="61"/>
    </row>
    <row r="495" spans="12:12">
      <c r="L495" s="61"/>
    </row>
    <row r="496" spans="12:12">
      <c r="L496" s="61"/>
    </row>
    <row r="497" spans="12:12">
      <c r="L497" s="61"/>
    </row>
    <row r="498" spans="12:12">
      <c r="L498" s="61"/>
    </row>
    <row r="499" spans="12:12">
      <c r="L499" s="61"/>
    </row>
    <row r="500" spans="12:12">
      <c r="L500" s="61"/>
    </row>
    <row r="501" spans="12:12">
      <c r="L501" s="61"/>
    </row>
    <row r="502" spans="12:12">
      <c r="L502" s="61"/>
    </row>
    <row r="503" spans="12:12">
      <c r="L503" s="61"/>
    </row>
    <row r="504" spans="12:12">
      <c r="L504" s="61"/>
    </row>
    <row r="505" spans="12:12">
      <c r="L505" s="61"/>
    </row>
    <row r="506" spans="12:12">
      <c r="L506" s="61"/>
    </row>
    <row r="507" spans="12:12">
      <c r="L507" s="61"/>
    </row>
    <row r="508" spans="12:12">
      <c r="L508" s="61"/>
    </row>
    <row r="509" spans="12:12">
      <c r="L509" s="61"/>
    </row>
    <row r="510" spans="12:12">
      <c r="L510" s="61"/>
    </row>
    <row r="511" spans="12:12">
      <c r="L511" s="61"/>
    </row>
    <row r="512" spans="12:12">
      <c r="L512" s="61"/>
    </row>
    <row r="513" spans="12:12">
      <c r="L513" s="61"/>
    </row>
    <row r="514" spans="12:12">
      <c r="L514" s="61"/>
    </row>
    <row r="515" spans="12:12">
      <c r="L515" s="61"/>
    </row>
    <row r="516" spans="12:12">
      <c r="L516" s="61"/>
    </row>
    <row r="517" spans="12:12">
      <c r="L517" s="61"/>
    </row>
    <row r="518" spans="12:12">
      <c r="L518" s="61"/>
    </row>
    <row r="519" spans="12:12">
      <c r="L519" s="61"/>
    </row>
    <row r="520" spans="12:12">
      <c r="L520" s="61"/>
    </row>
    <row r="521" spans="12:12">
      <c r="L521" s="61"/>
    </row>
    <row r="522" spans="12:12">
      <c r="L522" s="61"/>
    </row>
    <row r="523" spans="12:12">
      <c r="L523" s="61"/>
    </row>
    <row r="524" spans="12:12">
      <c r="L524" s="61"/>
    </row>
    <row r="525" spans="12:12">
      <c r="L525" s="61"/>
    </row>
    <row r="526" spans="12:12">
      <c r="L526" s="61"/>
    </row>
    <row r="527" spans="12:12">
      <c r="L527" s="61"/>
    </row>
    <row r="528" spans="12:12">
      <c r="L528" s="61"/>
    </row>
    <row r="529" spans="12:12">
      <c r="L529" s="61"/>
    </row>
    <row r="530" spans="12:12">
      <c r="L530" s="61"/>
    </row>
    <row r="531" spans="12:12">
      <c r="L531" s="61"/>
    </row>
    <row r="532" spans="12:12">
      <c r="L532" s="61"/>
    </row>
    <row r="533" spans="12:12">
      <c r="L533" s="61"/>
    </row>
    <row r="534" spans="12:12">
      <c r="L534" s="61"/>
    </row>
    <row r="535" spans="12:12">
      <c r="L535" s="61"/>
    </row>
    <row r="536" spans="12:12">
      <c r="L536" s="61"/>
    </row>
    <row r="537" spans="12:12">
      <c r="L537" s="61"/>
    </row>
    <row r="538" spans="12:12">
      <c r="L538" s="61"/>
    </row>
    <row r="539" spans="12:12">
      <c r="L539" s="61"/>
    </row>
    <row r="540" spans="12:12">
      <c r="L540" s="61"/>
    </row>
    <row r="541" spans="12:12">
      <c r="L541" s="61"/>
    </row>
    <row r="542" spans="12:12">
      <c r="L542" s="61"/>
    </row>
    <row r="543" spans="12:12">
      <c r="L543" s="61"/>
    </row>
    <row r="544" spans="12:12">
      <c r="L544" s="61"/>
    </row>
    <row r="545" spans="12:12">
      <c r="L545" s="61"/>
    </row>
    <row r="546" spans="12:12">
      <c r="L546" s="61"/>
    </row>
    <row r="547" spans="12:12">
      <c r="L547" s="61"/>
    </row>
    <row r="548" spans="12:12">
      <c r="L548" s="61"/>
    </row>
    <row r="549" spans="12:12">
      <c r="L549" s="61"/>
    </row>
    <row r="550" spans="12:12">
      <c r="L550" s="61"/>
    </row>
    <row r="551" spans="12:12">
      <c r="L551" s="61"/>
    </row>
    <row r="552" spans="12:12">
      <c r="L552" s="61"/>
    </row>
    <row r="553" spans="12:12">
      <c r="L553" s="61"/>
    </row>
    <row r="554" spans="12:12">
      <c r="L554" s="61"/>
    </row>
    <row r="555" spans="12:12">
      <c r="L555" s="61"/>
    </row>
    <row r="556" spans="12:12">
      <c r="L556" s="61"/>
    </row>
    <row r="557" spans="12:12">
      <c r="L557" s="61"/>
    </row>
    <row r="558" spans="12:12">
      <c r="L558" s="61"/>
    </row>
    <row r="559" spans="12:12">
      <c r="L559" s="61"/>
    </row>
    <row r="560" spans="12:12">
      <c r="L560" s="61"/>
    </row>
    <row r="561" spans="12:12">
      <c r="L561" s="61"/>
    </row>
    <row r="562" spans="12:12">
      <c r="L562" s="61"/>
    </row>
    <row r="563" spans="12:12">
      <c r="L563" s="61"/>
    </row>
    <row r="564" spans="12:12">
      <c r="L564" s="61"/>
    </row>
    <row r="565" spans="12:12">
      <c r="L565" s="61"/>
    </row>
    <row r="566" spans="12:12">
      <c r="L566" s="61"/>
    </row>
    <row r="567" spans="12:12">
      <c r="L567" s="61"/>
    </row>
    <row r="568" spans="12:12">
      <c r="L568" s="61"/>
    </row>
    <row r="569" spans="12:12">
      <c r="L569" s="61"/>
    </row>
    <row r="570" spans="12:12">
      <c r="L570" s="61"/>
    </row>
    <row r="571" spans="12:12">
      <c r="L571" s="61"/>
    </row>
    <row r="572" spans="12:12">
      <c r="L572" s="61"/>
    </row>
    <row r="573" spans="12:12">
      <c r="L573" s="61"/>
    </row>
    <row r="574" spans="12:12">
      <c r="L574" s="61"/>
    </row>
    <row r="575" spans="12:12">
      <c r="L575" s="61"/>
    </row>
    <row r="576" spans="12:12">
      <c r="L576" s="61"/>
    </row>
    <row r="577" spans="12:12">
      <c r="L577" s="61"/>
    </row>
    <row r="578" spans="12:12">
      <c r="L578" s="61"/>
    </row>
    <row r="579" spans="12:12">
      <c r="L579" s="61"/>
    </row>
    <row r="580" spans="12:12">
      <c r="L580" s="61"/>
    </row>
    <row r="581" spans="12:12">
      <c r="L581" s="61"/>
    </row>
    <row r="582" spans="12:12">
      <c r="L582" s="61"/>
    </row>
    <row r="583" spans="12:12">
      <c r="L583" s="61"/>
    </row>
    <row r="584" spans="12:12">
      <c r="L584" s="61"/>
    </row>
    <row r="585" spans="12:12">
      <c r="L585" s="61"/>
    </row>
    <row r="586" spans="12:12">
      <c r="L586" s="61"/>
    </row>
    <row r="587" spans="12:12">
      <c r="L587" s="61"/>
    </row>
    <row r="588" spans="12:12">
      <c r="L588" s="61"/>
    </row>
    <row r="589" spans="12:12">
      <c r="L589" s="61"/>
    </row>
    <row r="590" spans="12:12">
      <c r="L590" s="61"/>
    </row>
    <row r="591" spans="12:12">
      <c r="L591" s="61"/>
    </row>
    <row r="592" spans="12:12">
      <c r="L592" s="61"/>
    </row>
    <row r="593" spans="12:12">
      <c r="L593" s="61"/>
    </row>
    <row r="594" spans="12:12">
      <c r="L594" s="61"/>
    </row>
    <row r="595" spans="12:12">
      <c r="L595" s="61"/>
    </row>
    <row r="596" spans="12:12">
      <c r="L596" s="61"/>
    </row>
    <row r="597" spans="12:12">
      <c r="L597" s="61"/>
    </row>
    <row r="598" spans="12:12">
      <c r="L598" s="61"/>
    </row>
    <row r="599" spans="12:12">
      <c r="L599" s="61"/>
    </row>
    <row r="600" spans="12:12">
      <c r="L600" s="61"/>
    </row>
    <row r="601" spans="12:12">
      <c r="L601" s="61"/>
    </row>
    <row r="602" spans="12:12">
      <c r="L602" s="61"/>
    </row>
    <row r="603" spans="12:12">
      <c r="L603" s="61"/>
    </row>
    <row r="604" spans="12:12">
      <c r="L604" s="61"/>
    </row>
    <row r="605" spans="12:12">
      <c r="L605" s="61"/>
    </row>
    <row r="606" spans="12:12">
      <c r="L606" s="61"/>
    </row>
    <row r="607" spans="12:12">
      <c r="L607" s="61"/>
    </row>
    <row r="608" spans="12:12">
      <c r="L608" s="61"/>
    </row>
    <row r="609" spans="12:12">
      <c r="L609" s="61"/>
    </row>
    <row r="610" spans="12:12">
      <c r="L610" s="61"/>
    </row>
    <row r="611" spans="12:12">
      <c r="L611" s="61"/>
    </row>
    <row r="612" spans="12:12">
      <c r="L612" s="61"/>
    </row>
    <row r="613" spans="12:12">
      <c r="L613" s="61"/>
    </row>
    <row r="614" spans="12:12">
      <c r="L614" s="61"/>
    </row>
    <row r="615" spans="12:12">
      <c r="L615" s="61"/>
    </row>
    <row r="616" spans="12:12">
      <c r="L616" s="61"/>
    </row>
    <row r="617" spans="12:12">
      <c r="L617" s="61"/>
    </row>
    <row r="618" spans="12:12">
      <c r="L618" s="61"/>
    </row>
    <row r="619" spans="12:12">
      <c r="L619" s="61"/>
    </row>
    <row r="620" spans="12:12">
      <c r="L620" s="61"/>
    </row>
    <row r="621" spans="12:12">
      <c r="L621" s="61"/>
    </row>
    <row r="622" spans="12:12">
      <c r="L622" s="61"/>
    </row>
    <row r="623" spans="12:12">
      <c r="L623" s="61"/>
    </row>
    <row r="624" spans="12:12">
      <c r="L624" s="61"/>
    </row>
    <row r="625" spans="12:12">
      <c r="L625" s="61"/>
    </row>
    <row r="626" spans="12:12">
      <c r="L626" s="61"/>
    </row>
    <row r="627" spans="12:12">
      <c r="L627" s="61"/>
    </row>
    <row r="628" spans="12:12">
      <c r="L628" s="61"/>
    </row>
    <row r="629" spans="12:12">
      <c r="L629" s="61"/>
    </row>
    <row r="630" spans="12:12">
      <c r="L630" s="61"/>
    </row>
    <row r="631" spans="12:12">
      <c r="L631" s="61"/>
    </row>
    <row r="632" spans="12:12">
      <c r="L632" s="61"/>
    </row>
    <row r="633" spans="12:12">
      <c r="L633" s="61"/>
    </row>
    <row r="634" spans="12:12">
      <c r="L634" s="61"/>
    </row>
    <row r="635" spans="12:12">
      <c r="L635" s="61"/>
    </row>
    <row r="636" spans="12:12">
      <c r="L636" s="61"/>
    </row>
    <row r="637" spans="12:12">
      <c r="L637" s="61"/>
    </row>
    <row r="638" spans="12:12">
      <c r="L638" s="61"/>
    </row>
    <row r="639" spans="12:12">
      <c r="L639" s="61"/>
    </row>
    <row r="640" spans="12:12">
      <c r="L640" s="61"/>
    </row>
    <row r="641" spans="12:12">
      <c r="L641" s="61"/>
    </row>
    <row r="642" spans="12:12">
      <c r="L642" s="61"/>
    </row>
    <row r="643" spans="12:12">
      <c r="L643" s="61"/>
    </row>
    <row r="644" spans="12:12">
      <c r="L644" s="61"/>
    </row>
    <row r="645" spans="12:12">
      <c r="L645" s="61"/>
    </row>
    <row r="646" spans="12:12">
      <c r="L646" s="61"/>
    </row>
    <row r="647" spans="12:12">
      <c r="L647" s="61"/>
    </row>
    <row r="648" spans="12:12">
      <c r="L648" s="61"/>
    </row>
    <row r="649" spans="12:12">
      <c r="L649" s="61"/>
    </row>
    <row r="650" spans="12:12">
      <c r="L650" s="61"/>
    </row>
    <row r="651" spans="12:12">
      <c r="L651" s="61"/>
    </row>
    <row r="652" spans="12:12">
      <c r="L652" s="61"/>
    </row>
    <row r="653" spans="12:12">
      <c r="L653" s="61"/>
    </row>
    <row r="654" spans="12:12">
      <c r="L654" s="61"/>
    </row>
    <row r="655" spans="12:12">
      <c r="L655" s="61"/>
    </row>
    <row r="656" spans="12:12">
      <c r="L656" s="61"/>
    </row>
    <row r="657" spans="12:12">
      <c r="L657" s="61"/>
    </row>
    <row r="658" spans="12:12">
      <c r="L658" s="61"/>
    </row>
    <row r="659" spans="12:12">
      <c r="L659" s="61"/>
    </row>
    <row r="660" spans="12:12">
      <c r="L660" s="61"/>
    </row>
    <row r="661" spans="12:12">
      <c r="L661" s="61"/>
    </row>
    <row r="662" spans="12:12">
      <c r="L662" s="61"/>
    </row>
    <row r="663" spans="12:12">
      <c r="L663" s="61"/>
    </row>
    <row r="664" spans="12:12">
      <c r="L664" s="61"/>
    </row>
    <row r="665" spans="12:12">
      <c r="L665" s="61"/>
    </row>
    <row r="666" spans="12:12">
      <c r="L666" s="61"/>
    </row>
    <row r="667" spans="12:12">
      <c r="L667" s="61"/>
    </row>
    <row r="668" spans="12:12">
      <c r="L668" s="61"/>
    </row>
    <row r="669" spans="12:12">
      <c r="L669" s="61"/>
    </row>
    <row r="670" spans="12:12">
      <c r="L670" s="61"/>
    </row>
    <row r="671" spans="12:12">
      <c r="L671" s="61"/>
    </row>
    <row r="672" spans="12:12">
      <c r="L672" s="61"/>
    </row>
    <row r="673" spans="12:12">
      <c r="L673" s="61"/>
    </row>
    <row r="674" spans="12:12">
      <c r="L674" s="61"/>
    </row>
    <row r="675" spans="12:12">
      <c r="L675" s="61"/>
    </row>
    <row r="676" spans="12:12">
      <c r="L676" s="61"/>
    </row>
    <row r="677" spans="12:12">
      <c r="L677" s="61"/>
    </row>
    <row r="678" spans="12:12">
      <c r="L678" s="61"/>
    </row>
    <row r="679" spans="12:12">
      <c r="L679" s="61"/>
    </row>
    <row r="680" spans="12:12">
      <c r="L680" s="61"/>
    </row>
    <row r="681" spans="12:12">
      <c r="L681" s="61"/>
    </row>
    <row r="682" spans="12:12">
      <c r="L682" s="61"/>
    </row>
    <row r="683" spans="12:12">
      <c r="L683" s="61"/>
    </row>
    <row r="684" spans="12:12">
      <c r="L684" s="61"/>
    </row>
    <row r="685" spans="12:12">
      <c r="L685" s="61"/>
    </row>
    <row r="686" spans="12:12">
      <c r="L686" s="61"/>
    </row>
    <row r="687" spans="12:12">
      <c r="L687" s="61"/>
    </row>
    <row r="688" spans="12:12">
      <c r="L688" s="61"/>
    </row>
    <row r="689" spans="12:12">
      <c r="L689" s="61"/>
    </row>
    <row r="690" spans="12:12">
      <c r="L690" s="61"/>
    </row>
    <row r="691" spans="12:12">
      <c r="L691" s="61"/>
    </row>
    <row r="692" spans="12:12">
      <c r="L692" s="61"/>
    </row>
    <row r="693" spans="12:12">
      <c r="L693" s="61"/>
    </row>
    <row r="694" spans="12:12">
      <c r="L694" s="61"/>
    </row>
    <row r="695" spans="12:12">
      <c r="L695" s="61"/>
    </row>
    <row r="696" spans="12:12">
      <c r="L696" s="61"/>
    </row>
    <row r="697" spans="12:12">
      <c r="L697" s="61"/>
    </row>
    <row r="698" spans="12:12">
      <c r="L698" s="61"/>
    </row>
    <row r="699" spans="12:12">
      <c r="L699" s="61"/>
    </row>
    <row r="700" spans="12:12">
      <c r="L700" s="61"/>
    </row>
    <row r="701" spans="12:12">
      <c r="L701" s="61"/>
    </row>
    <row r="702" spans="12:12">
      <c r="L702" s="61"/>
    </row>
    <row r="703" spans="12:12">
      <c r="L703" s="61"/>
    </row>
    <row r="704" spans="12:12">
      <c r="L704" s="61"/>
    </row>
    <row r="705" spans="12:12">
      <c r="L705" s="61"/>
    </row>
    <row r="706" spans="12:12">
      <c r="L706" s="61"/>
    </row>
    <row r="707" spans="12:12">
      <c r="L707" s="61"/>
    </row>
    <row r="708" spans="12:12">
      <c r="L708" s="61"/>
    </row>
    <row r="709" spans="12:12">
      <c r="L709" s="61"/>
    </row>
    <row r="710" spans="12:12">
      <c r="L710" s="61"/>
    </row>
    <row r="711" spans="12:12">
      <c r="L711" s="61"/>
    </row>
    <row r="712" spans="12:12">
      <c r="L712" s="61"/>
    </row>
    <row r="713" spans="12:12">
      <c r="L713" s="61"/>
    </row>
    <row r="714" spans="12:12">
      <c r="L714" s="61"/>
    </row>
    <row r="715" spans="12:12">
      <c r="L715" s="61"/>
    </row>
    <row r="716" spans="12:12">
      <c r="L716" s="61"/>
    </row>
    <row r="717" spans="12:12">
      <c r="L717" s="61"/>
    </row>
    <row r="718" spans="12:12">
      <c r="L718" s="61"/>
    </row>
    <row r="719" spans="12:12">
      <c r="L719" s="61"/>
    </row>
    <row r="720" spans="12:12">
      <c r="L720" s="61"/>
    </row>
    <row r="721" spans="12:12">
      <c r="L721" s="61"/>
    </row>
    <row r="722" spans="12:12">
      <c r="L722" s="61"/>
    </row>
    <row r="723" spans="12:12">
      <c r="L723" s="61"/>
    </row>
    <row r="724" spans="12:12">
      <c r="L724" s="61"/>
    </row>
    <row r="725" spans="12:12">
      <c r="L725" s="61"/>
    </row>
    <row r="726" spans="12:12">
      <c r="L726" s="61"/>
    </row>
    <row r="727" spans="12:12">
      <c r="L727" s="61"/>
    </row>
    <row r="728" spans="12:12">
      <c r="L728" s="61"/>
    </row>
    <row r="729" spans="12:12">
      <c r="L729" s="61"/>
    </row>
    <row r="730" spans="12:12">
      <c r="L730" s="61"/>
    </row>
    <row r="731" spans="12:12">
      <c r="L731" s="61"/>
    </row>
    <row r="732" spans="12:12">
      <c r="L732" s="61"/>
    </row>
    <row r="733" spans="12:12">
      <c r="L733" s="61"/>
    </row>
    <row r="734" spans="12:12">
      <c r="L734" s="61"/>
    </row>
    <row r="735" spans="12:12">
      <c r="L735" s="61"/>
    </row>
    <row r="736" spans="12:12">
      <c r="L736" s="61"/>
    </row>
    <row r="737" spans="12:12">
      <c r="L737" s="61"/>
    </row>
    <row r="738" spans="12:12">
      <c r="L738" s="61"/>
    </row>
    <row r="739" spans="12:12">
      <c r="L739" s="61"/>
    </row>
    <row r="740" spans="12:12">
      <c r="L740" s="61"/>
    </row>
    <row r="741" spans="12:12">
      <c r="L741" s="61"/>
    </row>
    <row r="742" spans="12:12">
      <c r="L742" s="61"/>
    </row>
    <row r="743" spans="12:12">
      <c r="L743" s="61"/>
    </row>
    <row r="744" spans="12:12">
      <c r="L744" s="61"/>
    </row>
    <row r="745" spans="12:12">
      <c r="L745" s="61"/>
    </row>
    <row r="746" spans="12:12">
      <c r="L746" s="61"/>
    </row>
    <row r="747" spans="12:12">
      <c r="L747" s="61"/>
    </row>
    <row r="748" spans="12:12">
      <c r="L748" s="61"/>
    </row>
    <row r="749" spans="12:12">
      <c r="L749" s="61"/>
    </row>
    <row r="750" spans="12:12">
      <c r="L750" s="61"/>
    </row>
    <row r="751" spans="12:12">
      <c r="L751" s="61"/>
    </row>
    <row r="752" spans="12:12">
      <c r="L752" s="61"/>
    </row>
    <row r="753" spans="12:12">
      <c r="L753" s="61"/>
    </row>
    <row r="754" spans="12:12">
      <c r="L754" s="61"/>
    </row>
    <row r="755" spans="12:12">
      <c r="L755" s="61"/>
    </row>
    <row r="756" spans="12:12">
      <c r="L756" s="61"/>
    </row>
    <row r="757" spans="12:12">
      <c r="L757" s="61"/>
    </row>
    <row r="758" spans="12:12">
      <c r="L758" s="61"/>
    </row>
    <row r="759" spans="12:12">
      <c r="L759" s="61"/>
    </row>
    <row r="760" spans="12:12">
      <c r="L760" s="61"/>
    </row>
    <row r="761" spans="12:12">
      <c r="L761" s="61"/>
    </row>
    <row r="762" spans="12:12">
      <c r="L762" s="61"/>
    </row>
    <row r="763" spans="12:12">
      <c r="L763" s="61"/>
    </row>
    <row r="764" spans="12:12">
      <c r="L764" s="61"/>
    </row>
    <row r="765" spans="12:12">
      <c r="L765" s="61"/>
    </row>
    <row r="766" spans="12:12">
      <c r="L766" s="61"/>
    </row>
    <row r="767" spans="12:12">
      <c r="L767" s="61"/>
    </row>
    <row r="768" spans="12:12">
      <c r="L768" s="61"/>
    </row>
    <row r="769" spans="12:12">
      <c r="L769" s="61"/>
    </row>
    <row r="770" spans="12:12">
      <c r="L770" s="61"/>
    </row>
    <row r="771" spans="12:12">
      <c r="L771" s="61"/>
    </row>
    <row r="772" spans="12:12">
      <c r="L772" s="61"/>
    </row>
    <row r="773" spans="12:12">
      <c r="L773" s="61"/>
    </row>
    <row r="774" spans="12:12">
      <c r="L774" s="61"/>
    </row>
    <row r="775" spans="12:12">
      <c r="L775" s="61"/>
    </row>
    <row r="776" spans="12:12">
      <c r="L776" s="61"/>
    </row>
    <row r="777" spans="12:12">
      <c r="L777" s="61"/>
    </row>
    <row r="778" spans="12:12">
      <c r="L778" s="61"/>
    </row>
    <row r="779" spans="12:12">
      <c r="L779" s="61"/>
    </row>
    <row r="780" spans="12:12">
      <c r="L780" s="61"/>
    </row>
    <row r="781" spans="12:12">
      <c r="L781" s="61"/>
    </row>
    <row r="782" spans="12:12">
      <c r="L782" s="61"/>
    </row>
    <row r="783" spans="12:12">
      <c r="L783" s="61"/>
    </row>
    <row r="784" spans="12:12">
      <c r="L784" s="61"/>
    </row>
    <row r="785" spans="12:12">
      <c r="L785" s="61"/>
    </row>
    <row r="786" spans="12:12">
      <c r="L786" s="61"/>
    </row>
    <row r="787" spans="12:12">
      <c r="L787" s="61"/>
    </row>
    <row r="788" spans="12:12">
      <c r="L788" s="61"/>
    </row>
    <row r="789" spans="12:12">
      <c r="L789" s="61"/>
    </row>
    <row r="790" spans="12:12">
      <c r="L790" s="61"/>
    </row>
    <row r="791" spans="12:12">
      <c r="L791" s="61"/>
    </row>
    <row r="792" spans="12:12">
      <c r="L792" s="61"/>
    </row>
    <row r="793" spans="12:12">
      <c r="L793" s="61"/>
    </row>
    <row r="794" spans="12:12">
      <c r="L794" s="61"/>
    </row>
    <row r="795" spans="12:12">
      <c r="L795" s="61"/>
    </row>
    <row r="796" spans="12:12">
      <c r="L796" s="61"/>
    </row>
    <row r="797" spans="12:12">
      <c r="L797" s="61"/>
    </row>
    <row r="798" spans="12:12">
      <c r="L798" s="61"/>
    </row>
    <row r="799" spans="12:12">
      <c r="L799" s="61"/>
    </row>
    <row r="800" spans="12:12">
      <c r="L800" s="61"/>
    </row>
    <row r="801" spans="12:12">
      <c r="L801" s="61"/>
    </row>
    <row r="802" spans="12:12">
      <c r="L802" s="61"/>
    </row>
    <row r="803" spans="12:12">
      <c r="L803" s="61"/>
    </row>
    <row r="804" spans="12:12">
      <c r="L804" s="61"/>
    </row>
    <row r="805" spans="12:12">
      <c r="L805" s="61"/>
    </row>
    <row r="806" spans="12:12">
      <c r="L806" s="61"/>
    </row>
    <row r="807" spans="12:12">
      <c r="L807" s="61"/>
    </row>
    <row r="808" spans="12:12">
      <c r="L808" s="61"/>
    </row>
    <row r="809" spans="12:12">
      <c r="L809" s="61"/>
    </row>
    <row r="810" spans="12:12">
      <c r="L810" s="61"/>
    </row>
    <row r="811" spans="12:12">
      <c r="L811" s="61"/>
    </row>
    <row r="812" spans="12:12">
      <c r="L812" s="61"/>
    </row>
    <row r="813" spans="12:12">
      <c r="L813" s="61"/>
    </row>
    <row r="814" spans="12:12">
      <c r="L814" s="61"/>
    </row>
    <row r="815" spans="12:12">
      <c r="L815" s="61"/>
    </row>
    <row r="816" spans="12:12">
      <c r="L816" s="61"/>
    </row>
    <row r="817" spans="12:12">
      <c r="L817" s="61"/>
    </row>
    <row r="818" spans="12:12">
      <c r="L818" s="61"/>
    </row>
    <row r="819" spans="12:12">
      <c r="L819" s="61"/>
    </row>
    <row r="820" spans="12:12">
      <c r="L820" s="61"/>
    </row>
    <row r="821" spans="12:12">
      <c r="L821" s="61"/>
    </row>
    <row r="822" spans="12:12">
      <c r="L822" s="61"/>
    </row>
    <row r="823" spans="12:12">
      <c r="L823" s="61"/>
    </row>
    <row r="824" spans="12:12">
      <c r="L824" s="61"/>
    </row>
    <row r="825" spans="12:12">
      <c r="L825" s="61"/>
    </row>
    <row r="826" spans="12:12">
      <c r="L826" s="61"/>
    </row>
    <row r="827" spans="12:12">
      <c r="L827" s="61"/>
    </row>
    <row r="828" spans="12:12">
      <c r="L828" s="61"/>
    </row>
    <row r="829" spans="12:12">
      <c r="L829" s="61"/>
    </row>
    <row r="830" spans="12:12">
      <c r="L830" s="61"/>
    </row>
    <row r="831" spans="12:12">
      <c r="L831" s="61"/>
    </row>
    <row r="832" spans="12:12">
      <c r="L832" s="61"/>
    </row>
    <row r="833" spans="12:12">
      <c r="L833" s="61"/>
    </row>
    <row r="834" spans="12:12">
      <c r="L834" s="61"/>
    </row>
    <row r="835" spans="12:12">
      <c r="L835" s="61"/>
    </row>
    <row r="836" spans="12:12">
      <c r="L836" s="61"/>
    </row>
    <row r="837" spans="12:12">
      <c r="L837" s="61"/>
    </row>
    <row r="838" spans="12:12">
      <c r="L838" s="61"/>
    </row>
    <row r="839" spans="12:12">
      <c r="L839" s="61"/>
    </row>
    <row r="840" spans="12:12">
      <c r="L840" s="61"/>
    </row>
    <row r="841" spans="12:12">
      <c r="L841" s="61"/>
    </row>
    <row r="842" spans="12:12">
      <c r="L842" s="61"/>
    </row>
    <row r="843" spans="12:12">
      <c r="L843" s="61"/>
    </row>
    <row r="844" spans="12:12">
      <c r="L844" s="61"/>
    </row>
    <row r="845" spans="12:12">
      <c r="L845" s="61"/>
    </row>
    <row r="846" spans="12:12">
      <c r="L846" s="61"/>
    </row>
    <row r="847" spans="12:12">
      <c r="L847" s="61"/>
    </row>
    <row r="848" spans="12:12">
      <c r="L848" s="61"/>
    </row>
    <row r="849" spans="12:12">
      <c r="L849" s="61"/>
    </row>
    <row r="850" spans="12:12">
      <c r="L850" s="61"/>
    </row>
    <row r="851" spans="12:12">
      <c r="L851" s="61"/>
    </row>
    <row r="852" spans="12:12">
      <c r="L852" s="61"/>
    </row>
    <row r="853" spans="12:12">
      <c r="L853" s="61"/>
    </row>
    <row r="854" spans="12:12">
      <c r="L854" s="61"/>
    </row>
    <row r="855" spans="12:12">
      <c r="L855" s="61"/>
    </row>
    <row r="856" spans="12:12">
      <c r="L856" s="61"/>
    </row>
    <row r="857" spans="12:12">
      <c r="L857" s="61"/>
    </row>
    <row r="858" spans="12:12">
      <c r="L858" s="61"/>
    </row>
    <row r="859" spans="12:12">
      <c r="L859" s="61"/>
    </row>
    <row r="860" spans="12:12">
      <c r="L860" s="61"/>
    </row>
    <row r="861" spans="12:12">
      <c r="L861" s="61"/>
    </row>
    <row r="862" spans="12:12">
      <c r="L862" s="61"/>
    </row>
    <row r="863" spans="12:12">
      <c r="L863" s="61"/>
    </row>
    <row r="864" spans="12:12">
      <c r="L864" s="61"/>
    </row>
    <row r="865" spans="12:12">
      <c r="L865" s="61"/>
    </row>
    <row r="866" spans="12:12">
      <c r="L866" s="61"/>
    </row>
    <row r="867" spans="12:12">
      <c r="L867" s="61"/>
    </row>
    <row r="868" spans="12:12">
      <c r="L868" s="61"/>
    </row>
    <row r="869" spans="12:12">
      <c r="L869" s="61"/>
    </row>
    <row r="870" spans="12:12">
      <c r="L870" s="61"/>
    </row>
    <row r="871" spans="12:12">
      <c r="L871" s="61"/>
    </row>
    <row r="872" spans="12:12">
      <c r="L872" s="61"/>
    </row>
    <row r="873" spans="12:12">
      <c r="L873" s="61"/>
    </row>
    <row r="874" spans="12:12">
      <c r="L874" s="61"/>
    </row>
    <row r="875" spans="12:12">
      <c r="L875" s="61"/>
    </row>
    <row r="876" spans="12:12">
      <c r="L876" s="61"/>
    </row>
    <row r="877" spans="12:12">
      <c r="L877" s="61"/>
    </row>
    <row r="878" spans="12:12">
      <c r="L878" s="61"/>
    </row>
    <row r="879" spans="12:12">
      <c r="L879" s="61"/>
    </row>
    <row r="880" spans="12:12">
      <c r="L880" s="61"/>
    </row>
    <row r="881" spans="12:12">
      <c r="L881" s="61"/>
    </row>
    <row r="882" spans="12:12">
      <c r="L882" s="61"/>
    </row>
    <row r="883" spans="12:12">
      <c r="L883" s="61"/>
    </row>
    <row r="884" spans="12:12">
      <c r="L884" s="61"/>
    </row>
    <row r="885" spans="12:12">
      <c r="L885" s="61"/>
    </row>
    <row r="886" spans="12:12">
      <c r="L886" s="61"/>
    </row>
    <row r="887" spans="12:12">
      <c r="L887" s="61"/>
    </row>
    <row r="888" spans="12:12">
      <c r="L888" s="61"/>
    </row>
    <row r="889" spans="12:12">
      <c r="L889" s="61"/>
    </row>
    <row r="890" spans="12:12">
      <c r="L890" s="61"/>
    </row>
    <row r="891" spans="12:12">
      <c r="L891" s="61"/>
    </row>
    <row r="892" spans="12:12">
      <c r="L892" s="61"/>
    </row>
    <row r="893" spans="12:12">
      <c r="L893" s="61"/>
    </row>
    <row r="894" spans="12:12">
      <c r="L894" s="61"/>
    </row>
    <row r="895" spans="12:12">
      <c r="L895" s="61"/>
    </row>
    <row r="896" spans="12:12">
      <c r="L896" s="61"/>
    </row>
    <row r="897" spans="12:12">
      <c r="L897" s="61"/>
    </row>
    <row r="898" spans="12:12">
      <c r="L898" s="61"/>
    </row>
    <row r="899" spans="12:12">
      <c r="L899" s="61"/>
    </row>
    <row r="900" spans="12:12">
      <c r="L900" s="61"/>
    </row>
    <row r="901" spans="12:12">
      <c r="L901" s="61"/>
    </row>
    <row r="902" spans="12:12">
      <c r="L902" s="61"/>
    </row>
    <row r="903" spans="12:12">
      <c r="L903" s="61"/>
    </row>
    <row r="904" spans="12:12">
      <c r="L904" s="61"/>
    </row>
    <row r="905" spans="12:12">
      <c r="L905" s="61"/>
    </row>
    <row r="906" spans="12:12">
      <c r="L906" s="61"/>
    </row>
    <row r="907" spans="12:12">
      <c r="L907" s="61"/>
    </row>
    <row r="908" spans="12:12">
      <c r="L908" s="61"/>
    </row>
    <row r="909" spans="12:12">
      <c r="L909" s="61"/>
    </row>
    <row r="910" spans="12:12">
      <c r="L910" s="61"/>
    </row>
    <row r="911" spans="12:12">
      <c r="L911" s="61"/>
    </row>
    <row r="912" spans="12:12">
      <c r="L912" s="61"/>
    </row>
    <row r="913" spans="12:12">
      <c r="L913" s="61"/>
    </row>
    <row r="914" spans="12:12">
      <c r="L914" s="61"/>
    </row>
    <row r="915" spans="12:12">
      <c r="L915" s="61"/>
    </row>
    <row r="916" spans="12:12">
      <c r="L916" s="61"/>
    </row>
    <row r="917" spans="12:12">
      <c r="L917" s="61"/>
    </row>
    <row r="918" spans="12:12">
      <c r="L918" s="61"/>
    </row>
    <row r="919" spans="12:12">
      <c r="L919" s="61"/>
    </row>
    <row r="920" spans="12:12">
      <c r="L920" s="61"/>
    </row>
    <row r="921" spans="12:12">
      <c r="L921" s="61"/>
    </row>
    <row r="922" spans="12:12">
      <c r="L922" s="61"/>
    </row>
    <row r="923" spans="12:12">
      <c r="L923" s="61"/>
    </row>
    <row r="924" spans="12:12">
      <c r="L924" s="61"/>
    </row>
    <row r="925" spans="12:12">
      <c r="L925" s="61"/>
    </row>
    <row r="926" spans="12:12">
      <c r="L926" s="61"/>
    </row>
    <row r="927" spans="12:12">
      <c r="L927" s="61"/>
    </row>
    <row r="928" spans="12:12">
      <c r="L928" s="61"/>
    </row>
    <row r="929" spans="12:12">
      <c r="L929" s="61"/>
    </row>
    <row r="930" spans="12:12">
      <c r="L930" s="61"/>
    </row>
    <row r="931" spans="12:12">
      <c r="L931" s="61"/>
    </row>
    <row r="932" spans="12:12">
      <c r="L932" s="61"/>
    </row>
    <row r="933" spans="12:12">
      <c r="L933" s="61"/>
    </row>
    <row r="934" spans="12:12">
      <c r="L934" s="61"/>
    </row>
    <row r="935" spans="12:12">
      <c r="L935" s="61"/>
    </row>
    <row r="936" spans="12:12">
      <c r="L936" s="61"/>
    </row>
    <row r="937" spans="12:12">
      <c r="L937" s="61"/>
    </row>
    <row r="938" spans="12:12">
      <c r="L938" s="61"/>
    </row>
    <row r="939" spans="12:12">
      <c r="L939" s="61"/>
    </row>
    <row r="940" spans="12:12">
      <c r="L940" s="61"/>
    </row>
    <row r="941" spans="12:12">
      <c r="L941" s="61"/>
    </row>
    <row r="942" spans="12:12">
      <c r="L942" s="61"/>
    </row>
    <row r="943" spans="12:12">
      <c r="L943" s="61"/>
    </row>
    <row r="944" spans="12:12">
      <c r="L944" s="61"/>
    </row>
    <row r="945" spans="12:12">
      <c r="L945" s="61"/>
    </row>
    <row r="946" spans="12:12">
      <c r="L946" s="61"/>
    </row>
    <row r="947" spans="12:12">
      <c r="L947" s="61"/>
    </row>
    <row r="948" spans="12:12">
      <c r="L948" s="61"/>
    </row>
    <row r="949" spans="12:12">
      <c r="L949" s="61"/>
    </row>
    <row r="950" spans="12:12">
      <c r="L950" s="61"/>
    </row>
    <row r="951" spans="12:12">
      <c r="L951" s="61"/>
    </row>
    <row r="952" spans="12:12">
      <c r="L952" s="61"/>
    </row>
    <row r="953" spans="12:12">
      <c r="L953" s="61"/>
    </row>
    <row r="954" spans="12:12">
      <c r="L954" s="61"/>
    </row>
    <row r="955" spans="12:12">
      <c r="L955" s="61"/>
    </row>
    <row r="956" spans="12:12">
      <c r="L956" s="61"/>
    </row>
    <row r="957" spans="12:12">
      <c r="L957" s="61"/>
    </row>
    <row r="958" spans="12:12">
      <c r="L958" s="61"/>
    </row>
    <row r="959" spans="12:12">
      <c r="L959" s="61"/>
    </row>
    <row r="960" spans="12:12">
      <c r="L960" s="61"/>
    </row>
    <row r="961" spans="12:12">
      <c r="L961" s="61"/>
    </row>
    <row r="962" spans="12:12">
      <c r="L962" s="61"/>
    </row>
    <row r="963" spans="12:12">
      <c r="L963" s="61"/>
    </row>
    <row r="964" spans="12:12">
      <c r="L964" s="61"/>
    </row>
    <row r="965" spans="12:12">
      <c r="L965" s="61"/>
    </row>
    <row r="966" spans="12:12">
      <c r="L966" s="61"/>
    </row>
    <row r="967" spans="12:12">
      <c r="L967" s="61"/>
    </row>
    <row r="968" spans="12:12">
      <c r="L968" s="61"/>
    </row>
    <row r="969" spans="12:12">
      <c r="L969" s="61"/>
    </row>
    <row r="970" spans="12:12">
      <c r="L970" s="61"/>
    </row>
    <row r="971" spans="12:12">
      <c r="L971" s="61"/>
    </row>
    <row r="972" spans="12:12">
      <c r="L972" s="61"/>
    </row>
    <row r="973" spans="12:12">
      <c r="L973" s="61"/>
    </row>
    <row r="974" spans="12:12">
      <c r="L974" s="61"/>
    </row>
    <row r="975" spans="12:12">
      <c r="L975" s="61"/>
    </row>
    <row r="976" spans="12:12">
      <c r="L976" s="61"/>
    </row>
    <row r="977" spans="12:12">
      <c r="L977" s="61"/>
    </row>
    <row r="978" spans="12:12">
      <c r="L978" s="61"/>
    </row>
    <row r="979" spans="12:12">
      <c r="L979" s="61"/>
    </row>
    <row r="980" spans="12:12">
      <c r="L980" s="61"/>
    </row>
    <row r="981" spans="12:12">
      <c r="L981" s="61"/>
    </row>
    <row r="982" spans="12:12">
      <c r="L982" s="61"/>
    </row>
    <row r="983" spans="12:12">
      <c r="L983" s="61"/>
    </row>
  </sheetData>
  <mergeCells count="34">
    <mergeCell ref="A160:Q160"/>
    <mergeCell ref="A1:Q1"/>
    <mergeCell ref="P2:Q2"/>
    <mergeCell ref="D2:G2"/>
    <mergeCell ref="H2:K2"/>
    <mergeCell ref="L2:O2"/>
    <mergeCell ref="D77:G77"/>
    <mergeCell ref="H77:K77"/>
    <mergeCell ref="L77:O77"/>
    <mergeCell ref="P77:Q77"/>
    <mergeCell ref="D114:F114"/>
    <mergeCell ref="H114:J114"/>
    <mergeCell ref="L114:N114"/>
    <mergeCell ref="D78:F78"/>
    <mergeCell ref="D113:G113"/>
    <mergeCell ref="H113:K113"/>
    <mergeCell ref="L113:O113"/>
    <mergeCell ref="P113:Q113"/>
    <mergeCell ref="P78:Q78"/>
    <mergeCell ref="P114:Q114"/>
    <mergeCell ref="H78:J78"/>
    <mergeCell ref="L78:N78"/>
    <mergeCell ref="D3:F3"/>
    <mergeCell ref="H3:J3"/>
    <mergeCell ref="L3:N3"/>
    <mergeCell ref="P41:Q41"/>
    <mergeCell ref="D40:G40"/>
    <mergeCell ref="H40:K40"/>
    <mergeCell ref="L40:O40"/>
    <mergeCell ref="P40:Q40"/>
    <mergeCell ref="D41:F41"/>
    <mergeCell ref="H41:J41"/>
    <mergeCell ref="L41:N41"/>
    <mergeCell ref="P3:Q3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6397-F644-411B-84BD-8B0EFB15F154}">
  <dimension ref="A1:V159"/>
  <sheetViews>
    <sheetView topLeftCell="E1" zoomScale="85" zoomScaleNormal="85" workbookViewId="0">
      <selection activeCell="H8" sqref="H8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20.1796875" style="61" bestFit="1" customWidth="1"/>
    <col min="7" max="7" width="11.7265625" style="61" customWidth="1"/>
    <col min="8" max="8" width="12.7265625" style="61" bestFit="1" customWidth="1"/>
    <col min="9" max="9" width="8.81640625" style="61" customWidth="1"/>
    <col min="10" max="10" width="15.1796875" style="61" bestFit="1" customWidth="1"/>
    <col min="11" max="11" width="10.7265625" style="61" customWidth="1"/>
    <col min="12" max="12" width="12.7265625" style="61" customWidth="1"/>
    <col min="13" max="13" width="11.7265625" style="61" customWidth="1"/>
    <col min="14" max="14" width="14.54296875" style="61" customWidth="1"/>
    <col min="15" max="16" width="13.26953125" style="61" customWidth="1"/>
    <col min="17" max="18" width="11.453125" style="51" customWidth="1"/>
    <col min="19" max="21" width="9.1796875" style="51"/>
    <col min="22" max="22" width="33.8164062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213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R2"/>
      <c r="S2"/>
      <c r="T2"/>
      <c r="U2"/>
      <c r="V2"/>
    </row>
    <row r="3" spans="1:22" ht="16.5" customHeight="1">
      <c r="A3" s="171">
        <v>2</v>
      </c>
      <c r="B3" s="174"/>
      <c r="C3" s="52" t="s">
        <v>300</v>
      </c>
      <c r="D3" s="433" t="str">
        <f>ΑΝΤΙΣΤΟΙΧΙΣΗ!$F$107</f>
        <v xml:space="preserve">ΦΕΒΡΟΥΑΡΙΟΣ ΤΡΕΧΟΝ ΕΤΟΣ </v>
      </c>
      <c r="E3" s="433"/>
      <c r="F3" s="433"/>
      <c r="G3" s="109">
        <f>ΑΝΤΙΣΤΟΙΧΙΣΗ!$D$34</f>
        <v>2025</v>
      </c>
      <c r="H3" s="433" t="str">
        <f>ΑΝΤΙΣΤΟΙΧΙΣΗ!$F$107</f>
        <v xml:space="preserve">ΦΕΒΡΟΥΑΡΙΟΣ ΤΡΕΧΟΝ ΕΤΟΣ </v>
      </c>
      <c r="I3" s="433"/>
      <c r="J3" s="433"/>
      <c r="K3" s="109">
        <f>ΑΝΤΙΣΤΟΙΧΙΣΗ!$D$34</f>
        <v>2025</v>
      </c>
      <c r="L3" s="433" t="str">
        <f>ΑΝΤΙΣΤΟΙΧΙΣΗ!$F$121</f>
        <v>ΦΕΒΡΟΥΑΡΙΟΣ ΠΡΟΗΓΟΥΜΕΝΟΥ ΕΤΟΥΣ</v>
      </c>
      <c r="M3" s="433"/>
      <c r="N3" s="433"/>
      <c r="O3" s="109">
        <f>ΑΝΤΙΣΤΟΙΧΙΣΗ!$D$33</f>
        <v>2024</v>
      </c>
      <c r="P3" s="433"/>
      <c r="Q3" s="433"/>
      <c r="R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R4"/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-31186.842241887905</v>
      </c>
      <c r="E5" s="298"/>
      <c r="F5" s="85">
        <f>F7-F6</f>
        <v>-76576.118908554578</v>
      </c>
      <c r="G5" s="298"/>
      <c r="H5" s="85">
        <f>H159-H6</f>
        <v>-7452.0448666666653</v>
      </c>
      <c r="I5" s="298"/>
      <c r="J5" s="85">
        <f>J159-J6</f>
        <v>-15699.944783333336</v>
      </c>
      <c r="K5" s="298"/>
      <c r="L5" s="85">
        <f>L7-L6</f>
        <v>-34608.539292035442</v>
      </c>
      <c r="M5" s="298"/>
      <c r="N5" s="85">
        <f>N7-N6</f>
        <v>-72252.50300884957</v>
      </c>
      <c r="O5" s="298"/>
      <c r="P5" s="85">
        <f>P159-P6</f>
        <v>-5440.7141002950302</v>
      </c>
      <c r="Q5" s="298"/>
      <c r="R5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53765.616666666669</v>
      </c>
      <c r="E6" s="298"/>
      <c r="F6" s="85">
        <f>F74+F111+F157</f>
        <v>119908.79333333335</v>
      </c>
      <c r="G6" s="298"/>
      <c r="H6" s="85">
        <f>H38-H43-H80</f>
        <v>-7425.745334117657</v>
      </c>
      <c r="I6" s="298"/>
      <c r="J6" s="86">
        <f>J38-J43-J80</f>
        <v>-16306.392473013751</v>
      </c>
      <c r="K6" s="298"/>
      <c r="L6" s="85">
        <f>L43+L80+L116</f>
        <v>51679.18</v>
      </c>
      <c r="M6" s="298"/>
      <c r="N6" s="86">
        <f>N74+N111+N157</f>
        <v>106582.12999999998</v>
      </c>
      <c r="O6" s="298"/>
      <c r="P6" s="85">
        <f>P38-P43-P80</f>
        <v>5440.7141002950302</v>
      </c>
      <c r="Q6" s="298"/>
      <c r="R6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SUM(D8:D37)</f>
        <v>22578.774424778763</v>
      </c>
      <c r="E7" s="82"/>
      <c r="F7" s="65">
        <f>SUM(F8:F37)</f>
        <v>43332.674424778765</v>
      </c>
      <c r="G7" s="82"/>
      <c r="H7" s="65">
        <f>SUM(H8:H31)</f>
        <v>40684.806205882349</v>
      </c>
      <c r="I7" s="82"/>
      <c r="J7" s="65">
        <f>SUM(J8:J31)</f>
        <v>78608.888601986255</v>
      </c>
      <c r="K7" s="82"/>
      <c r="L7" s="65">
        <f>SUM(L8:L31)</f>
        <v>17070.640707964558</v>
      </c>
      <c r="M7" s="82"/>
      <c r="N7" s="65">
        <f>L7+'2025 Ιανουάριος'!N7</f>
        <v>34329.626991150399</v>
      </c>
      <c r="O7" s="82"/>
      <c r="P7" s="65">
        <f>SUM(P8:P31)</f>
        <v>9003.0474336283678</v>
      </c>
      <c r="Q7" s="82"/>
      <c r="R7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'2025_ΕΣΟΔΑ'!D2</f>
        <v>19216.580000000002</v>
      </c>
      <c r="E8" s="53">
        <f>D8/$D$7</f>
        <v>0.85109048163885426</v>
      </c>
      <c r="F8" s="54">
        <f>'2025 Ιανουάριος'!F8+'2025 Φεβρουάριος'!D8</f>
        <v>38495.710000000006</v>
      </c>
      <c r="G8" s="53">
        <f>F8/$F$7</f>
        <v>0.88837604673638937</v>
      </c>
      <c r="H8" s="54">
        <f>ΠΡΟΥΠΟΛΟΓΙΣΜΟΣ_ΕΣΟΔΑ!F1</f>
        <v>40684.806205882349</v>
      </c>
      <c r="I8" s="53">
        <f>H8/$H$7</f>
        <v>1</v>
      </c>
      <c r="J8" s="54">
        <f>H8+'2025 Ιανουάριος'!J8</f>
        <v>78608.888601986255</v>
      </c>
      <c r="K8" s="53">
        <f>J8/$J$7</f>
        <v>1</v>
      </c>
      <c r="L8" s="91">
        <f>'2024_60-69 ΕΞΟΔΑ+ΟΜ 2'!D114</f>
        <v>15707.256637168099</v>
      </c>
      <c r="M8" s="53">
        <f>L8/$L$7</f>
        <v>0.92013281199455199</v>
      </c>
      <c r="N8" s="54">
        <f>L8+'2025 Ιανουάριος'!N8</f>
        <v>26816.416637168099</v>
      </c>
      <c r="O8" s="53">
        <f>N8/$N$7</f>
        <v>0.78114500469465986</v>
      </c>
      <c r="P8" s="54">
        <f t="shared" ref="P8:P17" si="0">F8-N8</f>
        <v>11679.293362831908</v>
      </c>
      <c r="Q8" s="53">
        <f t="shared" ref="Q8:Q17" si="1">N8/F8</f>
        <v>0.69660792428995577</v>
      </c>
      <c r="R8"/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'2025_ΕΣΟΔΑ'!D3</f>
        <v>0</v>
      </c>
      <c r="E9" s="53">
        <f t="shared" ref="E9:E29" si="2">D9/$D$7</f>
        <v>0</v>
      </c>
      <c r="F9" s="54">
        <f>'2025 Ιανουάριος'!F9+'2025 Φεβρουάριος'!D9</f>
        <v>0</v>
      </c>
      <c r="G9" s="53">
        <f t="shared" ref="G9:G29" si="3">F9/$F$7</f>
        <v>0</v>
      </c>
      <c r="H9" s="54"/>
      <c r="I9" s="53">
        <f t="shared" ref="I9:I29" si="4">H9/$H$7</f>
        <v>0</v>
      </c>
      <c r="J9" s="54">
        <f>H9+'2025 Ιανουάριος'!J9</f>
        <v>0</v>
      </c>
      <c r="K9" s="53">
        <f t="shared" ref="K9:K29" si="5">J9/$J$7</f>
        <v>0</v>
      </c>
      <c r="L9" s="91">
        <f>'2024_60-69 ΕΞΟΔΑ+ΟΜ 2'!D115</f>
        <v>0</v>
      </c>
      <c r="M9" s="53">
        <f t="shared" ref="M9:M29" si="6">L9/$L$7</f>
        <v>0</v>
      </c>
      <c r="N9" s="54">
        <f>L9+'2025 Ιανουάριος'!N9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R9"/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'2025_ΕΣΟΔΑ'!D4</f>
        <v>0</v>
      </c>
      <c r="E10" s="53">
        <f t="shared" si="2"/>
        <v>0</v>
      </c>
      <c r="F10" s="54">
        <f>'2025 Ιανουάριος'!F10+'2025 Φεβρουάριος'!D10</f>
        <v>0</v>
      </c>
      <c r="G10" s="53">
        <f t="shared" si="3"/>
        <v>0</v>
      </c>
      <c r="H10" s="54"/>
      <c r="I10" s="53">
        <f t="shared" si="4"/>
        <v>0</v>
      </c>
      <c r="J10" s="54">
        <f>H10+'2025 Ιανουάριος'!J10</f>
        <v>0</v>
      </c>
      <c r="K10" s="53">
        <f t="shared" si="5"/>
        <v>0</v>
      </c>
      <c r="L10" s="91">
        <f>'2024_60-69 ΕΞΟΔΑ+ΟΜ 2'!D116</f>
        <v>0</v>
      </c>
      <c r="M10" s="53">
        <f t="shared" si="6"/>
        <v>0</v>
      </c>
      <c r="N10" s="54">
        <f>L10+'2025 Ιανουάριος'!N10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R10"/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'2025_ΕΣΟΔΑ'!D5</f>
        <v>1411.53442477876</v>
      </c>
      <c r="E11" s="53">
        <f t="shared" si="2"/>
        <v>6.2515989496298399E-2</v>
      </c>
      <c r="F11" s="54">
        <f>'2025 Ιανουάριος'!F11+'2025 Φεβρουάριος'!D11</f>
        <v>2800.4644247787601</v>
      </c>
      <c r="G11" s="53">
        <f t="shared" si="3"/>
        <v>6.462708480271831E-2</v>
      </c>
      <c r="H11" s="54"/>
      <c r="I11" s="53">
        <f t="shared" si="4"/>
        <v>0</v>
      </c>
      <c r="J11" s="54">
        <f>H11+'2025 Ιανουάριος'!J11</f>
        <v>0</v>
      </c>
      <c r="K11" s="53">
        <f t="shared" si="5"/>
        <v>0</v>
      </c>
      <c r="L11" s="91">
        <f>'2024_60-69 ΕΞΟΔΑ+ΟΜ 2'!D117</f>
        <v>1318.5840707964603</v>
      </c>
      <c r="M11" s="53">
        <f t="shared" si="6"/>
        <v>7.7242799104854667E-2</v>
      </c>
      <c r="N11" s="54">
        <f>L11+'2025 Ιανουάριος'!N11</f>
        <v>2092.9203539823011</v>
      </c>
      <c r="O11" s="53">
        <f t="shared" si="7"/>
        <v>6.0965426583918923E-2</v>
      </c>
      <c r="P11" s="54">
        <f t="shared" si="0"/>
        <v>707.54407079645898</v>
      </c>
      <c r="Q11" s="53">
        <f t="shared" si="1"/>
        <v>0.74734759544308238</v>
      </c>
      <c r="R11"/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'2025_ΕΣΟΔΑ'!D6</f>
        <v>1638.42</v>
      </c>
      <c r="E12" s="53">
        <f t="shared" si="2"/>
        <v>7.2564611753326111E-2</v>
      </c>
      <c r="F12" s="54">
        <f>'2025 Ιανουάριος'!F12+'2025 Φεβρουάριος'!D12</f>
        <v>1638.42</v>
      </c>
      <c r="G12" s="53">
        <f t="shared" si="3"/>
        <v>3.7810267234812268E-2</v>
      </c>
      <c r="H12" s="54"/>
      <c r="I12" s="53">
        <f t="shared" si="4"/>
        <v>0</v>
      </c>
      <c r="J12" s="54">
        <f>H12+'2025 Ιανουάριος'!J12</f>
        <v>0</v>
      </c>
      <c r="K12" s="53">
        <f t="shared" si="5"/>
        <v>0</v>
      </c>
      <c r="L12" s="91">
        <f>'2024_60-69 ΕΞΟΔΑ+ΟΜ 2'!D118</f>
        <v>0</v>
      </c>
      <c r="M12" s="53">
        <f t="shared" si="6"/>
        <v>0</v>
      </c>
      <c r="N12" s="54">
        <f>L12+'2025 Ιανουάριος'!N12</f>
        <v>0</v>
      </c>
      <c r="O12" s="53">
        <f t="shared" si="7"/>
        <v>0</v>
      </c>
      <c r="P12" s="54">
        <f t="shared" si="0"/>
        <v>1638.42</v>
      </c>
      <c r="Q12" s="53">
        <f t="shared" si="1"/>
        <v>0</v>
      </c>
      <c r="R12"/>
      <c r="S12"/>
      <c r="T12"/>
      <c r="U12"/>
      <c r="V12"/>
    </row>
    <row r="13" spans="1:22" ht="31.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'2025_ΕΣΟΔΑ'!D7</f>
        <v>251.43</v>
      </c>
      <c r="E13" s="53">
        <f t="shared" si="2"/>
        <v>1.1135679699429196E-2</v>
      </c>
      <c r="F13" s="54">
        <f>'2025 Ιανουάριος'!F13+'2025 Φεβρουάριος'!D13</f>
        <v>251.43</v>
      </c>
      <c r="G13" s="53">
        <f t="shared" si="3"/>
        <v>5.8023189968682319E-3</v>
      </c>
      <c r="H13" s="54"/>
      <c r="I13" s="53">
        <f t="shared" si="4"/>
        <v>0</v>
      </c>
      <c r="J13" s="54">
        <f>H13+'2025 Ιανουάριος'!J13</f>
        <v>0</v>
      </c>
      <c r="K13" s="53">
        <f t="shared" si="5"/>
        <v>0</v>
      </c>
      <c r="L13" s="91">
        <f>'2024_60-69 ΕΞΟΔΑ+ΟΜ 2'!D119</f>
        <v>0</v>
      </c>
      <c r="M13" s="53">
        <f t="shared" si="6"/>
        <v>0</v>
      </c>
      <c r="N13" s="54">
        <f>L13+'2025 Ιανουάριος'!N13</f>
        <v>0</v>
      </c>
      <c r="O13" s="53">
        <f t="shared" si="7"/>
        <v>0</v>
      </c>
      <c r="P13" s="54">
        <f t="shared" si="0"/>
        <v>251.43</v>
      </c>
      <c r="Q13" s="53">
        <f t="shared" si="1"/>
        <v>0</v>
      </c>
      <c r="R13"/>
      <c r="S13"/>
      <c r="T13"/>
      <c r="U13"/>
      <c r="V13"/>
    </row>
    <row r="14" spans="1:22" ht="32.2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'2025_ΕΣΟΔΑ'!D8</f>
        <v>100</v>
      </c>
      <c r="E14" s="53">
        <f t="shared" si="2"/>
        <v>4.4289383523959738E-3</v>
      </c>
      <c r="F14" s="54">
        <f>'2025 Ιανουάριος'!F14+'2025 Φεβρουάριος'!D14</f>
        <v>200</v>
      </c>
      <c r="G14" s="53">
        <f t="shared" si="3"/>
        <v>4.6154547960611161E-3</v>
      </c>
      <c r="H14" s="54"/>
      <c r="I14" s="53">
        <f t="shared" si="4"/>
        <v>0</v>
      </c>
      <c r="J14" s="54">
        <f>H14+'2025 Ιανουάριος'!J14</f>
        <v>0</v>
      </c>
      <c r="K14" s="53">
        <f t="shared" si="5"/>
        <v>0</v>
      </c>
      <c r="L14" s="91">
        <f>'2024_60-69 ΕΞΟΔΑ+ΟΜ 2'!D120</f>
        <v>100</v>
      </c>
      <c r="M14" s="53">
        <f t="shared" si="6"/>
        <v>5.8580109388245479E-3</v>
      </c>
      <c r="N14" s="54">
        <f>L14+'2025 Ιανουάριος'!N14</f>
        <v>200</v>
      </c>
      <c r="O14" s="53">
        <f t="shared" si="7"/>
        <v>5.8258716312751266E-3</v>
      </c>
      <c r="P14" s="54">
        <f t="shared" si="0"/>
        <v>0</v>
      </c>
      <c r="Q14" s="53">
        <f t="shared" si="1"/>
        <v>1</v>
      </c>
      <c r="R14"/>
      <c r="S14"/>
      <c r="T14"/>
      <c r="U14"/>
      <c r="V14"/>
    </row>
    <row r="15" spans="1:22" ht="30.75" customHeight="1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'2025_ΕΣΟΔΑ'!D9</f>
        <v>29.029999999999998</v>
      </c>
      <c r="E15" s="53">
        <f t="shared" si="2"/>
        <v>1.285720803700551E-3</v>
      </c>
      <c r="F15" s="54">
        <f>'2025 Ιανουάριος'!F15+'2025 Φεβρουάριος'!D15</f>
        <v>97.580000000000013</v>
      </c>
      <c r="G15" s="53">
        <f t="shared" si="3"/>
        <v>2.2518803949982185E-3</v>
      </c>
      <c r="H15" s="54"/>
      <c r="I15" s="53">
        <f t="shared" si="4"/>
        <v>0</v>
      </c>
      <c r="J15" s="54">
        <f>H15+'2025 Ιανουάριος'!J15</f>
        <v>0</v>
      </c>
      <c r="K15" s="53">
        <f t="shared" si="5"/>
        <v>0</v>
      </c>
      <c r="L15" s="91">
        <f>'2024_60-69 ΕΞΟΔΑ+ΟΜ 2'!D121</f>
        <v>0</v>
      </c>
      <c r="M15" s="53">
        <f t="shared" si="6"/>
        <v>0</v>
      </c>
      <c r="N15" s="54">
        <f>L15+'2025 Ιανουάριος'!N15</f>
        <v>0</v>
      </c>
      <c r="O15" s="53">
        <f t="shared" si="7"/>
        <v>0</v>
      </c>
      <c r="P15" s="54">
        <f t="shared" si="0"/>
        <v>97.580000000000013</v>
      </c>
      <c r="Q15" s="53">
        <f t="shared" si="1"/>
        <v>0</v>
      </c>
      <c r="R15"/>
      <c r="S15"/>
      <c r="T15"/>
      <c r="U15"/>
      <c r="V15"/>
    </row>
    <row r="16" spans="1:22" ht="29.2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'2025_ΕΣΟΔΑ'!D10</f>
        <v>20.16</v>
      </c>
      <c r="E16" s="53">
        <f t="shared" si="2"/>
        <v>8.9287397184302823E-4</v>
      </c>
      <c r="F16" s="54">
        <f>'2025 Ιανουάριος'!F16+'2025 Φεβρουάριος'!D16</f>
        <v>36.28</v>
      </c>
      <c r="G16" s="53">
        <f t="shared" si="3"/>
        <v>8.3724350000548644E-4</v>
      </c>
      <c r="H16" s="54"/>
      <c r="I16" s="53">
        <f t="shared" si="4"/>
        <v>0</v>
      </c>
      <c r="J16" s="54">
        <f>H16+'2025 Ιανουάριος'!J16</f>
        <v>0</v>
      </c>
      <c r="K16" s="53">
        <f t="shared" si="5"/>
        <v>0</v>
      </c>
      <c r="L16" s="91">
        <f>'2024_60-69 ΕΞΟΔΑ+ΟΜ 2'!D122</f>
        <v>0</v>
      </c>
      <c r="M16" s="53">
        <f t="shared" si="6"/>
        <v>0</v>
      </c>
      <c r="N16" s="54">
        <f>L16+'2025 Ιανουάριος'!N16</f>
        <v>0</v>
      </c>
      <c r="O16" s="53">
        <f t="shared" si="7"/>
        <v>0</v>
      </c>
      <c r="P16" s="54">
        <f t="shared" si="0"/>
        <v>36.28</v>
      </c>
      <c r="Q16" s="53">
        <f t="shared" si="1"/>
        <v>0</v>
      </c>
      <c r="R16"/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'2025_ΕΣΟΔΑ'!D11</f>
        <v>0</v>
      </c>
      <c r="E17" s="53">
        <f t="shared" si="2"/>
        <v>0</v>
      </c>
      <c r="F17" s="54">
        <f>'2025 Ιανουάριος'!F17+'2025 Φεβρουάριος'!D17</f>
        <v>0</v>
      </c>
      <c r="G17" s="53">
        <f t="shared" si="3"/>
        <v>0</v>
      </c>
      <c r="H17" s="54"/>
      <c r="I17" s="53">
        <f t="shared" si="4"/>
        <v>0</v>
      </c>
      <c r="J17" s="54">
        <f>H17+'2025 Ιανουάριος'!J17</f>
        <v>0</v>
      </c>
      <c r="K17" s="53">
        <f t="shared" si="5"/>
        <v>0</v>
      </c>
      <c r="L17" s="91">
        <f>'2024_60-69 ΕΞΟΔΑ+ΟΜ 2'!D123</f>
        <v>0</v>
      </c>
      <c r="M17" s="53">
        <f t="shared" si="6"/>
        <v>0</v>
      </c>
      <c r="N17" s="54">
        <f>L17+'2025 Ιανουάριος'!N17</f>
        <v>0</v>
      </c>
      <c r="O17" s="53">
        <f t="shared" si="7"/>
        <v>0</v>
      </c>
      <c r="P17" s="54">
        <f t="shared" si="0"/>
        <v>0</v>
      </c>
      <c r="Q17" s="53" t="e">
        <f t="shared" si="1"/>
        <v>#DIV/0!</v>
      </c>
      <c r="R17"/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'2025_ΕΣΟΔΑ'!D12</f>
        <v>0</v>
      </c>
      <c r="E18" s="53">
        <f t="shared" si="2"/>
        <v>0</v>
      </c>
      <c r="F18" s="54">
        <f>'2025 Ιανουάριος'!F18+'2025 Φεβρουάριος'!D18</f>
        <v>0</v>
      </c>
      <c r="G18" s="53">
        <f t="shared" si="3"/>
        <v>0</v>
      </c>
      <c r="H18" s="54"/>
      <c r="I18" s="53">
        <f t="shared" si="4"/>
        <v>0</v>
      </c>
      <c r="J18" s="54">
        <f>H18+'2025 Ιανουάριος'!J18</f>
        <v>0</v>
      </c>
      <c r="K18" s="53">
        <f t="shared" si="5"/>
        <v>0</v>
      </c>
      <c r="L18" s="91">
        <f>'2024_60-69 ΕΞΟΔΑ+ΟΜ 2'!D124</f>
        <v>0</v>
      </c>
      <c r="M18" s="53">
        <f t="shared" si="6"/>
        <v>0</v>
      </c>
      <c r="N18" s="54">
        <f>L18+'2025 Ιανουάριος'!N18</f>
        <v>0</v>
      </c>
      <c r="O18" s="53">
        <f t="shared" si="7"/>
        <v>0</v>
      </c>
      <c r="P18" s="54">
        <f>F18-N18</f>
        <v>0</v>
      </c>
      <c r="Q18" s="53" t="e">
        <f>N18/F18</f>
        <v>#DIV/0!</v>
      </c>
      <c r="R18"/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'2025_ΕΣΟΔΑ'!D13</f>
        <v>0</v>
      </c>
      <c r="E19" s="53">
        <f t="shared" si="2"/>
        <v>0</v>
      </c>
      <c r="F19" s="54">
        <f>'2025 Ιανουάριος'!F19+'2025 Φεβρουάριος'!D19</f>
        <v>0</v>
      </c>
      <c r="G19" s="53">
        <f t="shared" si="3"/>
        <v>0</v>
      </c>
      <c r="H19" s="54"/>
      <c r="I19" s="53">
        <f t="shared" si="4"/>
        <v>0</v>
      </c>
      <c r="J19" s="54">
        <f>H19+'2025 Ιανουάριος'!J19</f>
        <v>0</v>
      </c>
      <c r="K19" s="53">
        <f t="shared" si="5"/>
        <v>0</v>
      </c>
      <c r="L19" s="91">
        <f>'2024_60-69 ΕΞΟΔΑ+ΟΜ 2'!D125</f>
        <v>0</v>
      </c>
      <c r="M19" s="53">
        <f t="shared" si="6"/>
        <v>0</v>
      </c>
      <c r="N19" s="54">
        <f>L19+'2025 Ιανουάριος'!N19</f>
        <v>0</v>
      </c>
      <c r="O19" s="53">
        <f t="shared" si="7"/>
        <v>0</v>
      </c>
      <c r="P19" s="54">
        <f t="shared" ref="P19:P29" si="8">F19-N19</f>
        <v>0</v>
      </c>
      <c r="Q19" s="53" t="e">
        <f t="shared" ref="Q19:Q29" si="9">N19/F19</f>
        <v>#DIV/0!</v>
      </c>
      <c r="R19"/>
      <c r="S19"/>
      <c r="T19"/>
      <c r="U19"/>
      <c r="V19"/>
    </row>
    <row r="20" spans="1:22" ht="31.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'2025_ΕΣΟΔΑ'!D14</f>
        <v>0</v>
      </c>
      <c r="E20" s="53">
        <f t="shared" si="2"/>
        <v>0</v>
      </c>
      <c r="F20" s="54">
        <f>'2025 Ιανουάριος'!F20+'2025 Φεβρουάριος'!D20</f>
        <v>0</v>
      </c>
      <c r="G20" s="53">
        <f t="shared" si="3"/>
        <v>0</v>
      </c>
      <c r="H20" s="54"/>
      <c r="I20" s="53">
        <f t="shared" si="4"/>
        <v>0</v>
      </c>
      <c r="J20" s="54">
        <f>H20+'2025 Ιανουάριος'!J20</f>
        <v>0</v>
      </c>
      <c r="K20" s="53">
        <f t="shared" si="5"/>
        <v>0</v>
      </c>
      <c r="L20" s="91">
        <f>'2024_60-69 ΕΞΟΔΑ+ΟΜ 2'!D126</f>
        <v>0</v>
      </c>
      <c r="M20" s="53">
        <f t="shared" si="6"/>
        <v>0</v>
      </c>
      <c r="N20" s="54">
        <f>L20+'2025 Ιανουάριος'!N20</f>
        <v>0</v>
      </c>
      <c r="O20" s="53">
        <f t="shared" si="7"/>
        <v>0</v>
      </c>
      <c r="P20" s="54">
        <f t="shared" si="8"/>
        <v>0</v>
      </c>
      <c r="Q20" s="53" t="e">
        <f t="shared" si="9"/>
        <v>#DIV/0!</v>
      </c>
      <c r="R20"/>
      <c r="S20"/>
      <c r="T20"/>
      <c r="U20"/>
      <c r="V20"/>
    </row>
    <row r="21" spans="1:22" ht="21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'2025_ΕΣΟΔΑ'!D15</f>
        <v>0</v>
      </c>
      <c r="E21" s="53">
        <f t="shared" si="2"/>
        <v>0</v>
      </c>
      <c r="F21" s="54">
        <f>'2025 Ιανουάριος'!F21+'2025 Φεβρουάριος'!D21</f>
        <v>0</v>
      </c>
      <c r="G21" s="53">
        <f t="shared" si="3"/>
        <v>0</v>
      </c>
      <c r="H21" s="54"/>
      <c r="I21" s="53">
        <f t="shared" si="4"/>
        <v>0</v>
      </c>
      <c r="J21" s="54">
        <f>H21+'2025 Ιανουάριος'!J21</f>
        <v>0</v>
      </c>
      <c r="K21" s="53">
        <f t="shared" si="5"/>
        <v>0</v>
      </c>
      <c r="L21" s="91">
        <f>'2024_60-69 ΕΞΟΔΑ+ΟΜ 2'!D127</f>
        <v>0</v>
      </c>
      <c r="M21" s="53">
        <f t="shared" si="6"/>
        <v>0</v>
      </c>
      <c r="N21" s="54">
        <f>L21+'2025 Ιανουάριος'!N21</f>
        <v>0</v>
      </c>
      <c r="O21" s="53">
        <f t="shared" si="7"/>
        <v>0</v>
      </c>
      <c r="P21" s="54">
        <f t="shared" si="8"/>
        <v>0</v>
      </c>
      <c r="Q21" s="53" t="e">
        <f t="shared" si="9"/>
        <v>#DIV/0!</v>
      </c>
      <c r="R21"/>
      <c r="S21"/>
      <c r="T21"/>
      <c r="U21"/>
      <c r="V21"/>
    </row>
    <row r="22" spans="1:22" ht="18.7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'2025_ΕΣΟΔΑ'!D16</f>
        <v>0</v>
      </c>
      <c r="E22" s="53">
        <f t="shared" si="2"/>
        <v>0</v>
      </c>
      <c r="F22" s="54">
        <f>'2025 Ιανουάριος'!F22+'2025 Φεβρουάριος'!D22</f>
        <v>0</v>
      </c>
      <c r="G22" s="53">
        <f t="shared" si="3"/>
        <v>0</v>
      </c>
      <c r="H22" s="54"/>
      <c r="I22" s="53">
        <f t="shared" si="4"/>
        <v>0</v>
      </c>
      <c r="J22" s="54">
        <f>H22+'2025 Ιανουάριος'!J22</f>
        <v>0</v>
      </c>
      <c r="K22" s="53">
        <f t="shared" si="5"/>
        <v>0</v>
      </c>
      <c r="L22" s="91">
        <f>'2024_60-69 ΕΞΟΔΑ+ΟΜ 2'!D128</f>
        <v>0</v>
      </c>
      <c r="M22" s="53">
        <f t="shared" si="6"/>
        <v>0</v>
      </c>
      <c r="N22" s="54">
        <f>L22+'2025 Ιανουάριος'!N22</f>
        <v>0</v>
      </c>
      <c r="O22" s="53">
        <f t="shared" si="7"/>
        <v>0</v>
      </c>
      <c r="P22" s="54">
        <f t="shared" si="8"/>
        <v>0</v>
      </c>
      <c r="Q22" s="53" t="e">
        <f t="shared" si="9"/>
        <v>#DIV/0!</v>
      </c>
      <c r="R22"/>
      <c r="S22"/>
      <c r="T22"/>
      <c r="U22"/>
      <c r="V22"/>
    </row>
    <row r="23" spans="1:22" ht="31.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'2025_ΕΣΟΔΑ'!D17</f>
        <v>0</v>
      </c>
      <c r="E23" s="53">
        <f t="shared" si="2"/>
        <v>0</v>
      </c>
      <c r="F23" s="54">
        <f>'2025 Ιανουάριος'!F23+'2025 Φεβρουάριος'!D23</f>
        <v>0</v>
      </c>
      <c r="G23" s="53">
        <f t="shared" si="3"/>
        <v>0</v>
      </c>
      <c r="H23" s="54"/>
      <c r="I23" s="53">
        <f t="shared" si="4"/>
        <v>0</v>
      </c>
      <c r="J23" s="54">
        <f>H23+'2025 Ιανουάριος'!J23</f>
        <v>0</v>
      </c>
      <c r="K23" s="53">
        <f t="shared" si="5"/>
        <v>0</v>
      </c>
      <c r="L23" s="91">
        <f>'2024_60-69 ΕΞΟΔΑ+ΟΜ 2'!D129</f>
        <v>0</v>
      </c>
      <c r="M23" s="53">
        <f t="shared" si="6"/>
        <v>0</v>
      </c>
      <c r="N23" s="54">
        <f>L23+'2025 Ιανουάριος'!N23</f>
        <v>0</v>
      </c>
      <c r="O23" s="53">
        <f t="shared" si="7"/>
        <v>0</v>
      </c>
      <c r="P23" s="54">
        <f t="shared" si="8"/>
        <v>0</v>
      </c>
      <c r="Q23" s="53" t="e">
        <f t="shared" si="9"/>
        <v>#DIV/0!</v>
      </c>
      <c r="R23"/>
      <c r="S23"/>
      <c r="T23"/>
      <c r="U23"/>
      <c r="V23"/>
    </row>
    <row r="24" spans="1:22" ht="22.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'2025_ΕΣΟΔΑ'!D18</f>
        <v>0</v>
      </c>
      <c r="E24" s="53">
        <f t="shared" si="2"/>
        <v>0</v>
      </c>
      <c r="F24" s="54">
        <f>'2025 Ιανουάριος'!F24+'2025 Φεβρουάριος'!D24</f>
        <v>0</v>
      </c>
      <c r="G24" s="53">
        <f t="shared" si="3"/>
        <v>0</v>
      </c>
      <c r="H24" s="54"/>
      <c r="I24" s="53">
        <f t="shared" si="4"/>
        <v>0</v>
      </c>
      <c r="J24" s="54">
        <f>H24+'2025 Ιανουάριος'!J24</f>
        <v>0</v>
      </c>
      <c r="K24" s="53">
        <f t="shared" si="5"/>
        <v>0</v>
      </c>
      <c r="L24" s="91">
        <f>'2024_60-69 ΕΞΟΔΑ+ΟΜ 2'!D130</f>
        <v>15</v>
      </c>
      <c r="M24" s="53">
        <f t="shared" si="6"/>
        <v>8.7870164082368217E-4</v>
      </c>
      <c r="N24" s="54">
        <f>L24+'2025 Ιανουάριος'!N24</f>
        <v>15</v>
      </c>
      <c r="O24" s="53">
        <f t="shared" si="7"/>
        <v>4.369403723456345E-4</v>
      </c>
      <c r="P24" s="54">
        <f t="shared" si="8"/>
        <v>-15</v>
      </c>
      <c r="Q24" s="53" t="e">
        <f t="shared" si="9"/>
        <v>#DIV/0!</v>
      </c>
      <c r="R24"/>
      <c r="S24"/>
      <c r="T24"/>
      <c r="U24"/>
      <c r="V24"/>
    </row>
    <row r="25" spans="1:22" ht="20.2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'2025_ΕΣΟΔΑ'!D19</f>
        <v>0</v>
      </c>
      <c r="E25" s="53">
        <f t="shared" si="2"/>
        <v>0</v>
      </c>
      <c r="F25" s="54">
        <f>'2025 Ιανουάριος'!F25+'2025 Φεβρουάριος'!D25</f>
        <v>0</v>
      </c>
      <c r="G25" s="53">
        <f t="shared" si="3"/>
        <v>0</v>
      </c>
      <c r="H25" s="54"/>
      <c r="I25" s="53">
        <f t="shared" si="4"/>
        <v>0</v>
      </c>
      <c r="J25" s="54">
        <f>H25+'2025 Ιανουάριος'!J25</f>
        <v>0</v>
      </c>
      <c r="K25" s="53">
        <f t="shared" si="5"/>
        <v>0</v>
      </c>
      <c r="L25" s="91">
        <f>'2024_60-69 ΕΞΟΔΑ+ΟΜ 2'!D131</f>
        <v>0</v>
      </c>
      <c r="M25" s="53">
        <f t="shared" si="6"/>
        <v>0</v>
      </c>
      <c r="N25" s="54">
        <f>L25+'2025 Ιανουάριος'!N25</f>
        <v>0</v>
      </c>
      <c r="O25" s="53">
        <f t="shared" si="7"/>
        <v>0</v>
      </c>
      <c r="P25" s="54">
        <f t="shared" si="8"/>
        <v>0</v>
      </c>
      <c r="Q25" s="53" t="e">
        <f t="shared" si="9"/>
        <v>#DIV/0!</v>
      </c>
      <c r="R25"/>
      <c r="S25"/>
      <c r="T25"/>
      <c r="U25"/>
      <c r="V25"/>
    </row>
    <row r="26" spans="1:22" ht="18.7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'2025_ΕΣΟΔΑ'!D20</f>
        <v>0</v>
      </c>
      <c r="E26" s="53">
        <f t="shared" si="2"/>
        <v>0</v>
      </c>
      <c r="F26" s="54">
        <f>'2025 Ιανουάριος'!F26+'2025 Φεβρουάριος'!D26</f>
        <v>0</v>
      </c>
      <c r="G26" s="53">
        <f t="shared" si="3"/>
        <v>0</v>
      </c>
      <c r="H26" s="54"/>
      <c r="I26" s="53">
        <f t="shared" si="4"/>
        <v>0</v>
      </c>
      <c r="J26" s="54">
        <f>H26+'2025 Ιανουάριος'!J26</f>
        <v>0</v>
      </c>
      <c r="K26" s="53">
        <f t="shared" si="5"/>
        <v>0</v>
      </c>
      <c r="L26" s="91">
        <f>'2024_60-69 ΕΞΟΔΑ+ΟΜ 2'!D132</f>
        <v>0</v>
      </c>
      <c r="M26" s="53">
        <f t="shared" si="6"/>
        <v>0</v>
      </c>
      <c r="N26" s="54">
        <f>L26+'2025 Ιανουάριος'!N26</f>
        <v>0</v>
      </c>
      <c r="O26" s="53">
        <f t="shared" si="7"/>
        <v>0</v>
      </c>
      <c r="P26" s="54">
        <f t="shared" si="8"/>
        <v>0</v>
      </c>
      <c r="Q26" s="53" t="e">
        <f t="shared" si="9"/>
        <v>#DIV/0!</v>
      </c>
      <c r="R26"/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'2025_ΕΣΟΔΑ'!D21</f>
        <v>14.25</v>
      </c>
      <c r="E27" s="53">
        <f t="shared" si="2"/>
        <v>6.3112371521642627E-4</v>
      </c>
      <c r="F27" s="54">
        <f>'2025 Ιανουάριος'!F27+'2025 Φεβρουάριος'!D27</f>
        <v>14.25</v>
      </c>
      <c r="G27" s="53">
        <f t="shared" si="3"/>
        <v>3.2885115421935448E-4</v>
      </c>
      <c r="H27" s="54"/>
      <c r="I27" s="53">
        <f t="shared" si="4"/>
        <v>0</v>
      </c>
      <c r="J27" s="54">
        <f>H27+'2025 Ιανουάριος'!J27</f>
        <v>0</v>
      </c>
      <c r="K27" s="53">
        <f t="shared" si="5"/>
        <v>0</v>
      </c>
      <c r="L27" s="91">
        <f>'2024_60-69 ΕΞΟΔΑ+ΟΜ 2'!D133</f>
        <v>0</v>
      </c>
      <c r="M27" s="53">
        <f t="shared" si="6"/>
        <v>0</v>
      </c>
      <c r="N27" s="54">
        <f>L27+'2025 Ιανουάριος'!N27</f>
        <v>0</v>
      </c>
      <c r="O27" s="53">
        <f t="shared" si="7"/>
        <v>0</v>
      </c>
      <c r="P27" s="54">
        <f t="shared" si="8"/>
        <v>14.25</v>
      </c>
      <c r="Q27" s="53">
        <f t="shared" si="9"/>
        <v>0</v>
      </c>
      <c r="R27"/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'2025_ΕΣΟΔΑ'!D22</f>
        <v>0</v>
      </c>
      <c r="E28" s="53">
        <f t="shared" si="2"/>
        <v>0</v>
      </c>
      <c r="F28" s="54">
        <f>'2025 Ιανουάριος'!F28+'2025 Φεβρουάριος'!D28</f>
        <v>0</v>
      </c>
      <c r="G28" s="53">
        <f t="shared" si="3"/>
        <v>0</v>
      </c>
      <c r="H28" s="54"/>
      <c r="I28" s="53">
        <f t="shared" si="4"/>
        <v>0</v>
      </c>
      <c r="J28" s="54">
        <f>H28+'2025 Ιανουάριος'!J28</f>
        <v>0</v>
      </c>
      <c r="K28" s="53">
        <f t="shared" si="5"/>
        <v>0</v>
      </c>
      <c r="L28" s="91">
        <f>'2024_60-69 ΕΞΟΔΑ+ΟΜ 2'!D134</f>
        <v>0</v>
      </c>
      <c r="M28" s="53">
        <f t="shared" si="6"/>
        <v>0</v>
      </c>
      <c r="N28" s="54">
        <f>L28+'2025 Ιανουάριος'!N28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R28"/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'2025_ΕΣΟΔΑ'!D23</f>
        <v>0</v>
      </c>
      <c r="E29" s="53">
        <f t="shared" si="2"/>
        <v>0</v>
      </c>
      <c r="F29" s="54">
        <f>'2025 Ιανουάριος'!F29+'2025 Φεβρουάριος'!D29</f>
        <v>4</v>
      </c>
      <c r="G29" s="53">
        <f t="shared" si="3"/>
        <v>9.2309095921222313E-5</v>
      </c>
      <c r="H29" s="54"/>
      <c r="I29" s="53">
        <f t="shared" si="4"/>
        <v>0</v>
      </c>
      <c r="J29" s="54">
        <f>H29+'2025 Ιανουάριος'!J29</f>
        <v>0</v>
      </c>
      <c r="K29" s="53">
        <f t="shared" si="5"/>
        <v>0</v>
      </c>
      <c r="L29" s="91">
        <f>'2024_60-69 ΕΞΟΔΑ+ΟΜ 2'!D135</f>
        <v>15.01</v>
      </c>
      <c r="M29" s="53">
        <f t="shared" si="6"/>
        <v>8.7928744191756458E-4</v>
      </c>
      <c r="N29" s="54">
        <f>L29+'2025 Ιανουάριος'!N29</f>
        <v>5350.42</v>
      </c>
      <c r="O29" s="53">
        <f t="shared" si="7"/>
        <v>0.15585430046703533</v>
      </c>
      <c r="P29" s="54">
        <f t="shared" si="8"/>
        <v>-5346.42</v>
      </c>
      <c r="Q29" s="53">
        <f t="shared" si="9"/>
        <v>1337.605</v>
      </c>
      <c r="R29"/>
      <c r="S29"/>
      <c r="T29"/>
      <c r="U29"/>
      <c r="V29"/>
    </row>
    <row r="30" spans="1:22" ht="25.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'2025_ΕΣΟΔΑ'!D24</f>
        <v>-102.63</v>
      </c>
      <c r="E30" s="53">
        <f t="shared" ref="E30:E31" si="10">D30/$D$7</f>
        <v>-4.5454194310639877E-3</v>
      </c>
      <c r="F30" s="54">
        <f>'2025 Ιανουάριος'!F30+'2025 Φεβρουάριος'!D30</f>
        <v>-205.45999999999998</v>
      </c>
      <c r="G30" s="53">
        <f t="shared" ref="G30:G31" si="11">F30/$F$7</f>
        <v>-4.7414567119935837E-3</v>
      </c>
      <c r="H30" s="54"/>
      <c r="I30" s="53">
        <f t="shared" ref="I30" si="12">H30/$H$7</f>
        <v>0</v>
      </c>
      <c r="J30" s="54">
        <f>H30+'2025 Ιανουάριος'!J30</f>
        <v>0</v>
      </c>
      <c r="K30" s="53">
        <f t="shared" ref="K30" si="13">J30/$J$7</f>
        <v>0</v>
      </c>
      <c r="L30" s="91">
        <f>'2024_60-69 ΕΞΟΔΑ+ΟΜ 2'!D136</f>
        <v>-85.21</v>
      </c>
      <c r="M30" s="53">
        <f t="shared" ref="M30" si="14">L30/$L$7</f>
        <v>-4.991611120972397E-3</v>
      </c>
      <c r="N30" s="54">
        <f>L30+'2025 Ιανουάριος'!N30</f>
        <v>-145.13</v>
      </c>
      <c r="O30" s="53">
        <f t="shared" ref="O30" si="15">N30/$N$7</f>
        <v>-4.227543749234796E-3</v>
      </c>
      <c r="P30" s="54">
        <f t="shared" ref="P30" si="16">F30-N30</f>
        <v>-60.329999999999984</v>
      </c>
      <c r="Q30" s="53">
        <f t="shared" ref="Q30" si="17">N30/F30</f>
        <v>0.70636620266718586</v>
      </c>
      <c r="R30"/>
      <c r="S30"/>
      <c r="T30"/>
      <c r="U30"/>
      <c r="V30"/>
    </row>
    <row r="31" spans="1:22" ht="24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'2025_ΕΣΟΔΑ'!D25</f>
        <v>0</v>
      </c>
      <c r="E31" s="53">
        <f t="shared" si="10"/>
        <v>0</v>
      </c>
      <c r="F31" s="54">
        <f>'2025 Ιανουάριος'!F31+'2025 Φεβρουάριος'!D31</f>
        <v>0</v>
      </c>
      <c r="G31" s="53">
        <f t="shared" si="11"/>
        <v>0</v>
      </c>
      <c r="H31" s="54"/>
      <c r="I31" s="53">
        <f t="shared" ref="I31" si="18">H31/$H$7</f>
        <v>0</v>
      </c>
      <c r="J31" s="54">
        <f>H31+'2025 Ιανουάριος'!J31</f>
        <v>0</v>
      </c>
      <c r="K31" s="53">
        <f t="shared" ref="K31" si="19">J31/$J$7</f>
        <v>0</v>
      </c>
      <c r="L31" s="91">
        <f>'2024_60-69 ΕΞΟΔΑ+ΟΜ 2'!D137</f>
        <v>0</v>
      </c>
      <c r="M31" s="53">
        <f t="shared" ref="M31" si="20">L31/$L$7</f>
        <v>0</v>
      </c>
      <c r="N31" s="54">
        <f>L31+'2025 Ιανουάριος'!N31</f>
        <v>0</v>
      </c>
      <c r="O31" s="53">
        <f t="shared" ref="O31" si="21">N31/$N$7</f>
        <v>0</v>
      </c>
      <c r="P31" s="54">
        <f t="shared" ref="P31" si="22">F31-N31</f>
        <v>0</v>
      </c>
      <c r="Q31" s="53" t="e">
        <f t="shared" ref="Q31" si="23">N31/F31</f>
        <v>#DIV/0!</v>
      </c>
      <c r="R31"/>
      <c r="S31"/>
      <c r="T31"/>
      <c r="U31"/>
      <c r="V31"/>
    </row>
    <row r="32" spans="1:22" ht="24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'2025_ΕΣΟΔΑ'!D26</f>
        <v>0</v>
      </c>
      <c r="E32" s="53">
        <f t="shared" ref="E32:E37" si="24">D32/$D$7</f>
        <v>0</v>
      </c>
      <c r="F32" s="54">
        <f>'2025 Ιανουάριος'!F32+'2025 Φεβρουάριος'!D32</f>
        <v>0</v>
      </c>
      <c r="G32" s="53">
        <f t="shared" ref="G32:G37" si="25">F32/$F$7</f>
        <v>0</v>
      </c>
      <c r="H32" s="54"/>
      <c r="I32" s="53">
        <f t="shared" ref="I32:I37" si="26">H32/$H$7</f>
        <v>0</v>
      </c>
      <c r="J32" s="54">
        <f>H32+'2025 Ιανουάριος'!J32</f>
        <v>0</v>
      </c>
      <c r="K32" s="53">
        <f t="shared" ref="K32:K37" si="27">J32/$J$7</f>
        <v>0</v>
      </c>
      <c r="L32" s="91">
        <f>'2024_60-69 ΕΞΟΔΑ+ΟΜ 2'!D138</f>
        <v>0</v>
      </c>
      <c r="M32" s="53">
        <f t="shared" ref="M32:M37" si="28">L32/$L$7</f>
        <v>0</v>
      </c>
      <c r="N32" s="54">
        <f>L32+'2025 Ιανουάριος'!N32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ref="Q32:Q37" si="31">N32/F32</f>
        <v>#DIV/0!</v>
      </c>
      <c r="R32"/>
      <c r="S32"/>
      <c r="T32"/>
      <c r="U32"/>
      <c r="V32"/>
    </row>
    <row r="33" spans="1:22" ht="24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'2025_ΕΣΟΔΑ'!D27</f>
        <v>0</v>
      </c>
      <c r="E33" s="53">
        <f t="shared" si="24"/>
        <v>0</v>
      </c>
      <c r="F33" s="54">
        <f>'2025 Ιανουάριος'!F33+'2025 Φεβρουάριος'!D33</f>
        <v>0</v>
      </c>
      <c r="G33" s="53">
        <f t="shared" si="25"/>
        <v>0</v>
      </c>
      <c r="H33" s="54"/>
      <c r="I33" s="53">
        <f t="shared" si="26"/>
        <v>0</v>
      </c>
      <c r="J33" s="54">
        <f>H33+'2025 Ιανουάριος'!J33</f>
        <v>0</v>
      </c>
      <c r="K33" s="53">
        <f t="shared" si="27"/>
        <v>0</v>
      </c>
      <c r="L33" s="91">
        <f>'2024_60-69 ΕΞΟΔΑ+ΟΜ 2'!D139</f>
        <v>0</v>
      </c>
      <c r="M33" s="53">
        <f t="shared" si="28"/>
        <v>0</v>
      </c>
      <c r="N33" s="54">
        <f>L33+'2025 Ιανουάριος'!N33</f>
        <v>0</v>
      </c>
      <c r="O33" s="53">
        <f t="shared" si="29"/>
        <v>0</v>
      </c>
      <c r="P33" s="54">
        <f t="shared" si="30"/>
        <v>0</v>
      </c>
      <c r="Q33" s="53" t="e">
        <f t="shared" si="31"/>
        <v>#DIV/0!</v>
      </c>
      <c r="R33"/>
      <c r="S33"/>
      <c r="T33"/>
      <c r="U33"/>
      <c r="V33"/>
    </row>
    <row r="34" spans="1:22" ht="24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'2025_ΕΣΟΔΑ'!D28</f>
        <v>0</v>
      </c>
      <c r="E34" s="53">
        <f t="shared" si="24"/>
        <v>0</v>
      </c>
      <c r="F34" s="54">
        <f>'2025 Ιανουάριος'!F34+'2025 Φεβρουάριος'!D34</f>
        <v>0</v>
      </c>
      <c r="G34" s="53">
        <f t="shared" si="25"/>
        <v>0</v>
      </c>
      <c r="H34" s="54"/>
      <c r="I34" s="53">
        <f t="shared" si="26"/>
        <v>0</v>
      </c>
      <c r="J34" s="54">
        <f>H34+'2025 Ιανουάριος'!J34</f>
        <v>0</v>
      </c>
      <c r="K34" s="53">
        <f t="shared" si="27"/>
        <v>0</v>
      </c>
      <c r="L34" s="91">
        <f>'2024_60-69 ΕΞΟΔΑ+ΟΜ 2'!D140</f>
        <v>0</v>
      </c>
      <c r="M34" s="53">
        <f t="shared" si="28"/>
        <v>0</v>
      </c>
      <c r="N34" s="54">
        <f>L34+'2025 Ιανουάριος'!N34</f>
        <v>0</v>
      </c>
      <c r="O34" s="53">
        <f t="shared" si="29"/>
        <v>0</v>
      </c>
      <c r="P34" s="54">
        <f t="shared" si="30"/>
        <v>0</v>
      </c>
      <c r="Q34" s="53" t="e">
        <f t="shared" si="31"/>
        <v>#DIV/0!</v>
      </c>
      <c r="R34"/>
      <c r="S34"/>
      <c r="T34"/>
      <c r="U34"/>
      <c r="V34"/>
    </row>
    <row r="35" spans="1:22" ht="24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'2025_ΕΣΟΔΑ'!D29</f>
        <v>0</v>
      </c>
      <c r="E35" s="53">
        <f t="shared" si="24"/>
        <v>0</v>
      </c>
      <c r="F35" s="54">
        <f>'2025 Ιανουάριος'!F35+'2025 Φεβρουάριος'!D35</f>
        <v>0</v>
      </c>
      <c r="G35" s="53">
        <f t="shared" si="25"/>
        <v>0</v>
      </c>
      <c r="H35" s="54"/>
      <c r="I35" s="53">
        <f t="shared" si="26"/>
        <v>0</v>
      </c>
      <c r="J35" s="54">
        <f>H35+'2025 Ιανουάριος'!J35</f>
        <v>0</v>
      </c>
      <c r="K35" s="53">
        <f t="shared" si="27"/>
        <v>0</v>
      </c>
      <c r="L35" s="91">
        <f>'2024_60-69 ΕΞΟΔΑ+ΟΜ 2'!D141</f>
        <v>0</v>
      </c>
      <c r="M35" s="53">
        <f t="shared" si="28"/>
        <v>0</v>
      </c>
      <c r="N35" s="54">
        <f>L35+'2025 Ιανουάριος'!N35</f>
        <v>0</v>
      </c>
      <c r="O35" s="53">
        <f t="shared" si="29"/>
        <v>0</v>
      </c>
      <c r="P35" s="54">
        <f t="shared" si="30"/>
        <v>0</v>
      </c>
      <c r="Q35" s="53" t="e">
        <f t="shared" si="31"/>
        <v>#DIV/0!</v>
      </c>
      <c r="R35"/>
      <c r="S35"/>
      <c r="T35"/>
      <c r="U35"/>
      <c r="V35"/>
    </row>
    <row r="36" spans="1:22" ht="24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'2025_ΕΣΟΔΑ'!D30</f>
        <v>0</v>
      </c>
      <c r="E36" s="53">
        <f t="shared" si="24"/>
        <v>0</v>
      </c>
      <c r="F36" s="54">
        <f>'2025 Ιανουάριος'!F36+'2025 Φεβρουάριος'!D36</f>
        <v>0</v>
      </c>
      <c r="G36" s="53">
        <f t="shared" si="25"/>
        <v>0</v>
      </c>
      <c r="H36" s="54"/>
      <c r="I36" s="53">
        <f t="shared" si="26"/>
        <v>0</v>
      </c>
      <c r="J36" s="54">
        <f>H36+'2025 Ιανουάριος'!J36</f>
        <v>0</v>
      </c>
      <c r="K36" s="53">
        <f t="shared" si="27"/>
        <v>0</v>
      </c>
      <c r="L36" s="91">
        <f>'2024_60-69 ΕΞΟΔΑ+ΟΜ 2'!D142</f>
        <v>0</v>
      </c>
      <c r="M36" s="53">
        <f t="shared" si="28"/>
        <v>0</v>
      </c>
      <c r="N36" s="54">
        <f>L36+'2025 Ιανουάριος'!N36</f>
        <v>0</v>
      </c>
      <c r="O36" s="53">
        <f t="shared" si="29"/>
        <v>0</v>
      </c>
      <c r="P36" s="54">
        <f t="shared" si="30"/>
        <v>0</v>
      </c>
      <c r="Q36" s="53" t="e">
        <f t="shared" si="31"/>
        <v>#DIV/0!</v>
      </c>
      <c r="R36"/>
      <c r="S36"/>
      <c r="T36"/>
      <c r="U36"/>
      <c r="V36"/>
    </row>
    <row r="37" spans="1:22" ht="24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'2025_ΕΣΟΔΑ'!D31</f>
        <v>0</v>
      </c>
      <c r="E37" s="53">
        <f t="shared" si="24"/>
        <v>0</v>
      </c>
      <c r="F37" s="54">
        <f>'2025 Ιανουάριος'!F37+'2025 Φεβρουάριος'!D37</f>
        <v>0</v>
      </c>
      <c r="G37" s="53">
        <f t="shared" si="25"/>
        <v>0</v>
      </c>
      <c r="H37" s="54"/>
      <c r="I37" s="53">
        <f t="shared" si="26"/>
        <v>0</v>
      </c>
      <c r="J37" s="54">
        <f>H37+'2025 Ιανουάριος'!J37</f>
        <v>0</v>
      </c>
      <c r="K37" s="53">
        <f t="shared" si="27"/>
        <v>0</v>
      </c>
      <c r="L37" s="91">
        <f>'2024_60-69 ΕΞΟΔΑ+ΟΜ 2'!D143</f>
        <v>0</v>
      </c>
      <c r="M37" s="53">
        <f t="shared" si="28"/>
        <v>0</v>
      </c>
      <c r="N37" s="54">
        <f>L37+'2025 Ιανουάριος'!N37</f>
        <v>0</v>
      </c>
      <c r="O37" s="53">
        <f t="shared" si="29"/>
        <v>0</v>
      </c>
      <c r="P37" s="54">
        <f t="shared" si="30"/>
        <v>0</v>
      </c>
      <c r="Q37" s="53" t="e">
        <f t="shared" si="31"/>
        <v>#DIV/0!</v>
      </c>
      <c r="R37"/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'2025_ΕΣΟΔΑ'!D32</f>
        <v>22578.774424778763</v>
      </c>
      <c r="E38" s="82"/>
      <c r="F38" s="65">
        <f>'2025_ΕΣΟΔΑ'!D34</f>
        <v>43332.674424778757</v>
      </c>
      <c r="G38" s="82"/>
      <c r="H38" s="65">
        <f>SUM(H8:H31)</f>
        <v>40684.806205882349</v>
      </c>
      <c r="I38" s="82"/>
      <c r="J38" s="65">
        <f>SUM(J8:J31)</f>
        <v>78608.888601986255</v>
      </c>
      <c r="K38" s="82"/>
      <c r="L38" s="65">
        <f>SUM(L8:L31)</f>
        <v>17070.640707964558</v>
      </c>
      <c r="M38" s="82"/>
      <c r="N38" s="65">
        <f>SUM(N8:N31)</f>
        <v>34329.626991150399</v>
      </c>
      <c r="O38" s="82"/>
      <c r="P38" s="65">
        <f>SUM(P8:P31)</f>
        <v>9003.0474336283678</v>
      </c>
      <c r="Q38" s="82"/>
      <c r="R38"/>
      <c r="S38"/>
      <c r="T38"/>
      <c r="U38"/>
      <c r="V38"/>
    </row>
    <row r="39" spans="1:22" ht="29.2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R39"/>
      <c r="S39"/>
      <c r="T39"/>
      <c r="U39"/>
      <c r="V39"/>
    </row>
    <row r="40" spans="1:22" ht="41.2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R40"/>
      <c r="S40"/>
      <c r="T40"/>
      <c r="U40"/>
      <c r="V40"/>
    </row>
    <row r="41" spans="1:22" ht="31.5" customHeight="1">
      <c r="A41" s="174">
        <v>40</v>
      </c>
      <c r="B41" s="174"/>
      <c r="C41" s="52" t="s">
        <v>413</v>
      </c>
      <c r="D41" s="433" t="str">
        <f>ΑΝΤΙΣΤΟΙΧΙΣΗ!$F$107</f>
        <v xml:space="preserve">ΦΕΒΡΟΥΑΡΙΟΣ ΤΡΕΧΟΝ ΕΤΟΣ </v>
      </c>
      <c r="E41" s="433"/>
      <c r="F41" s="433"/>
      <c r="G41" s="109">
        <f>ΑΝΤΙΣΤΟΙΧΙΣΗ!$D$34</f>
        <v>2025</v>
      </c>
      <c r="H41" s="433" t="str">
        <f>ΑΝΤΙΣΤΟΙΧΙΣΗ!$F$107</f>
        <v xml:space="preserve">ΦΕΒΡΟΥΑΡΙΟΣ ΤΡΕΧΟΝ ΕΤΟΣ </v>
      </c>
      <c r="I41" s="433"/>
      <c r="J41" s="433"/>
      <c r="K41" s="109">
        <f>ΑΝΤΙΣΤΟΙΧΙΣΗ!$D$34</f>
        <v>2025</v>
      </c>
      <c r="L41" s="433" t="str">
        <f>ΑΝΤΙΣΤΟΙΧΙΣΗ!$F$121</f>
        <v>ΦΕΒΡΟΥΑΡΙΟΣ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R41"/>
      <c r="S41"/>
      <c r="T41"/>
      <c r="U41"/>
      <c r="V41"/>
    </row>
    <row r="42" spans="1:22" ht="72" customHeight="1">
      <c r="A42" s="173">
        <v>41</v>
      </c>
      <c r="B42" s="173" t="s">
        <v>383</v>
      </c>
      <c r="C42" s="113" t="s">
        <v>307</v>
      </c>
      <c r="D42" s="113" t="s">
        <v>406</v>
      </c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393</v>
      </c>
      <c r="P42" s="114" t="s">
        <v>305</v>
      </c>
      <c r="Q42" s="114" t="s">
        <v>312</v>
      </c>
      <c r="R42"/>
      <c r="S42"/>
      <c r="T42"/>
      <c r="U42"/>
      <c r="V42"/>
    </row>
    <row r="43" spans="1:22" ht="18">
      <c r="A43" s="174">
        <v>42</v>
      </c>
      <c r="B43" s="181" t="s">
        <v>1</v>
      </c>
      <c r="C43" s="83" t="s">
        <v>34</v>
      </c>
      <c r="D43" s="65">
        <f>SUM(D44:D73)</f>
        <v>35502.376666666671</v>
      </c>
      <c r="E43" s="82"/>
      <c r="F43" s="65">
        <f>SUM(F44:F73)</f>
        <v>82089.713333333333</v>
      </c>
      <c r="G43" s="82"/>
      <c r="H43" s="65">
        <f>SUM(H44:H73)</f>
        <v>39572.526540000006</v>
      </c>
      <c r="I43" s="82"/>
      <c r="J43" s="65">
        <f>SUM(J44:J73)</f>
        <v>77446.611075000008</v>
      </c>
      <c r="K43" s="82"/>
      <c r="L43" s="65">
        <f>SUM(L44:L73)</f>
        <v>40608.46</v>
      </c>
      <c r="M43" s="82"/>
      <c r="N43" s="65">
        <f>SUM(N44:N73)</f>
        <v>78460.739999999976</v>
      </c>
      <c r="O43" s="82"/>
      <c r="P43" s="65">
        <f>SUM(P44:P73)</f>
        <v>3562.3333333333376</v>
      </c>
      <c r="Q43" s="82"/>
      <c r="R43"/>
      <c r="S43"/>
      <c r="T43"/>
      <c r="U43"/>
      <c r="V43"/>
    </row>
    <row r="44" spans="1:22" ht="28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2'!E4</f>
        <v>2149.4900000000002</v>
      </c>
      <c r="E44" s="76">
        <f>D44/$D$74</f>
        <v>6.0370442284240544E-2</v>
      </c>
      <c r="F44" s="66">
        <f>'2025 Ιανουάριος'!F44+'2025 Φεβρουάριος'!D44</f>
        <v>4347.2100000000009</v>
      </c>
      <c r="G44" s="76">
        <f>F44/$F$43</f>
        <v>5.2956817894438589E-2</v>
      </c>
      <c r="H44" s="56">
        <f>ΠΡΟΥΠΟΛΟΓΙΣΜΟΣ_ΕΞΟΔΑ!E7</f>
        <v>4850</v>
      </c>
      <c r="I44" s="426">
        <f>H44/$H$43</f>
        <v>0.12255977629069521</v>
      </c>
      <c r="J44" s="66">
        <f>H44+'2025 Ιανουάριος'!J44</f>
        <v>9700</v>
      </c>
      <c r="K44" s="430">
        <f>J44/J43</f>
        <v>0.12524757204167955</v>
      </c>
      <c r="L44" s="56">
        <f>'2024_60-69 ΕΞΟΔΑ+ΟΜ 2'!E4</f>
        <v>2874.37</v>
      </c>
      <c r="M44" s="76">
        <f>L44/$L$43</f>
        <v>7.0782541371921026E-2</v>
      </c>
      <c r="N44" s="66">
        <f>L44+'2025 Ιανουάριος'!L44</f>
        <v>5932.5499999999993</v>
      </c>
      <c r="O44" s="76">
        <f>N44/$N$43</f>
        <v>7.5611700832798681E-2</v>
      </c>
      <c r="P44" s="66">
        <f>F44-N44</f>
        <v>-1585.3399999999983</v>
      </c>
      <c r="Q44" s="76">
        <f>N44/F44</f>
        <v>1.3646798751383067</v>
      </c>
      <c r="R44"/>
      <c r="S44"/>
      <c r="T44"/>
      <c r="U44"/>
      <c r="V44"/>
    </row>
    <row r="45" spans="1:22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2'!E5</f>
        <v>4249.6499999999996</v>
      </c>
      <c r="E45" s="76">
        <f t="shared" ref="E45:E63" si="32">D45/$D$74</f>
        <v>0.1193554052604212</v>
      </c>
      <c r="F45" s="66">
        <f>'2025 Ιανουάριος'!F45+'2025 Φεβρουάριος'!D45</f>
        <v>7282.2699999999995</v>
      </c>
      <c r="G45" s="76">
        <f t="shared" ref="G45:G63" si="33">F45/$F$43</f>
        <v>8.8711115002066437E-2</v>
      </c>
      <c r="H45" s="56">
        <f>ΠΡΟΥΠΟΛΟΓΙΣΜΟΣ_ΕΞΟΔΑ!E11</f>
        <v>4450</v>
      </c>
      <c r="I45" s="426">
        <f t="shared" ref="I45:I71" si="34">H45/$H$43</f>
        <v>0.11245175350383375</v>
      </c>
      <c r="J45" s="66">
        <f>H45+'2025 Ιανουάριος'!J45</f>
        <v>8900</v>
      </c>
      <c r="K45" s="430">
        <f>J45/J43</f>
        <v>0.11491787537844823</v>
      </c>
      <c r="L45" s="56">
        <f>'2024_60-69 ΕΞΟΔΑ+ΟΜ 2'!E5</f>
        <v>4702.76</v>
      </c>
      <c r="M45" s="76">
        <f t="shared" ref="M45:M71" si="35">L45/$L$43</f>
        <v>0.11580739579880646</v>
      </c>
      <c r="N45" s="66">
        <f>L45+'2025 Ιανουάριος'!L45</f>
        <v>8892.75</v>
      </c>
      <c r="O45" s="76">
        <f t="shared" ref="O45:O71" si="36">N45/$N$43</f>
        <v>0.11334012399067359</v>
      </c>
      <c r="P45" s="66">
        <f t="shared" ref="P45:P71" si="37">F45-N45</f>
        <v>-1610.4800000000005</v>
      </c>
      <c r="Q45" s="76">
        <f t="shared" ref="Q45:Q71" si="38">N45/F45</f>
        <v>1.2211508224770573</v>
      </c>
      <c r="R45"/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2'!E6</f>
        <v>1990.56</v>
      </c>
      <c r="E46" s="76">
        <f t="shared" si="32"/>
        <v>5.5906744201330474E-2</v>
      </c>
      <c r="F46" s="66">
        <f>'2025 Ιανουάριος'!F46+'2025 Φεβρουάριος'!D46</f>
        <v>3608.7799999999997</v>
      </c>
      <c r="G46" s="76">
        <f t="shared" si="33"/>
        <v>4.3961415547234213E-2</v>
      </c>
      <c r="H46" s="56">
        <f>ΠΡΟΥΠΟΛΟΓΙΣΜΟΣ_ΕΞΟΔΑ!E15</f>
        <v>2200</v>
      </c>
      <c r="I46" s="426">
        <f t="shared" si="34"/>
        <v>5.5594125327738039E-2</v>
      </c>
      <c r="J46" s="66">
        <f>H46+'2025 Ιανουάριος'!J46</f>
        <v>4400</v>
      </c>
      <c r="K46" s="430">
        <f>J46/J43</f>
        <v>5.6813331647772164E-2</v>
      </c>
      <c r="L46" s="56">
        <f>'2024_60-69 ΕΞΟΔΑ+ΟΜ 2'!E6</f>
        <v>2652.8500000000004</v>
      </c>
      <c r="M46" s="76">
        <f t="shared" si="35"/>
        <v>6.5327520423084262E-2</v>
      </c>
      <c r="N46" s="66">
        <f>L46+'2025 Ιανουάριος'!L46</f>
        <v>5353.13</v>
      </c>
      <c r="O46" s="76">
        <f t="shared" si="36"/>
        <v>6.8226860975310735E-2</v>
      </c>
      <c r="P46" s="66">
        <f t="shared" si="37"/>
        <v>-1744.3500000000004</v>
      </c>
      <c r="Q46" s="76">
        <f t="shared" si="38"/>
        <v>1.4833627985080833</v>
      </c>
      <c r="R46"/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2'!E7</f>
        <v>439.85</v>
      </c>
      <c r="E47" s="76">
        <f t="shared" si="32"/>
        <v>1.2353599709104579E-2</v>
      </c>
      <c r="F47" s="66">
        <f>'2025 Ιανουάριος'!F47+'2025 Φεβρουάριος'!D47</f>
        <v>924.69</v>
      </c>
      <c r="G47" s="76">
        <f t="shared" si="33"/>
        <v>1.1264383349046496E-2</v>
      </c>
      <c r="H47" s="56">
        <f>ΠΡΟΥΠΟΛΟΓΙΣΜΟΣ_ΕΞΟΔΑ!E19</f>
        <v>1154.33</v>
      </c>
      <c r="I47" s="426">
        <f t="shared" si="34"/>
        <v>2.9169984858894476E-2</v>
      </c>
      <c r="J47" s="66">
        <f>H47+'2025 Ιανουάριος'!J47</f>
        <v>2308.66</v>
      </c>
      <c r="K47" s="430">
        <f>J47/J43</f>
        <v>2.9809696873169471E-2</v>
      </c>
      <c r="L47" s="56">
        <f>'2024_60-69 ΕΞΟΔΑ+ΟΜ 2'!E7</f>
        <v>698.88999999999987</v>
      </c>
      <c r="M47" s="76">
        <f t="shared" si="35"/>
        <v>1.7210453191280829E-2</v>
      </c>
      <c r="N47" s="66">
        <f>L47+'2025 Ιανουάριος'!L47</f>
        <v>1446.31</v>
      </c>
      <c r="O47" s="76">
        <f t="shared" si="36"/>
        <v>1.843355033358085E-2</v>
      </c>
      <c r="P47" s="66">
        <f t="shared" si="37"/>
        <v>-521.61999999999989</v>
      </c>
      <c r="Q47" s="76">
        <f t="shared" si="38"/>
        <v>1.5641025641025639</v>
      </c>
      <c r="R47"/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2'!E8</f>
        <v>734.17000000000007</v>
      </c>
      <c r="E48" s="76">
        <f t="shared" si="32"/>
        <v>2.061985290083735E-2</v>
      </c>
      <c r="F48" s="66">
        <f>'2025 Ιανουάριος'!F48+'2025 Φεβρουάριος'!D48</f>
        <v>1247.2600000000002</v>
      </c>
      <c r="G48" s="76">
        <f t="shared" si="33"/>
        <v>1.5193864728646068E-2</v>
      </c>
      <c r="H48" s="56">
        <f>ΠΡΟΥΠΟΛΟΓΙΣΜΟΣ_ΕΞΟΔΑ!E23</f>
        <v>947.8649999999999</v>
      </c>
      <c r="I48" s="426">
        <f t="shared" si="34"/>
        <v>2.3952602547171093E-2</v>
      </c>
      <c r="J48" s="66">
        <f>H48+'2025 Ιανουάριος'!J48</f>
        <v>1895.7299999999998</v>
      </c>
      <c r="K48" s="430">
        <f>J48/J43</f>
        <v>2.4477894819234344E-2</v>
      </c>
      <c r="L48" s="56">
        <f>'2024_60-69 ΕΞΟΔΑ+ΟΜ 2'!E8</f>
        <v>1048.25</v>
      </c>
      <c r="M48" s="76">
        <f t="shared" si="35"/>
        <v>2.5813586627023041E-2</v>
      </c>
      <c r="N48" s="66">
        <f>L48+'2025 Ιανουάριος'!L48</f>
        <v>1982.1999999999998</v>
      </c>
      <c r="O48" s="76">
        <f t="shared" si="36"/>
        <v>2.5263590427518277E-2</v>
      </c>
      <c r="P48" s="66">
        <f t="shared" si="37"/>
        <v>-734.9399999999996</v>
      </c>
      <c r="Q48" s="76">
        <f t="shared" si="38"/>
        <v>1.5892436220194663</v>
      </c>
      <c r="R48"/>
      <c r="S48"/>
      <c r="T48"/>
      <c r="U48"/>
      <c r="V48" s="237"/>
    </row>
    <row r="49" spans="1:22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2'!E9</f>
        <v>490.41</v>
      </c>
      <c r="E49" s="76">
        <f t="shared" si="32"/>
        <v>1.3773624720568322E-2</v>
      </c>
      <c r="F49" s="66">
        <f>'2025 Ιανουάριος'!F49+'2025 Φεβρουάριος'!D49</f>
        <v>873.09</v>
      </c>
      <c r="G49" s="76">
        <f t="shared" si="33"/>
        <v>1.0635802764406455E-2</v>
      </c>
      <c r="H49" s="56">
        <f>ΠΡΟΥΠΟΛΟΓΙΣΜΟΣ_ΕΞΟΔΑ!E27</f>
        <v>570.68000000000006</v>
      </c>
      <c r="I49" s="426">
        <f t="shared" si="34"/>
        <v>1.4421116110015248E-2</v>
      </c>
      <c r="J49" s="66">
        <f>H49+'2025 Ιανουάριος'!J49</f>
        <v>1141.3600000000001</v>
      </c>
      <c r="K49" s="430">
        <f>J49/J43</f>
        <v>1.4737378229432101E-2</v>
      </c>
      <c r="L49" s="56">
        <f>'2024_60-69 ΕΞΟΔΑ+ΟΜ 2'!E9</f>
        <v>701.41</v>
      </c>
      <c r="M49" s="76">
        <f t="shared" si="35"/>
        <v>1.727250922591007E-2</v>
      </c>
      <c r="N49" s="66">
        <f>L49+'2025 Ιανουάριος'!L49</f>
        <v>1415.37</v>
      </c>
      <c r="O49" s="76">
        <f t="shared" si="36"/>
        <v>1.803921298728511E-2</v>
      </c>
      <c r="P49" s="66">
        <f t="shared" si="37"/>
        <v>-542.27999999999986</v>
      </c>
      <c r="Q49" s="76">
        <f t="shared" si="38"/>
        <v>1.6211043535030751</v>
      </c>
      <c r="R49"/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2'!E10</f>
        <v>9138.619999999999</v>
      </c>
      <c r="E50" s="76">
        <f t="shared" si="32"/>
        <v>0.2566667122282989</v>
      </c>
      <c r="F50" s="66">
        <f>'2025 Ιανουάριος'!F50+'2025 Φεβρουάριος'!D50</f>
        <v>18277.239999999998</v>
      </c>
      <c r="G50" s="76">
        <f t="shared" si="33"/>
        <v>0.22264957761252585</v>
      </c>
      <c r="H50" s="56">
        <f>ΠΡΟΥΠΟΛΟΓΙΣΜΟΣ_ΕΞΟΔΑ!E31</f>
        <v>9967.94</v>
      </c>
      <c r="I50" s="426">
        <f t="shared" si="34"/>
        <v>0.25189041164516962</v>
      </c>
      <c r="J50" s="66">
        <f>H50+'2025 Ιανουάριος'!J50</f>
        <v>19935.88</v>
      </c>
      <c r="K50" s="430">
        <f>J50/J43</f>
        <v>0.25741449139322459</v>
      </c>
      <c r="L50" s="56">
        <f>'2024_60-69 ΕΞΟΔΑ+ΟΜ 2'!E10</f>
        <v>9312.57</v>
      </c>
      <c r="M50" s="76">
        <f t="shared" si="35"/>
        <v>0.22932585968539559</v>
      </c>
      <c r="N50" s="66">
        <f>L50+'2025 Ιανουάριος'!L50</f>
        <v>18621.14</v>
      </c>
      <c r="O50" s="76">
        <f t="shared" si="36"/>
        <v>0.2373306700905447</v>
      </c>
      <c r="P50" s="66">
        <f t="shared" si="37"/>
        <v>-343.90000000000146</v>
      </c>
      <c r="Q50" s="76">
        <f t="shared" si="38"/>
        <v>1.0188157511746851</v>
      </c>
      <c r="R50"/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2'!E11</f>
        <v>0</v>
      </c>
      <c r="E51" s="76">
        <f t="shared" si="32"/>
        <v>0</v>
      </c>
      <c r="F51" s="66">
        <f>'2025 Ιανουάριος'!F51+'2025 Φεβρουάριος'!D51</f>
        <v>0</v>
      </c>
      <c r="G51" s="76">
        <f t="shared" si="33"/>
        <v>0</v>
      </c>
      <c r="H51" s="56">
        <f>ΠΡΟΥΠΟΛΟΓΙΣΜΟΣ_ΕΞΟΔΑ!E35</f>
        <v>0</v>
      </c>
      <c r="I51" s="426">
        <f t="shared" si="34"/>
        <v>0</v>
      </c>
      <c r="J51" s="66">
        <f>H51+'2025 Ιανουάριος'!J51</f>
        <v>0</v>
      </c>
      <c r="K51" s="430">
        <f>J51/J43</f>
        <v>0</v>
      </c>
      <c r="L51" s="56">
        <f>'2024_60-69 ΕΞΟΔΑ+ΟΜ 2'!E11</f>
        <v>0</v>
      </c>
      <c r="M51" s="76">
        <f t="shared" si="35"/>
        <v>0</v>
      </c>
      <c r="N51" s="66">
        <f>L51+'2025 Ιανουάριος'!L51</f>
        <v>0</v>
      </c>
      <c r="O51" s="76">
        <f t="shared" si="36"/>
        <v>0</v>
      </c>
      <c r="P51" s="66">
        <f t="shared" si="37"/>
        <v>0</v>
      </c>
      <c r="Q51" s="76" t="e">
        <f t="shared" si="38"/>
        <v>#DIV/0!</v>
      </c>
      <c r="R51"/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2'!E12</f>
        <v>321.41000000000003</v>
      </c>
      <c r="E52" s="76">
        <f t="shared" si="32"/>
        <v>9.0271012447500354E-3</v>
      </c>
      <c r="F52" s="66">
        <f>'2025 Ιανουάριος'!F52+'2025 Φεβρουάριος'!D52</f>
        <v>642.82000000000005</v>
      </c>
      <c r="G52" s="76">
        <f t="shared" si="33"/>
        <v>7.8307009964788937E-3</v>
      </c>
      <c r="H52" s="56">
        <f>ΠΡΟΥΠΟΛΟΓΙΣΜΟΣ_ΕΞΟΔΑ!E39</f>
        <v>352.08163999999999</v>
      </c>
      <c r="I52" s="426">
        <f t="shared" si="34"/>
        <v>8.8971230998888835E-3</v>
      </c>
      <c r="J52" s="66">
        <f>H52+'2025 Ιανουάριος'!J52</f>
        <v>704.16327999999999</v>
      </c>
      <c r="K52" s="430">
        <f>J52/J43</f>
        <v>9.0922413547325116E-3</v>
      </c>
      <c r="L52" s="56">
        <f>'2024_60-69 ΕΞΟΔΑ+ΟΜ 2'!E12</f>
        <v>327.66999999999996</v>
      </c>
      <c r="M52" s="76">
        <f t="shared" si="35"/>
        <v>8.0690082805405568E-3</v>
      </c>
      <c r="N52" s="66">
        <f>L52+'2025 Ιανουάριος'!L52</f>
        <v>662.76</v>
      </c>
      <c r="O52" s="76">
        <f t="shared" si="36"/>
        <v>8.4470271373938127E-3</v>
      </c>
      <c r="P52" s="66">
        <f t="shared" si="37"/>
        <v>-19.939999999999941</v>
      </c>
      <c r="Q52" s="76">
        <f t="shared" si="38"/>
        <v>1.031019570019601</v>
      </c>
      <c r="R52"/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2'!E13</f>
        <v>433.18</v>
      </c>
      <c r="E53" s="76">
        <f t="shared" si="32"/>
        <v>1.2166266504467253E-2</v>
      </c>
      <c r="F53" s="66">
        <f>'2025 Ιανουάριος'!F53+'2025 Φεβρουάριος'!D53</f>
        <v>754.6400000000001</v>
      </c>
      <c r="G53" s="76">
        <f t="shared" si="33"/>
        <v>9.1928692324178343E-3</v>
      </c>
      <c r="H53" s="56">
        <f>ΠΡΟΥΠΟΛΟΓΙΣΜΟΣ_ΕΞΟΔΑ!E43</f>
        <v>482.53</v>
      </c>
      <c r="I53" s="426">
        <f t="shared" si="34"/>
        <v>1.2193560588360651E-2</v>
      </c>
      <c r="J53" s="66">
        <f>H53+'2025 Ιανουάριος'!J53</f>
        <v>1017.75</v>
      </c>
      <c r="K53" s="430">
        <f>J53/J43</f>
        <v>1.3141310973754572E-2</v>
      </c>
      <c r="L53" s="56">
        <f>'2024_60-69 ΕΞΟΔΑ+ΟΜ 2'!E13</f>
        <v>482.53</v>
      </c>
      <c r="M53" s="76">
        <f t="shared" si="35"/>
        <v>1.1882499360970595E-2</v>
      </c>
      <c r="N53" s="66">
        <f>L53+'2025 Ιανουάριος'!L53</f>
        <v>1017.75</v>
      </c>
      <c r="O53" s="76">
        <f t="shared" si="36"/>
        <v>1.2971455533047488E-2</v>
      </c>
      <c r="P53" s="66">
        <f t="shared" si="37"/>
        <v>-263.1099999999999</v>
      </c>
      <c r="Q53" s="76">
        <f t="shared" si="38"/>
        <v>1.3486563129439202</v>
      </c>
      <c r="R53"/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2'!E14</f>
        <v>738.5200000000001</v>
      </c>
      <c r="E54" s="76">
        <f t="shared" si="32"/>
        <v>2.074202672994865E-2</v>
      </c>
      <c r="F54" s="66">
        <f>'2025 Ιανουάριος'!F54+'2025 Φεβρουάριος'!D54</f>
        <v>953.72</v>
      </c>
      <c r="G54" s="76">
        <f t="shared" si="33"/>
        <v>1.1618020836877897E-2</v>
      </c>
      <c r="H54" s="56">
        <f>ΠΡΟΥΠΟΛΟΓΙΣΜΟΣ_ΕΞΟΔΑ!E47</f>
        <v>1282.8623999999998</v>
      </c>
      <c r="I54" s="426">
        <f t="shared" si="34"/>
        <v>3.2418005929019451E-2</v>
      </c>
      <c r="J54" s="66">
        <f>H54+'2025 Ιανουάριος'!J54</f>
        <v>1427.8627949999998</v>
      </c>
      <c r="K54" s="430">
        <f>J54/J43</f>
        <v>1.8436736936329523E-2</v>
      </c>
      <c r="L54" s="56">
        <f>'2024_60-69 ΕΞΟΔΑ+ΟΜ 2'!E14</f>
        <v>1298.3700000000001</v>
      </c>
      <c r="M54" s="76">
        <f t="shared" si="35"/>
        <v>3.1972894318080522E-2</v>
      </c>
      <c r="N54" s="66">
        <f>L54+'2025 Ιανουάριος'!L54</f>
        <v>1405.7800000000002</v>
      </c>
      <c r="O54" s="76">
        <f t="shared" si="36"/>
        <v>1.7916986253252273E-2</v>
      </c>
      <c r="P54" s="66">
        <f t="shared" si="37"/>
        <v>-452.06000000000017</v>
      </c>
      <c r="Q54" s="76">
        <f t="shared" si="38"/>
        <v>1.4739965608354655</v>
      </c>
      <c r="R54"/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2'!E15</f>
        <v>66.64</v>
      </c>
      <c r="E55" s="76">
        <f t="shared" si="32"/>
        <v>1.871646890109649E-3</v>
      </c>
      <c r="F55" s="66">
        <f>'2025 Ιανουάριος'!F55+'2025 Φεβρουάριος'!D55</f>
        <v>66.64</v>
      </c>
      <c r="G55" s="76">
        <f t="shared" si="33"/>
        <v>8.1179477055062603E-4</v>
      </c>
      <c r="H55" s="56">
        <f>ΠΡΟΥΠΟΛΟΓΙΣΜΟΣ_ΕΞΟΔΑ!E51</f>
        <v>0</v>
      </c>
      <c r="I55" s="426">
        <f t="shared" si="34"/>
        <v>0</v>
      </c>
      <c r="J55" s="66">
        <f>H55+'2025 Ιανουάριος'!J55</f>
        <v>0</v>
      </c>
      <c r="K55" s="430">
        <f>J55/J43</f>
        <v>0</v>
      </c>
      <c r="L55" s="56">
        <f>'2024_60-69 ΕΞΟΔΑ+ΟΜ 2'!E15</f>
        <v>0</v>
      </c>
      <c r="M55" s="76"/>
      <c r="N55" s="66">
        <f>L55+'2025 Ιανουάριος'!L55</f>
        <v>0</v>
      </c>
      <c r="O55" s="76">
        <f t="shared" si="36"/>
        <v>0</v>
      </c>
      <c r="P55" s="66"/>
      <c r="Q55" s="76"/>
      <c r="R55"/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2'!E16</f>
        <v>426.33000000000004</v>
      </c>
      <c r="E56" s="76">
        <f t="shared" si="32"/>
        <v>1.1973877831039117E-2</v>
      </c>
      <c r="F56" s="66">
        <f>'2025 Ιανουάριος'!F56+'2025 Φεβρουάριος'!D56</f>
        <v>548.65000000000009</v>
      </c>
      <c r="G56" s="76">
        <f t="shared" si="33"/>
        <v>6.6835414295108204E-3</v>
      </c>
      <c r="H56" s="56">
        <f>ΠΡΟΥΠΟΛΟΓΙΣΜΟΣ_ΕΞΟΔΑ!E55</f>
        <v>356.49</v>
      </c>
      <c r="I56" s="426">
        <f t="shared" si="34"/>
        <v>9.0085226082206055E-3</v>
      </c>
      <c r="J56" s="66">
        <f>H56+'2025 Ιανουάριος'!J56</f>
        <v>484.59000000000003</v>
      </c>
      <c r="K56" s="430">
        <f>J56/J43</f>
        <v>6.2570846325440714E-3</v>
      </c>
      <c r="L56" s="56">
        <f>'2024_60-69 ΕΞΟΔΑ+ΟΜ 2'!E16</f>
        <v>356.49</v>
      </c>
      <c r="M56" s="76">
        <f t="shared" si="35"/>
        <v>8.7787126130860413E-3</v>
      </c>
      <c r="N56" s="66">
        <f>L56+'2025 Ιανουάριος'!L56</f>
        <v>484.59000000000003</v>
      </c>
      <c r="O56" s="76">
        <f t="shared" si="36"/>
        <v>6.1762099108420366E-3</v>
      </c>
      <c r="P56" s="66">
        <f t="shared" si="37"/>
        <v>64.060000000000059</v>
      </c>
      <c r="Q56" s="76">
        <f t="shared" si="38"/>
        <v>0.8832406816731978</v>
      </c>
      <c r="R56"/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2'!E17</f>
        <v>74.069999999999993</v>
      </c>
      <c r="E57" s="76">
        <f t="shared" si="32"/>
        <v>2.0803254074192928E-3</v>
      </c>
      <c r="F57" s="66">
        <f>'2025 Ιανουάριος'!F57+'2025 Φεβρουάριος'!D57</f>
        <v>75.639999999999986</v>
      </c>
      <c r="G57" s="76">
        <f t="shared" si="33"/>
        <v>9.2143091903435393E-4</v>
      </c>
      <c r="H57" s="56">
        <f>ΠΡΟΥΠΟΛΟΓΙΣΜΟΣ_ΕΞΟΔΑ!E59</f>
        <v>-29.789999999999974</v>
      </c>
      <c r="I57" s="426">
        <f t="shared" si="34"/>
        <v>-7.5279499705150667E-4</v>
      </c>
      <c r="J57" s="66">
        <f>H57+'2025 Ιανουάριος'!J57</f>
        <v>-26.949999999999974</v>
      </c>
      <c r="K57" s="430">
        <f>J57/J43</f>
        <v>-3.4798165634260415E-4</v>
      </c>
      <c r="L57" s="56">
        <f>'2024_60-69 ΕΞΟΔΑ+ΟΜ 2'!E17</f>
        <v>-29.789999999999974</v>
      </c>
      <c r="M57" s="76">
        <f t="shared" si="35"/>
        <v>-7.3359098079562668E-4</v>
      </c>
      <c r="N57" s="66">
        <f>L57+'2025 Ιανουάριος'!L57</f>
        <v>-26.949999999999974</v>
      </c>
      <c r="O57" s="76">
        <f t="shared" si="36"/>
        <v>-3.4348388761054231E-4</v>
      </c>
      <c r="P57" s="66">
        <f t="shared" si="37"/>
        <v>102.58999999999996</v>
      </c>
      <c r="Q57" s="76">
        <f t="shared" si="38"/>
        <v>-0.35629296668429378</v>
      </c>
      <c r="R57"/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2'!E18</f>
        <v>0</v>
      </c>
      <c r="E58" s="76">
        <f t="shared" si="32"/>
        <v>0</v>
      </c>
      <c r="F58" s="66">
        <f>'2025 Ιανουάριος'!F58+'2025 Φεβρουάριος'!D58</f>
        <v>3780.7</v>
      </c>
      <c r="G58" s="76">
        <f t="shared" si="33"/>
        <v>4.605570961915894E-2</v>
      </c>
      <c r="H58" s="56">
        <f>ΠΡΟΥΠΟΛΟΓΙΣΜΟΣ_ΕΞΟΔΑ!E63</f>
        <v>0</v>
      </c>
      <c r="I58" s="426">
        <f t="shared" si="34"/>
        <v>0</v>
      </c>
      <c r="J58" s="66">
        <f>H58+'2025 Ιανουάριος'!J58</f>
        <v>768.31000000000017</v>
      </c>
      <c r="K58" s="430">
        <f>J58/J43</f>
        <v>9.9205115541590554E-3</v>
      </c>
      <c r="L58" s="56">
        <f>'2024_60-69 ΕΞΟΔΑ+ΟΜ 2'!E18</f>
        <v>0</v>
      </c>
      <c r="M58" s="76">
        <f t="shared" si="35"/>
        <v>0</v>
      </c>
      <c r="N58" s="66">
        <f>L58+'2025 Ιανουάριος'!L58</f>
        <v>768.31000000000017</v>
      </c>
      <c r="O58" s="76">
        <f t="shared" si="36"/>
        <v>9.7922859254195201E-3</v>
      </c>
      <c r="P58" s="66">
        <f t="shared" si="37"/>
        <v>3012.3899999999994</v>
      </c>
      <c r="Q58" s="76">
        <f t="shared" si="38"/>
        <v>0.20321898061205601</v>
      </c>
      <c r="R58"/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2'!E19</f>
        <v>67.36</v>
      </c>
      <c r="E59" s="76">
        <f t="shared" si="32"/>
        <v>1.8918687652728983E-3</v>
      </c>
      <c r="F59" s="66">
        <f>'2025 Ιανουάριος'!F59+'2025 Φεβρουάριος'!D59</f>
        <v>102.68</v>
      </c>
      <c r="G59" s="76">
        <f t="shared" si="33"/>
        <v>1.250826636256577E-3</v>
      </c>
      <c r="H59" s="56">
        <f>ΠΡΟΥΠΟΛΟΓΙΣΜΟΣ_ΕΞΟΔΑ!E67</f>
        <v>0</v>
      </c>
      <c r="I59" s="426">
        <f t="shared" si="34"/>
        <v>0</v>
      </c>
      <c r="J59" s="66">
        <f>H59+'2025 Ιανουάριος'!J59</f>
        <v>4.84</v>
      </c>
      <c r="K59" s="430">
        <f>J59/J43</f>
        <v>6.2494664812549373E-5</v>
      </c>
      <c r="L59" s="56">
        <f>'2024_60-69 ΕΞΟΔΑ+ΟΜ 2'!E19</f>
        <v>0</v>
      </c>
      <c r="M59" s="76">
        <f t="shared" si="35"/>
        <v>0</v>
      </c>
      <c r="N59" s="66">
        <f>L59+'2025 Ιανουάριος'!L59</f>
        <v>4.8399999999999181</v>
      </c>
      <c r="O59" s="76">
        <f t="shared" si="36"/>
        <v>6.1686902264749478E-5</v>
      </c>
      <c r="P59" s="66">
        <f t="shared" si="37"/>
        <v>97.840000000000089</v>
      </c>
      <c r="Q59" s="76">
        <f t="shared" si="38"/>
        <v>4.7136735488896749E-2</v>
      </c>
      <c r="R59"/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2'!E20</f>
        <v>0</v>
      </c>
      <c r="E60" s="76">
        <f t="shared" si="32"/>
        <v>0</v>
      </c>
      <c r="F60" s="66">
        <f>'2025 Ιανουάριος'!F60+'2025 Φεβρουάριος'!D60</f>
        <v>0</v>
      </c>
      <c r="G60" s="76">
        <f t="shared" si="33"/>
        <v>0</v>
      </c>
      <c r="H60" s="56">
        <f>ΠΡΟΥΠΟΛΟΓΙΣΜΟΣ_ΕΞΟΔΑ!E71</f>
        <v>0</v>
      </c>
      <c r="I60" s="426">
        <f t="shared" si="34"/>
        <v>0</v>
      </c>
      <c r="J60" s="66">
        <f>H60+'2025 Ιανουάριος'!J60</f>
        <v>0</v>
      </c>
      <c r="K60" s="430">
        <f>J60/J43</f>
        <v>0</v>
      </c>
      <c r="L60" s="56">
        <f>'2024_60-69 ΕΞΟΔΑ+ΟΜ 2'!E20</f>
        <v>0</v>
      </c>
      <c r="M60" s="76">
        <f t="shared" si="35"/>
        <v>0</v>
      </c>
      <c r="N60" s="66">
        <f>L60+'2025 Ιανουάριος'!L60</f>
        <v>0</v>
      </c>
      <c r="O60" s="76">
        <f t="shared" si="36"/>
        <v>0</v>
      </c>
      <c r="P60" s="66">
        <f t="shared" si="37"/>
        <v>0</v>
      </c>
      <c r="Q60" s="76" t="e">
        <f t="shared" si="38"/>
        <v>#DIV/0!</v>
      </c>
      <c r="R60"/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2'!D181</f>
        <v>0</v>
      </c>
      <c r="E61" s="76">
        <f t="shared" si="32"/>
        <v>0</v>
      </c>
      <c r="F61" s="66">
        <f>'2025 Ιανουάριος'!F61+'2025 Φεβρουάριος'!D61</f>
        <v>0</v>
      </c>
      <c r="G61" s="76">
        <f t="shared" si="33"/>
        <v>0</v>
      </c>
      <c r="H61" s="56">
        <f>ΠΡΟΥΠΟΛΟΓΙΣΜΟΣ_ΕΞΟΔΑ!E75</f>
        <v>8.99</v>
      </c>
      <c r="I61" s="426">
        <f t="shared" si="34"/>
        <v>2.2717781213471135E-4</v>
      </c>
      <c r="J61" s="66">
        <f>H61+'2025 Ιανουάριος'!J61</f>
        <v>17.98</v>
      </c>
      <c r="K61" s="430">
        <f>J61/J43</f>
        <v>2.3215993250612352E-4</v>
      </c>
      <c r="L61" s="56">
        <f>'2024_60-69 ΕΞΟΔΑ+ΟΜ 2'!E21</f>
        <v>8.99</v>
      </c>
      <c r="M61" s="76">
        <f t="shared" si="35"/>
        <v>2.2138244099874756E-4</v>
      </c>
      <c r="N61" s="66">
        <f>L61+'2025 Ιανουάριος'!L61</f>
        <v>17.98</v>
      </c>
      <c r="O61" s="76">
        <f t="shared" si="36"/>
        <v>2.2915919477690377E-4</v>
      </c>
      <c r="P61" s="66">
        <f t="shared" si="37"/>
        <v>-17.98</v>
      </c>
      <c r="Q61" s="76" t="e">
        <f t="shared" si="38"/>
        <v>#DIV/0!</v>
      </c>
      <c r="R61"/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2'!E22</f>
        <v>0</v>
      </c>
      <c r="E62" s="76">
        <f t="shared" si="32"/>
        <v>0</v>
      </c>
      <c r="F62" s="66">
        <f>'2025 Ιανουάριος'!F62+'2025 Φεβρουάριος'!D62</f>
        <v>0</v>
      </c>
      <c r="G62" s="76">
        <f t="shared" si="33"/>
        <v>0</v>
      </c>
      <c r="H62" s="56">
        <f>ΠΡΟΥΠΟΛΟΓΙΣΜΟΣ_ΕΞΟΔΑ!E79</f>
        <v>0</v>
      </c>
      <c r="I62" s="426">
        <f t="shared" si="34"/>
        <v>0</v>
      </c>
      <c r="J62" s="66">
        <f>H62+'2025 Ιανουάριος'!J62</f>
        <v>61.85</v>
      </c>
      <c r="K62" s="430">
        <f>J62/J43</f>
        <v>7.986146732760701E-4</v>
      </c>
      <c r="L62" s="56">
        <f>'2024_60-69 ΕΞΟΔΑ+ΟΜ 2'!E22</f>
        <v>0</v>
      </c>
      <c r="M62" s="76">
        <f t="shared" si="35"/>
        <v>0</v>
      </c>
      <c r="N62" s="66">
        <f>L62+'2025 Ιανουάριος'!L62</f>
        <v>61.85</v>
      </c>
      <c r="O62" s="76">
        <f t="shared" si="36"/>
        <v>7.8829233575926025E-4</v>
      </c>
      <c r="P62" s="66">
        <f t="shared" si="37"/>
        <v>-61.85</v>
      </c>
      <c r="Q62" s="76" t="e">
        <f t="shared" si="38"/>
        <v>#DIV/0!</v>
      </c>
      <c r="R62"/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2'!E23</f>
        <v>50</v>
      </c>
      <c r="E63" s="76">
        <f t="shared" si="32"/>
        <v>1.4042968863367713E-3</v>
      </c>
      <c r="F63" s="66">
        <f>'2025 Ιανουάριος'!F63+'2025 Φεβρουάριος'!D63</f>
        <v>92.62</v>
      </c>
      <c r="G63" s="76">
        <f t="shared" si="33"/>
        <v>1.128277785840321E-3</v>
      </c>
      <c r="H63" s="56">
        <f>ΠΡΟΥΠΟΛΟΓΙΣΜΟΣ_ΕΞΟΔΑ!E83</f>
        <v>378.72</v>
      </c>
      <c r="I63" s="426">
        <f t="shared" si="34"/>
        <v>9.570275974600433E-3</v>
      </c>
      <c r="J63" s="66">
        <f>H63+'2025 Ιανουάριος'!J63</f>
        <v>462.48</v>
      </c>
      <c r="K63" s="430">
        <f>J63/J43</f>
        <v>5.9715976410140157E-3</v>
      </c>
      <c r="L63" s="56">
        <f>'2024_60-69 ΕΞΟΔΑ+ΟΜ 2'!E23</f>
        <v>378.72</v>
      </c>
      <c r="M63" s="76">
        <f t="shared" si="35"/>
        <v>9.3261354899939579E-3</v>
      </c>
      <c r="N63" s="66">
        <f>L63+'2025 Ιανουάριος'!L63</f>
        <v>462.48</v>
      </c>
      <c r="O63" s="76">
        <f t="shared" si="36"/>
        <v>5.8944129254962438E-3</v>
      </c>
      <c r="P63" s="66">
        <f t="shared" si="37"/>
        <v>-369.86</v>
      </c>
      <c r="Q63" s="76">
        <f t="shared" si="38"/>
        <v>4.9933059814294971</v>
      </c>
      <c r="R63"/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2'!E24</f>
        <v>4853.79</v>
      </c>
      <c r="E64" s="76">
        <f t="shared" ref="E64:E71" si="39">D64/$D$74</f>
        <v>0.13632324367865115</v>
      </c>
      <c r="F64" s="66">
        <f>'2025 Ιανουάριος'!F64+'2025 Φεβρουάριος'!D64</f>
        <v>19835.77</v>
      </c>
      <c r="G64" s="76">
        <f t="shared" ref="G64:G71" si="40">F64/$F$43</f>
        <v>0.24163526944545305</v>
      </c>
      <c r="H64" s="56">
        <f>ΠΡΟΥΠΟΛΟΓΙΣΜΟΣ_ΕΞΟΔΑ!E87</f>
        <v>5027.21</v>
      </c>
      <c r="I64" s="426">
        <f t="shared" si="34"/>
        <v>0.12703788308584452</v>
      </c>
      <c r="J64" s="66">
        <f>H64+'2025 Ιανουάριος'!J64</f>
        <v>8958.119999999999</v>
      </c>
      <c r="K64" s="430">
        <f>J64/J43</f>
        <v>0.11566832784103198</v>
      </c>
      <c r="L64" s="56">
        <f>'2024_60-69 ΕΞΟΔΑ+ΟΜ 2'!E24</f>
        <v>5027.21</v>
      </c>
      <c r="M64" s="76">
        <f t="shared" si="35"/>
        <v>0.12379711025732076</v>
      </c>
      <c r="N64" s="66">
        <f>L64+'2025 Ιανουάριος'!L64</f>
        <v>8958.119999999999</v>
      </c>
      <c r="O64" s="76">
        <f t="shared" si="36"/>
        <v>0.11417327952807993</v>
      </c>
      <c r="P64" s="66">
        <f t="shared" si="37"/>
        <v>10877.650000000001</v>
      </c>
      <c r="Q64" s="76">
        <f t="shared" si="38"/>
        <v>0.45161443190760925</v>
      </c>
      <c r="R64"/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2'!E25</f>
        <v>0</v>
      </c>
      <c r="E65" s="76">
        <f t="shared" si="39"/>
        <v>0</v>
      </c>
      <c r="F65" s="66">
        <f>'2025 Ιανουάριος'!F65+'2025 Φεβρουάριος'!D65</f>
        <v>0</v>
      </c>
      <c r="G65" s="76">
        <f t="shared" si="40"/>
        <v>0</v>
      </c>
      <c r="H65" s="56">
        <f>ΠΡΟΥΠΟΛΟΓΙΣΜΟΣ_ΕΞΟΔΑ!E91</f>
        <v>0</v>
      </c>
      <c r="I65" s="426">
        <f t="shared" si="34"/>
        <v>0</v>
      </c>
      <c r="J65" s="66">
        <f>H65+'2025 Ιανουάριος'!J65</f>
        <v>0</v>
      </c>
      <c r="K65" s="430">
        <f>J65/J43</f>
        <v>0</v>
      </c>
      <c r="L65" s="56">
        <f>'2024_60-69 ΕΞΟΔΑ+ΟΜ 2'!E25</f>
        <v>0</v>
      </c>
      <c r="M65" s="76">
        <f t="shared" si="35"/>
        <v>0</v>
      </c>
      <c r="N65" s="66">
        <f>L65+'2025 Ιανουάριος'!L65</f>
        <v>0</v>
      </c>
      <c r="O65" s="76">
        <f t="shared" si="36"/>
        <v>0</v>
      </c>
      <c r="P65" s="66">
        <f t="shared" si="37"/>
        <v>0</v>
      </c>
      <c r="Q65" s="76" t="e">
        <f t="shared" si="38"/>
        <v>#DIV/0!</v>
      </c>
      <c r="R65"/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2'!E26</f>
        <v>0</v>
      </c>
      <c r="E66" s="76">
        <f t="shared" si="39"/>
        <v>0</v>
      </c>
      <c r="F66" s="66">
        <f>'2025 Ιανουάριος'!F66+'2025 Φεβρουάριος'!D66</f>
        <v>0</v>
      </c>
      <c r="G66" s="76">
        <f t="shared" si="40"/>
        <v>0</v>
      </c>
      <c r="H66" s="56">
        <f>ΠΡΟΥΠΟΛΟΓΙΣΜΟΣ_ΕΞΟΔΑ!E95</f>
        <v>0</v>
      </c>
      <c r="I66" s="426">
        <f t="shared" si="34"/>
        <v>0</v>
      </c>
      <c r="J66" s="66">
        <f>H66+'2025 Ιανουάριος'!J66</f>
        <v>0</v>
      </c>
      <c r="K66" s="430">
        <f>J66/J43</f>
        <v>0</v>
      </c>
      <c r="L66" s="56">
        <f>'2024_60-69 ΕΞΟΔΑ+ΟΜ 2'!E26</f>
        <v>0</v>
      </c>
      <c r="M66" s="76">
        <f t="shared" si="35"/>
        <v>0</v>
      </c>
      <c r="N66" s="66">
        <f>L66+'2025 Ιανουάριος'!L66</f>
        <v>0</v>
      </c>
      <c r="O66" s="76">
        <f t="shared" si="36"/>
        <v>0</v>
      </c>
      <c r="P66" s="66">
        <f t="shared" si="37"/>
        <v>0</v>
      </c>
      <c r="Q66" s="76" t="e">
        <f t="shared" si="38"/>
        <v>#DIV/0!</v>
      </c>
      <c r="R66"/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2'!E27</f>
        <v>0</v>
      </c>
      <c r="E67" s="76">
        <f t="shared" si="39"/>
        <v>0</v>
      </c>
      <c r="F67" s="66">
        <f>'2025 Ιανουάριος'!F67+'2025 Φεβρουάριος'!D67</f>
        <v>0</v>
      </c>
      <c r="G67" s="76">
        <f t="shared" si="40"/>
        <v>0</v>
      </c>
      <c r="H67" s="56">
        <f>ΠΡΟΥΠΟΛΟΓΙΣΜΟΣ_ΕΞΟΔΑ!E99</f>
        <v>0</v>
      </c>
      <c r="I67" s="426">
        <f t="shared" si="34"/>
        <v>0</v>
      </c>
      <c r="J67" s="66">
        <f>H67+'2025 Ιανουάριος'!J67</f>
        <v>0</v>
      </c>
      <c r="K67" s="430">
        <f>J67/J43</f>
        <v>0</v>
      </c>
      <c r="L67" s="56">
        <f>'2024_60-69 ΕΞΟΔΑ+ΟΜ 2'!E27</f>
        <v>0</v>
      </c>
      <c r="M67" s="76">
        <f t="shared" si="35"/>
        <v>0</v>
      </c>
      <c r="N67" s="66">
        <f>L67+'2025 Ιανουάριος'!L67</f>
        <v>0</v>
      </c>
      <c r="O67" s="76">
        <f t="shared" si="36"/>
        <v>0</v>
      </c>
      <c r="P67" s="66">
        <f t="shared" si="37"/>
        <v>0</v>
      </c>
      <c r="Q67" s="76" t="e">
        <f t="shared" si="38"/>
        <v>#DIV/0!</v>
      </c>
      <c r="R67"/>
      <c r="S67"/>
      <c r="T67"/>
      <c r="U67"/>
      <c r="V67"/>
    </row>
    <row r="68" spans="1:22" ht="42.75" customHeight="1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2'!E28</f>
        <v>577.27</v>
      </c>
      <c r="E68" s="76">
        <f t="shared" si="39"/>
        <v>1.6213169271512558E-2</v>
      </c>
      <c r="F68" s="66">
        <f>'2025 Ιανουάριος'!F68+'2025 Φεβρουάριος'!D68</f>
        <v>1261.3699999999999</v>
      </c>
      <c r="G68" s="76">
        <f t="shared" si="40"/>
        <v>1.5365749845879998E-2</v>
      </c>
      <c r="H68" s="56">
        <f>ΠΡΟΥΠΟΛΟΓΙΣΜΟΣ_ΕΞΟΔΑ!E103</f>
        <v>509.31</v>
      </c>
      <c r="I68" s="426">
        <f t="shared" si="34"/>
        <v>1.2870292713941026E-2</v>
      </c>
      <c r="J68" s="66">
        <f>H68+'2025 Ιανουάριος'!J68</f>
        <v>1157.3399999999999</v>
      </c>
      <c r="K68" s="430">
        <f>J68/J43</f>
        <v>1.4943713920280143E-2</v>
      </c>
      <c r="L68" s="56">
        <f>'2024_60-69 ΕΞΟΔΑ+ΟΜ 2'!E28</f>
        <v>509.31</v>
      </c>
      <c r="M68" s="76">
        <f t="shared" si="35"/>
        <v>1.2541967855959079E-2</v>
      </c>
      <c r="N68" s="66">
        <f>L68+'2025 Ιανουάριος'!L68</f>
        <v>1157.3399999999999</v>
      </c>
      <c r="O68" s="76">
        <f t="shared" si="36"/>
        <v>1.475056187336495E-2</v>
      </c>
      <c r="P68" s="66">
        <f t="shared" si="37"/>
        <v>104.02999999999997</v>
      </c>
      <c r="Q68" s="76">
        <f t="shared" si="38"/>
        <v>0.91752618184989343</v>
      </c>
      <c r="R68"/>
      <c r="S68"/>
      <c r="T68"/>
      <c r="U68"/>
      <c r="V68"/>
    </row>
    <row r="69" spans="1:22" ht="22.5" customHeight="1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2'!E29</f>
        <v>0</v>
      </c>
      <c r="E69" s="76">
        <f t="shared" si="39"/>
        <v>0</v>
      </c>
      <c r="F69" s="66">
        <f>'2025 Ιανουάριος'!F69+'2025 Φεβρουάριος'!D69</f>
        <v>0</v>
      </c>
      <c r="G69" s="76">
        <f t="shared" si="40"/>
        <v>0</v>
      </c>
      <c r="H69" s="56">
        <f>ΠΡΟΥΠΟΛΟΓΙΣΜΟΣ_ΕΞΟΔΑ!E107</f>
        <v>1082.4000000000001</v>
      </c>
      <c r="I69" s="426">
        <f t="shared" si="34"/>
        <v>2.7352309661247118E-2</v>
      </c>
      <c r="J69" s="66">
        <f>H69+'2025 Ιανουάριος'!J69</f>
        <v>2390.16</v>
      </c>
      <c r="K69" s="430">
        <f>J69/J43</f>
        <v>3.0862034720736158E-2</v>
      </c>
      <c r="L69" s="56">
        <f>'2024_60-69 ΕΞΟΔΑ+ΟΜ 2'!E29</f>
        <v>1082.4000000000001</v>
      </c>
      <c r="M69" s="76">
        <f t="shared" si="35"/>
        <v>2.6654544397891475E-2</v>
      </c>
      <c r="N69" s="66">
        <f>L69+'2025 Ιανουάριος'!L69</f>
        <v>1742.13</v>
      </c>
      <c r="O69" s="76">
        <f t="shared" si="36"/>
        <v>2.220384360382021E-2</v>
      </c>
      <c r="P69" s="66">
        <f t="shared" si="37"/>
        <v>-1742.13</v>
      </c>
      <c r="Q69" s="76" t="e">
        <f t="shared" si="38"/>
        <v>#DIV/0!</v>
      </c>
      <c r="R69"/>
      <c r="S69"/>
      <c r="T69"/>
      <c r="U69"/>
      <c r="V69"/>
    </row>
    <row r="70" spans="1:22" ht="36" customHeight="1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39"/>
        <v>0</v>
      </c>
      <c r="F70" s="66">
        <f>'2025 Ιανουάριος'!F70+'2025 Φεβρουάριος'!D70</f>
        <v>0</v>
      </c>
      <c r="G70" s="76">
        <f t="shared" si="40"/>
        <v>0</v>
      </c>
      <c r="H70" s="56">
        <f>ΠΡΟΥΠΟΛΟΓΙΣΜΟΣ_ΕΞΟΔΑ!E111</f>
        <v>0</v>
      </c>
      <c r="I70" s="426">
        <f t="shared" si="34"/>
        <v>0</v>
      </c>
      <c r="J70" s="66">
        <f>H70+'2025 Ιανουάριος'!J70</f>
        <v>0</v>
      </c>
      <c r="K70" s="430">
        <f>J70/J43</f>
        <v>0</v>
      </c>
      <c r="L70" s="56">
        <f>'2024_60-69 ΕΞΟΔΑ+ΟΜ 2'!E30</f>
        <v>85.2</v>
      </c>
      <c r="M70" s="76">
        <f t="shared" si="35"/>
        <v>2.0980849803218346E-3</v>
      </c>
      <c r="N70" s="66">
        <f>L70+'2025 Ιανουάριος'!L70</f>
        <v>145.12</v>
      </c>
      <c r="O70" s="76">
        <f t="shared" si="36"/>
        <v>1.8495874497232636E-3</v>
      </c>
      <c r="P70" s="66">
        <f t="shared" si="37"/>
        <v>-145.12</v>
      </c>
      <c r="Q70" s="76" t="e">
        <f t="shared" si="38"/>
        <v>#DIV/0!</v>
      </c>
      <c r="R70"/>
      <c r="S70"/>
      <c r="T70"/>
      <c r="U70"/>
      <c r="V70"/>
    </row>
    <row r="71" spans="1:22" ht="36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2'!E31</f>
        <v>7839.9766666666674</v>
      </c>
      <c r="E71" s="76">
        <f t="shared" si="39"/>
        <v>0.22019309643905882</v>
      </c>
      <c r="F71" s="66">
        <f>'2025 Ιανουάριος'!F71+'2025 Φεβρουάριος'!D71</f>
        <v>15679.953333333335</v>
      </c>
      <c r="G71" s="76">
        <f t="shared" si="40"/>
        <v>0.19100996576347326</v>
      </c>
      <c r="H71" s="56">
        <f>ΠΡΟΥΠΟΛΟΓΙΣΜΟΣ_ΕΞΟΔΑ!E115</f>
        <v>4730.6275000000005</v>
      </c>
      <c r="I71" s="426">
        <f t="shared" si="34"/>
        <v>0.11954322641538367</v>
      </c>
      <c r="J71" s="66">
        <f>H71+'2025 Ιανουάριος'!J71</f>
        <v>9461.255000000001</v>
      </c>
      <c r="K71" s="430">
        <f>J71/J43</f>
        <v>0.12216486775435061</v>
      </c>
      <c r="L71" s="56">
        <f>'2024_60-69 ΕΞΟΔΑ+ΟΜ 2'!E31</f>
        <v>7839.98</v>
      </c>
      <c r="M71" s="76">
        <f t="shared" si="35"/>
        <v>0.19306272633830487</v>
      </c>
      <c r="N71" s="66">
        <f>L71+'2025 Ιανουάριος'!L71</f>
        <v>15679.96</v>
      </c>
      <c r="O71" s="76">
        <f t="shared" si="36"/>
        <v>0.199844661164297</v>
      </c>
      <c r="P71" s="66">
        <f t="shared" si="37"/>
        <v>-6.6666666643868666E-3</v>
      </c>
      <c r="Q71" s="76">
        <f t="shared" si="38"/>
        <v>1.0000004251713333</v>
      </c>
      <c r="R71"/>
      <c r="S71"/>
      <c r="T71"/>
      <c r="U71"/>
      <c r="V71"/>
    </row>
    <row r="72" spans="1:22" ht="36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2'!E32</f>
        <v>861.08</v>
      </c>
      <c r="E72" s="76">
        <f t="shared" ref="E72:E73" si="41">D72/$D$74</f>
        <v>2.4184239257737345E-2</v>
      </c>
      <c r="F72" s="66">
        <f>'2025 Ιανουάριος'!F72+'2025 Φεβρουάριος'!D72</f>
        <v>1733.97</v>
      </c>
      <c r="G72" s="76">
        <f t="shared" ref="G72:G73" si="42">F72/$F$43</f>
        <v>2.1122865820703315E-2</v>
      </c>
      <c r="H72" s="56">
        <f>ΠΡΟΥΠΟΛΟΓΙΣΜΟΣ_ΕΞΟΔΑ!E119</f>
        <v>1250.28</v>
      </c>
      <c r="I72" s="426">
        <f t="shared" ref="I72:I73" si="43">H72/$H$43</f>
        <v>3.1594646824892866E-2</v>
      </c>
      <c r="J72" s="66">
        <f>H72+'2025 Ιανουάριος'!J72</f>
        <v>2275.23</v>
      </c>
      <c r="K72" s="430">
        <f>J72/J43</f>
        <v>2.9378044673854693E-2</v>
      </c>
      <c r="L72" s="56">
        <f>'2024_60-69 ΕΞΟΔΑ+ΟΜ 2'!E32</f>
        <v>1250.28</v>
      </c>
      <c r="M72" s="76">
        <f t="shared" ref="M72:M73" si="44">L72/$L$43</f>
        <v>3.0788658323905906E-2</v>
      </c>
      <c r="N72" s="66">
        <f>L72+'2025 Ιανουάριος'!L72</f>
        <v>2275.23</v>
      </c>
      <c r="O72" s="76">
        <f t="shared" ref="O72:O73" si="45">N72/$N$43</f>
        <v>2.8998324512361222E-2</v>
      </c>
      <c r="P72" s="66">
        <f t="shared" ref="P72:P73" si="46">F72-N72</f>
        <v>-541.26</v>
      </c>
      <c r="Q72" s="76">
        <f t="shared" ref="Q72:Q73" si="47">N72/F72</f>
        <v>1.3121507292513712</v>
      </c>
      <c r="R72"/>
      <c r="S72"/>
      <c r="T72"/>
      <c r="U72"/>
      <c r="V72"/>
    </row>
    <row r="73" spans="1:22" ht="36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2'!E33</f>
        <v>0</v>
      </c>
      <c r="E73" s="76">
        <f t="shared" si="41"/>
        <v>0</v>
      </c>
      <c r="F73" s="66">
        <f>'2025 Ιανουάριος'!F73+'2025 Φεβρουάριος'!D73</f>
        <v>0</v>
      </c>
      <c r="G73" s="76">
        <f t="shared" si="42"/>
        <v>0</v>
      </c>
      <c r="H73" s="56">
        <f>ΠΡΟΥΠΟΛΟΓΙΣΜΟΣ_ΕΞΟΔΑ!E123</f>
        <v>0</v>
      </c>
      <c r="I73" s="426">
        <f t="shared" si="43"/>
        <v>0</v>
      </c>
      <c r="J73" s="66">
        <f>H73+'2025 Ιανουάριος'!J73</f>
        <v>0</v>
      </c>
      <c r="K73" s="430">
        <f>J73/J43</f>
        <v>0</v>
      </c>
      <c r="L73" s="56">
        <f>'2024_60-69 ΕΞΟΔΑ+ΟΜ 2'!E33</f>
        <v>0</v>
      </c>
      <c r="M73" s="76">
        <f t="shared" si="44"/>
        <v>0</v>
      </c>
      <c r="N73" s="66">
        <f>L73+'2025 Ιανουάριος'!L73</f>
        <v>0</v>
      </c>
      <c r="O73" s="76">
        <f t="shared" si="45"/>
        <v>0</v>
      </c>
      <c r="P73" s="66">
        <f t="shared" si="46"/>
        <v>0</v>
      </c>
      <c r="Q73" s="76" t="e">
        <f t="shared" si="47"/>
        <v>#DIV/0!</v>
      </c>
      <c r="R73"/>
      <c r="S73"/>
      <c r="T73"/>
      <c r="U73"/>
      <c r="V73"/>
    </row>
    <row r="74" spans="1:22" ht="36" customHeight="1">
      <c r="A74" s="174">
        <v>73</v>
      </c>
      <c r="B74" s="174"/>
      <c r="C74" s="187" t="s">
        <v>404</v>
      </c>
      <c r="D74" s="65">
        <f>'2025_60-69 ΕΞΟΔΑ+ΟΜ 2'!E3</f>
        <v>35605.006666666675</v>
      </c>
      <c r="E74" s="299"/>
      <c r="F74" s="65">
        <f>'2025_60-69 ΕΞΟΔΑ+ΟΜ 2'!R3</f>
        <v>82295.17333333334</v>
      </c>
      <c r="G74" s="299"/>
      <c r="H74" s="65">
        <f>SUM(H44:H73)</f>
        <v>39572.526540000006</v>
      </c>
      <c r="I74" s="299"/>
      <c r="J74" s="65">
        <f>SUM(J44:J73)</f>
        <v>77446.611075000008</v>
      </c>
      <c r="K74" s="299"/>
      <c r="L74" s="65">
        <f>SUM(L44:L73)</f>
        <v>40608.46</v>
      </c>
      <c r="M74" s="299"/>
      <c r="N74" s="65">
        <f>SUM(N44:N73)</f>
        <v>78460.739999999976</v>
      </c>
      <c r="O74" s="299"/>
      <c r="P74" s="65">
        <f>SUM(P44:P73)</f>
        <v>3562.3333333333376</v>
      </c>
      <c r="Q74" s="299"/>
      <c r="R74"/>
      <c r="S74"/>
      <c r="T74"/>
      <c r="U74"/>
      <c r="V74"/>
    </row>
    <row r="75" spans="1:22" ht="23">
      <c r="A75" s="174">
        <v>74</v>
      </c>
      <c r="B75" s="174"/>
      <c r="C75" s="88" t="s">
        <v>382</v>
      </c>
      <c r="D75" s="65">
        <f>D43-D74</f>
        <v>-102.63000000000466</v>
      </c>
      <c r="E75" s="299"/>
      <c r="F75" s="65">
        <f>F43-F74</f>
        <v>-205.4600000000064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R75"/>
      <c r="S75"/>
      <c r="T75"/>
      <c r="U75"/>
      <c r="V75"/>
    </row>
    <row r="76" spans="1:22" ht="27.75" customHeight="1">
      <c r="A76" s="175">
        <v>75</v>
      </c>
      <c r="B76" s="175"/>
      <c r="C76" s="55" t="s">
        <v>387</v>
      </c>
      <c r="D76" s="78">
        <f>D38-D74</f>
        <v>-13026.232241887912</v>
      </c>
      <c r="E76" s="300"/>
      <c r="F76" s="78">
        <f>F38-F74</f>
        <v>-38962.498908554582</v>
      </c>
      <c r="G76" s="300"/>
      <c r="H76" s="79">
        <f>H38-H74</f>
        <v>1112.2796658823427</v>
      </c>
      <c r="I76" s="300">
        <f>I38-I43</f>
        <v>0</v>
      </c>
      <c r="J76" s="79">
        <f>J38-J74</f>
        <v>1162.2775269862468</v>
      </c>
      <c r="K76" s="300"/>
      <c r="L76" s="92">
        <f>L38-L74</f>
        <v>-23537.819292035441</v>
      </c>
      <c r="M76" s="300"/>
      <c r="N76" s="78">
        <f>N38-N74</f>
        <v>-44131.113008849577</v>
      </c>
      <c r="O76" s="300"/>
      <c r="P76" s="78">
        <f>P38-P74</f>
        <v>5440.7141002950302</v>
      </c>
      <c r="Q76" s="300"/>
      <c r="R76"/>
      <c r="S76"/>
      <c r="T76"/>
      <c r="U76"/>
      <c r="V76"/>
    </row>
    <row r="77" spans="1:22" ht="27.75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R77"/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433" t="str">
        <f>ΑΝΤΙΣΤΟΙΧΙΣΗ!$F$107</f>
        <v xml:space="preserve">ΦΕΒΡΟΥΑΡΙΟΣ ΤΡΕΧΟΝ ΕΤΟΣ </v>
      </c>
      <c r="E78" s="433"/>
      <c r="F78" s="433"/>
      <c r="G78" s="109">
        <f>ΑΝΤΙΣΤΟΙΧΙΣΗ!$D$34</f>
        <v>2025</v>
      </c>
      <c r="H78" s="433" t="str">
        <f>ΑΝΤΙΣΤΟΙΧΙΣΗ!$F$107</f>
        <v xml:space="preserve">ΦΕΒΡΟΥΑΡΙΟΣ ΤΡΕΧΟΝ ΕΤΟΣ </v>
      </c>
      <c r="I78" s="433"/>
      <c r="J78" s="433"/>
      <c r="K78" s="109">
        <f>ΑΝΤΙΣΤΟΙΧΙΣΗ!$D$34</f>
        <v>2025</v>
      </c>
      <c r="L78" s="433" t="str">
        <f>ΑΝΤΙΣΤΟΙΧΙΣΗ!$F$121</f>
        <v>ΦΕΒΡΟΥΑΡΙΟΣ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R78"/>
      <c r="S78"/>
      <c r="T78"/>
      <c r="U78"/>
      <c r="V78"/>
    </row>
    <row r="79" spans="1:22" ht="70">
      <c r="A79" s="173">
        <v>78</v>
      </c>
      <c r="B79" s="173" t="s">
        <v>385</v>
      </c>
      <c r="C79" s="113" t="s">
        <v>407</v>
      </c>
      <c r="D79" s="113" t="s">
        <v>379</v>
      </c>
      <c r="E79" s="114" t="s">
        <v>313</v>
      </c>
      <c r="F79" s="114" t="s">
        <v>314</v>
      </c>
      <c r="G79" s="114" t="s">
        <v>309</v>
      </c>
      <c r="H79" s="114" t="s">
        <v>308</v>
      </c>
      <c r="I79" s="114" t="s">
        <v>315</v>
      </c>
      <c r="J79" s="114" t="s">
        <v>314</v>
      </c>
      <c r="K79" s="114" t="s">
        <v>309</v>
      </c>
      <c r="L79" s="114" t="s">
        <v>308</v>
      </c>
      <c r="M79" s="114" t="s">
        <v>315</v>
      </c>
      <c r="N79" s="114" t="s">
        <v>314</v>
      </c>
      <c r="O79" s="114" t="s">
        <v>309</v>
      </c>
      <c r="P79" s="114" t="s">
        <v>305</v>
      </c>
      <c r="Q79" s="114" t="s">
        <v>306</v>
      </c>
      <c r="R79"/>
      <c r="S79"/>
      <c r="T79"/>
      <c r="U79"/>
      <c r="V79"/>
    </row>
    <row r="80" spans="1:22" ht="33.75" customHeight="1">
      <c r="A80" s="74">
        <v>79</v>
      </c>
      <c r="B80" s="74" t="s">
        <v>1</v>
      </c>
      <c r="C80" s="187" t="s">
        <v>405</v>
      </c>
      <c r="D80" s="65">
        <f>SUM(D81:D110)</f>
        <v>8756.2100000000009</v>
      </c>
      <c r="E80" s="82"/>
      <c r="F80" s="65">
        <f>SUM(F81:F110)</f>
        <v>18374.98</v>
      </c>
      <c r="G80" s="82"/>
      <c r="H80" s="65">
        <f>SUM(H81:H110)</f>
        <v>8538.0249999999996</v>
      </c>
      <c r="I80" s="82"/>
      <c r="J80" s="65">
        <f>SUM(J81:J110)</f>
        <v>17468.669999999998</v>
      </c>
      <c r="K80" s="82"/>
      <c r="L80" s="65">
        <f>SUM(L81:L110)</f>
        <v>4687.3700000000008</v>
      </c>
      <c r="M80" s="82"/>
      <c r="N80" s="65">
        <f>SUM(N81:N110)</f>
        <v>9104.15</v>
      </c>
      <c r="O80" s="82"/>
      <c r="P80" s="65">
        <f>SUM(P81:P110)</f>
        <v>0</v>
      </c>
      <c r="Q80" s="82"/>
      <c r="R80"/>
      <c r="S80"/>
      <c r="T80"/>
      <c r="U80"/>
      <c r="V80"/>
    </row>
    <row r="81" spans="1:22" ht="28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2'!E37</f>
        <v>1739.37</v>
      </c>
      <c r="E81" s="76">
        <f>D81/$D$111</f>
        <v>0.19864416225741499</v>
      </c>
      <c r="F81" s="116">
        <f>'2025 Ιανουάριος'!F81+'2025 Φεβρουάριος'!D81</f>
        <v>3395.71</v>
      </c>
      <c r="G81" s="76">
        <f>F81/$F$80</f>
        <v>0.18480074536135549</v>
      </c>
      <c r="H81" s="56">
        <f>ΠΡΟΥΠΟΛΟΓΙΣΜΟΣ_ΕΞΟΔΑ!E132</f>
        <v>1700</v>
      </c>
      <c r="I81" s="427">
        <f>H81/$H$80</f>
        <v>0.19910927878519916</v>
      </c>
      <c r="J81" s="428">
        <f>H81+'2025 Ιανουάριος'!J81</f>
        <v>3400</v>
      </c>
      <c r="K81" s="429">
        <f>J81/$J$80</f>
        <v>0.19463416505091688</v>
      </c>
      <c r="L81" s="116">
        <f>'2024_60-69 ΕΞΟΔΑ+ΟΜ 2'!E35</f>
        <v>1349.58</v>
      </c>
      <c r="M81" s="76">
        <f>L81/$L$80</f>
        <v>0.28791838493654215</v>
      </c>
      <c r="N81" s="66">
        <f>L81+'2025 Ιανουάριος'!L81</f>
        <v>2699.16</v>
      </c>
      <c r="O81" s="76">
        <f>N81/$N$80</f>
        <v>0.29647578302202843</v>
      </c>
      <c r="P81" s="58"/>
      <c r="Q81" s="59">
        <f>SUM(D81:P81)</f>
        <v>14285.181582519412</v>
      </c>
      <c r="R81"/>
      <c r="S81"/>
      <c r="T81"/>
      <c r="U81"/>
      <c r="V81"/>
    </row>
    <row r="82" spans="1:22" ht="28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2'!E38</f>
        <v>1747.2</v>
      </c>
      <c r="E82" s="76">
        <f t="shared" ref="E82:E105" si="48">D82/$D$111</f>
        <v>0.19953838475778904</v>
      </c>
      <c r="F82" s="116">
        <f>'2025 Ιανουάριος'!F82+'2025 Φεβρουάριος'!D82</f>
        <v>3418.44</v>
      </c>
      <c r="G82" s="76">
        <f t="shared" ref="G82:G105" si="49">F82/$F$80</f>
        <v>0.18603775351048002</v>
      </c>
      <c r="H82" s="56">
        <f>ΠΡΟΥΠΟΛΟΓΙΣΜΟΣ_ΕΞΟΔΑ!E136</f>
        <v>1650</v>
      </c>
      <c r="I82" s="427">
        <f t="shared" ref="I82:I105" si="50">H82/$H$80</f>
        <v>0.19325312352681095</v>
      </c>
      <c r="J82" s="428">
        <f>H82+'2025 Ιανουάριος'!J82</f>
        <v>3300</v>
      </c>
      <c r="K82" s="429">
        <f t="shared" ref="K82:K105" si="51">J82/$J$80</f>
        <v>0.18890963078471346</v>
      </c>
      <c r="L82" s="116">
        <f>'2024_60-69 ΕΞΟΔΑ+ΟΜ 2'!E36</f>
        <v>0</v>
      </c>
      <c r="M82" s="76">
        <f t="shared" ref="M82:M105" si="52">L82/$L$80</f>
        <v>0</v>
      </c>
      <c r="N82" s="66">
        <f>L82+'2025 Ιανουάριος'!L82</f>
        <v>0</v>
      </c>
      <c r="O82" s="76">
        <f t="shared" ref="O82:O105" si="53">N82/$N$80</f>
        <v>0</v>
      </c>
      <c r="P82" s="58"/>
      <c r="Q82" s="59">
        <f t="shared" ref="Q82:Q105" si="54">SUM(D82:P82)</f>
        <v>10116.40773889258</v>
      </c>
      <c r="R82"/>
      <c r="S82"/>
      <c r="T82"/>
      <c r="U82"/>
      <c r="V82"/>
    </row>
    <row r="83" spans="1:22" ht="28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2'!E39</f>
        <v>1198.17</v>
      </c>
      <c r="E83" s="76">
        <f t="shared" si="48"/>
        <v>0.13683659939631415</v>
      </c>
      <c r="F83" s="116">
        <f>'2025 Ιανουάριος'!F83+'2025 Φεβρουάριος'!D83</f>
        <v>2220.11</v>
      </c>
      <c r="G83" s="76">
        <f t="shared" si="49"/>
        <v>0.12082244443259259</v>
      </c>
      <c r="H83" s="56">
        <f>ΠΡΟΥΠΟΛΟΓΙΣΜΟΣ_ΕΞΟΔΑ!E140</f>
        <v>1300</v>
      </c>
      <c r="I83" s="427">
        <f t="shared" si="50"/>
        <v>0.15226003671809349</v>
      </c>
      <c r="J83" s="428">
        <f>H83+'2025 Ιανουάριος'!J83</f>
        <v>2600</v>
      </c>
      <c r="K83" s="429">
        <f t="shared" si="51"/>
        <v>0.14883789092128938</v>
      </c>
      <c r="L83" s="116">
        <f>'2024_60-69 ΕΞΟΔΑ+ΟΜ 2'!E37</f>
        <v>1439.8</v>
      </c>
      <c r="M83" s="76">
        <f t="shared" si="52"/>
        <v>0.30716585206629726</v>
      </c>
      <c r="N83" s="66">
        <f>L83+'2025 Ιανουάριος'!L83</f>
        <v>2369.81</v>
      </c>
      <c r="O83" s="76">
        <f t="shared" si="53"/>
        <v>0.26029997308919561</v>
      </c>
      <c r="P83" s="58"/>
      <c r="Q83" s="59">
        <f t="shared" si="54"/>
        <v>11129.016222796623</v>
      </c>
      <c r="R83"/>
      <c r="S83"/>
      <c r="T83"/>
      <c r="U83"/>
      <c r="V83"/>
    </row>
    <row r="84" spans="1:22" ht="33" customHeight="1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2'!E40</f>
        <v>1245.7</v>
      </c>
      <c r="E84" s="76">
        <f t="shared" si="48"/>
        <v>0.14226474696244151</v>
      </c>
      <c r="F84" s="116">
        <f>'2025 Ιανουάριος'!F84+'2025 Φεβρουάριος'!D84</f>
        <v>2323.66</v>
      </c>
      <c r="G84" s="76">
        <f t="shared" si="49"/>
        <v>0.12645782471599967</v>
      </c>
      <c r="H84" s="56">
        <f>ΠΡΟΥΠΟΛΟΓΙΣΜΟΣ_ΕΞΟΔΑ!E144</f>
        <v>1200</v>
      </c>
      <c r="I84" s="427">
        <f t="shared" si="50"/>
        <v>0.14054772620131706</v>
      </c>
      <c r="J84" s="428">
        <f>H84+'2025 Ιανουάριος'!J84</f>
        <v>2400</v>
      </c>
      <c r="K84" s="429">
        <f t="shared" si="51"/>
        <v>0.1373888223888825</v>
      </c>
      <c r="L84" s="116">
        <f>'2024_60-69 ΕΞΟΔΑ+ΟΜ 2'!E38</f>
        <v>0</v>
      </c>
      <c r="M84" s="76">
        <f t="shared" si="52"/>
        <v>0</v>
      </c>
      <c r="N84" s="66">
        <f>L84+'2025 Ιανουάριος'!L84</f>
        <v>0</v>
      </c>
      <c r="O84" s="76">
        <f t="shared" si="53"/>
        <v>0</v>
      </c>
      <c r="P84" s="58"/>
      <c r="Q84" s="59">
        <f t="shared" si="54"/>
        <v>7169.9066591202691</v>
      </c>
      <c r="R84"/>
      <c r="S84"/>
      <c r="T84"/>
      <c r="U84"/>
      <c r="V84"/>
    </row>
    <row r="85" spans="1:22" ht="27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2'!E41</f>
        <v>357.22</v>
      </c>
      <c r="E85" s="76">
        <f t="shared" si="48"/>
        <v>4.0796189218851531E-2</v>
      </c>
      <c r="F85" s="116">
        <f>'2025 Ιανουάριος'!F85+'2025 Φεβρουάριος'!D85</f>
        <v>696.35</v>
      </c>
      <c r="G85" s="76">
        <f t="shared" si="49"/>
        <v>3.7896639887499202E-2</v>
      </c>
      <c r="H85" s="56">
        <f>ΠΡΟΥΠΟΛΟΓΙΣΜΟΣ_ΕΞΟΔΑ!E148</f>
        <v>348.64</v>
      </c>
      <c r="I85" s="427">
        <f t="shared" si="50"/>
        <v>4.0833799385689311E-2</v>
      </c>
      <c r="J85" s="428">
        <f>H85+'2025 Ιανουάριος'!J85</f>
        <v>697.28</v>
      </c>
      <c r="K85" s="429">
        <f t="shared" si="51"/>
        <v>3.991603253138333E-2</v>
      </c>
      <c r="L85" s="116">
        <f>'2024_60-69 ΕΞΟΔΑ+ΟΜ 2'!E39</f>
        <v>300.82</v>
      </c>
      <c r="M85" s="76">
        <f t="shared" si="52"/>
        <v>6.4176713167511834E-2</v>
      </c>
      <c r="N85" s="66">
        <f>L85+'2025 Ιανουάριος'!L85</f>
        <v>300.82</v>
      </c>
      <c r="O85" s="76">
        <f t="shared" si="53"/>
        <v>3.3042074218900173E-2</v>
      </c>
      <c r="P85" s="58"/>
      <c r="Q85" s="59">
        <f t="shared" si="54"/>
        <v>2701.38666144841</v>
      </c>
      <c r="R85"/>
      <c r="S85"/>
      <c r="T85"/>
      <c r="U85"/>
      <c r="V85"/>
    </row>
    <row r="86" spans="1:22" ht="30.75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2'!E42</f>
        <v>358.92</v>
      </c>
      <c r="E86" s="76">
        <f t="shared" si="48"/>
        <v>4.0990337143581523E-2</v>
      </c>
      <c r="F86" s="116">
        <f>'2025 Ιανουάριος'!F86+'2025 Φεβρουάριος'!D86</f>
        <v>701.29</v>
      </c>
      <c r="G86" s="76">
        <f t="shared" si="49"/>
        <v>3.8165483717533297E-2</v>
      </c>
      <c r="H86" s="56">
        <f>ΠΡΟΥΠΟΛΟΓΙΣΜΟΣ_ΕΞΟΔΑ!E152</f>
        <v>533.8549999999999</v>
      </c>
      <c r="I86" s="427">
        <f t="shared" si="50"/>
        <v>6.2526755309336754E-2</v>
      </c>
      <c r="J86" s="428">
        <f>H86+'2025 Ιανουάριος'!J86</f>
        <v>1067.7099999999998</v>
      </c>
      <c r="K86" s="429">
        <f t="shared" si="51"/>
        <v>6.1121424813680714E-2</v>
      </c>
      <c r="L86" s="116">
        <f>'2024_60-69 ΕΞΟΔΑ+ΟΜ 2'!E40</f>
        <v>0</v>
      </c>
      <c r="M86" s="76">
        <f t="shared" si="52"/>
        <v>0</v>
      </c>
      <c r="N86" s="66">
        <f>L86+'2025 Ιανουάριος'!L86</f>
        <v>300.82</v>
      </c>
      <c r="O86" s="76">
        <f t="shared" si="53"/>
        <v>3.3042074218900173E-2</v>
      </c>
      <c r="P86" s="58"/>
      <c r="Q86" s="59">
        <f t="shared" si="54"/>
        <v>2962.8308460752028</v>
      </c>
      <c r="R86"/>
      <c r="S86"/>
      <c r="T86"/>
      <c r="U86"/>
      <c r="V86" s="237"/>
    </row>
    <row r="87" spans="1:22" ht="24.75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2'!E43</f>
        <v>151.02000000000001</v>
      </c>
      <c r="E87" s="76">
        <f t="shared" si="48"/>
        <v>1.7247187995719608E-2</v>
      </c>
      <c r="F87" s="116">
        <f>'2025 Ιανουάριος'!F87+'2025 Φεβρουάριος'!D87</f>
        <v>305.64</v>
      </c>
      <c r="G87" s="76">
        <f t="shared" si="49"/>
        <v>1.6633487492231282E-2</v>
      </c>
      <c r="H87" s="56">
        <f>ΠΡΟΥΠΟΛΟΓΙΣΜΟΣ_ΕΞΟΔΑ!E156</f>
        <v>261.47999999999996</v>
      </c>
      <c r="I87" s="427">
        <f t="shared" si="50"/>
        <v>3.0625349539266981E-2</v>
      </c>
      <c r="J87" s="428">
        <f>H87+'2025 Ιανουάριος'!J87</f>
        <v>522.95999999999992</v>
      </c>
      <c r="K87" s="429">
        <f t="shared" si="51"/>
        <v>2.9937024398537494E-2</v>
      </c>
      <c r="L87" s="116">
        <f>'2024_60-69 ΕΞΟΔΑ+ΟΜ 2'!E41</f>
        <v>292.81</v>
      </c>
      <c r="M87" s="76">
        <f t="shared" si="52"/>
        <v>6.2467865775477499E-2</v>
      </c>
      <c r="N87" s="66">
        <f>L87+'2025 Ιανουάριος'!L87</f>
        <v>469.18</v>
      </c>
      <c r="O87" s="76">
        <f t="shared" si="53"/>
        <v>5.1534739651697303E-2</v>
      </c>
      <c r="P87" s="58"/>
      <c r="Q87" s="59">
        <f t="shared" si="54"/>
        <v>2003.2984456548529</v>
      </c>
      <c r="R87"/>
      <c r="S87"/>
      <c r="T87"/>
      <c r="U87"/>
      <c r="V87" s="237"/>
    </row>
    <row r="88" spans="1:22" ht="28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2'!E44</f>
        <v>158.21</v>
      </c>
      <c r="E88" s="76">
        <f t="shared" si="48"/>
        <v>1.8068319512665867E-2</v>
      </c>
      <c r="F88" s="116">
        <f>'2025 Ιανουάριος'!F88+'2025 Φεβρουάριος'!D88</f>
        <v>321.31</v>
      </c>
      <c r="G88" s="76">
        <f t="shared" si="49"/>
        <v>1.7486277536084394E-2</v>
      </c>
      <c r="H88" s="56">
        <f>ΠΡΟΥΠΟΛΟΓΙΣΜΟΣ_ΕΞΟΔΑ!E160</f>
        <v>239.68999999999997</v>
      </c>
      <c r="I88" s="427">
        <f t="shared" si="50"/>
        <v>2.8073237077661399E-2</v>
      </c>
      <c r="J88" s="428">
        <f>H88+'2025 Ιανουάριος'!J88</f>
        <v>479.37999999999994</v>
      </c>
      <c r="K88" s="429">
        <f t="shared" si="51"/>
        <v>2.7442272365326037E-2</v>
      </c>
      <c r="L88" s="116">
        <f>'2024_60-69 ΕΞΟΔΑ+ΟΜ 2'!E42</f>
        <v>0</v>
      </c>
      <c r="M88" s="76">
        <f t="shared" si="52"/>
        <v>0</v>
      </c>
      <c r="N88" s="66">
        <f>L88+'2025 Ιανουάριος'!L88</f>
        <v>0</v>
      </c>
      <c r="O88" s="76">
        <f t="shared" si="53"/>
        <v>0</v>
      </c>
      <c r="P88" s="58"/>
      <c r="Q88" s="59">
        <f t="shared" si="54"/>
        <v>1198.6810701064917</v>
      </c>
      <c r="R88"/>
      <c r="S88"/>
      <c r="T88"/>
      <c r="U88"/>
      <c r="V88" s="237"/>
    </row>
    <row r="89" spans="1:22" ht="15" customHeight="1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2'!E45</f>
        <v>0</v>
      </c>
      <c r="E89" s="76">
        <f t="shared" si="48"/>
        <v>0</v>
      </c>
      <c r="F89" s="116">
        <f>'2025 Ιανουάριος'!F89+'2025 Φεβρουάριος'!D89</f>
        <v>0</v>
      </c>
      <c r="G89" s="76">
        <f t="shared" si="49"/>
        <v>0</v>
      </c>
      <c r="H89" s="425">
        <f>ΠΡΟΥΠΟΛΟΓΙΣΜΟΣ_ΕΞΟΔΑ!E164</f>
        <v>0</v>
      </c>
      <c r="I89" s="427">
        <f t="shared" si="50"/>
        <v>0</v>
      </c>
      <c r="J89" s="428">
        <f>H89+'2025 Ιανουάριος'!J89</f>
        <v>0</v>
      </c>
      <c r="K89" s="429">
        <f t="shared" si="51"/>
        <v>0</v>
      </c>
      <c r="L89" s="116">
        <f>'2024_60-69 ΕΞΟΔΑ+ΟΜ 2'!E43</f>
        <v>0</v>
      </c>
      <c r="M89" s="76">
        <f t="shared" si="52"/>
        <v>0</v>
      </c>
      <c r="N89" s="66">
        <f>L89+'2025 Ιανουάριος'!L89</f>
        <v>0</v>
      </c>
      <c r="O89" s="76">
        <f t="shared" si="53"/>
        <v>0</v>
      </c>
      <c r="P89" s="119"/>
      <c r="Q89" s="59">
        <f t="shared" si="54"/>
        <v>0</v>
      </c>
      <c r="R89"/>
      <c r="S89"/>
      <c r="T89"/>
      <c r="U89"/>
      <c r="V89"/>
    </row>
    <row r="90" spans="1:22" ht="14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2'!E46</f>
        <v>0</v>
      </c>
      <c r="E90" s="76">
        <f t="shared" si="48"/>
        <v>0</v>
      </c>
      <c r="F90" s="116">
        <f>'2025 Ιανουάριος'!F90+'2025 Φεβρουάριος'!D90</f>
        <v>0</v>
      </c>
      <c r="G90" s="76">
        <f t="shared" si="49"/>
        <v>0</v>
      </c>
      <c r="H90" s="425">
        <f>ΠΡΟΥΠΟΛΟΓΙΣΜΟΣ_ΕΞΟΔΑ!E168</f>
        <v>0</v>
      </c>
      <c r="I90" s="427">
        <f t="shared" si="50"/>
        <v>0</v>
      </c>
      <c r="J90" s="428">
        <f>H90+'2025 Ιανουάριος'!J90</f>
        <v>0</v>
      </c>
      <c r="K90" s="429">
        <f t="shared" si="51"/>
        <v>0</v>
      </c>
      <c r="L90" s="116">
        <f>'2024_60-69 ΕΞΟΔΑ+ΟΜ 2'!E44</f>
        <v>0</v>
      </c>
      <c r="M90" s="76">
        <f t="shared" si="52"/>
        <v>0</v>
      </c>
      <c r="N90" s="66">
        <f>L90+'2025 Ιανουάριος'!L90</f>
        <v>0</v>
      </c>
      <c r="O90" s="76">
        <f t="shared" si="53"/>
        <v>0</v>
      </c>
      <c r="P90" s="119"/>
      <c r="Q90" s="59">
        <f t="shared" si="54"/>
        <v>0</v>
      </c>
      <c r="R90"/>
      <c r="S90"/>
      <c r="T90"/>
      <c r="U90"/>
      <c r="V90"/>
    </row>
    <row r="91" spans="1:22" ht="14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2'!E47</f>
        <v>0</v>
      </c>
      <c r="E91" s="76">
        <f t="shared" si="48"/>
        <v>0</v>
      </c>
      <c r="F91" s="116">
        <f>'2025 Ιανουάριος'!F91+'2025 Φεβρουάριος'!D91</f>
        <v>0</v>
      </c>
      <c r="G91" s="76">
        <f t="shared" si="49"/>
        <v>0</v>
      </c>
      <c r="H91" s="425">
        <f>ΠΡΟΥΠΟΛΟΓΙΣΜΟΣ_ΕΞΟΔΑ!E172</f>
        <v>0</v>
      </c>
      <c r="I91" s="427">
        <f t="shared" si="50"/>
        <v>0</v>
      </c>
      <c r="J91" s="428">
        <f>H91+'2025 Ιανουάριος'!J91</f>
        <v>0</v>
      </c>
      <c r="K91" s="429">
        <f t="shared" si="51"/>
        <v>0</v>
      </c>
      <c r="L91" s="116">
        <f>'2024_60-69 ΕΞΟΔΑ+ΟΜ 2'!E45</f>
        <v>0</v>
      </c>
      <c r="M91" s="76">
        <f t="shared" si="52"/>
        <v>0</v>
      </c>
      <c r="N91" s="66">
        <f>L91+'2025 Ιανουάριος'!L91</f>
        <v>0</v>
      </c>
      <c r="O91" s="76">
        <f t="shared" si="53"/>
        <v>0</v>
      </c>
      <c r="P91" s="119"/>
      <c r="Q91" s="59">
        <f t="shared" si="54"/>
        <v>0</v>
      </c>
      <c r="R91"/>
      <c r="S91"/>
      <c r="T91"/>
      <c r="U91"/>
      <c r="V91"/>
    </row>
    <row r="92" spans="1:22" ht="24.75" customHeight="1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2'!E48</f>
        <v>0</v>
      </c>
      <c r="E92" s="76">
        <f t="shared" si="48"/>
        <v>0</v>
      </c>
      <c r="F92" s="116">
        <f>'2025 Ιανουάριος'!F92+'2025 Φεβρουάριος'!D92</f>
        <v>0</v>
      </c>
      <c r="G92" s="76">
        <f t="shared" si="49"/>
        <v>0</v>
      </c>
      <c r="H92" s="56">
        <f>ΠΡΟΥΠΟΛΟΓΙΣΜΟΣ_ΕΞΟΔΑ!E176</f>
        <v>0</v>
      </c>
      <c r="I92" s="427">
        <f t="shared" si="50"/>
        <v>0</v>
      </c>
      <c r="J92" s="428">
        <f>H92+'2025 Ιανουάριος'!J92</f>
        <v>0</v>
      </c>
      <c r="K92" s="429">
        <f t="shared" si="51"/>
        <v>0</v>
      </c>
      <c r="L92" s="116">
        <f>'2024_60-69 ΕΞΟΔΑ+ΟΜ 2'!E46</f>
        <v>0</v>
      </c>
      <c r="M92" s="76">
        <f t="shared" si="52"/>
        <v>0</v>
      </c>
      <c r="N92" s="66">
        <f>L92+'2025 Ιανουάριος'!L92</f>
        <v>0</v>
      </c>
      <c r="O92" s="76">
        <f t="shared" si="53"/>
        <v>0</v>
      </c>
      <c r="P92" s="58"/>
      <c r="Q92" s="59">
        <f t="shared" si="54"/>
        <v>0</v>
      </c>
      <c r="R92"/>
      <c r="S92"/>
      <c r="T92"/>
      <c r="U92"/>
      <c r="V92" s="237"/>
    </row>
    <row r="93" spans="1:22" ht="28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2'!E49</f>
        <v>0</v>
      </c>
      <c r="E93" s="76">
        <f t="shared" si="48"/>
        <v>0</v>
      </c>
      <c r="F93" s="116">
        <f>'2025 Ιανουάριος'!F93+'2025 Φεβρουάριος'!D93</f>
        <v>0</v>
      </c>
      <c r="G93" s="76">
        <f t="shared" si="49"/>
        <v>0</v>
      </c>
      <c r="H93" s="56">
        <f>ΠΡΟΥΠΟΛΟΓΙΣΜΟΣ_ΕΞΟΔΑ!E180</f>
        <v>0</v>
      </c>
      <c r="I93" s="427">
        <f t="shared" si="50"/>
        <v>0</v>
      </c>
      <c r="J93" s="428">
        <f>H93+'2025 Ιανουάριος'!J93</f>
        <v>0</v>
      </c>
      <c r="K93" s="429">
        <f t="shared" si="51"/>
        <v>0</v>
      </c>
      <c r="L93" s="116">
        <f>'2024_60-69 ΕΞΟΔΑ+ΟΜ 2'!E47</f>
        <v>0</v>
      </c>
      <c r="M93" s="76">
        <f t="shared" si="52"/>
        <v>0</v>
      </c>
      <c r="N93" s="66">
        <f>L93+'2025 Ιανουάριος'!L93</f>
        <v>0</v>
      </c>
      <c r="O93" s="76">
        <f t="shared" si="53"/>
        <v>0</v>
      </c>
      <c r="P93" s="58"/>
      <c r="Q93" s="59">
        <f t="shared" si="54"/>
        <v>0</v>
      </c>
      <c r="R93"/>
      <c r="S93"/>
      <c r="T93"/>
      <c r="U93"/>
      <c r="V93"/>
    </row>
    <row r="94" spans="1:22" ht="14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2'!E50</f>
        <v>0</v>
      </c>
      <c r="E94" s="76">
        <f t="shared" si="48"/>
        <v>0</v>
      </c>
      <c r="F94" s="116">
        <f>'2025 Ιανουάριος'!F94+'2025 Φεβρουάριος'!D94</f>
        <v>0</v>
      </c>
      <c r="G94" s="76">
        <f t="shared" si="49"/>
        <v>0</v>
      </c>
      <c r="H94" s="120">
        <f>ΠΡΟΥΠΟΛΟΓΙΣΜΟΣ_ΕΞΟΔΑ!E184</f>
        <v>0</v>
      </c>
      <c r="I94" s="427">
        <f t="shared" si="50"/>
        <v>0</v>
      </c>
      <c r="J94" s="428">
        <f>H94+'2025 Ιανουάριος'!J94</f>
        <v>0</v>
      </c>
      <c r="K94" s="429">
        <f t="shared" si="51"/>
        <v>0</v>
      </c>
      <c r="L94" s="116">
        <f>'2024_60-69 ΕΞΟΔΑ+ΟΜ 2'!E48</f>
        <v>0</v>
      </c>
      <c r="M94" s="76">
        <f t="shared" si="52"/>
        <v>0</v>
      </c>
      <c r="N94" s="66">
        <f>L94+'2025 Ιανουάριος'!L94</f>
        <v>0</v>
      </c>
      <c r="O94" s="76">
        <f t="shared" si="53"/>
        <v>0</v>
      </c>
      <c r="P94" s="120"/>
      <c r="Q94" s="59">
        <f t="shared" si="54"/>
        <v>0</v>
      </c>
      <c r="R94"/>
      <c r="S94"/>
      <c r="T94"/>
      <c r="U94"/>
      <c r="V94"/>
    </row>
    <row r="95" spans="1:22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2'!E51</f>
        <v>0</v>
      </c>
      <c r="E95" s="76">
        <f t="shared" si="48"/>
        <v>0</v>
      </c>
      <c r="F95" s="116">
        <f>'2025 Ιανουάριος'!F95+'2025 Φεβρουάριος'!D95</f>
        <v>0</v>
      </c>
      <c r="G95" s="76">
        <f t="shared" si="49"/>
        <v>0</v>
      </c>
      <c r="H95" s="56">
        <f>ΠΡΟΥΠΟΛΟΓΙΣΜΟΣ_ΕΞΟΔΑ!E188</f>
        <v>0</v>
      </c>
      <c r="I95" s="427">
        <f t="shared" si="50"/>
        <v>0</v>
      </c>
      <c r="J95" s="428">
        <f>H95+'2025 Ιανουάριος'!J95</f>
        <v>0</v>
      </c>
      <c r="K95" s="429">
        <f t="shared" si="51"/>
        <v>0</v>
      </c>
      <c r="L95" s="116">
        <f>'2024_60-69 ΕΞΟΔΑ+ΟΜ 2'!E49</f>
        <v>246.76</v>
      </c>
      <c r="M95" s="76">
        <f t="shared" si="52"/>
        <v>5.2643593315654609E-2</v>
      </c>
      <c r="N95" s="66">
        <f>L95+'2025 Ιανουάριος'!L95</f>
        <v>246.76</v>
      </c>
      <c r="O95" s="76">
        <f t="shared" si="53"/>
        <v>2.7104122845076146E-2</v>
      </c>
      <c r="P95" s="58"/>
      <c r="Q95" s="59">
        <f t="shared" si="54"/>
        <v>493.59974771616072</v>
      </c>
      <c r="R95"/>
      <c r="S95"/>
      <c r="T95"/>
      <c r="U95"/>
      <c r="V95"/>
    </row>
    <row r="96" spans="1:22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2'!E52</f>
        <v>161.91999999999999</v>
      </c>
      <c r="E96" s="76">
        <f t="shared" si="48"/>
        <v>1.8492018807223669E-2</v>
      </c>
      <c r="F96" s="116">
        <f>'2025 Ιανουάριος'!F96+'2025 Φεβρουάριος'!D96</f>
        <v>244.04999999999998</v>
      </c>
      <c r="G96" s="76">
        <f t="shared" si="49"/>
        <v>1.3281647109275764E-2</v>
      </c>
      <c r="H96" s="56">
        <f>ΠΡΟΥΠΟΛΟΓΙΣΜΟΣ_ΕΞΟΔΑ!E192</f>
        <v>246.76</v>
      </c>
      <c r="I96" s="427">
        <f t="shared" si="50"/>
        <v>2.8901297431197497E-2</v>
      </c>
      <c r="J96" s="428">
        <f>H96+'2025 Ιανουάριος'!J96</f>
        <v>246.76</v>
      </c>
      <c r="K96" s="429">
        <f t="shared" si="51"/>
        <v>1.4125860755283604E-2</v>
      </c>
      <c r="L96" s="116">
        <f>'2024_60-69 ΕΞΟΔΑ+ΟΜ 2'!E50</f>
        <v>0</v>
      </c>
      <c r="M96" s="76">
        <f t="shared" si="52"/>
        <v>0</v>
      </c>
      <c r="N96" s="66">
        <f>L96+'2025 Ιανουάριος'!L96</f>
        <v>0</v>
      </c>
      <c r="O96" s="76">
        <f t="shared" si="53"/>
        <v>0</v>
      </c>
      <c r="P96" s="58"/>
      <c r="Q96" s="59">
        <f t="shared" si="54"/>
        <v>899.56480082410292</v>
      </c>
      <c r="R96"/>
      <c r="S96"/>
      <c r="T96"/>
      <c r="U96"/>
      <c r="V96"/>
    </row>
    <row r="97" spans="1:22" ht="15" customHeight="1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2'!E53</f>
        <v>0</v>
      </c>
      <c r="E97" s="76">
        <f t="shared" si="48"/>
        <v>0</v>
      </c>
      <c r="F97" s="116">
        <f>'2025 Ιανουάριος'!F97+'2025 Φεβρουάριος'!D97</f>
        <v>0</v>
      </c>
      <c r="G97" s="76">
        <f t="shared" si="49"/>
        <v>0</v>
      </c>
      <c r="H97" s="56">
        <f>ΠΡΟΥΠΟΛΟΓΙΣΜΟΣ_ΕΞΟΔΑ!E196</f>
        <v>0</v>
      </c>
      <c r="I97" s="427">
        <f t="shared" si="50"/>
        <v>0</v>
      </c>
      <c r="J97" s="428">
        <f>H97+'2025 Ιανουάριος'!J97</f>
        <v>0</v>
      </c>
      <c r="K97" s="429">
        <f t="shared" si="51"/>
        <v>0</v>
      </c>
      <c r="L97" s="116">
        <f>'2024_60-69 ΕΞΟΔΑ+ΟΜ 2'!E51</f>
        <v>0</v>
      </c>
      <c r="M97" s="76">
        <f t="shared" si="52"/>
        <v>0</v>
      </c>
      <c r="N97" s="66">
        <f>L97+'2025 Ιανουάριος'!L97</f>
        <v>0</v>
      </c>
      <c r="O97" s="76">
        <f t="shared" si="53"/>
        <v>0</v>
      </c>
      <c r="P97" s="58"/>
      <c r="Q97" s="59">
        <f t="shared" si="54"/>
        <v>0</v>
      </c>
      <c r="R97"/>
      <c r="S97"/>
      <c r="T97"/>
      <c r="U97"/>
      <c r="V97"/>
    </row>
    <row r="98" spans="1:22" ht="14.5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2'!E54</f>
        <v>0</v>
      </c>
      <c r="E98" s="76">
        <f t="shared" si="48"/>
        <v>0</v>
      </c>
      <c r="F98" s="116">
        <f>'2025 Ιανουάριος'!F98+'2025 Φεβρουάριος'!D98</f>
        <v>0</v>
      </c>
      <c r="G98" s="76">
        <f t="shared" si="49"/>
        <v>0</v>
      </c>
      <c r="H98" s="56">
        <f>ΠΡΟΥΠΟΛΟΓΙΣΜΟΣ_ΕΞΟΔΑ!E200</f>
        <v>0</v>
      </c>
      <c r="I98" s="427">
        <f t="shared" si="50"/>
        <v>0</v>
      </c>
      <c r="J98" s="428">
        <f>H98+'2025 Ιανουάριος'!J98</f>
        <v>0</v>
      </c>
      <c r="K98" s="429">
        <f t="shared" si="51"/>
        <v>0</v>
      </c>
      <c r="L98" s="116">
        <f>'2024_60-69 ΕΞΟΔΑ+ΟΜ 2'!E52</f>
        <v>0</v>
      </c>
      <c r="M98" s="76">
        <f t="shared" si="52"/>
        <v>0</v>
      </c>
      <c r="N98" s="66">
        <f>L98+'2025 Ιανουάριος'!L98</f>
        <v>0</v>
      </c>
      <c r="O98" s="76">
        <f t="shared" si="53"/>
        <v>0</v>
      </c>
      <c r="P98" s="58"/>
      <c r="Q98" s="59">
        <f t="shared" si="54"/>
        <v>0</v>
      </c>
      <c r="R98"/>
      <c r="S98"/>
      <c r="T98"/>
      <c r="U98"/>
      <c r="V98"/>
    </row>
    <row r="99" spans="1:22" ht="28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2'!E55</f>
        <v>0</v>
      </c>
      <c r="E99" s="76">
        <f t="shared" si="48"/>
        <v>0</v>
      </c>
      <c r="F99" s="116">
        <f>'2025 Ιανουάριος'!F99+'2025 Φεβρουάριος'!D99</f>
        <v>1972.45</v>
      </c>
      <c r="G99" s="76">
        <f t="shared" si="49"/>
        <v>0.10734433452444575</v>
      </c>
      <c r="H99" s="56">
        <f>ΠΡΟΥΠΟΛΟΓΙΣΜΟΣ_ΕΞΟΔΑ!E204</f>
        <v>0</v>
      </c>
      <c r="I99" s="427">
        <f t="shared" si="50"/>
        <v>0</v>
      </c>
      <c r="J99" s="428">
        <f>H99+'2025 Ιανουάριος'!J99</f>
        <v>0</v>
      </c>
      <c r="K99" s="429">
        <f t="shared" si="51"/>
        <v>0</v>
      </c>
      <c r="L99" s="116">
        <f>'2024_60-69 ΕΞΟΔΑ+ΟΜ 2'!E53</f>
        <v>45.5</v>
      </c>
      <c r="M99" s="76">
        <f t="shared" si="52"/>
        <v>9.7069358723548584E-3</v>
      </c>
      <c r="N99" s="66">
        <f>L99+'2025 Ιανουάριος'!L99</f>
        <v>45.5</v>
      </c>
      <c r="O99" s="76">
        <f t="shared" si="53"/>
        <v>4.9977208196262148E-3</v>
      </c>
      <c r="P99" s="58"/>
      <c r="Q99" s="59">
        <f t="shared" si="54"/>
        <v>2063.5720489912164</v>
      </c>
      <c r="R99"/>
      <c r="S99"/>
      <c r="T99"/>
      <c r="U99"/>
      <c r="V99"/>
    </row>
    <row r="100" spans="1:22" ht="42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2'!E56</f>
        <v>560.03</v>
      </c>
      <c r="E100" s="76">
        <f t="shared" si="48"/>
        <v>6.3958036639139529E-2</v>
      </c>
      <c r="F100" s="116">
        <f>'2025 Ιανουάριος'!F100+'2025 Φεβρουάριος'!D100</f>
        <v>656.05</v>
      </c>
      <c r="G100" s="76">
        <f t="shared" si="49"/>
        <v>3.5703440221431529E-2</v>
      </c>
      <c r="H100" s="56">
        <f>ΠΡΟΥΠΟΛΟΓΙΣΜΟΣ_ΕΞΟΔΑ!E208</f>
        <v>45.5</v>
      </c>
      <c r="I100" s="427">
        <f t="shared" si="50"/>
        <v>5.3291012851332713E-3</v>
      </c>
      <c r="J100" s="428">
        <f>H100+'2025 Ιανουάριος'!J100</f>
        <v>705.5</v>
      </c>
      <c r="K100" s="429">
        <f t="shared" si="51"/>
        <v>4.0386589248065256E-2</v>
      </c>
      <c r="L100" s="116">
        <f>'2024_60-69 ΕΞΟΔΑ+ΟΜ 2'!E54</f>
        <v>0</v>
      </c>
      <c r="M100" s="76">
        <f t="shared" si="52"/>
        <v>0</v>
      </c>
      <c r="N100" s="66">
        <f>L100+'2025 Ιανουάριος'!L100</f>
        <v>660</v>
      </c>
      <c r="O100" s="76">
        <f t="shared" si="53"/>
        <v>7.2494411889083551E-2</v>
      </c>
      <c r="P100" s="58"/>
      <c r="Q100" s="59">
        <f t="shared" si="54"/>
        <v>2627.2978715792829</v>
      </c>
      <c r="R100"/>
      <c r="S100"/>
      <c r="T100"/>
      <c r="U100"/>
      <c r="V100"/>
    </row>
    <row r="101" spans="1:22" ht="15" customHeight="1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2'!E57</f>
        <v>0</v>
      </c>
      <c r="E101" s="76">
        <f t="shared" si="48"/>
        <v>0</v>
      </c>
      <c r="F101" s="116">
        <f>'2025 Ιανουάριος'!F101+'2025 Φεβρουάριος'!D101</f>
        <v>0</v>
      </c>
      <c r="G101" s="76">
        <f t="shared" si="49"/>
        <v>0</v>
      </c>
      <c r="H101" s="56">
        <f>ΠΡΟΥΠΟΛΟΓΙΣΜΟΣ_ΕΞΟΔΑ!E212</f>
        <v>0</v>
      </c>
      <c r="I101" s="427">
        <f t="shared" si="50"/>
        <v>0</v>
      </c>
      <c r="J101" s="428">
        <f>H101+'2025 Ιανουάριος'!J101</f>
        <v>0</v>
      </c>
      <c r="K101" s="429">
        <f t="shared" si="51"/>
        <v>0</v>
      </c>
      <c r="L101" s="116">
        <f>'2024_60-69 ΕΞΟΔΑ+ΟΜ 2'!E55</f>
        <v>0</v>
      </c>
      <c r="M101" s="76">
        <f t="shared" si="52"/>
        <v>0</v>
      </c>
      <c r="N101" s="66">
        <f>L101+'2025 Ιανουάριος'!L101</f>
        <v>0</v>
      </c>
      <c r="O101" s="76">
        <f t="shared" si="53"/>
        <v>0</v>
      </c>
      <c r="P101" s="58"/>
      <c r="Q101" s="59">
        <f t="shared" si="54"/>
        <v>0</v>
      </c>
      <c r="R101"/>
      <c r="S101"/>
      <c r="T101"/>
      <c r="U101"/>
      <c r="V101"/>
    </row>
    <row r="102" spans="1:22" ht="14.5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2'!E58</f>
        <v>0</v>
      </c>
      <c r="E102" s="76">
        <f t="shared" si="48"/>
        <v>0</v>
      </c>
      <c r="F102" s="116">
        <f>'2025 Ιανουάριος'!F102+'2025 Φεβρουάριος'!D102</f>
        <v>0</v>
      </c>
      <c r="G102" s="76">
        <f t="shared" si="49"/>
        <v>0</v>
      </c>
      <c r="H102" s="56">
        <f>ΠΡΟΥΠΟΛΟΓΙΣΜΟΣ_ΕΞΟΔΑ!E216</f>
        <v>0</v>
      </c>
      <c r="I102" s="427">
        <f t="shared" si="50"/>
        <v>0</v>
      </c>
      <c r="J102" s="428">
        <f>H102+'2025 Ιανουάριος'!J102</f>
        <v>36.979999999999997</v>
      </c>
      <c r="K102" s="429">
        <f t="shared" si="51"/>
        <v>2.1169327716420313E-3</v>
      </c>
      <c r="L102" s="116">
        <f>'2024_60-69 ΕΞΟΔΑ+ΟΜ 2'!E56</f>
        <v>1012.1</v>
      </c>
      <c r="M102" s="76">
        <f t="shared" si="52"/>
        <v>0.21592065486616158</v>
      </c>
      <c r="N102" s="66">
        <f>L102+'2025 Ιανουάριος'!L102</f>
        <v>1012.1</v>
      </c>
      <c r="O102" s="76">
        <f t="shared" si="53"/>
        <v>0.1111690822317295</v>
      </c>
      <c r="P102" s="58"/>
      <c r="Q102" s="59">
        <f t="shared" si="54"/>
        <v>2061.5092066698694</v>
      </c>
      <c r="R102"/>
      <c r="S102"/>
      <c r="T102"/>
      <c r="U102"/>
      <c r="V102"/>
    </row>
    <row r="103" spans="1:22" ht="15" customHeight="1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2'!E59</f>
        <v>1078.45</v>
      </c>
      <c r="E103" s="76">
        <f t="shared" si="48"/>
        <v>0.12316401730885851</v>
      </c>
      <c r="F103" s="116">
        <f>'2025 Ιανουάριος'!F103+'2025 Φεβρουάριος'!D103</f>
        <v>2119.92</v>
      </c>
      <c r="G103" s="76">
        <f t="shared" si="49"/>
        <v>0.11536992149107102</v>
      </c>
      <c r="H103" s="56">
        <f>ΠΡΟΥΠΟΛΟΓΙΣΜΟΣ_ΕΞΟΔΑ!E220</f>
        <v>1012.1</v>
      </c>
      <c r="I103" s="427">
        <f t="shared" si="50"/>
        <v>0.11854029474029416</v>
      </c>
      <c r="J103" s="428">
        <f>H103+'2025 Ιανουάριος'!J103</f>
        <v>2012.1</v>
      </c>
      <c r="K103" s="429">
        <f t="shared" si="51"/>
        <v>0.11518335397027937</v>
      </c>
      <c r="L103" s="116">
        <f>'2024_60-69 ΕΞΟΔΑ+ΟΜ 2'!E57</f>
        <v>0</v>
      </c>
      <c r="M103" s="76">
        <f t="shared" si="52"/>
        <v>0</v>
      </c>
      <c r="N103" s="66">
        <f>L103+'2025 Ιανουάριος'!L103</f>
        <v>1000</v>
      </c>
      <c r="O103" s="76">
        <f t="shared" si="53"/>
        <v>0.10984001801376296</v>
      </c>
      <c r="P103" s="58"/>
      <c r="Q103" s="59">
        <f t="shared" si="54"/>
        <v>7223.1520976055253</v>
      </c>
      <c r="R103"/>
      <c r="S103"/>
      <c r="T103"/>
      <c r="U103"/>
      <c r="V103"/>
    </row>
    <row r="104" spans="1:22" ht="14.5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2'!E60</f>
        <v>0</v>
      </c>
      <c r="E104" s="76">
        <f t="shared" si="48"/>
        <v>0</v>
      </c>
      <c r="F104" s="116">
        <f>'2025 Ιανουάριος'!F104+'2025 Φεβρουάριος'!D104</f>
        <v>0</v>
      </c>
      <c r="G104" s="76">
        <f t="shared" si="49"/>
        <v>0</v>
      </c>
      <c r="H104" s="56">
        <f>ΠΡΟΥΠΟΛΟΓΙΣΜΟΣ_ΕΞΟΔΑ!E224</f>
        <v>0</v>
      </c>
      <c r="I104" s="427">
        <f t="shared" si="50"/>
        <v>0</v>
      </c>
      <c r="J104" s="428">
        <f>H104+'2025 Ιανουάριος'!J104</f>
        <v>0</v>
      </c>
      <c r="K104" s="429">
        <f t="shared" si="51"/>
        <v>0</v>
      </c>
      <c r="L104" s="116">
        <f>'2024_60-69 ΕΞΟΔΑ+ΟΜ 2'!E58</f>
        <v>0</v>
      </c>
      <c r="M104" s="76">
        <f t="shared" si="52"/>
        <v>0</v>
      </c>
      <c r="N104" s="66">
        <f>L104+'2025 Ιανουάριος'!L104</f>
        <v>0</v>
      </c>
      <c r="O104" s="76">
        <f t="shared" si="53"/>
        <v>0</v>
      </c>
      <c r="P104" s="58"/>
      <c r="Q104" s="59">
        <f t="shared" si="54"/>
        <v>0</v>
      </c>
      <c r="R104"/>
      <c r="S104"/>
      <c r="T104"/>
      <c r="U104"/>
      <c r="V104"/>
    </row>
    <row r="105" spans="1:22" ht="28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2'!E61</f>
        <v>0</v>
      </c>
      <c r="E105" s="76">
        <f t="shared" si="48"/>
        <v>0</v>
      </c>
      <c r="F105" s="116">
        <f>'2025 Ιανουάριος'!F105+'2025 Φεβρουάριος'!D105</f>
        <v>0</v>
      </c>
      <c r="G105" s="76">
        <f t="shared" si="49"/>
        <v>0</v>
      </c>
      <c r="H105" s="56">
        <f>ΠΡΟΥΠΟΛΟΓΙΣΜΟΣ_ΕΞΟΔΑ!E228</f>
        <v>0</v>
      </c>
      <c r="I105" s="427">
        <f t="shared" si="50"/>
        <v>0</v>
      </c>
      <c r="J105" s="428">
        <f>H105+'2025 Ιανουάριος'!J105</f>
        <v>0</v>
      </c>
      <c r="K105" s="429">
        <f t="shared" si="51"/>
        <v>0</v>
      </c>
      <c r="L105" s="116">
        <f>'2024_60-69 ΕΞΟΔΑ+ΟΜ 2'!E59</f>
        <v>0</v>
      </c>
      <c r="M105" s="76">
        <f t="shared" si="52"/>
        <v>0</v>
      </c>
      <c r="N105" s="66">
        <f>L105+'2025 Ιανουάριος'!L105</f>
        <v>0</v>
      </c>
      <c r="O105" s="76">
        <f t="shared" si="53"/>
        <v>0</v>
      </c>
      <c r="P105" s="58"/>
      <c r="Q105" s="59">
        <f t="shared" si="54"/>
        <v>0</v>
      </c>
      <c r="R105"/>
      <c r="S105"/>
      <c r="T105"/>
      <c r="U105"/>
      <c r="V105"/>
    </row>
    <row r="106" spans="1:22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R106"/>
      <c r="S106"/>
      <c r="T106"/>
      <c r="U106"/>
      <c r="V106"/>
    </row>
    <row r="107" spans="1:22" ht="14.5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R107"/>
      <c r="S107"/>
      <c r="T107"/>
      <c r="U107"/>
      <c r="V107"/>
    </row>
    <row r="108" spans="1:22" ht="14.5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R108"/>
      <c r="S108"/>
      <c r="T108"/>
      <c r="U108"/>
      <c r="V108"/>
    </row>
    <row r="109" spans="1:22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R109"/>
      <c r="S109"/>
      <c r="T109"/>
      <c r="U109"/>
      <c r="V109"/>
    </row>
    <row r="110" spans="1:22" ht="25.5" customHeight="1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R110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2'!E36</f>
        <v>8756.2100000000009</v>
      </c>
      <c r="E111" s="82"/>
      <c r="F111" s="65">
        <f>'2025_60-69 ΕΞΟΔΑ+ΟΜ 2'!R36</f>
        <v>18374.980000000003</v>
      </c>
      <c r="G111" s="82"/>
      <c r="H111" s="65">
        <f>SUM(H81:H110)</f>
        <v>8538.0249999999996</v>
      </c>
      <c r="I111" s="82"/>
      <c r="J111" s="65">
        <f>SUM(J81:J110)</f>
        <v>17468.669999999998</v>
      </c>
      <c r="K111" s="82"/>
      <c r="L111" s="65">
        <f>SUM(L81:L110)</f>
        <v>4687.3700000000008</v>
      </c>
      <c r="M111" s="82"/>
      <c r="N111" s="65">
        <f>SUM(N81:N110)</f>
        <v>9104.15</v>
      </c>
      <c r="O111" s="82"/>
      <c r="P111" s="65">
        <f>SUM(P81:P110)</f>
        <v>0</v>
      </c>
      <c r="Q111" s="82"/>
      <c r="R111"/>
      <c r="S111"/>
      <c r="T111"/>
      <c r="U111"/>
      <c r="V111"/>
    </row>
    <row r="112" spans="1:22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R112"/>
      <c r="S112"/>
      <c r="T112"/>
      <c r="U112"/>
      <c r="V112"/>
    </row>
    <row r="113" spans="1:22" ht="15.7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R113"/>
      <c r="S113"/>
      <c r="T113"/>
      <c r="U113"/>
      <c r="V113"/>
    </row>
    <row r="114" spans="1:22" ht="31.5" customHeight="1">
      <c r="A114" s="174">
        <v>113</v>
      </c>
      <c r="B114" s="74"/>
      <c r="C114" s="52" t="s">
        <v>413</v>
      </c>
      <c r="D114" s="433" t="str">
        <f>ΑΝΤΙΣΤΟΙΧΙΣΗ!$F$107</f>
        <v xml:space="preserve">ΦΕΒΡΟΥΑΡΙΟΣ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ΑΝΤΙΣΤΟΙΧΙΣΗ!$F$107</f>
        <v xml:space="preserve">ΦΕΒΡΟΥΑΡΙΟΣ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ΑΝΤΙΣΤΟΙΧΙΣΗ!$F$121</f>
        <v>ΦΕΒΡΟΥΑΡΙΟΣ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R114"/>
      <c r="S114"/>
      <c r="T114"/>
      <c r="U114"/>
      <c r="V114"/>
    </row>
    <row r="115" spans="1:22" ht="45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R115"/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9507.0300000000007</v>
      </c>
      <c r="E116" s="82"/>
      <c r="F116" s="65">
        <f>SUM(F117:F156)</f>
        <v>19238.64</v>
      </c>
      <c r="G116" s="82"/>
      <c r="H116" s="65">
        <f>SUM(H117:H156)</f>
        <v>7452.0448666666662</v>
      </c>
      <c r="I116" s="82"/>
      <c r="J116" s="65">
        <f>SUM(J117:J156)</f>
        <v>15699.944783333336</v>
      </c>
      <c r="K116" s="82"/>
      <c r="L116" s="65">
        <f>SUM(L117:L156)</f>
        <v>6383.3499999999995</v>
      </c>
      <c r="M116" s="82"/>
      <c r="N116" s="65">
        <f>SUM(N117:N156)</f>
        <v>19017.240000000002</v>
      </c>
      <c r="O116" s="82"/>
      <c r="P116" s="65">
        <f>SUM(P117:P156)</f>
        <v>0</v>
      </c>
      <c r="Q116" s="82"/>
      <c r="R116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2'!E71</f>
        <v>1229</v>
      </c>
      <c r="E117" s="76">
        <f>D117/$D$116</f>
        <v>0.12927275921081557</v>
      </c>
      <c r="F117" s="66">
        <f>'2025 Ιανουάριος'!F117+'2025 Φεβρουάριος'!D117</f>
        <v>2286.42</v>
      </c>
      <c r="G117" s="76">
        <f>F117/$F$116</f>
        <v>0.11884519903693817</v>
      </c>
      <c r="H117" s="56">
        <f>ΠΡΟΥΠΟΛΟΓΙΣΜΟΣ_ΕΞΟΔΑ!E237</f>
        <v>1200</v>
      </c>
      <c r="I117" s="426">
        <f>H117/$H$116</f>
        <v>0.16102962629326809</v>
      </c>
      <c r="J117" s="66">
        <f>H117+'2025 Ιανουάριος'!J117</f>
        <v>2400</v>
      </c>
      <c r="K117" s="66">
        <f>J117/$J$116</f>
        <v>0.15286677966840873</v>
      </c>
      <c r="L117" s="56">
        <f>'2024_60-69 ΕΞΟΔΑ+ΟΜ 2'!E66</f>
        <v>1042.0999999999999</v>
      </c>
      <c r="M117" s="76">
        <f>L117/$L$116</f>
        <v>0.16325283745995442</v>
      </c>
      <c r="N117" s="66">
        <f>L117+'2025 Ιανουάριος'!L117</f>
        <v>2265.9899999999998</v>
      </c>
      <c r="O117" s="76">
        <f>N117/$N$116</f>
        <v>0.11915451453523222</v>
      </c>
      <c r="P117" s="66"/>
      <c r="Q117" s="80">
        <f t="shared" ref="Q117:Q153" si="55">SUM(D117:P117)</f>
        <v>10424.354421716207</v>
      </c>
      <c r="R117"/>
      <c r="S117"/>
      <c r="T117"/>
      <c r="U117"/>
      <c r="V117"/>
    </row>
    <row r="118" spans="1:22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2'!E72</f>
        <v>235.11</v>
      </c>
      <c r="E118" s="76">
        <f t="shared" ref="E118:E153" si="56">D118/$D$116</f>
        <v>2.473012076326676E-2</v>
      </c>
      <c r="F118" s="66">
        <f>'2025 Ιανουάριος'!F118+'2025 Φεβρουάριος'!D118</f>
        <v>465.52</v>
      </c>
      <c r="G118" s="76">
        <f t="shared" ref="G118:G153" si="57">F118/$F$116</f>
        <v>2.4197136595934015E-2</v>
      </c>
      <c r="H118" s="56">
        <f>ΠΡΟΥΠΟΛΟΓΙΣΜΟΣ_ΕΞΟΔΑ!E241</f>
        <v>239.68999999999997</v>
      </c>
      <c r="I118" s="426">
        <f t="shared" ref="I118:I152" si="58">H118/$H$116</f>
        <v>3.2164325938527853E-2</v>
      </c>
      <c r="J118" s="66">
        <f>H118+'2025 Ιανουάριος'!J118</f>
        <v>479.37999999999994</v>
      </c>
      <c r="K118" s="66">
        <f t="shared" ref="K118:K153" si="59">J118/$J$116</f>
        <v>3.0533865348934069E-2</v>
      </c>
      <c r="L118" s="56">
        <f>'2024_60-69 ΕΞΟΔΑ+ΟΜ 2'!E67</f>
        <v>232.28</v>
      </c>
      <c r="M118" s="76">
        <f t="shared" ref="M118:M153" si="60">L118/$L$116</f>
        <v>3.6388416740426269E-2</v>
      </c>
      <c r="N118" s="66">
        <f>L118+'2025 Ιανουάριος'!L118</f>
        <v>505.09000000000003</v>
      </c>
      <c r="O118" s="76">
        <f t="shared" ref="O118:O153" si="61">N118/$N$116</f>
        <v>2.6559584881928187E-2</v>
      </c>
      <c r="P118" s="66"/>
      <c r="Q118" s="80">
        <f t="shared" si="55"/>
        <v>2157.2445734502689</v>
      </c>
      <c r="R118"/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2'!E73</f>
        <v>875.5</v>
      </c>
      <c r="E119" s="76">
        <f t="shared" si="56"/>
        <v>9.2089748323083018E-2</v>
      </c>
      <c r="F119" s="66">
        <f>'2025 Ιανουάριος'!F119+'2025 Φεβρουάριος'!D119</f>
        <v>1751</v>
      </c>
      <c r="G119" s="76">
        <f t="shared" si="57"/>
        <v>9.1014749483331464E-2</v>
      </c>
      <c r="H119" s="56">
        <f>ΠΡΟΥΠΟΛΟΓΙΣΜΟΣ_ΕΞΟΔΑ!E245</f>
        <v>850</v>
      </c>
      <c r="I119" s="426">
        <f t="shared" si="58"/>
        <v>0.11406265195773156</v>
      </c>
      <c r="J119" s="66">
        <f>H119+'2025 Ιανουάριος'!J119</f>
        <v>1700</v>
      </c>
      <c r="K119" s="66">
        <f t="shared" si="59"/>
        <v>0.10828063559845617</v>
      </c>
      <c r="L119" s="56">
        <f>'2024_60-69 ΕΞΟΔΑ+ΟΜ 2'!E68</f>
        <v>850</v>
      </c>
      <c r="M119" s="76">
        <f t="shared" si="60"/>
        <v>0.13315892125608028</v>
      </c>
      <c r="N119" s="66">
        <f>L119+'2025 Ιανουάριος'!L119</f>
        <v>1700</v>
      </c>
      <c r="O119" s="76">
        <f t="shared" si="61"/>
        <v>8.9392572213423185E-2</v>
      </c>
      <c r="P119" s="66"/>
      <c r="Q119" s="80">
        <f t="shared" si="55"/>
        <v>7727.1279992788304</v>
      </c>
      <c r="R119"/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2'!E74</f>
        <v>0</v>
      </c>
      <c r="E120" s="76">
        <f t="shared" si="56"/>
        <v>0</v>
      </c>
      <c r="F120" s="66">
        <f>'2025 Ιανουάριος'!F120+'2025 Φεβρουάριος'!D120</f>
        <v>0</v>
      </c>
      <c r="G120" s="76">
        <f t="shared" si="57"/>
        <v>0</v>
      </c>
      <c r="H120" s="56">
        <f>ΠΡΟΥΠΟΛΟΓΙΣΜΟΣ_ΕΞΟΔΑ!E249</f>
        <v>0</v>
      </c>
      <c r="I120" s="426">
        <f t="shared" si="58"/>
        <v>0</v>
      </c>
      <c r="J120" s="66">
        <f>H120+'2025 Ιανουάριος'!J120</f>
        <v>0</v>
      </c>
      <c r="K120" s="66">
        <f t="shared" si="59"/>
        <v>0</v>
      </c>
      <c r="L120" s="56">
        <f>'2024_60-69 ΕΞΟΔΑ+ΟΜ 2'!E69</f>
        <v>0</v>
      </c>
      <c r="M120" s="76">
        <f t="shared" si="60"/>
        <v>0</v>
      </c>
      <c r="N120" s="66">
        <f>L120+'2025 Ιανουάριος'!L120</f>
        <v>0</v>
      </c>
      <c r="O120" s="76">
        <f t="shared" si="61"/>
        <v>0</v>
      </c>
      <c r="P120" s="66"/>
      <c r="Q120" s="80">
        <f t="shared" si="55"/>
        <v>0</v>
      </c>
      <c r="R120"/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2'!E75</f>
        <v>248.55</v>
      </c>
      <c r="E121" s="76">
        <f t="shared" si="56"/>
        <v>2.6143811474245899E-2</v>
      </c>
      <c r="F121" s="66">
        <f>'2025 Ιανουάριος'!F121+'2025 Φεβρουάριος'!D121</f>
        <v>497.1</v>
      </c>
      <c r="G121" s="76">
        <f t="shared" si="57"/>
        <v>2.5838624767655097E-2</v>
      </c>
      <c r="H121" s="56">
        <f>ΠΡΟΥΠΟΛΟΓΙΣΜΟΣ_ΕΞΟΔΑ!E253</f>
        <v>248.55</v>
      </c>
      <c r="I121" s="426">
        <f t="shared" si="58"/>
        <v>3.3353261345993153E-2</v>
      </c>
      <c r="J121" s="66">
        <f>H121+'2025 Ιανουάριος'!J121</f>
        <v>497.1</v>
      </c>
      <c r="K121" s="66">
        <f t="shared" si="59"/>
        <v>3.1662531738819159E-2</v>
      </c>
      <c r="L121" s="56">
        <f>'2024_60-69 ΕΞΟΔΑ+ΟΜ 2'!E70</f>
        <v>241.31</v>
      </c>
      <c r="M121" s="76">
        <f t="shared" si="60"/>
        <v>3.7803034456829095E-2</v>
      </c>
      <c r="N121" s="66">
        <f>L121+'2025 Ιανουάριος'!L121</f>
        <v>482.62</v>
      </c>
      <c r="O121" s="76">
        <f t="shared" si="61"/>
        <v>2.5378025412730761E-2</v>
      </c>
      <c r="P121" s="66"/>
      <c r="Q121" s="80">
        <f t="shared" si="55"/>
        <v>2215.4101792891965</v>
      </c>
      <c r="R121"/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2'!E76</f>
        <v>965.25</v>
      </c>
      <c r="E122" s="76">
        <f t="shared" si="56"/>
        <v>0.10153013086105754</v>
      </c>
      <c r="F122" s="66">
        <f>'2025 Ιανουάριος'!F122+'2025 Φεβρουάριος'!D122</f>
        <v>1930.5</v>
      </c>
      <c r="G122" s="76">
        <f t="shared" si="57"/>
        <v>0.10034493082671124</v>
      </c>
      <c r="H122" s="56">
        <f>ΠΡΟΥΠΟΛΟΓΙΣΜΟΣ_ΕΞΟΔΑ!E257</f>
        <v>965.25</v>
      </c>
      <c r="I122" s="426">
        <f t="shared" si="58"/>
        <v>0.12952820564964751</v>
      </c>
      <c r="J122" s="66">
        <f>H122+'2025 Ιανουάριος'!J122</f>
        <v>1930.5</v>
      </c>
      <c r="K122" s="66">
        <f t="shared" si="59"/>
        <v>0.12296221589577627</v>
      </c>
      <c r="L122" s="56">
        <f>'2024_60-69 ΕΞΟΔΑ+ΟΜ 2'!E71</f>
        <v>965.25</v>
      </c>
      <c r="M122" s="76">
        <f t="shared" si="60"/>
        <v>0.15121370440286058</v>
      </c>
      <c r="N122" s="66">
        <f>L122+'2025 Ιανουάριος'!L122</f>
        <v>1930.5</v>
      </c>
      <c r="O122" s="76">
        <f t="shared" si="61"/>
        <v>0.10151315332824321</v>
      </c>
      <c r="P122" s="66"/>
      <c r="Q122" s="80">
        <f t="shared" si="55"/>
        <v>8687.9570923409628</v>
      </c>
      <c r="R122"/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2'!E77</f>
        <v>31.52</v>
      </c>
      <c r="E123" s="76">
        <f t="shared" si="56"/>
        <v>3.3154413102725031E-3</v>
      </c>
      <c r="F123" s="66">
        <f>'2025 Ιανουάριος'!F123+'2025 Φεβρουάριος'!D123</f>
        <v>63.04</v>
      </c>
      <c r="G123" s="76">
        <f t="shared" si="57"/>
        <v>3.2767388963045206E-3</v>
      </c>
      <c r="H123" s="56">
        <f>ΠΡΟΥΠΟΛΟΓΙΣΜΟΣ_ΕΞΟΔΑ!E261</f>
        <v>30.6</v>
      </c>
      <c r="I123" s="426">
        <f t="shared" si="58"/>
        <v>4.1062554704783365E-3</v>
      </c>
      <c r="J123" s="66">
        <f>H123+'2025 Ιανουάριος'!J123</f>
        <v>61.2</v>
      </c>
      <c r="K123" s="66">
        <f t="shared" si="59"/>
        <v>3.8981028815444226E-3</v>
      </c>
      <c r="L123" s="56">
        <f>'2024_60-69 ΕΞΟΔΑ+ΟΜ 2'!E72</f>
        <v>30.6</v>
      </c>
      <c r="M123" s="76">
        <f t="shared" si="60"/>
        <v>4.7937211652188906E-3</v>
      </c>
      <c r="N123" s="66">
        <f>L123+'2025 Ιανουάριος'!L123</f>
        <v>61.2</v>
      </c>
      <c r="O123" s="76">
        <f t="shared" si="61"/>
        <v>3.2181325996832348E-3</v>
      </c>
      <c r="P123" s="66"/>
      <c r="Q123" s="80">
        <f t="shared" si="55"/>
        <v>278.18260839232352</v>
      </c>
      <c r="R123"/>
      <c r="S123"/>
      <c r="T123"/>
      <c r="U123"/>
      <c r="V123"/>
    </row>
    <row r="124" spans="1:22" ht="28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2'!E78</f>
        <v>8.9499999999999993</v>
      </c>
      <c r="E124" s="76">
        <f t="shared" si="56"/>
        <v>9.4140862077851846E-4</v>
      </c>
      <c r="F124" s="66">
        <f>'2025 Ιανουάριος'!F124+'2025 Φεβρουάριος'!D124</f>
        <v>17.899999999999999</v>
      </c>
      <c r="G124" s="76">
        <f t="shared" si="57"/>
        <v>9.3041919803063002E-4</v>
      </c>
      <c r="H124" s="56">
        <f>ΠΡΟΥΠΟΛΟΓΙΣΜΟΣ_ΕΞΟΔΑ!E265</f>
        <v>8.9499999999999886</v>
      </c>
      <c r="I124" s="426">
        <f t="shared" si="58"/>
        <v>1.2010126294372896E-3</v>
      </c>
      <c r="J124" s="66">
        <f>H124+'2025 Ιανουάριος'!J124</f>
        <v>17.899999999999977</v>
      </c>
      <c r="K124" s="66">
        <f t="shared" si="59"/>
        <v>1.1401313983602137E-3</v>
      </c>
      <c r="L124" s="56">
        <f>'2024_60-69 ΕΞΟΔΑ+ΟΜ 2'!E73</f>
        <v>8.69</v>
      </c>
      <c r="M124" s="76">
        <f t="shared" si="60"/>
        <v>1.3613541479003972E-3</v>
      </c>
      <c r="N124" s="66">
        <f>L124+'2025 Ιανουάριος'!L124</f>
        <v>17.38</v>
      </c>
      <c r="O124" s="76">
        <f t="shared" si="61"/>
        <v>9.1390759121723222E-4</v>
      </c>
      <c r="P124" s="66"/>
      <c r="Q124" s="80">
        <f t="shared" si="55"/>
        <v>79.776488233585681</v>
      </c>
      <c r="R124"/>
      <c r="S124"/>
      <c r="T124"/>
      <c r="U124"/>
      <c r="V124"/>
    </row>
    <row r="125" spans="1:22" ht="28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2'!E79</f>
        <v>0</v>
      </c>
      <c r="E125" s="76">
        <f t="shared" si="56"/>
        <v>0</v>
      </c>
      <c r="F125" s="66">
        <f>'2025 Ιανουάριος'!F125+'2025 Φεβρουάριος'!D125</f>
        <v>0</v>
      </c>
      <c r="G125" s="76">
        <f t="shared" si="57"/>
        <v>0</v>
      </c>
      <c r="H125" s="56">
        <f>ΠΡΟΥΠΟΛΟΓΙΣΜΟΣ_ΕΞΟΔΑ!E269</f>
        <v>0</v>
      </c>
      <c r="I125" s="426">
        <f t="shared" si="58"/>
        <v>0</v>
      </c>
      <c r="J125" s="66">
        <f>H125+'2025 Ιανουάριος'!J125</f>
        <v>0</v>
      </c>
      <c r="K125" s="66">
        <f t="shared" si="59"/>
        <v>0</v>
      </c>
      <c r="L125" s="56">
        <f>'2024_60-69 ΕΞΟΔΑ+ΟΜ 2'!E74</f>
        <v>0</v>
      </c>
      <c r="M125" s="76">
        <f t="shared" si="60"/>
        <v>0</v>
      </c>
      <c r="N125" s="66">
        <f>L125+'2025 Ιανουάριος'!L125</f>
        <v>0</v>
      </c>
      <c r="O125" s="76">
        <f t="shared" si="61"/>
        <v>0</v>
      </c>
      <c r="P125" s="66"/>
      <c r="Q125" s="80">
        <f t="shared" si="55"/>
        <v>0</v>
      </c>
      <c r="R125"/>
      <c r="S125"/>
      <c r="T125"/>
      <c r="U125"/>
      <c r="V125"/>
    </row>
    <row r="126" spans="1:22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2'!E80</f>
        <v>34.75</v>
      </c>
      <c r="E126" s="76">
        <f t="shared" si="56"/>
        <v>3.6551898963188291E-3</v>
      </c>
      <c r="F126" s="66">
        <f>'2025 Ιανουάριος'!F126+'2025 Φεβρουάριος'!D126</f>
        <v>69.5</v>
      </c>
      <c r="G126" s="76">
        <f t="shared" si="57"/>
        <v>3.6125214672138987E-3</v>
      </c>
      <c r="H126" s="56">
        <f>ΠΡΟΥΠΟΛΟΓΙΣΜΟΣ_ΕΞΟΔΑ!E273</f>
        <v>34.75</v>
      </c>
      <c r="I126" s="426">
        <f t="shared" si="58"/>
        <v>4.6631495947425548E-3</v>
      </c>
      <c r="J126" s="66">
        <f>H126+'2025 Ιανουάριος'!J126</f>
        <v>69.5</v>
      </c>
      <c r="K126" s="66">
        <f t="shared" si="59"/>
        <v>4.4267671612310024E-3</v>
      </c>
      <c r="L126" s="56">
        <f>'2024_60-69 ΕΞΟΔΑ+ΟΜ 2'!E75</f>
        <v>34.75</v>
      </c>
      <c r="M126" s="76">
        <f t="shared" si="60"/>
        <v>5.4438500160573994E-3</v>
      </c>
      <c r="N126" s="66">
        <f>L126+'2025 Ιανουάριος'!L126</f>
        <v>69.5</v>
      </c>
      <c r="O126" s="76">
        <f t="shared" si="61"/>
        <v>3.6545786875487713E-3</v>
      </c>
      <c r="P126" s="66"/>
      <c r="Q126" s="80">
        <f t="shared" si="55"/>
        <v>312.77545605682309</v>
      </c>
      <c r="R126"/>
      <c r="S126"/>
      <c r="T126"/>
      <c r="U126"/>
      <c r="V126"/>
    </row>
    <row r="127" spans="1:22" ht="28.5" customHeight="1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2'!E81</f>
        <v>0</v>
      </c>
      <c r="E127" s="76">
        <f t="shared" si="56"/>
        <v>0</v>
      </c>
      <c r="F127" s="66">
        <f>'2025 Ιανουάριος'!F127+'2025 Φεβρουάριος'!D127</f>
        <v>0</v>
      </c>
      <c r="G127" s="76">
        <f t="shared" si="57"/>
        <v>0</v>
      </c>
      <c r="H127" s="56">
        <f>ΠΡΟΥΠΟΛΟΓΙΣΜΟΣ_ΕΞΟΔΑ!E277</f>
        <v>0</v>
      </c>
      <c r="I127" s="426">
        <f t="shared" si="58"/>
        <v>0</v>
      </c>
      <c r="J127" s="66">
        <f>H127+'2025 Ιανουάριος'!J127</f>
        <v>0</v>
      </c>
      <c r="K127" s="66">
        <f t="shared" si="59"/>
        <v>0</v>
      </c>
      <c r="L127" s="56">
        <f>'2024_60-69 ΕΞΟΔΑ+ΟΜ 2'!E76</f>
        <v>0</v>
      </c>
      <c r="M127" s="76">
        <f t="shared" si="60"/>
        <v>0</v>
      </c>
      <c r="N127" s="66">
        <f>L127+'2025 Ιανουάριος'!L127</f>
        <v>0</v>
      </c>
      <c r="O127" s="76">
        <f t="shared" si="61"/>
        <v>0</v>
      </c>
      <c r="P127" s="66"/>
      <c r="Q127" s="80">
        <f t="shared" si="55"/>
        <v>0</v>
      </c>
      <c r="R127"/>
      <c r="S127"/>
      <c r="T127"/>
      <c r="U127"/>
      <c r="V127"/>
    </row>
    <row r="128" spans="1:22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2'!E82</f>
        <v>0</v>
      </c>
      <c r="E128" s="76">
        <f t="shared" si="56"/>
        <v>0</v>
      </c>
      <c r="F128" s="66">
        <f>'2025 Ιανουάριος'!F128+'2025 Φεβρουάριος'!D128</f>
        <v>0</v>
      </c>
      <c r="G128" s="76">
        <f t="shared" si="57"/>
        <v>0</v>
      </c>
      <c r="H128" s="56">
        <f>ΠΡΟΥΠΟΛΟΓΙΣΜΟΣ_ΕΞΟΔΑ!E281</f>
        <v>0</v>
      </c>
      <c r="I128" s="426">
        <f t="shared" si="58"/>
        <v>0</v>
      </c>
      <c r="J128" s="66">
        <f>H128+'2025 Ιανουάριος'!J128</f>
        <v>0</v>
      </c>
      <c r="K128" s="66">
        <f t="shared" si="59"/>
        <v>0</v>
      </c>
      <c r="L128" s="56">
        <f>'2024_60-69 ΕΞΟΔΑ+ΟΜ 2'!E77</f>
        <v>0</v>
      </c>
      <c r="M128" s="76">
        <f t="shared" si="60"/>
        <v>0</v>
      </c>
      <c r="N128" s="66">
        <f>L128+'2025 Ιανουάριος'!L128</f>
        <v>0</v>
      </c>
      <c r="O128" s="76">
        <f t="shared" si="61"/>
        <v>0</v>
      </c>
      <c r="P128" s="66"/>
      <c r="Q128" s="80">
        <f t="shared" si="55"/>
        <v>0</v>
      </c>
      <c r="R128"/>
      <c r="S128"/>
      <c r="T128"/>
      <c r="U128"/>
      <c r="V128"/>
    </row>
    <row r="129" spans="1:22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2'!E83</f>
        <v>0</v>
      </c>
      <c r="E129" s="76">
        <f t="shared" si="56"/>
        <v>0</v>
      </c>
      <c r="F129" s="66">
        <f>'2025 Ιανουάριος'!F129+'2025 Φεβρουάριος'!D129</f>
        <v>0</v>
      </c>
      <c r="G129" s="76">
        <f t="shared" si="57"/>
        <v>0</v>
      </c>
      <c r="H129" s="56">
        <f>ΠΡΟΥΠΟΛΟΓΙΣΜΟΣ_ΕΞΟΔΑ!E285</f>
        <v>0</v>
      </c>
      <c r="I129" s="426">
        <f t="shared" si="58"/>
        <v>0</v>
      </c>
      <c r="J129" s="66">
        <f>H129+'2025 Ιανουάριος'!J129</f>
        <v>0</v>
      </c>
      <c r="K129" s="66">
        <f t="shared" si="59"/>
        <v>0</v>
      </c>
      <c r="L129" s="56">
        <f>'2024_60-69 ΕΞΟΔΑ+ΟΜ 2'!E78</f>
        <v>0</v>
      </c>
      <c r="M129" s="76">
        <f t="shared" si="60"/>
        <v>0</v>
      </c>
      <c r="N129" s="66">
        <f>L129+'2025 Ιανουάριος'!L129</f>
        <v>0</v>
      </c>
      <c r="O129" s="76">
        <f t="shared" si="61"/>
        <v>0</v>
      </c>
      <c r="P129" s="66"/>
      <c r="Q129" s="80">
        <f t="shared" si="55"/>
        <v>0</v>
      </c>
      <c r="R129"/>
      <c r="S129"/>
      <c r="T129"/>
      <c r="U129"/>
      <c r="V129"/>
    </row>
    <row r="130" spans="1:22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2'!E84</f>
        <v>33</v>
      </c>
      <c r="E130" s="76">
        <f t="shared" si="56"/>
        <v>3.4711155849934203E-3</v>
      </c>
      <c r="F130" s="66">
        <f>'2025 Ιανουάριος'!F130+'2025 Φεβρουάριος'!D130</f>
        <v>71</v>
      </c>
      <c r="G130" s="76">
        <f t="shared" si="57"/>
        <v>3.6904895564343425E-3</v>
      </c>
      <c r="H130" s="56">
        <f>ΠΡΟΥΠΟΛΟΓΙΣΜΟΣ_ΕΞΟΔΑ!E289</f>
        <v>55</v>
      </c>
      <c r="I130" s="426">
        <f t="shared" si="58"/>
        <v>7.380524538441454E-3</v>
      </c>
      <c r="J130" s="66">
        <f>H130+'2025 Ιανουάριος'!J130</f>
        <v>76</v>
      </c>
      <c r="K130" s="66">
        <f t="shared" si="59"/>
        <v>4.8407813561662759E-3</v>
      </c>
      <c r="L130" s="56">
        <f>'2024_60-69 ΕΞΟΔΑ+ΟΜ 2'!E79</f>
        <v>55</v>
      </c>
      <c r="M130" s="76">
        <f t="shared" si="60"/>
        <v>8.6161654930404889E-3</v>
      </c>
      <c r="N130" s="66">
        <f>L130+'2025 Ιανουάριος'!L130</f>
        <v>76</v>
      </c>
      <c r="O130" s="76">
        <f t="shared" si="61"/>
        <v>3.9963738166000949E-3</v>
      </c>
      <c r="P130" s="66"/>
      <c r="Q130" s="80">
        <f t="shared" si="55"/>
        <v>366.03199545034568</v>
      </c>
      <c r="R130"/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2'!E85</f>
        <v>211.23999999999998</v>
      </c>
      <c r="E131" s="76">
        <f t="shared" si="56"/>
        <v>2.2219347156788184E-2</v>
      </c>
      <c r="F131" s="66">
        <f>'2025 Ιανουάριος'!F131+'2025 Φεβρουάριος'!D131</f>
        <v>282.07</v>
      </c>
      <c r="G131" s="76">
        <f t="shared" si="57"/>
        <v>1.4661639284273732E-2</v>
      </c>
      <c r="H131" s="56">
        <f>ΠΡΟΥΠΟΛΟΓΙΣΜΟΣ_ΕΞΟΔΑ!E293</f>
        <v>125.56469999999997</v>
      </c>
      <c r="I131" s="426">
        <f t="shared" si="58"/>
        <v>1.6849697263855261E-2</v>
      </c>
      <c r="J131" s="66">
        <f>H131+'2025 Ιανουάριος'!J131</f>
        <v>190.12589999999994</v>
      </c>
      <c r="K131" s="66">
        <f t="shared" si="59"/>
        <v>1.2109972526899125E-2</v>
      </c>
      <c r="L131" s="56">
        <f>'2024_60-69 ΕΞΟΔΑ+ΟΜ 2'!E80</f>
        <v>124.93999999999998</v>
      </c>
      <c r="M131" s="76">
        <f t="shared" si="60"/>
        <v>1.9572794849099611E-2</v>
      </c>
      <c r="N131" s="66">
        <f>L131+'2025 Ιανουάριος'!L131</f>
        <v>189.17999999999998</v>
      </c>
      <c r="O131" s="76">
        <f t="shared" si="61"/>
        <v>9.9478157713737622E-3</v>
      </c>
      <c r="P131" s="66"/>
      <c r="Q131" s="80">
        <f t="shared" si="55"/>
        <v>1123.215961266852</v>
      </c>
      <c r="R131"/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2'!E86</f>
        <v>29.27</v>
      </c>
      <c r="E132" s="76">
        <f t="shared" si="56"/>
        <v>3.0787743385684067E-3</v>
      </c>
      <c r="F132" s="66">
        <f>'2025 Ιανουάριος'!F132+'2025 Φεβρουάριος'!D132</f>
        <v>35.82</v>
      </c>
      <c r="G132" s="76">
        <f t="shared" si="57"/>
        <v>1.8618779705841994E-3</v>
      </c>
      <c r="H132" s="56">
        <f>ΠΡΟΥΠΟΛΟΓΙΣΜΟΣ_ΕΞΟΔΑ!E297</f>
        <v>0</v>
      </c>
      <c r="I132" s="426">
        <f t="shared" si="58"/>
        <v>0</v>
      </c>
      <c r="J132" s="66">
        <f>H132+'2025 Ιανουάριος'!J132</f>
        <v>5.1656999999999993</v>
      </c>
      <c r="K132" s="66">
        <f t="shared" si="59"/>
        <v>3.2902663488879117E-4</v>
      </c>
      <c r="L132" s="56">
        <f>'2024_60-69 ΕΞΟΔΑ+ΟΜ 2'!E81</f>
        <v>-18.329999999999998</v>
      </c>
      <c r="M132" s="76">
        <f t="shared" si="60"/>
        <v>-2.8715329724987664E-3</v>
      </c>
      <c r="N132" s="66">
        <f>L132+'2025 Ιανουάριος'!L132</f>
        <v>-13.189999999999998</v>
      </c>
      <c r="O132" s="76">
        <f t="shared" si="61"/>
        <v>-6.93581192644148E-4</v>
      </c>
      <c r="P132" s="66"/>
      <c r="Q132" s="80">
        <f t="shared" si="55"/>
        <v>38.737404564778899</v>
      </c>
      <c r="R132"/>
      <c r="S132"/>
      <c r="T132"/>
      <c r="U132"/>
      <c r="V132" s="237"/>
    </row>
    <row r="133" spans="1:22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2'!E87</f>
        <v>6.42</v>
      </c>
      <c r="E133" s="76">
        <f t="shared" si="56"/>
        <v>6.7528975926235636E-4</v>
      </c>
      <c r="F133" s="66">
        <f>'2025 Ιανουάριος'!F133+'2025 Φεβρουάριος'!D133</f>
        <v>10.28</v>
      </c>
      <c r="G133" s="76">
        <f t="shared" si="57"/>
        <v>5.3434130479077522E-4</v>
      </c>
      <c r="H133" s="56">
        <f>ΠΡΟΥΠΟΛΟΓΙΣΜΟΣ_ΕΞΟΔΑ!E301</f>
        <v>0</v>
      </c>
      <c r="I133" s="426">
        <f t="shared" si="58"/>
        <v>0</v>
      </c>
      <c r="J133" s="66">
        <f>H133+'2025 Ιανουάριος'!J133</f>
        <v>3.7888499999999996</v>
      </c>
      <c r="K133" s="66">
        <f t="shared" si="59"/>
        <v>2.4132887422777098E-4</v>
      </c>
      <c r="L133" s="56">
        <f>'2024_60-69 ΕΞΟΔΑ+ΟΜ 2'!E82</f>
        <v>0</v>
      </c>
      <c r="M133" s="76">
        <f t="shared" si="60"/>
        <v>0</v>
      </c>
      <c r="N133" s="66">
        <f>L133+'2025 Ιανουάριος'!L133</f>
        <v>3.77</v>
      </c>
      <c r="O133" s="76">
        <f t="shared" si="61"/>
        <v>1.9824117484976787E-4</v>
      </c>
      <c r="P133" s="66"/>
      <c r="Q133" s="80">
        <f t="shared" si="55"/>
        <v>24.260499201113131</v>
      </c>
      <c r="R133"/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2'!E88</f>
        <v>22.48</v>
      </c>
      <c r="E134" s="76">
        <f t="shared" si="56"/>
        <v>2.3645660106258208E-3</v>
      </c>
      <c r="F134" s="66">
        <f>'2025 Ιανουάριος'!F134+'2025 Φεβρουάριος'!D134</f>
        <v>22.48</v>
      </c>
      <c r="G134" s="76">
        <f t="shared" si="57"/>
        <v>1.1684817637837186E-3</v>
      </c>
      <c r="H134" s="56">
        <f>ΠΡΟΥΠΟΛΟΓΙΣΜΟΣ_ΕΞΟΔΑ!E305</f>
        <v>27.335999999999995</v>
      </c>
      <c r="I134" s="426">
        <f t="shared" si="58"/>
        <v>3.6682548869606461E-3</v>
      </c>
      <c r="J134" s="66">
        <f>H134+'2025 Ιανουάριος'!J134</f>
        <v>27.335999999999995</v>
      </c>
      <c r="K134" s="66">
        <f t="shared" si="59"/>
        <v>1.741152620423175E-3</v>
      </c>
      <c r="L134" s="56">
        <f>'2024_60-69 ΕΞΟΔΑ+ΟΜ 2'!E83</f>
        <v>27.2</v>
      </c>
      <c r="M134" s="76">
        <f t="shared" si="60"/>
        <v>4.2610854801945685E-3</v>
      </c>
      <c r="N134" s="66">
        <f>L134+'2025 Ιανουάριος'!L134</f>
        <v>27.2</v>
      </c>
      <c r="O134" s="76">
        <f t="shared" si="61"/>
        <v>1.4302811554147709E-3</v>
      </c>
      <c r="P134" s="66"/>
      <c r="Q134" s="80">
        <f t="shared" si="55"/>
        <v>154.0466338219174</v>
      </c>
      <c r="R134"/>
      <c r="S134"/>
      <c r="T134"/>
      <c r="U134"/>
      <c r="V134" s="237"/>
    </row>
    <row r="135" spans="1:22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2'!E89</f>
        <v>297.5</v>
      </c>
      <c r="E135" s="76">
        <f t="shared" si="56"/>
        <v>3.1292632925319475E-2</v>
      </c>
      <c r="F135" s="66">
        <f>'2025 Ιανουάριος'!F135+'2025 Φεβρουάριος'!D135</f>
        <v>529.69000000000005</v>
      </c>
      <c r="G135" s="76">
        <f t="shared" si="57"/>
        <v>2.7532611452784607E-2</v>
      </c>
      <c r="H135" s="56">
        <f>ΠΡΟΥΠΟΛΟΓΙΣΜΟΣ_ΕΞΟΔΑ!E309</f>
        <v>291.22000000000003</v>
      </c>
      <c r="I135" s="426">
        <f t="shared" si="58"/>
        <v>3.907920647427128E-2</v>
      </c>
      <c r="J135" s="66">
        <f>H135+'2025 Ιανουάριος'!J135</f>
        <v>458.38000000000005</v>
      </c>
      <c r="K135" s="66">
        <f t="shared" si="59"/>
        <v>2.91962810268355E-2</v>
      </c>
      <c r="L135" s="56">
        <f>'2024_60-69 ΕΞΟΔΑ+ΟΜ 2'!E84</f>
        <v>291.22000000000003</v>
      </c>
      <c r="M135" s="76">
        <f t="shared" si="60"/>
        <v>4.5621812997877299E-2</v>
      </c>
      <c r="N135" s="66">
        <f>L135+'2025 Ιανουάριος'!L135</f>
        <v>458.38000000000005</v>
      </c>
      <c r="O135" s="76">
        <f t="shared" si="61"/>
        <v>2.4103392500699365E-2</v>
      </c>
      <c r="P135" s="66"/>
      <c r="Q135" s="80">
        <f t="shared" si="55"/>
        <v>2326.5868259373783</v>
      </c>
      <c r="R135"/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2'!E90</f>
        <v>8.0500000000000007</v>
      </c>
      <c r="E136" s="76">
        <f t="shared" si="56"/>
        <v>8.4674183209687993E-4</v>
      </c>
      <c r="F136" s="66">
        <f>'2025 Ιανουάριος'!F136+'2025 Φεβρουάριος'!D136</f>
        <v>8.0500000000000007</v>
      </c>
      <c r="G136" s="76">
        <f t="shared" si="57"/>
        <v>4.1842874548304876E-4</v>
      </c>
      <c r="H136" s="56">
        <f>ΠΡΟΥΠΟΛΟΓΙΣΜΟΣ_ΕΞΟΔΑ!E313</f>
        <v>28.630000000000003</v>
      </c>
      <c r="I136" s="426">
        <f t="shared" si="58"/>
        <v>3.8418985006468879E-3</v>
      </c>
      <c r="J136" s="66">
        <f>H136+'2025 Ιανουάριος'!J136</f>
        <v>28.630000000000003</v>
      </c>
      <c r="K136" s="66">
        <f t="shared" si="59"/>
        <v>1.8235732924610593E-3</v>
      </c>
      <c r="L136" s="56">
        <f>'2024_60-69 ΕΞΟΔΑ+ΟΜ 2'!E85</f>
        <v>28.630000000000003</v>
      </c>
      <c r="M136" s="76">
        <f t="shared" si="60"/>
        <v>4.4851057830136223E-3</v>
      </c>
      <c r="N136" s="66">
        <f>L136+'2025 Ιανουάριος'!L136</f>
        <v>28.630000000000003</v>
      </c>
      <c r="O136" s="76">
        <f t="shared" si="61"/>
        <v>1.5054760838060623E-3</v>
      </c>
      <c r="P136" s="66"/>
      <c r="Q136" s="80">
        <f t="shared" si="55"/>
        <v>130.63292122423752</v>
      </c>
      <c r="R136"/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2'!E91</f>
        <v>0</v>
      </c>
      <c r="E137" s="76">
        <f t="shared" si="56"/>
        <v>0</v>
      </c>
      <c r="F137" s="66">
        <f>'2025 Ιανουάριος'!F137+'2025 Φεβρουάριος'!D137</f>
        <v>224.75</v>
      </c>
      <c r="G137" s="76">
        <f t="shared" si="57"/>
        <v>1.1682218701529839E-2</v>
      </c>
      <c r="H137" s="56">
        <f>ΠΡΟΥΠΟΛΟΓΙΣΜΟΣ_ΕΞΟΔΑ!E317</f>
        <v>0</v>
      </c>
      <c r="I137" s="426">
        <f t="shared" si="58"/>
        <v>0</v>
      </c>
      <c r="J137" s="66">
        <f>H137+'2025 Ιανουάριος'!J137</f>
        <v>316.24</v>
      </c>
      <c r="K137" s="66">
        <f t="shared" si="59"/>
        <v>2.0142746000973991E-2</v>
      </c>
      <c r="L137" s="56">
        <f>'2024_60-69 ΕΞΟΔΑ+ΟΜ 2'!E86</f>
        <v>0</v>
      </c>
      <c r="M137" s="76">
        <f t="shared" si="60"/>
        <v>0</v>
      </c>
      <c r="N137" s="66">
        <f>L137+'2025 Ιανουάριος'!L137</f>
        <v>316.24</v>
      </c>
      <c r="O137" s="76">
        <f t="shared" si="61"/>
        <v>1.6629121786337027E-2</v>
      </c>
      <c r="P137" s="66"/>
      <c r="Q137" s="80">
        <f t="shared" si="55"/>
        <v>857.27845408648875</v>
      </c>
      <c r="R137"/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2'!E92</f>
        <v>0</v>
      </c>
      <c r="E138" s="76">
        <f t="shared" si="56"/>
        <v>0</v>
      </c>
      <c r="F138" s="66">
        <f>'2025 Ιανουάριος'!F138+'2025 Φεβρουάριος'!D138</f>
        <v>0</v>
      </c>
      <c r="G138" s="76">
        <f t="shared" si="57"/>
        <v>0</v>
      </c>
      <c r="H138" s="56">
        <f>ΠΡΟΥΠΟΛΟΓΙΣΜΟΣ_ΕΞΟΔΑ!E321</f>
        <v>0</v>
      </c>
      <c r="I138" s="426">
        <f t="shared" si="58"/>
        <v>0</v>
      </c>
      <c r="J138" s="66">
        <f>H138+'2025 Ιανουάριος'!J138</f>
        <v>0</v>
      </c>
      <c r="K138" s="66">
        <f t="shared" si="59"/>
        <v>0</v>
      </c>
      <c r="L138" s="56">
        <f>'2024_60-69 ΕΞΟΔΑ+ΟΜ 2'!E87</f>
        <v>0</v>
      </c>
      <c r="M138" s="76">
        <f t="shared" si="60"/>
        <v>0</v>
      </c>
      <c r="N138" s="66">
        <f>L138+'2025 Ιανουάριος'!L138</f>
        <v>0</v>
      </c>
      <c r="O138" s="76">
        <f t="shared" si="61"/>
        <v>0</v>
      </c>
      <c r="P138" s="66"/>
      <c r="Q138" s="80">
        <f t="shared" si="55"/>
        <v>0</v>
      </c>
      <c r="R138"/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2'!E93</f>
        <v>0</v>
      </c>
      <c r="E139" s="76">
        <f t="shared" si="56"/>
        <v>0</v>
      </c>
      <c r="F139" s="66">
        <f>'2025 Ιανουάριος'!F139+'2025 Φεβρουάριος'!D139</f>
        <v>0</v>
      </c>
      <c r="G139" s="76">
        <f t="shared" si="57"/>
        <v>0</v>
      </c>
      <c r="H139" s="56">
        <f>ΠΡΟΥΠΟΛΟΓΙΣΜΟΣ_ΕΞΟΔΑ!E325</f>
        <v>0</v>
      </c>
      <c r="I139" s="426">
        <f t="shared" si="58"/>
        <v>0</v>
      </c>
      <c r="J139" s="66">
        <f>H139+'2025 Ιανουάριος'!J139</f>
        <v>0</v>
      </c>
      <c r="K139" s="66">
        <f t="shared" si="59"/>
        <v>0</v>
      </c>
      <c r="L139" s="56">
        <f>'2024_60-69 ΕΞΟΔΑ+ΟΜ 2'!E88</f>
        <v>0</v>
      </c>
      <c r="M139" s="76">
        <f t="shared" si="60"/>
        <v>0</v>
      </c>
      <c r="N139" s="66">
        <f>L139+'2025 Ιανουάριος'!L139</f>
        <v>0</v>
      </c>
      <c r="O139" s="76">
        <f t="shared" si="61"/>
        <v>0</v>
      </c>
      <c r="P139" s="66"/>
      <c r="Q139" s="80">
        <f t="shared" si="55"/>
        <v>0</v>
      </c>
      <c r="R139"/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2'!E94</f>
        <v>0</v>
      </c>
      <c r="E140" s="76">
        <f t="shared" si="56"/>
        <v>0</v>
      </c>
      <c r="F140" s="66">
        <f>'2025 Ιανουάριος'!F140+'2025 Φεβρουάριος'!D140</f>
        <v>0</v>
      </c>
      <c r="G140" s="76">
        <f t="shared" si="57"/>
        <v>0</v>
      </c>
      <c r="H140" s="56">
        <f>ΠΡΟΥΠΟΛΟΓΙΣΜΟΣ_ΕΞΟΔΑ!E329</f>
        <v>0</v>
      </c>
      <c r="I140" s="426">
        <f t="shared" si="58"/>
        <v>0</v>
      </c>
      <c r="J140" s="66">
        <f>H140+'2025 Ιανουάριος'!J140</f>
        <v>0</v>
      </c>
      <c r="K140" s="66">
        <f t="shared" si="59"/>
        <v>0</v>
      </c>
      <c r="L140" s="56">
        <f>'2024_60-69 ΕΞΟΔΑ+ΟΜ 2'!E89</f>
        <v>0</v>
      </c>
      <c r="M140" s="76">
        <f t="shared" si="60"/>
        <v>0</v>
      </c>
      <c r="N140" s="66">
        <f>L140+'2025 Ιανουάριος'!L140</f>
        <v>0</v>
      </c>
      <c r="O140" s="76">
        <f t="shared" si="61"/>
        <v>0</v>
      </c>
      <c r="P140" s="66"/>
      <c r="Q140" s="80">
        <f t="shared" si="55"/>
        <v>0</v>
      </c>
      <c r="R140"/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2'!E95</f>
        <v>368.53000000000003</v>
      </c>
      <c r="E141" s="76">
        <f t="shared" si="56"/>
        <v>3.8763946258715917E-2</v>
      </c>
      <c r="F141" s="66">
        <f>'2025 Ιανουάριος'!F141+'2025 Φεβρουάριος'!D141</f>
        <v>488.54</v>
      </c>
      <c r="G141" s="76">
        <f t="shared" si="57"/>
        <v>2.5393686871837098E-2</v>
      </c>
      <c r="H141" s="56">
        <f>ΠΡΟΥΠΟΛΟΓΙΣΜΟΣ_ΕΞΟΔΑ!E333</f>
        <v>0</v>
      </c>
      <c r="I141" s="426">
        <f t="shared" si="58"/>
        <v>0</v>
      </c>
      <c r="J141" s="66">
        <f>H141+'2025 Ιανουάριος'!J141</f>
        <v>0</v>
      </c>
      <c r="K141" s="66">
        <f t="shared" si="59"/>
        <v>0</v>
      </c>
      <c r="L141" s="56">
        <f>'2024_60-69 ΕΞΟΔΑ+ΟΜ 2'!E90</f>
        <v>0</v>
      </c>
      <c r="M141" s="76">
        <f t="shared" si="60"/>
        <v>0</v>
      </c>
      <c r="N141" s="66">
        <f>L141+'2025 Ιανουάριος'!L141</f>
        <v>0</v>
      </c>
      <c r="O141" s="76">
        <f t="shared" si="61"/>
        <v>0</v>
      </c>
      <c r="P141" s="66"/>
      <c r="Q141" s="80">
        <f t="shared" si="55"/>
        <v>857.1341576331306</v>
      </c>
      <c r="R141"/>
      <c r="S141"/>
      <c r="T141"/>
      <c r="U141"/>
      <c r="V141"/>
    </row>
    <row r="142" spans="1:22" ht="56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2'!E96</f>
        <v>1632.73</v>
      </c>
      <c r="E142" s="76">
        <f t="shared" si="56"/>
        <v>0.17173922876019113</v>
      </c>
      <c r="F142" s="66">
        <f>'2025 Ιανουάριος'!F142+'2025 Φεβρουάριος'!D142</f>
        <v>2582.73</v>
      </c>
      <c r="G142" s="76">
        <f t="shared" si="57"/>
        <v>0.13424701538154465</v>
      </c>
      <c r="H142" s="56">
        <f>ΠΡΟΥΠΟΛΟΓΙΣΜΟΣ_ΕΞΟΔΑ!E337</f>
        <v>700</v>
      </c>
      <c r="I142" s="426">
        <f t="shared" si="58"/>
        <v>9.3933948671073048E-2</v>
      </c>
      <c r="J142" s="66">
        <f>H142+'2025 Ιανουάριος'!J142</f>
        <v>1400</v>
      </c>
      <c r="K142" s="66">
        <f t="shared" si="59"/>
        <v>8.917228813990509E-2</v>
      </c>
      <c r="L142" s="56">
        <f>'2024_60-69 ΕΞΟΔΑ+ΟΜ 2'!E91</f>
        <v>700</v>
      </c>
      <c r="M142" s="76">
        <f t="shared" si="60"/>
        <v>0.10966028809324259</v>
      </c>
      <c r="N142" s="66">
        <f>L142+'2025 Ιανουάριος'!L142</f>
        <v>1400</v>
      </c>
      <c r="O142" s="76">
        <f t="shared" si="61"/>
        <v>7.3617412411054378E-2</v>
      </c>
      <c r="P142" s="66"/>
      <c r="Q142" s="80">
        <f t="shared" si="55"/>
        <v>8416.1323701814563</v>
      </c>
      <c r="R142"/>
      <c r="S142"/>
      <c r="T142"/>
      <c r="U142"/>
      <c r="V142"/>
    </row>
    <row r="143" spans="1:22" ht="56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2'!E97</f>
        <v>117.04</v>
      </c>
      <c r="E143" s="76">
        <f t="shared" si="56"/>
        <v>1.2310889941443331E-2</v>
      </c>
      <c r="F143" s="66">
        <f>'2025 Ιανουάριος'!F143+'2025 Φεβρουάριος'!D143</f>
        <v>1074.5800000000002</v>
      </c>
      <c r="G143" s="76">
        <f t="shared" si="57"/>
        <v>5.5855299543003049E-2</v>
      </c>
      <c r="H143" s="56">
        <f>ΠΡΟΥΠΟΛΟΓΙΣΜΟΣ_ΕΞΟΔΑ!E341</f>
        <v>44.8</v>
      </c>
      <c r="I143" s="426">
        <f t="shared" si="58"/>
        <v>6.0117727149486743E-3</v>
      </c>
      <c r="J143" s="66">
        <f>H143+'2025 Ιανουάριος'!J143</f>
        <v>1684.27</v>
      </c>
      <c r="K143" s="66">
        <f t="shared" si="59"/>
        <v>0.10727872124671281</v>
      </c>
      <c r="L143" s="56">
        <f>'2024_60-69 ΕΞΟΔΑ+ΟΜ 2'!E92</f>
        <v>44.8</v>
      </c>
      <c r="M143" s="76">
        <f t="shared" si="60"/>
        <v>7.0182584379675254E-3</v>
      </c>
      <c r="N143" s="66">
        <f>L143+'2025 Ιανουάριος'!L143</f>
        <v>1684.27</v>
      </c>
      <c r="O143" s="76">
        <f t="shared" si="61"/>
        <v>8.8565428001118982E-2</v>
      </c>
      <c r="P143" s="66"/>
      <c r="Q143" s="80">
        <f t="shared" si="55"/>
        <v>4650.0370403698853</v>
      </c>
      <c r="R143"/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2'!E98</f>
        <v>934.62</v>
      </c>
      <c r="E144" s="76">
        <f t="shared" si="56"/>
        <v>9.8308304486259115E-2</v>
      </c>
      <c r="F144" s="66">
        <f>'2025 Ιανουάριος'!F144+'2025 Φεβρουάριος'!D144</f>
        <v>1168.67</v>
      </c>
      <c r="G144" s="76">
        <f t="shared" si="57"/>
        <v>6.0745977886170754E-2</v>
      </c>
      <c r="H144" s="56">
        <f>ΠΡΟΥΠΟΛΟΓΙΣΜΟΣ_ΕΞΟΔΑ!E345</f>
        <v>84.94</v>
      </c>
      <c r="I144" s="426">
        <f t="shared" si="58"/>
        <v>1.1398213714458491E-2</v>
      </c>
      <c r="J144" s="66">
        <f>H144+'2025 Ιανουάριος'!J144</f>
        <v>84.94</v>
      </c>
      <c r="K144" s="66">
        <f t="shared" si="59"/>
        <v>5.4102101104310987E-3</v>
      </c>
      <c r="L144" s="56">
        <f>'2024_60-69 ΕΞΟΔΑ+ΟΜ 2'!E93</f>
        <v>84.94</v>
      </c>
      <c r="M144" s="76">
        <f t="shared" si="60"/>
        <v>1.3306492672342893E-2</v>
      </c>
      <c r="N144" s="66">
        <f>L144+'2025 Ιανουάριος'!L144</f>
        <v>84.94</v>
      </c>
      <c r="O144" s="76">
        <f t="shared" si="61"/>
        <v>4.4664735787106856E-3</v>
      </c>
      <c r="P144" s="66"/>
      <c r="Q144" s="80">
        <f t="shared" si="55"/>
        <v>2443.2436356724488</v>
      </c>
      <c r="R144"/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2'!E99</f>
        <v>82.97</v>
      </c>
      <c r="E145" s="76">
        <f t="shared" si="56"/>
        <v>8.7272260632395172E-3</v>
      </c>
      <c r="F145" s="66">
        <f>'2025 Ιανουάριος'!F145+'2025 Φεβρουάριος'!D145</f>
        <v>145.41</v>
      </c>
      <c r="G145" s="76">
        <f t="shared" si="57"/>
        <v>7.558226569029828E-3</v>
      </c>
      <c r="H145" s="56">
        <f>ΠΡΟΥΠΟΛΟΓΙΣΜΟΣ_ΕΞΟΔΑ!E349</f>
        <v>62.01</v>
      </c>
      <c r="I145" s="426">
        <f t="shared" si="58"/>
        <v>8.3212059387046278E-3</v>
      </c>
      <c r="J145" s="66">
        <f>H145+'2025 Ιανουάριος'!J145</f>
        <v>157.87</v>
      </c>
      <c r="K145" s="66">
        <f t="shared" si="59"/>
        <v>1.0055449377604869E-2</v>
      </c>
      <c r="L145" s="56">
        <f>'2024_60-69 ΕΞΟΔΑ+ΟΜ 2'!E94</f>
        <v>62.01</v>
      </c>
      <c r="M145" s="76">
        <f t="shared" si="60"/>
        <v>9.7143349495171036E-3</v>
      </c>
      <c r="N145" s="66">
        <f>L145+'2025 Ιανουάριος'!L145</f>
        <v>157.87</v>
      </c>
      <c r="O145" s="76">
        <f t="shared" si="61"/>
        <v>8.3014149266665404E-3</v>
      </c>
      <c r="P145" s="66"/>
      <c r="Q145" s="80">
        <f t="shared" si="55"/>
        <v>668.19267785782483</v>
      </c>
      <c r="R145"/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2'!E100</f>
        <v>0</v>
      </c>
      <c r="E146" s="76">
        <f t="shared" si="56"/>
        <v>0</v>
      </c>
      <c r="F146" s="66">
        <f>'2025 Ιανουάριος'!F146+'2025 Φεβρουάριος'!D146</f>
        <v>0</v>
      </c>
      <c r="G146" s="76">
        <f t="shared" si="57"/>
        <v>0</v>
      </c>
      <c r="H146" s="56">
        <f>ΠΡΟΥΠΟΛΟΓΙΣΜΟΣ_ΕΞΟΔΑ!E353</f>
        <v>0</v>
      </c>
      <c r="I146" s="426">
        <f t="shared" si="58"/>
        <v>0</v>
      </c>
      <c r="J146" s="66">
        <f>H146+'2025 Ιανουάριος'!J146</f>
        <v>0</v>
      </c>
      <c r="K146" s="66">
        <f t="shared" si="59"/>
        <v>0</v>
      </c>
      <c r="L146" s="56">
        <f>'2024_60-69 ΕΞΟΔΑ+ΟΜ 2'!E95</f>
        <v>0</v>
      </c>
      <c r="M146" s="76">
        <f t="shared" si="60"/>
        <v>0</v>
      </c>
      <c r="N146" s="66">
        <f>L146+'2025 Ιανουάριος'!L146</f>
        <v>0</v>
      </c>
      <c r="O146" s="76">
        <f t="shared" si="61"/>
        <v>0</v>
      </c>
      <c r="P146" s="66"/>
      <c r="Q146" s="80">
        <f t="shared" si="55"/>
        <v>0</v>
      </c>
      <c r="R146"/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2'!E101</f>
        <v>0</v>
      </c>
      <c r="E147" s="76">
        <f t="shared" si="56"/>
        <v>0</v>
      </c>
      <c r="F147" s="66">
        <f>'2025 Ιανουάριος'!F147+'2025 Φεβρουάριος'!D147</f>
        <v>0</v>
      </c>
      <c r="G147" s="76">
        <f t="shared" si="57"/>
        <v>0</v>
      </c>
      <c r="H147" s="56">
        <f>ΠΡΟΥΠΟΛΟΓΙΣΜΟΣ_ΕΞΟΔΑ!E357</f>
        <v>0</v>
      </c>
      <c r="I147" s="426">
        <f t="shared" si="58"/>
        <v>0</v>
      </c>
      <c r="J147" s="66">
        <f>H147+'2025 Ιανουάριος'!J147</f>
        <v>0</v>
      </c>
      <c r="K147" s="66">
        <f t="shared" si="59"/>
        <v>0</v>
      </c>
      <c r="L147" s="56">
        <f>'2024_60-69 ΕΞΟΔΑ+ΟΜ 2'!E96</f>
        <v>0</v>
      </c>
      <c r="M147" s="76">
        <f t="shared" si="60"/>
        <v>0</v>
      </c>
      <c r="N147" s="66">
        <f>L147+'2025 Ιανουάριος'!L147</f>
        <v>0</v>
      </c>
      <c r="O147" s="76">
        <f t="shared" si="61"/>
        <v>0</v>
      </c>
      <c r="P147" s="66"/>
      <c r="Q147" s="80">
        <f t="shared" si="55"/>
        <v>0</v>
      </c>
      <c r="R147"/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2'!E102</f>
        <v>725.34</v>
      </c>
      <c r="E148" s="76">
        <f t="shared" si="56"/>
        <v>7.6295120558155391E-2</v>
      </c>
      <c r="F148" s="66">
        <f>'2025 Ιανουάριος'!F148+'2025 Φεβρουάριος'!D148</f>
        <v>1224.8200000000002</v>
      </c>
      <c r="G148" s="76">
        <f t="shared" si="57"/>
        <v>6.3664583359322707E-2</v>
      </c>
      <c r="H148" s="56">
        <f>ΠΡΟΥΠΟΛΟΓΙΣΜΟΣ_ΕΞΟΔΑ!E361</f>
        <v>898.55000000000007</v>
      </c>
      <c r="I148" s="426">
        <f t="shared" si="58"/>
        <v>0.1205776422548467</v>
      </c>
      <c r="J148" s="66">
        <f>H148+'2025 Ιανουάριος'!J148</f>
        <v>1265.0300000000002</v>
      </c>
      <c r="K148" s="66">
        <f t="shared" si="59"/>
        <v>8.0575442618302962E-2</v>
      </c>
      <c r="L148" s="56">
        <f>'2024_60-69 ΕΞΟΔΑ+ΟΜ 2'!E97</f>
        <v>844.19</v>
      </c>
      <c r="M148" s="76">
        <f t="shared" si="60"/>
        <v>0.13224874086490637</v>
      </c>
      <c r="N148" s="66">
        <f>L148+'2025 Ιανουάριος'!L148</f>
        <v>1445.9</v>
      </c>
      <c r="O148" s="76">
        <f t="shared" si="61"/>
        <v>7.6031011860816816E-2</v>
      </c>
      <c r="P148" s="66"/>
      <c r="Q148" s="80">
        <f t="shared" si="55"/>
        <v>6404.3793925415166</v>
      </c>
      <c r="R148"/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2'!E103</f>
        <v>0</v>
      </c>
      <c r="E149" s="76">
        <f t="shared" si="56"/>
        <v>0</v>
      </c>
      <c r="F149" s="66">
        <f>'2025 Ιανουάριος'!F149+'2025 Φεβρουάριος'!D149</f>
        <v>0</v>
      </c>
      <c r="G149" s="76">
        <f t="shared" si="57"/>
        <v>0</v>
      </c>
      <c r="H149" s="56">
        <f>ΠΡΟΥΠΟΛΟΓΙΣΜΟΣ_ΕΞΟΔΑ!E365</f>
        <v>0</v>
      </c>
      <c r="I149" s="426">
        <f t="shared" si="58"/>
        <v>0</v>
      </c>
      <c r="J149" s="66">
        <f>H149+'2025 Ιανουάριος'!J149</f>
        <v>0</v>
      </c>
      <c r="K149" s="66">
        <f t="shared" si="59"/>
        <v>0</v>
      </c>
      <c r="L149" s="56">
        <f>'2024_60-69 ΕΞΟΔΑ+ΟΜ 2'!E98</f>
        <v>0</v>
      </c>
      <c r="M149" s="76">
        <f t="shared" si="60"/>
        <v>0</v>
      </c>
      <c r="N149" s="66">
        <f>L149+'2025 Ιανουάριος'!L149</f>
        <v>0</v>
      </c>
      <c r="O149" s="76">
        <f t="shared" si="61"/>
        <v>0</v>
      </c>
      <c r="P149" s="66"/>
      <c r="Q149" s="80">
        <f t="shared" si="55"/>
        <v>0</v>
      </c>
      <c r="R149"/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2'!E104</f>
        <v>521.88</v>
      </c>
      <c r="E150" s="76">
        <f t="shared" si="56"/>
        <v>5.4894115196859584E-2</v>
      </c>
      <c r="F150" s="66">
        <f>'2025 Ιανουάριος'!F150+'2025 Φεβρουάριος'!D150</f>
        <v>1135.1500000000001</v>
      </c>
      <c r="G150" s="76">
        <f t="shared" si="57"/>
        <v>5.9003650985724569E-2</v>
      </c>
      <c r="H150" s="56">
        <f>ΠΡΟΥΠΟΛΟΓΙΣΜΟΣ_ΕΞΟΔΑ!E369</f>
        <v>0</v>
      </c>
      <c r="I150" s="426">
        <f t="shared" si="58"/>
        <v>0</v>
      </c>
      <c r="J150" s="66">
        <f>H150+'2025 Ιανουάριος'!J150</f>
        <v>0</v>
      </c>
      <c r="K150" s="66">
        <f t="shared" si="59"/>
        <v>0</v>
      </c>
      <c r="L150" s="56">
        <f>'2024_60-69 ΕΞΟΔΑ+ΟΜ 2'!E99</f>
        <v>0</v>
      </c>
      <c r="M150" s="76">
        <f t="shared" si="60"/>
        <v>0</v>
      </c>
      <c r="N150" s="66">
        <f>L150+'2025 Ιανουάριος'!L150</f>
        <v>556.22</v>
      </c>
      <c r="O150" s="76">
        <f t="shared" si="61"/>
        <v>2.9248197950911908E-2</v>
      </c>
      <c r="P150" s="66"/>
      <c r="Q150" s="80">
        <f t="shared" si="55"/>
        <v>2213.3931459641335</v>
      </c>
      <c r="R150"/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2'!E105</f>
        <v>0</v>
      </c>
      <c r="E151" s="76">
        <f t="shared" si="56"/>
        <v>0</v>
      </c>
      <c r="F151" s="66">
        <f>'2025 Ιανουάριος'!F151+'2025 Φεβρουάριος'!D151</f>
        <v>0</v>
      </c>
      <c r="G151" s="76">
        <f t="shared" si="57"/>
        <v>0</v>
      </c>
      <c r="H151" s="56">
        <f>ΠΡΟΥΠΟΛΟΓΙΣΜΟΣ_ΕΞΟΔΑ!E373</f>
        <v>695.07</v>
      </c>
      <c r="I151" s="426">
        <f t="shared" si="58"/>
        <v>9.3272385289718207E-2</v>
      </c>
      <c r="J151" s="66">
        <f>H151+'2025 Ιανουάριος'!J151</f>
        <v>1124.3200000000002</v>
      </c>
      <c r="K151" s="66">
        <f t="shared" si="59"/>
        <v>7.1612990715327215E-2</v>
      </c>
      <c r="L151" s="56">
        <f>'2024_60-69 ΕΞΟΔΑ+ΟΜ 2'!E100</f>
        <v>695.07</v>
      </c>
      <c r="M151" s="76">
        <f t="shared" si="60"/>
        <v>0.10888796634995733</v>
      </c>
      <c r="N151" s="66">
        <f>L151+'2025 Ιανουάριος'!L151</f>
        <v>1124.3200000000002</v>
      </c>
      <c r="O151" s="76">
        <f t="shared" si="61"/>
        <v>5.9121092229997625E-2</v>
      </c>
      <c r="P151" s="66"/>
      <c r="Q151" s="80">
        <f t="shared" si="55"/>
        <v>3639.1128944345851</v>
      </c>
      <c r="R151"/>
      <c r="S151"/>
      <c r="T151"/>
      <c r="U151"/>
      <c r="V151"/>
    </row>
    <row r="152" spans="1:22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2'!E106</f>
        <v>777.67000000000007</v>
      </c>
      <c r="E152" s="76">
        <f t="shared" si="56"/>
        <v>8.1799468393388891E-2</v>
      </c>
      <c r="F152" s="66">
        <f>'2025 Ιανουάριος'!F152+'2025 Φεβρουάριος'!D152</f>
        <v>1555.3400000000001</v>
      </c>
      <c r="G152" s="76">
        <f t="shared" si="57"/>
        <v>8.0844591925416778E-2</v>
      </c>
      <c r="H152" s="56">
        <f>ΠΡΟΥΠΟΛΟΓΙΣΜΟΣ_ΕΞΟΔΑ!E377</f>
        <v>444.43416666666667</v>
      </c>
      <c r="I152" s="426">
        <f t="shared" si="58"/>
        <v>5.9639223141911127E-2</v>
      </c>
      <c r="J152" s="66">
        <f>H152+'2025 Ιανουάριος'!J152</f>
        <v>888.86833333333334</v>
      </c>
      <c r="K152" s="66">
        <f t="shared" si="59"/>
        <v>5.6616016527455147E-2</v>
      </c>
      <c r="L152" s="56">
        <f>'2024_60-69 ΕΞΟΔΑ+ΟΜ 2'!E101</f>
        <v>0</v>
      </c>
      <c r="M152" s="76">
        <f t="shared" si="60"/>
        <v>0</v>
      </c>
      <c r="N152" s="66">
        <f>L152+'2025 Ιανουάριος'!L152</f>
        <v>0</v>
      </c>
      <c r="O152" s="76">
        <f t="shared" si="61"/>
        <v>0</v>
      </c>
      <c r="P152" s="66"/>
      <c r="Q152" s="80">
        <f t="shared" si="55"/>
        <v>3666.5913992999886</v>
      </c>
      <c r="R152"/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2'!E107</f>
        <v>109.66</v>
      </c>
      <c r="E153" s="76">
        <f t="shared" si="56"/>
        <v>1.1534622274253893E-2</v>
      </c>
      <c r="F153" s="66">
        <f>'2025 Ιανουάριος'!F153+'2025 Φεβρουάριος'!D153</f>
        <v>1598.28</v>
      </c>
      <c r="G153" s="76">
        <f t="shared" si="57"/>
        <v>8.3076558426167346E-2</v>
      </c>
      <c r="H153" s="56">
        <f>ΠΡΟΥΠΟΛΟΓΙΣΜΟΣ_ΕΞΟΔΑ!E381</f>
        <v>416.7</v>
      </c>
      <c r="I153" s="426">
        <f>H153/$H$116</f>
        <v>5.5917537730337336E-2</v>
      </c>
      <c r="J153" s="66">
        <f>H153+'2025 Ιανουάριος'!J153</f>
        <v>833.4</v>
      </c>
      <c r="K153" s="66">
        <f t="shared" si="59"/>
        <v>5.3082989239854925E-2</v>
      </c>
      <c r="L153" s="56">
        <f>'2024_60-69 ΕΞΟΔΑ+ΟΜ 2'!E102</f>
        <v>38.700000000000003</v>
      </c>
      <c r="M153" s="76">
        <f t="shared" si="60"/>
        <v>6.062647356012126E-3</v>
      </c>
      <c r="N153" s="66">
        <f>L153+'2025 Ιανουάριος'!L153</f>
        <v>4445.2300000000005</v>
      </c>
      <c r="O153" s="76">
        <f t="shared" si="61"/>
        <v>0.2337473786942795</v>
      </c>
      <c r="P153" s="66"/>
      <c r="Q153" s="80">
        <f t="shared" si="55"/>
        <v>7442.4134217337223</v>
      </c>
      <c r="R153"/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R154"/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R155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R156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2'!E70</f>
        <v>9507.0300000000007</v>
      </c>
      <c r="E157" s="82"/>
      <c r="F157" s="65">
        <f>'2025_60-69 ΕΞΟΔΑ+ΟΜ 2'!R70</f>
        <v>19238.64</v>
      </c>
      <c r="G157" s="82"/>
      <c r="H157" s="65">
        <f>SUM(H117:H156)</f>
        <v>7452.0448666666662</v>
      </c>
      <c r="I157" s="82"/>
      <c r="J157" s="65">
        <f>SUM(J117:J156)</f>
        <v>15699.944783333336</v>
      </c>
      <c r="K157" s="82"/>
      <c r="L157" s="65">
        <f>SUM(L117:L156)</f>
        <v>6383.3499999999995</v>
      </c>
      <c r="M157" s="82"/>
      <c r="N157" s="65">
        <f>SUM(N117:N156)</f>
        <v>19017.240000000002</v>
      </c>
      <c r="O157" s="82"/>
      <c r="P157" s="65">
        <f>SUM(P117:P156)</f>
        <v>0</v>
      </c>
      <c r="Q157" s="82"/>
      <c r="R157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R158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-31289.47224188791</v>
      </c>
      <c r="E159" s="298"/>
      <c r="F159" s="87">
        <f>F7-F74-F111-F157</f>
        <v>-76576.118908554578</v>
      </c>
      <c r="G159" s="298"/>
      <c r="H159" s="87">
        <f>H7-H74-H111-H157</f>
        <v>-14877.790200784322</v>
      </c>
      <c r="I159" s="298"/>
      <c r="J159" s="87">
        <f>J7-J74-J111-J157</f>
        <v>-32006.337256347088</v>
      </c>
      <c r="K159" s="298"/>
      <c r="L159" s="87">
        <f>L7-L74-L111-L157</f>
        <v>-34608.539292035442</v>
      </c>
      <c r="M159" s="298"/>
      <c r="N159" s="87">
        <f>N7-N74-N111-N157</f>
        <v>-72252.503008849584</v>
      </c>
      <c r="O159" s="298"/>
      <c r="P159" s="87"/>
      <c r="Q159" s="298"/>
      <c r="R159"/>
      <c r="S159"/>
      <c r="T159"/>
      <c r="U159"/>
      <c r="V159"/>
    </row>
  </sheetData>
  <mergeCells count="33">
    <mergeCell ref="P114:Q114"/>
    <mergeCell ref="P77:Q77"/>
    <mergeCell ref="P78:Q78"/>
    <mergeCell ref="P41:Q41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H78:J78"/>
    <mergeCell ref="L78:N78"/>
    <mergeCell ref="D41:F41"/>
    <mergeCell ref="H41:J41"/>
    <mergeCell ref="L41:N41"/>
    <mergeCell ref="D78:F78"/>
    <mergeCell ref="P2:Q2"/>
    <mergeCell ref="D2:G2"/>
    <mergeCell ref="H2:K2"/>
    <mergeCell ref="L2:O2"/>
    <mergeCell ref="P3:Q3"/>
    <mergeCell ref="D40:G40"/>
    <mergeCell ref="H40:K40"/>
    <mergeCell ref="L40:O40"/>
    <mergeCell ref="P40:Q40"/>
    <mergeCell ref="D3:F3"/>
    <mergeCell ref="H3:J3"/>
    <mergeCell ref="L3:N3"/>
    <mergeCell ref="D77:G77"/>
    <mergeCell ref="H77:K77"/>
    <mergeCell ref="L77:O7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1A3F-DFF5-41B6-82A5-42D4708434F1}">
  <dimension ref="A1:V159"/>
  <sheetViews>
    <sheetView zoomScaleNormal="100" workbookViewId="0">
      <selection activeCell="H8" sqref="H8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20.1796875" style="61" bestFit="1" customWidth="1"/>
    <col min="7" max="7" width="11.7265625" style="61" customWidth="1"/>
    <col min="8" max="8" width="12.1796875" style="61" bestFit="1" customWidth="1"/>
    <col min="9" max="9" width="8.81640625" style="61" customWidth="1"/>
    <col min="10" max="10" width="15.54296875" style="61" bestFit="1" customWidth="1"/>
    <col min="11" max="11" width="10.7265625" style="61" customWidth="1"/>
    <col min="12" max="12" width="13" style="61" customWidth="1"/>
    <col min="13" max="13" width="11.7265625" style="61" customWidth="1"/>
    <col min="14" max="14" width="14.7265625" style="61" bestFit="1" customWidth="1"/>
    <col min="15" max="16" width="13.26953125" style="61" customWidth="1"/>
    <col min="17" max="17" width="11.453125" style="51" customWidth="1"/>
    <col min="18" max="21" width="9.1796875" style="51"/>
    <col min="22" max="22" width="43.8164062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ΑΝΤΙΣΤΟΙΧΙΣΗ!$F$108</f>
        <v xml:space="preserve">ΜΑΡΤΙΟΣ ΤΡΕΧΟΝ ΕΤΟΣ </v>
      </c>
      <c r="E3" s="433"/>
      <c r="F3" s="433"/>
      <c r="G3" s="109">
        <f>ΑΝΤΙΣΤΟΙΧΙΣΗ!$D$34</f>
        <v>2025</v>
      </c>
      <c r="H3" s="433" t="str">
        <f>ΑΝΤΙΣΤΟΙΧΙΣΗ!$F$108</f>
        <v xml:space="preserve">ΜΑΡΤΙΟΣ ΤΡΕΧΟΝ ΕΤΟΣ </v>
      </c>
      <c r="I3" s="433"/>
      <c r="J3" s="433"/>
      <c r="K3" s="109">
        <f>ΑΝΤΙΣΤΟΙΧΙΣΗ!$D$34</f>
        <v>2025</v>
      </c>
      <c r="L3" s="433" t="str">
        <f>ΑΝΤΙΣΤΟΙΧΙΣΗ!$F$122</f>
        <v>ΜΑΡΤΙΟΣ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32.25" customHeight="1">
      <c r="A5" s="170">
        <v>4</v>
      </c>
      <c r="B5" s="179"/>
      <c r="C5" s="84" t="s">
        <v>368</v>
      </c>
      <c r="D5" s="85">
        <f>D7-D6</f>
        <v>-27621.307728613578</v>
      </c>
      <c r="E5" s="298"/>
      <c r="F5" s="85">
        <f>F7-F6</f>
        <v>-104347.21663716815</v>
      </c>
      <c r="G5" s="298"/>
      <c r="H5" s="85">
        <f>H159-H6</f>
        <v>-8882.870266666665</v>
      </c>
      <c r="I5" s="298"/>
      <c r="J5" s="85">
        <f>J159-J6</f>
        <v>-39449.359833333336</v>
      </c>
      <c r="K5" s="298"/>
      <c r="L5" s="85">
        <f>L7-L6</f>
        <v>-34018.421946902643</v>
      </c>
      <c r="M5" s="298"/>
      <c r="N5" s="85">
        <f>N7-N6</f>
        <v>-106270.92495575224</v>
      </c>
      <c r="O5" s="298"/>
      <c r="P5" s="85">
        <f>P159-P6</f>
        <v>-12393.228318584115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59553.316666666673</v>
      </c>
      <c r="E6" s="298"/>
      <c r="F6" s="85">
        <f>F74+F111+F157</f>
        <v>179611.90000000002</v>
      </c>
      <c r="G6" s="298"/>
      <c r="H6" s="85">
        <f>H38-H43-H80</f>
        <v>-908.51929396182459</v>
      </c>
      <c r="I6" s="298"/>
      <c r="J6" s="86">
        <f>J38-J43-J80</f>
        <v>-63066.207841975571</v>
      </c>
      <c r="K6" s="298"/>
      <c r="L6" s="85">
        <f>L43+L80+L116</f>
        <v>64197.949999999983</v>
      </c>
      <c r="M6" s="298"/>
      <c r="N6" s="86">
        <f>N74+N111+N157</f>
        <v>170780.08</v>
      </c>
      <c r="O6" s="298"/>
      <c r="P6" s="85">
        <f>P38-P43-P80</f>
        <v>12393.228318584115</v>
      </c>
      <c r="Q6" s="298"/>
      <c r="S6"/>
      <c r="T6"/>
      <c r="U6"/>
      <c r="V6"/>
    </row>
    <row r="7" spans="1:22" ht="15.5">
      <c r="A7" s="74">
        <v>6</v>
      </c>
      <c r="B7" s="74" t="s">
        <v>1</v>
      </c>
      <c r="C7" s="83" t="s">
        <v>380</v>
      </c>
      <c r="D7" s="65">
        <f>SUM(D8:D37)</f>
        <v>31932.008938053095</v>
      </c>
      <c r="E7" s="82"/>
      <c r="F7" s="65">
        <f>SUM(F8:F37)</f>
        <v>75264.683362831871</v>
      </c>
      <c r="G7" s="82"/>
      <c r="H7" s="65">
        <f>SUM(H8:H31)</f>
        <v>47827.872896038178</v>
      </c>
      <c r="I7" s="82"/>
      <c r="J7" s="65">
        <f>SUM(J8:J31)</f>
        <v>126436.76149802443</v>
      </c>
      <c r="K7" s="82"/>
      <c r="L7" s="65">
        <f>SUM(L8:L31)</f>
        <v>30179.528053097343</v>
      </c>
      <c r="M7" s="82"/>
      <c r="N7" s="65">
        <f>L7+'2025 Φεβρουάριος'!N7</f>
        <v>64509.155044247746</v>
      </c>
      <c r="O7" s="82"/>
      <c r="P7" s="65">
        <f>SUM(P8:P31)</f>
        <v>10755.528318584116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'2025_ΕΣΟΔΑ'!E2</f>
        <v>27450.501769911501</v>
      </c>
      <c r="E8" s="53">
        <f>D8/$D$7</f>
        <v>0.85965470644720321</v>
      </c>
      <c r="F8" s="54">
        <f>D8+'2025 Φεβρουάριος'!F8</f>
        <v>65946.211769911504</v>
      </c>
      <c r="G8" s="53">
        <f>F8/$F$7</f>
        <v>0.87619064909901512</v>
      </c>
      <c r="H8" s="54">
        <f>ΠΡΟΥΠΟΛΟΓΙΣΜΟΣ_ΕΣΟΔΑ!G1</f>
        <v>47827.872896038178</v>
      </c>
      <c r="I8" s="53">
        <f>H8/$H$7</f>
        <v>1</v>
      </c>
      <c r="J8" s="54">
        <f>H8+'2025 Φεβρουάριος'!J8</f>
        <v>126436.76149802443</v>
      </c>
      <c r="K8" s="53">
        <f>J8/$J$7</f>
        <v>1</v>
      </c>
      <c r="L8" s="91">
        <f>'2024_60-69 ΕΞΟΔΑ+ΟΜ 2'!E114</f>
        <v>25251.761061946901</v>
      </c>
      <c r="M8" s="53">
        <f>L8/$L$7</f>
        <v>0.83671822228364168</v>
      </c>
      <c r="N8" s="54">
        <f>L8+'2025 Φεβρουάριος'!N8</f>
        <v>52068.177699114996</v>
      </c>
      <c r="O8" s="53">
        <f>N8/$N$7</f>
        <v>0.80714400403168662</v>
      </c>
      <c r="P8" s="54">
        <f t="shared" ref="P8:P26" si="0">F8-N8</f>
        <v>13878.034070796508</v>
      </c>
      <c r="Q8" s="53">
        <f t="shared" ref="Q8:Q26" si="1">N8/F8</f>
        <v>0.78955524967503177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'2025_ΕΣΟΔΑ'!E3</f>
        <v>0</v>
      </c>
      <c r="E9" s="53">
        <f t="shared" ref="E9:E29" si="2">D9/$D$7</f>
        <v>0</v>
      </c>
      <c r="F9" s="54">
        <f>D9+'2025 Φεβρουάριος'!F9</f>
        <v>0</v>
      </c>
      <c r="G9" s="53">
        <f t="shared" ref="G9:G29" si="3">F9/$F$7</f>
        <v>0</v>
      </c>
      <c r="H9" s="54"/>
      <c r="I9" s="53">
        <f t="shared" ref="I9:I28" si="4">H9/$H$7</f>
        <v>0</v>
      </c>
      <c r="J9" s="54">
        <f>H9+'2025 Φεβρουάριος'!J9</f>
        <v>0</v>
      </c>
      <c r="K9" s="53">
        <f t="shared" ref="K9:K29" si="5">J9/$J$7</f>
        <v>0</v>
      </c>
      <c r="L9" s="91">
        <f>'2024_60-69 ΕΞΟΔΑ+ΟΜ 2'!E115</f>
        <v>0</v>
      </c>
      <c r="M9" s="53">
        <f t="shared" ref="M9:M29" si="6">L9/$L$7</f>
        <v>0</v>
      </c>
      <c r="N9" s="54">
        <f>L9+'2025 Φεβρουάριος'!N9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'2025_ΕΣΟΔΑ'!E4</f>
        <v>0</v>
      </c>
      <c r="E10" s="53">
        <f t="shared" si="2"/>
        <v>0</v>
      </c>
      <c r="F10" s="54">
        <f>D10+'2025 Φεβρουάριος'!F10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Φεβρουάριος'!J10</f>
        <v>0</v>
      </c>
      <c r="K10" s="53">
        <f t="shared" si="5"/>
        <v>0</v>
      </c>
      <c r="L10" s="91">
        <f>'2024_60-69 ΕΞΟΔΑ+ΟΜ 2'!E116</f>
        <v>0</v>
      </c>
      <c r="M10" s="53">
        <f t="shared" si="6"/>
        <v>0</v>
      </c>
      <c r="N10" s="54">
        <f>L10+'2025 Φεβρουάριος'!N10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'2025_ΕΣΟΔΑ'!E5</f>
        <v>2656.6371681415922</v>
      </c>
      <c r="E11" s="53">
        <f t="shared" si="2"/>
        <v>8.3196681213993429E-2</v>
      </c>
      <c r="F11" s="54">
        <f>D11+'2025 Φεβρουάριος'!F11</f>
        <v>5457.1015929203522</v>
      </c>
      <c r="G11" s="53">
        <f t="shared" si="3"/>
        <v>7.2505474667488537E-2</v>
      </c>
      <c r="H11" s="54"/>
      <c r="I11" s="53">
        <f t="shared" si="4"/>
        <v>0</v>
      </c>
      <c r="J11" s="54">
        <f>H11+'2025 Φεβρουάριος'!J11</f>
        <v>0</v>
      </c>
      <c r="K11" s="53">
        <f t="shared" si="5"/>
        <v>0</v>
      </c>
      <c r="L11" s="91">
        <f>'2024_60-69 ΕΞΟΔΑ+ΟΜ 2'!E117</f>
        <v>1960.1769911504427</v>
      </c>
      <c r="M11" s="53">
        <f t="shared" si="6"/>
        <v>6.4950551503050055E-2</v>
      </c>
      <c r="N11" s="54">
        <f>L11+'2025 Φεβρουάριος'!N11</f>
        <v>4053.0973451327436</v>
      </c>
      <c r="O11" s="53">
        <f t="shared" si="7"/>
        <v>6.2829800550831372E-2</v>
      </c>
      <c r="P11" s="54">
        <f t="shared" si="0"/>
        <v>1404.0042477876086</v>
      </c>
      <c r="Q11" s="53">
        <f t="shared" si="1"/>
        <v>0.74271978927255777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'2025_ΕΣΟΔΑ'!E6</f>
        <v>0</v>
      </c>
      <c r="E12" s="53">
        <f t="shared" si="2"/>
        <v>0</v>
      </c>
      <c r="F12" s="54">
        <f>D12+'2025 Φεβρουάριος'!F12</f>
        <v>1638.42</v>
      </c>
      <c r="G12" s="53">
        <f t="shared" si="3"/>
        <v>2.1768775563720828E-2</v>
      </c>
      <c r="H12" s="54"/>
      <c r="I12" s="53">
        <f t="shared" si="4"/>
        <v>0</v>
      </c>
      <c r="J12" s="54">
        <f>H12+'2025 Φεβρουάριος'!J12</f>
        <v>0</v>
      </c>
      <c r="K12" s="53">
        <f t="shared" si="5"/>
        <v>0</v>
      </c>
      <c r="L12" s="91">
        <f>'2024_60-69 ΕΞΟΔΑ+ΟΜ 2'!E118</f>
        <v>943.79</v>
      </c>
      <c r="M12" s="53">
        <f t="shared" si="6"/>
        <v>3.1272523491404906E-2</v>
      </c>
      <c r="N12" s="54">
        <f>L12+'2025 Φεβρουάριος'!N12</f>
        <v>943.79</v>
      </c>
      <c r="O12" s="53">
        <f t="shared" si="7"/>
        <v>1.463032649168387E-2</v>
      </c>
      <c r="P12" s="54">
        <f t="shared" si="0"/>
        <v>694.63000000000011</v>
      </c>
      <c r="Q12" s="53">
        <f t="shared" si="1"/>
        <v>0.57603666947424959</v>
      </c>
      <c r="S12"/>
      <c r="T12"/>
      <c r="U12"/>
      <c r="V12"/>
    </row>
    <row r="13" spans="1:22" ht="28.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'2025_ΕΣΟΔΑ'!E7</f>
        <v>354.56</v>
      </c>
      <c r="E13" s="53">
        <f t="shared" si="2"/>
        <v>1.1103592031676841E-2</v>
      </c>
      <c r="F13" s="54">
        <f>D13+'2025 Φεβρουάριος'!F13</f>
        <v>605.99</v>
      </c>
      <c r="G13" s="53">
        <f t="shared" si="3"/>
        <v>8.0514521941011368E-3</v>
      </c>
      <c r="H13" s="54"/>
      <c r="I13" s="53">
        <f t="shared" si="4"/>
        <v>0</v>
      </c>
      <c r="J13" s="54">
        <f>H13+'2025 Φεβρουάριος'!J13</f>
        <v>0</v>
      </c>
      <c r="K13" s="53">
        <f t="shared" si="5"/>
        <v>0</v>
      </c>
      <c r="L13" s="91">
        <f>'2024_60-69 ΕΞΟΔΑ+ΟΜ 2'!E119</f>
        <v>1721.95</v>
      </c>
      <c r="M13" s="53">
        <f t="shared" si="6"/>
        <v>5.7056889589871346E-2</v>
      </c>
      <c r="N13" s="54">
        <f>L13+'2025 Φεβρουάριος'!N13</f>
        <v>1721.95</v>
      </c>
      <c r="O13" s="53">
        <f t="shared" si="7"/>
        <v>2.6693110440198606E-2</v>
      </c>
      <c r="P13" s="54">
        <f t="shared" si="0"/>
        <v>-1115.96</v>
      </c>
      <c r="Q13" s="53">
        <f t="shared" si="1"/>
        <v>2.8415485404049572</v>
      </c>
      <c r="S13"/>
      <c r="T13"/>
      <c r="U13"/>
      <c r="V13"/>
    </row>
    <row r="14" spans="1:22" ht="28.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'2025_ΕΣΟΔΑ'!E8</f>
        <v>100</v>
      </c>
      <c r="E14" s="53">
        <f t="shared" si="2"/>
        <v>3.131653889800553E-3</v>
      </c>
      <c r="F14" s="54">
        <f>D14+'2025 Φεβρουάριος'!F14</f>
        <v>300</v>
      </c>
      <c r="G14" s="53">
        <f t="shared" si="3"/>
        <v>3.9859331972975478E-3</v>
      </c>
      <c r="H14" s="54"/>
      <c r="I14" s="53">
        <f t="shared" si="4"/>
        <v>0</v>
      </c>
      <c r="J14" s="54">
        <f>H14+'2025 Φεβρουάριος'!J14</f>
        <v>0</v>
      </c>
      <c r="K14" s="53">
        <f t="shared" si="5"/>
        <v>0</v>
      </c>
      <c r="L14" s="91">
        <f>'2024_60-69 ΕΞΟΔΑ+ΟΜ 2'!E120</f>
        <v>100</v>
      </c>
      <c r="M14" s="53">
        <f t="shared" si="6"/>
        <v>3.3135044333384447E-3</v>
      </c>
      <c r="N14" s="54">
        <f>L14+'2025 Φεβρουάριος'!N14</f>
        <v>300</v>
      </c>
      <c r="O14" s="53">
        <f t="shared" si="7"/>
        <v>4.6505027045266019E-3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'2025_ΕΣΟΔΑ'!E9</f>
        <v>173.38</v>
      </c>
      <c r="E15" s="53">
        <f t="shared" si="2"/>
        <v>5.4296615141361986E-3</v>
      </c>
      <c r="F15" s="54">
        <f>D15+'2025 Φεβρουάριος'!F15</f>
        <v>270.96000000000004</v>
      </c>
      <c r="G15" s="53">
        <f t="shared" si="3"/>
        <v>3.6000948637991458E-3</v>
      </c>
      <c r="H15" s="54"/>
      <c r="I15" s="53">
        <f t="shared" si="4"/>
        <v>0</v>
      </c>
      <c r="J15" s="54">
        <f>H15+'2025 Φεβρουάριος'!J15</f>
        <v>0</v>
      </c>
      <c r="K15" s="53">
        <f t="shared" si="5"/>
        <v>0</v>
      </c>
      <c r="L15" s="91">
        <f>'2024_60-69 ΕΞΟΔΑ+ΟΜ 2'!E121</f>
        <v>15.32</v>
      </c>
      <c r="M15" s="53">
        <f t="shared" si="6"/>
        <v>5.0762887918744972E-4</v>
      </c>
      <c r="N15" s="54">
        <f>L15+'2025 Φεβρουάριος'!N15</f>
        <v>15.32</v>
      </c>
      <c r="O15" s="53">
        <f t="shared" si="7"/>
        <v>2.3748567144449178E-4</v>
      </c>
      <c r="P15" s="54">
        <f t="shared" si="0"/>
        <v>255.64000000000004</v>
      </c>
      <c r="Q15" s="53">
        <f t="shared" si="1"/>
        <v>5.6539710658399758E-2</v>
      </c>
      <c r="S15"/>
      <c r="T15"/>
      <c r="U15"/>
      <c r="V15"/>
    </row>
    <row r="16" spans="1:22" ht="30.75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'2025_ΕΣΟΔΑ'!E10</f>
        <v>56.45</v>
      </c>
      <c r="E16" s="53">
        <f t="shared" si="2"/>
        <v>1.7678186207924123E-3</v>
      </c>
      <c r="F16" s="54">
        <f>D16+'2025 Φεβρουάριος'!F16</f>
        <v>92.73</v>
      </c>
      <c r="G16" s="53">
        <f t="shared" si="3"/>
        <v>1.2320519512846722E-3</v>
      </c>
      <c r="H16" s="54"/>
      <c r="I16" s="53">
        <f t="shared" si="4"/>
        <v>0</v>
      </c>
      <c r="J16" s="54">
        <f>H16+'2025 Φεβρουάριος'!J16</f>
        <v>0</v>
      </c>
      <c r="K16" s="53">
        <f t="shared" si="5"/>
        <v>0</v>
      </c>
      <c r="L16" s="91">
        <f>'2024_60-69 ΕΞΟΔΑ+ΟΜ 2'!E122</f>
        <v>0</v>
      </c>
      <c r="M16" s="53">
        <f t="shared" si="6"/>
        <v>0</v>
      </c>
      <c r="N16" s="54">
        <f>L16+'2025 Φεβρουάριος'!N16</f>
        <v>0</v>
      </c>
      <c r="O16" s="53">
        <f t="shared" si="7"/>
        <v>0</v>
      </c>
      <c r="P16" s="54">
        <f t="shared" si="0"/>
        <v>92.73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'2025_ΕΣΟΔΑ'!E11</f>
        <v>464.6</v>
      </c>
      <c r="E17" s="53">
        <f t="shared" si="2"/>
        <v>1.454966397201337E-2</v>
      </c>
      <c r="F17" s="54">
        <f>D17+'2025 Φεβρουάριος'!F17</f>
        <v>464.6</v>
      </c>
      <c r="G17" s="53">
        <f t="shared" si="3"/>
        <v>6.1728818782148028E-3</v>
      </c>
      <c r="H17" s="54"/>
      <c r="I17" s="53">
        <f t="shared" si="4"/>
        <v>0</v>
      </c>
      <c r="J17" s="54">
        <f>H17+'2025 Φεβρουάριος'!J17</f>
        <v>0</v>
      </c>
      <c r="K17" s="53">
        <f t="shared" si="5"/>
        <v>0</v>
      </c>
      <c r="L17" s="91">
        <f>'2024_60-69 ΕΞΟΔΑ+ΟΜ 2'!E123</f>
        <v>0</v>
      </c>
      <c r="M17" s="53">
        <f t="shared" si="6"/>
        <v>0</v>
      </c>
      <c r="N17" s="54">
        <f>L17+'2025 Φεβρουάριος'!N17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'2025_ΕΣΟΔΑ'!E12</f>
        <v>0</v>
      </c>
      <c r="E18" s="53">
        <f t="shared" si="2"/>
        <v>0</v>
      </c>
      <c r="F18" s="54">
        <f>D18+'2025 Φεβρουάριος'!F18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Φεβρουάριος'!J18</f>
        <v>0</v>
      </c>
      <c r="K18" s="53">
        <f t="shared" si="5"/>
        <v>0</v>
      </c>
      <c r="L18" s="91">
        <f>'2024_60-69 ΕΞΟΔΑ+ΟΜ 2'!E124</f>
        <v>0</v>
      </c>
      <c r="M18" s="53">
        <f t="shared" si="6"/>
        <v>0</v>
      </c>
      <c r="N18" s="54">
        <f>L18+'2025 Φεβρουάριος'!N18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'2025_ΕΣΟΔΑ'!E13</f>
        <v>0</v>
      </c>
      <c r="E19" s="53">
        <f t="shared" si="2"/>
        <v>0</v>
      </c>
      <c r="F19" s="54">
        <f>D19+'2025 Φεβρουάριος'!F19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Φεβρουάριος'!J19</f>
        <v>0</v>
      </c>
      <c r="K19" s="53">
        <f t="shared" si="5"/>
        <v>0</v>
      </c>
      <c r="L19" s="91">
        <f>'2024_60-69 ΕΞΟΔΑ+ΟΜ 2'!E125</f>
        <v>0</v>
      </c>
      <c r="M19" s="53">
        <f t="shared" si="6"/>
        <v>0</v>
      </c>
      <c r="N19" s="54">
        <f>L19+'2025 Φεβρουάριος'!N19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'2025_ΕΣΟΔΑ'!E14</f>
        <v>0</v>
      </c>
      <c r="E20" s="53">
        <f t="shared" si="2"/>
        <v>0</v>
      </c>
      <c r="F20" s="54">
        <f>D20+'2025 Φεβρουάριος'!F20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Φεβρουάριος'!J20</f>
        <v>0</v>
      </c>
      <c r="K20" s="53">
        <f t="shared" si="5"/>
        <v>0</v>
      </c>
      <c r="L20" s="91">
        <f>'2024_60-69 ΕΞΟΔΑ+ΟΜ 2'!E126</f>
        <v>0</v>
      </c>
      <c r="M20" s="53">
        <f t="shared" si="6"/>
        <v>0</v>
      </c>
      <c r="N20" s="54">
        <f>L20+'2025 Φεβρουάριος'!N20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'2025_ΕΣΟΔΑ'!E15</f>
        <v>230.09</v>
      </c>
      <c r="E21" s="53">
        <f t="shared" si="2"/>
        <v>7.2056224350420927E-3</v>
      </c>
      <c r="F21" s="54">
        <f>D21+'2025 Φεβρουάριος'!F21</f>
        <v>230.09</v>
      </c>
      <c r="G21" s="53">
        <f t="shared" si="3"/>
        <v>3.0570778978873093E-3</v>
      </c>
      <c r="H21" s="54"/>
      <c r="I21" s="53">
        <f t="shared" si="4"/>
        <v>0</v>
      </c>
      <c r="J21" s="54">
        <f>H21+'2025 Φεβρουάριος'!J21</f>
        <v>0</v>
      </c>
      <c r="K21" s="53">
        <f t="shared" si="5"/>
        <v>0</v>
      </c>
      <c r="L21" s="91">
        <f>'2024_60-69 ΕΞΟΔΑ+ΟΜ 2'!E127</f>
        <v>0</v>
      </c>
      <c r="M21" s="53">
        <f t="shared" si="6"/>
        <v>0</v>
      </c>
      <c r="N21" s="54">
        <f>L21+'2025 Φεβρουάριος'!N21</f>
        <v>0</v>
      </c>
      <c r="O21" s="53">
        <f t="shared" si="7"/>
        <v>0</v>
      </c>
      <c r="P21" s="54">
        <f t="shared" si="0"/>
        <v>230.09</v>
      </c>
      <c r="Q21" s="53">
        <f t="shared" si="1"/>
        <v>0</v>
      </c>
      <c r="S21"/>
      <c r="T21"/>
      <c r="U21"/>
      <c r="V21"/>
    </row>
    <row r="22" spans="1:22" ht="27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'2025_ΕΣΟΔΑ'!E16</f>
        <v>0</v>
      </c>
      <c r="E22" s="53">
        <f t="shared" si="2"/>
        <v>0</v>
      </c>
      <c r="F22" s="54">
        <f>D22+'2025 Φεβρουάριος'!F22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Φεβρουάριος'!J22</f>
        <v>0</v>
      </c>
      <c r="K22" s="53">
        <f t="shared" si="5"/>
        <v>0</v>
      </c>
      <c r="L22" s="91">
        <f>'2024_60-69 ΕΞΟΔΑ+ΟΜ 2'!E128</f>
        <v>0</v>
      </c>
      <c r="M22" s="53">
        <f t="shared" si="6"/>
        <v>0</v>
      </c>
      <c r="N22" s="54">
        <f>L22+'2025 Φεβρουάριος'!N22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'2025_ΕΣΟΔΑ'!E17</f>
        <v>495.58</v>
      </c>
      <c r="E23" s="53">
        <f t="shared" si="2"/>
        <v>1.551985034707358E-2</v>
      </c>
      <c r="F23" s="54">
        <f>D23+'2025 Φεβρουάριος'!F23</f>
        <v>495.58</v>
      </c>
      <c r="G23" s="53">
        <f t="shared" si="3"/>
        <v>6.5844959130557292E-3</v>
      </c>
      <c r="H23" s="54"/>
      <c r="I23" s="53">
        <f t="shared" si="4"/>
        <v>0</v>
      </c>
      <c r="J23" s="54">
        <f>H23+'2025 Φεβρουάριος'!J23</f>
        <v>0</v>
      </c>
      <c r="K23" s="53">
        <f t="shared" si="5"/>
        <v>0</v>
      </c>
      <c r="L23" s="91">
        <f>'2024_60-69 ΕΞΟΔΑ+ΟΜ 2'!E129</f>
        <v>201.48</v>
      </c>
      <c r="M23" s="53">
        <f t="shared" si="6"/>
        <v>6.6760487322902974E-3</v>
      </c>
      <c r="N23" s="54">
        <f>L23+'2025 Φεβρουάριος'!N23</f>
        <v>201.48</v>
      </c>
      <c r="O23" s="53">
        <f t="shared" si="7"/>
        <v>3.1232776163600652E-3</v>
      </c>
      <c r="P23" s="54">
        <f t="shared" si="0"/>
        <v>294.10000000000002</v>
      </c>
      <c r="Q23" s="53">
        <f t="shared" si="1"/>
        <v>0.40655393680132368</v>
      </c>
      <c r="S23"/>
      <c r="T23"/>
      <c r="U23"/>
      <c r="V23"/>
    </row>
    <row r="24" spans="1:22" ht="27.7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'2025_ΕΣΟΔΑ'!E18</f>
        <v>0</v>
      </c>
      <c r="E24" s="53">
        <f t="shared" si="2"/>
        <v>0</v>
      </c>
      <c r="F24" s="54">
        <f>D24+'2025 Φεβρουάριος'!F24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Φεβρουάριος'!J24</f>
        <v>0</v>
      </c>
      <c r="K24" s="53">
        <f t="shared" si="5"/>
        <v>0</v>
      </c>
      <c r="L24" s="91">
        <f>'2024_60-69 ΕΞΟΔΑ+ΟΜ 2'!E130</f>
        <v>114.6</v>
      </c>
      <c r="M24" s="53">
        <f t="shared" si="6"/>
        <v>3.7972760806058571E-3</v>
      </c>
      <c r="N24" s="54">
        <f>L24+'2025 Φεβρουάριος'!N24</f>
        <v>129.6</v>
      </c>
      <c r="O24" s="53">
        <f t="shared" si="7"/>
        <v>2.009017168355492E-3</v>
      </c>
      <c r="P24" s="54">
        <f t="shared" si="0"/>
        <v>-129.6</v>
      </c>
      <c r="Q24" s="53" t="e">
        <f t="shared" si="1"/>
        <v>#DIV/0!</v>
      </c>
      <c r="S24"/>
      <c r="T24"/>
      <c r="U24"/>
      <c r="V24"/>
    </row>
    <row r="25" spans="1:22" ht="29.2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'2025_ΕΣΟΔΑ'!E19</f>
        <v>0</v>
      </c>
      <c r="E25" s="53">
        <f t="shared" si="2"/>
        <v>0</v>
      </c>
      <c r="F25" s="54">
        <f>D25+'2025 Φεβρουάριος'!F25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Φεβρουάριος'!J25</f>
        <v>0</v>
      </c>
      <c r="K25" s="53">
        <f t="shared" si="5"/>
        <v>0</v>
      </c>
      <c r="L25" s="91">
        <f>'2024_60-69 ΕΞΟΔΑ+ΟΜ 2'!E131</f>
        <v>0</v>
      </c>
      <c r="M25" s="53">
        <f t="shared" si="6"/>
        <v>0</v>
      </c>
      <c r="N25" s="54">
        <f>L25+'2025 Φεβρουάριος'!N25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'2025_ΕΣΟΔΑ'!E20</f>
        <v>0</v>
      </c>
      <c r="E26" s="53">
        <f t="shared" si="2"/>
        <v>0</v>
      </c>
      <c r="F26" s="54">
        <f>D26+'2025 Φεβρουάριος'!F26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Φεβρουάριος'!J26</f>
        <v>0</v>
      </c>
      <c r="K26" s="53">
        <f t="shared" si="5"/>
        <v>0</v>
      </c>
      <c r="L26" s="91">
        <f>'2024_60-69 ΕΞΟΔΑ+ΟΜ 2'!E132</f>
        <v>0</v>
      </c>
      <c r="M26" s="53">
        <f t="shared" si="6"/>
        <v>0</v>
      </c>
      <c r="N26" s="54">
        <f>L26+'2025 Φεβρουάριος'!N26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'2025_ΕΣΟΔΑ'!E21</f>
        <v>0</v>
      </c>
      <c r="E27" s="53">
        <f t="shared" si="2"/>
        <v>0</v>
      </c>
      <c r="F27" s="54">
        <f>D27+'2025 Φεβρουάριος'!F27</f>
        <v>14.25</v>
      </c>
      <c r="G27" s="53">
        <f t="shared" si="3"/>
        <v>1.8933182687163352E-4</v>
      </c>
      <c r="H27" s="54"/>
      <c r="I27" s="53">
        <f t="shared" si="4"/>
        <v>0</v>
      </c>
      <c r="J27" s="54">
        <f>H27+'2025 Φεβρουάριος'!J27</f>
        <v>0</v>
      </c>
      <c r="K27" s="53">
        <f t="shared" si="5"/>
        <v>0</v>
      </c>
      <c r="L27" s="91">
        <f>'2024_60-69 ΕΞΟΔΑ+ΟΜ 2'!E133</f>
        <v>0</v>
      </c>
      <c r="M27" s="53">
        <f t="shared" si="6"/>
        <v>0</v>
      </c>
      <c r="N27" s="54">
        <f>L27+'2025 Φεβρουάριος'!N27</f>
        <v>0</v>
      </c>
      <c r="O27" s="53">
        <f t="shared" si="7"/>
        <v>0</v>
      </c>
      <c r="P27" s="54">
        <f t="shared" ref="P27:P29" si="8">F27-N27</f>
        <v>14.25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'2025_ΕΣΟΔΑ'!E22</f>
        <v>0</v>
      </c>
      <c r="E28" s="53">
        <f t="shared" si="2"/>
        <v>0</v>
      </c>
      <c r="F28" s="54">
        <f>D28+'2025 Φεβρουάριος'!F28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Φεβρουάριος'!J28</f>
        <v>0</v>
      </c>
      <c r="K28" s="53">
        <f t="shared" si="5"/>
        <v>0</v>
      </c>
      <c r="L28" s="91">
        <f>'2024_60-69 ΕΞΟΔΑ+ΟΜ 2'!E134</f>
        <v>0</v>
      </c>
      <c r="M28" s="53">
        <f t="shared" si="6"/>
        <v>0</v>
      </c>
      <c r="N28" s="54">
        <f>L28+'2025 Φεβρουάριος'!N28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'2025_ΕΣΟΔΑ'!E23</f>
        <v>100</v>
      </c>
      <c r="E29" s="53">
        <f t="shared" si="2"/>
        <v>3.131653889800553E-3</v>
      </c>
      <c r="F29" s="54">
        <f>D29+'2025 Φεβρουάριος'!F29</f>
        <v>104</v>
      </c>
      <c r="G29" s="53">
        <f t="shared" si="3"/>
        <v>1.3817901750631499E-3</v>
      </c>
      <c r="H29" s="54"/>
      <c r="I29" s="53">
        <f>H29/$H$7</f>
        <v>0</v>
      </c>
      <c r="J29" s="54">
        <f>H29+'2025 Φεβρουάριος'!J29</f>
        <v>0</v>
      </c>
      <c r="K29" s="53">
        <f t="shared" si="5"/>
        <v>0</v>
      </c>
      <c r="L29" s="91">
        <f>'2024_60-69 ΕΞΟΔΑ+ΟΜ 2'!E135</f>
        <v>6.22</v>
      </c>
      <c r="M29" s="53">
        <f t="shared" si="6"/>
        <v>2.0609997575365122E-4</v>
      </c>
      <c r="N29" s="54">
        <f>L29+'2025 Φεβρουάριος'!N29</f>
        <v>5356.64</v>
      </c>
      <c r="O29" s="53">
        <f t="shared" si="7"/>
        <v>8.3036896023917922E-2</v>
      </c>
      <c r="P29" s="54">
        <f t="shared" si="8"/>
        <v>-5252.64</v>
      </c>
      <c r="Q29" s="53">
        <f t="shared" si="9"/>
        <v>51.50615384615385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'2025_ΕΣΟΔΑ'!E24</f>
        <v>-149.79</v>
      </c>
      <c r="E30" s="53">
        <f t="shared" ref="E30" si="10">D30/$D$7</f>
        <v>-4.6909043615322478E-3</v>
      </c>
      <c r="F30" s="54">
        <f>D30+'2025 Φεβρουάριος'!F30</f>
        <v>-355.25</v>
      </c>
      <c r="G30" s="53">
        <f t="shared" ref="G30" si="11">F30/$F$7</f>
        <v>-4.7200092277998465E-3</v>
      </c>
      <c r="H30" s="54"/>
      <c r="I30" s="53">
        <f>H30/$H$7</f>
        <v>0</v>
      </c>
      <c r="J30" s="54">
        <f>H30+'2025 Φεβρουάριος'!J30</f>
        <v>0</v>
      </c>
      <c r="K30" s="53">
        <f t="shared" ref="K30" si="12">J30/$J$7</f>
        <v>0</v>
      </c>
      <c r="L30" s="91">
        <f>'2024_60-69 ΕΞΟΔΑ+ΟΜ 2'!E136</f>
        <v>-135.77000000000001</v>
      </c>
      <c r="M30" s="53">
        <f t="shared" ref="M30" si="13">L30/$L$7</f>
        <v>-4.4987449691436063E-3</v>
      </c>
      <c r="N30" s="54">
        <f>L30+'2025 Φεβρουάριος'!N30</f>
        <v>-280.89999999999998</v>
      </c>
      <c r="O30" s="53">
        <f t="shared" ref="O30" si="14">N30/$N$7</f>
        <v>-4.3544206990050738E-3</v>
      </c>
      <c r="P30" s="54">
        <f t="shared" ref="P30" si="15">F30-N30</f>
        <v>-74.350000000000023</v>
      </c>
      <c r="Q30" s="53">
        <f t="shared" ref="Q30" si="16">N30/F30</f>
        <v>0.79071076706544685</v>
      </c>
      <c r="S30"/>
      <c r="T30"/>
      <c r="U30"/>
      <c r="V30"/>
    </row>
    <row r="31" spans="1:22" ht="24.7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'2025_ΕΣΟΔΑ'!E25</f>
        <v>0</v>
      </c>
      <c r="E31" s="53">
        <f t="shared" ref="E31:E37" si="17">D31/$D$7</f>
        <v>0</v>
      </c>
      <c r="F31" s="54">
        <f>D31+'2025 Φεβρουάριος'!F31</f>
        <v>0</v>
      </c>
      <c r="G31" s="53">
        <f t="shared" ref="G31:G37" si="18">F31/$F$7</f>
        <v>0</v>
      </c>
      <c r="H31" s="54"/>
      <c r="I31" s="53">
        <f t="shared" ref="I31:I37" si="19">H31/$H$7</f>
        <v>0</v>
      </c>
      <c r="J31" s="54">
        <f>H31+'2025 Φεβρουάριος'!J31</f>
        <v>0</v>
      </c>
      <c r="K31" s="53">
        <f t="shared" ref="K31:K37" si="20">J31/$J$7</f>
        <v>0</v>
      </c>
      <c r="L31" s="91">
        <f>'2024_60-69 ΕΞΟΔΑ+ΟΜ 2'!E137</f>
        <v>0</v>
      </c>
      <c r="M31" s="53">
        <f t="shared" ref="M31:M37" si="21">L31/$L$7</f>
        <v>0</v>
      </c>
      <c r="N31" s="54">
        <f>L31+'2025 Φεβρουάριος'!N31</f>
        <v>0</v>
      </c>
      <c r="O31" s="53">
        <f t="shared" ref="O31:O37" si="22">N31/$N$7</f>
        <v>0</v>
      </c>
      <c r="P31" s="54">
        <f t="shared" ref="P31:P37" si="23">F31-N31</f>
        <v>0</v>
      </c>
      <c r="Q31" s="53" t="e">
        <f t="shared" ref="Q31:Q37" si="24">N31/F31</f>
        <v>#DIV/0!</v>
      </c>
      <c r="S31"/>
      <c r="T31"/>
      <c r="U31"/>
      <c r="V31"/>
    </row>
    <row r="32" spans="1:22" ht="24.7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'2025_ΕΣΟΔΑ'!E26</f>
        <v>0</v>
      </c>
      <c r="E32" s="53">
        <f t="shared" si="17"/>
        <v>0</v>
      </c>
      <c r="F32" s="54">
        <f>D32+'2025 Φεβρουάριος'!F32</f>
        <v>0</v>
      </c>
      <c r="G32" s="53">
        <f t="shared" si="18"/>
        <v>0</v>
      </c>
      <c r="H32" s="54"/>
      <c r="I32" s="53">
        <f t="shared" si="19"/>
        <v>0</v>
      </c>
      <c r="J32" s="54">
        <f>H32+'2025 Φεβρουάριος'!J32</f>
        <v>0</v>
      </c>
      <c r="K32" s="53">
        <f t="shared" si="20"/>
        <v>0</v>
      </c>
      <c r="L32" s="91">
        <f>'2024_60-69 ΕΞΟΔΑ+ΟΜ 2'!E138</f>
        <v>0</v>
      </c>
      <c r="M32" s="53">
        <f t="shared" si="21"/>
        <v>0</v>
      </c>
      <c r="N32" s="54">
        <f>L32+'2025 Φεβρουάριος'!N32</f>
        <v>0</v>
      </c>
      <c r="O32" s="53">
        <f t="shared" si="22"/>
        <v>0</v>
      </c>
      <c r="P32" s="54">
        <f t="shared" si="23"/>
        <v>0</v>
      </c>
      <c r="Q32" s="53" t="e">
        <f t="shared" si="24"/>
        <v>#DIV/0!</v>
      </c>
      <c r="S32"/>
      <c r="T32"/>
      <c r="U32"/>
      <c r="V32"/>
    </row>
    <row r="33" spans="1:22" ht="24.7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'2025_ΕΣΟΔΑ'!E27</f>
        <v>0</v>
      </c>
      <c r="E33" s="53">
        <f t="shared" si="17"/>
        <v>0</v>
      </c>
      <c r="F33" s="54">
        <f>D33+'2025 Φεβρουάριος'!F33</f>
        <v>0</v>
      </c>
      <c r="G33" s="53">
        <f t="shared" si="18"/>
        <v>0</v>
      </c>
      <c r="H33" s="54"/>
      <c r="I33" s="53">
        <f t="shared" si="19"/>
        <v>0</v>
      </c>
      <c r="J33" s="54">
        <f>H33+'2025 Φεβρουάριος'!J33</f>
        <v>0</v>
      </c>
      <c r="K33" s="53">
        <f t="shared" si="20"/>
        <v>0</v>
      </c>
      <c r="L33" s="91">
        <f>'2024_60-69 ΕΞΟΔΑ+ΟΜ 2'!E139</f>
        <v>0</v>
      </c>
      <c r="M33" s="53">
        <f t="shared" si="21"/>
        <v>0</v>
      </c>
      <c r="N33" s="54">
        <f>L33+'2025 Φεβρουάριος'!N33</f>
        <v>0</v>
      </c>
      <c r="O33" s="53">
        <f t="shared" si="22"/>
        <v>0</v>
      </c>
      <c r="P33" s="54">
        <f t="shared" si="23"/>
        <v>0</v>
      </c>
      <c r="Q33" s="53" t="e">
        <f t="shared" si="24"/>
        <v>#DIV/0!</v>
      </c>
      <c r="S33"/>
      <c r="T33"/>
      <c r="U33"/>
      <c r="V33"/>
    </row>
    <row r="34" spans="1:22" ht="24.7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'2025_ΕΣΟΔΑ'!E28</f>
        <v>0</v>
      </c>
      <c r="E34" s="53">
        <f t="shared" si="17"/>
        <v>0</v>
      </c>
      <c r="F34" s="54">
        <f>D34+'2025 Φεβρουάριος'!F34</f>
        <v>0</v>
      </c>
      <c r="G34" s="53">
        <f t="shared" si="18"/>
        <v>0</v>
      </c>
      <c r="H34" s="54"/>
      <c r="I34" s="53">
        <f t="shared" si="19"/>
        <v>0</v>
      </c>
      <c r="J34" s="54">
        <f>H34+'2025 Φεβρουάριος'!J34</f>
        <v>0</v>
      </c>
      <c r="K34" s="53">
        <f t="shared" si="20"/>
        <v>0</v>
      </c>
      <c r="L34" s="91">
        <f>'2024_60-69 ΕΞΟΔΑ+ΟΜ 2'!E140</f>
        <v>0</v>
      </c>
      <c r="M34" s="53">
        <f t="shared" si="21"/>
        <v>0</v>
      </c>
      <c r="N34" s="54">
        <f>L34+'2025 Φεβρουάριος'!N34</f>
        <v>0</v>
      </c>
      <c r="O34" s="53">
        <f t="shared" si="22"/>
        <v>0</v>
      </c>
      <c r="P34" s="54">
        <f t="shared" si="23"/>
        <v>0</v>
      </c>
      <c r="Q34" s="53" t="e">
        <f t="shared" si="24"/>
        <v>#DIV/0!</v>
      </c>
      <c r="S34"/>
      <c r="T34"/>
      <c r="U34"/>
      <c r="V34"/>
    </row>
    <row r="35" spans="1:22" ht="24.7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'2025_ΕΣΟΔΑ'!E29</f>
        <v>0</v>
      </c>
      <c r="E35" s="53">
        <f t="shared" si="17"/>
        <v>0</v>
      </c>
      <c r="F35" s="54">
        <f>D35+'2025 Φεβρουάριος'!F35</f>
        <v>0</v>
      </c>
      <c r="G35" s="53">
        <f t="shared" si="18"/>
        <v>0</v>
      </c>
      <c r="H35" s="54"/>
      <c r="I35" s="53">
        <f t="shared" si="19"/>
        <v>0</v>
      </c>
      <c r="J35" s="54">
        <f>H35+'2025 Φεβρουάριος'!J35</f>
        <v>0</v>
      </c>
      <c r="K35" s="53">
        <f t="shared" si="20"/>
        <v>0</v>
      </c>
      <c r="L35" s="91">
        <f>'2024_60-69 ΕΞΟΔΑ+ΟΜ 2'!E141</f>
        <v>0</v>
      </c>
      <c r="M35" s="53">
        <f t="shared" si="21"/>
        <v>0</v>
      </c>
      <c r="N35" s="54">
        <f>L35+'2025 Φεβρουάριος'!N35</f>
        <v>0</v>
      </c>
      <c r="O35" s="53">
        <f t="shared" si="22"/>
        <v>0</v>
      </c>
      <c r="P35" s="54">
        <f t="shared" si="23"/>
        <v>0</v>
      </c>
      <c r="Q35" s="53" t="e">
        <f t="shared" si="24"/>
        <v>#DIV/0!</v>
      </c>
      <c r="S35"/>
      <c r="T35"/>
      <c r="U35"/>
      <c r="V35"/>
    </row>
    <row r="36" spans="1:22" ht="24.7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'2025_ΕΣΟΔΑ'!E30</f>
        <v>0</v>
      </c>
      <c r="E36" s="53">
        <f t="shared" si="17"/>
        <v>0</v>
      </c>
      <c r="F36" s="54">
        <f>D36+'2025 Φεβρουάριος'!F36</f>
        <v>0</v>
      </c>
      <c r="G36" s="53">
        <f t="shared" si="18"/>
        <v>0</v>
      </c>
      <c r="H36" s="54"/>
      <c r="I36" s="53">
        <f t="shared" si="19"/>
        <v>0</v>
      </c>
      <c r="J36" s="54">
        <f>H36+'2025 Φεβρουάριος'!J36</f>
        <v>0</v>
      </c>
      <c r="K36" s="53">
        <f t="shared" si="20"/>
        <v>0</v>
      </c>
      <c r="L36" s="91">
        <f>'2024_60-69 ΕΞΟΔΑ+ΟΜ 2'!E142</f>
        <v>0</v>
      </c>
      <c r="M36" s="53">
        <f t="shared" si="21"/>
        <v>0</v>
      </c>
      <c r="N36" s="54">
        <f>L36+'2025 Φεβρουάριος'!N36</f>
        <v>0</v>
      </c>
      <c r="O36" s="53">
        <f t="shared" si="22"/>
        <v>0</v>
      </c>
      <c r="P36" s="54">
        <f t="shared" si="23"/>
        <v>0</v>
      </c>
      <c r="Q36" s="53" t="e">
        <f t="shared" si="24"/>
        <v>#DIV/0!</v>
      </c>
      <c r="S36"/>
      <c r="T36"/>
      <c r="U36"/>
      <c r="V36"/>
    </row>
    <row r="37" spans="1:22" ht="24.7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'2025_ΕΣΟΔΑ'!E31</f>
        <v>0</v>
      </c>
      <c r="E37" s="53">
        <f t="shared" si="17"/>
        <v>0</v>
      </c>
      <c r="F37" s="54">
        <f>D37+'2025 Φεβρουάριος'!F37</f>
        <v>0</v>
      </c>
      <c r="G37" s="53">
        <f t="shared" si="18"/>
        <v>0</v>
      </c>
      <c r="H37" s="54"/>
      <c r="I37" s="53">
        <f t="shared" si="19"/>
        <v>0</v>
      </c>
      <c r="J37" s="54">
        <f>H37+'2025 Φεβρουάριος'!J37</f>
        <v>0</v>
      </c>
      <c r="K37" s="53">
        <f t="shared" si="20"/>
        <v>0</v>
      </c>
      <c r="L37" s="91">
        <f>'2024_60-69 ΕΞΟΔΑ+ΟΜ 2'!E143</f>
        <v>0</v>
      </c>
      <c r="M37" s="53">
        <f t="shared" si="21"/>
        <v>0</v>
      </c>
      <c r="N37" s="54">
        <f>L37+'2025 Φεβρουάριος'!N37</f>
        <v>0</v>
      </c>
      <c r="O37" s="53">
        <f t="shared" si="22"/>
        <v>0</v>
      </c>
      <c r="P37" s="54">
        <f t="shared" si="23"/>
        <v>0</v>
      </c>
      <c r="Q37" s="53" t="e">
        <f t="shared" si="24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'2025_ΕΣΟΔΑ'!E32</f>
        <v>31932.008938053095</v>
      </c>
      <c r="E38" s="82"/>
      <c r="F38" s="65">
        <f>'2025_ΕΣΟΔΑ'!E34</f>
        <v>75264.683362831856</v>
      </c>
      <c r="G38" s="82"/>
      <c r="H38" s="65">
        <f>SUM(H8:H31)</f>
        <v>47827.872896038178</v>
      </c>
      <c r="I38" s="82"/>
      <c r="J38" s="65">
        <f>SUM(J8:J31)</f>
        <v>126436.76149802443</v>
      </c>
      <c r="K38" s="82"/>
      <c r="L38" s="65">
        <f>SUM(L8:L31)</f>
        <v>30179.528053097343</v>
      </c>
      <c r="M38" s="82"/>
      <c r="N38" s="65">
        <f>SUM(N8:N31)</f>
        <v>64509.155044247738</v>
      </c>
      <c r="O38" s="82"/>
      <c r="P38" s="65">
        <f>SUM(P8:P31)</f>
        <v>10755.528318584116</v>
      </c>
      <c r="Q38" s="82"/>
      <c r="S38"/>
      <c r="T38"/>
      <c r="U38"/>
      <c r="V38"/>
    </row>
    <row r="39" spans="1:22" ht="39.7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39.7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ΑΝΤΙΣΤΟΙΧΙΣΗ!$F$108</f>
        <v xml:space="preserve">ΜΑΡΤΙΟΣ ΤΡΕΧΟΝ ΕΤΟΣ </v>
      </c>
      <c r="E41" s="433"/>
      <c r="F41" s="433"/>
      <c r="G41" s="109">
        <f>ΑΝΤΙΣΤΟΙΧΙΣΗ!$D$34</f>
        <v>2025</v>
      </c>
      <c r="H41" s="433" t="str">
        <f>ΑΝΤΙΣΤΟΙΧΙΣΗ!$F$108</f>
        <v xml:space="preserve">ΜΑΡΤΙΟΣ ΤΡΕΧΟΝ ΕΤΟΣ </v>
      </c>
      <c r="I41" s="433"/>
      <c r="J41" s="433"/>
      <c r="K41" s="109">
        <f>ΑΝΤΙΣΤΟΙΧΙΣΗ!$D$34</f>
        <v>2025</v>
      </c>
      <c r="L41" s="433" t="str">
        <f>ΑΝΤΙΣΤΟΙΧΙΣΗ!$F$122</f>
        <v>ΜΑΡΤΙΟΣ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80.25" customHeight="1">
      <c r="A42" s="173">
        <v>41</v>
      </c>
      <c r="B42" s="173" t="s">
        <v>383</v>
      </c>
      <c r="C42" s="113" t="s">
        <v>307</v>
      </c>
      <c r="D42" s="113" t="s">
        <v>375</v>
      </c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393</v>
      </c>
      <c r="P42" s="114" t="s">
        <v>305</v>
      </c>
      <c r="Q42" s="114" t="s">
        <v>312</v>
      </c>
      <c r="S42"/>
      <c r="T42"/>
      <c r="U42"/>
      <c r="V42"/>
    </row>
    <row r="43" spans="1:22" ht="21" customHeight="1">
      <c r="A43" s="174">
        <v>42</v>
      </c>
      <c r="B43" s="181" t="s">
        <v>1</v>
      </c>
      <c r="C43" s="83" t="s">
        <v>34</v>
      </c>
      <c r="D43" s="65">
        <f>SUM(D44:D73)</f>
        <v>42125.58666666667</v>
      </c>
      <c r="E43" s="82"/>
      <c r="F43" s="65">
        <f>SUM(F44:F73)</f>
        <v>124215.29999999999</v>
      </c>
      <c r="G43" s="82"/>
      <c r="H43" s="65">
        <f>SUM(H44:H73)</f>
        <v>40475.077190000004</v>
      </c>
      <c r="I43" s="82"/>
      <c r="J43" s="65">
        <f>SUM(J44:J73)</f>
        <v>117921.688265</v>
      </c>
      <c r="K43" s="82"/>
      <c r="L43" s="65">
        <f>SUM(L44:L73)</f>
        <v>49146.879999999983</v>
      </c>
      <c r="M43" s="82"/>
      <c r="N43" s="65">
        <f>SUM(N44:N73)</f>
        <v>127607.62</v>
      </c>
      <c r="O43" s="82"/>
      <c r="P43" s="65">
        <f>SUM(P44:P73)</f>
        <v>-1637.6999999999989</v>
      </c>
      <c r="Q43" s="82"/>
      <c r="S43"/>
      <c r="T43"/>
      <c r="U43"/>
      <c r="V43"/>
    </row>
    <row r="44" spans="1:22" ht="28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2'!F4</f>
        <v>3372.31</v>
      </c>
      <c r="E44" s="76">
        <f>D44/$D$43</f>
        <v>8.0053721902666269E-2</v>
      </c>
      <c r="F44" s="66">
        <f>'2025 Φεβρουάριος'!F44+'2025 Μάρτιος'!D44</f>
        <v>7719.52</v>
      </c>
      <c r="G44" s="76">
        <f>F44/$F$43</f>
        <v>6.2146289547261903E-2</v>
      </c>
      <c r="H44" s="56">
        <f>ΠΡΟΥΠΟΛΟΓΙΣΜΟΣ_ΕΞΟΔΑ!F7</f>
        <v>4850</v>
      </c>
      <c r="I44" s="426">
        <f>H44/$H$43</f>
        <v>0.11982682521475876</v>
      </c>
      <c r="J44" s="66">
        <f>H44+'2025 Φεβρουάριος'!J44</f>
        <v>14550</v>
      </c>
      <c r="K44" s="430">
        <f>J44/$J$43</f>
        <v>0.12338697159170968</v>
      </c>
      <c r="L44" s="56">
        <f>'2024_60-69 ΕΞΟΔΑ+ΟΜ 2'!F4</f>
        <v>3424.67</v>
      </c>
      <c r="M44" s="76">
        <f>L44/$L$43</f>
        <v>6.968234809615588E-2</v>
      </c>
      <c r="N44" s="66">
        <f>L44+'2025 Φεβρουάριος'!N44</f>
        <v>9357.2199999999993</v>
      </c>
      <c r="O44" s="76">
        <f>N44/$N$43</f>
        <v>7.3328066145266241E-2</v>
      </c>
      <c r="P44" s="66">
        <f>F44-N44</f>
        <v>-1637.6999999999989</v>
      </c>
      <c r="Q44" s="76">
        <f>N44/F44</f>
        <v>1.2121504964039214</v>
      </c>
      <c r="S44"/>
      <c r="T44"/>
      <c r="U44"/>
      <c r="V44"/>
    </row>
    <row r="45" spans="1:22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2'!F5</f>
        <v>4953.84</v>
      </c>
      <c r="E45" s="76">
        <f t="shared" ref="E45:E68" si="25">D45/$D$43</f>
        <v>0.11759693791801594</v>
      </c>
      <c r="F45" s="66">
        <f>'2025 Φεβρουάριος'!F45+'2025 Μάρτιος'!D45</f>
        <v>12236.11</v>
      </c>
      <c r="G45" s="76">
        <f t="shared" ref="G45:G68" si="26">F45/$F$43</f>
        <v>9.8507269233339217E-2</v>
      </c>
      <c r="H45" s="56">
        <f>ΠΡΟΥΠΟΛΟΓΙΣΜΟΣ_ΕΞΟΔΑ!F11</f>
        <v>4450</v>
      </c>
      <c r="I45" s="426">
        <f t="shared" ref="I45:I71" si="27">H45/$H$43</f>
        <v>0.10994420045477866</v>
      </c>
      <c r="J45" s="66">
        <f>H45+'2025 Φεβρουάριος'!J45</f>
        <v>13350</v>
      </c>
      <c r="K45" s="430">
        <f t="shared" ref="K45:K73" si="28">J45/$J$43</f>
        <v>0.11321072651198104</v>
      </c>
      <c r="L45" s="56">
        <f>'2024_60-69 ΕΞΟΔΑ+ΟΜ 2'!F5</f>
        <v>11008.529999999999</v>
      </c>
      <c r="M45" s="76">
        <f t="shared" ref="M45:M71" si="29">L45/$L$43</f>
        <v>0.22399244875768315</v>
      </c>
      <c r="N45" s="66">
        <f>L45+'2025 Φεβρουάριος'!N45</f>
        <v>19901.28</v>
      </c>
      <c r="O45" s="76">
        <f t="shared" ref="O45:O71" si="30">N45/$N$43</f>
        <v>0.15595683079113928</v>
      </c>
      <c r="P45" s="66"/>
      <c r="Q45" s="76">
        <f t="shared" ref="Q45:Q71" si="31">N45/F45</f>
        <v>1.6264384677810184</v>
      </c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2'!F6</f>
        <v>2472.37</v>
      </c>
      <c r="E46" s="76">
        <f t="shared" si="25"/>
        <v>5.8690458593811071E-2</v>
      </c>
      <c r="F46" s="66">
        <f>'2025 Φεβρουάριος'!F46+'2025 Μάρτιος'!D46</f>
        <v>6081.15</v>
      </c>
      <c r="G46" s="76">
        <f t="shared" si="26"/>
        <v>4.8956529509649779E-2</v>
      </c>
      <c r="H46" s="56">
        <f>ΠΡΟΥΠΟΛΟΓΙΣΜΟΣ_ΕΞΟΔΑ!F15</f>
        <v>2200</v>
      </c>
      <c r="I46" s="426">
        <f t="shared" si="27"/>
        <v>5.4354436179890574E-2</v>
      </c>
      <c r="J46" s="66">
        <f>H46+'2025 Φεβρουάριος'!J46</f>
        <v>6600</v>
      </c>
      <c r="K46" s="430">
        <f t="shared" si="28"/>
        <v>5.5969347938507483E-2</v>
      </c>
      <c r="L46" s="56">
        <f>'2024_60-69 ΕΞΟΔΑ+ΟΜ 2'!F6</f>
        <v>2814.91</v>
      </c>
      <c r="M46" s="76">
        <f t="shared" si="29"/>
        <v>5.7275456753307655E-2</v>
      </c>
      <c r="N46" s="66">
        <f>L46+'2025 Φεβρουάριος'!N46</f>
        <v>8168.04</v>
      </c>
      <c r="O46" s="76">
        <f t="shared" si="30"/>
        <v>6.4009030181739937E-2</v>
      </c>
      <c r="P46" s="66"/>
      <c r="Q46" s="76">
        <f t="shared" si="31"/>
        <v>1.3431735773661233</v>
      </c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2'!F7</f>
        <v>741.13</v>
      </c>
      <c r="E47" s="76">
        <f t="shared" si="25"/>
        <v>1.759334548535664E-2</v>
      </c>
      <c r="F47" s="66">
        <f>'2025 Φεβρουάριος'!F47+'2025 Μάρτιος'!D47</f>
        <v>1665.8200000000002</v>
      </c>
      <c r="G47" s="76">
        <f t="shared" si="26"/>
        <v>1.3410747307296286E-2</v>
      </c>
      <c r="H47" s="56">
        <f>ΠΡΟΥΠΟΛΟΓΙΣΜΟΣ_ΕΞΟΔΑ!F19</f>
        <v>1154.33</v>
      </c>
      <c r="I47" s="426">
        <f t="shared" si="27"/>
        <v>2.8519525597969584E-2</v>
      </c>
      <c r="J47" s="66">
        <f>H47+'2025 Φεβρουάριος'!J47</f>
        <v>3462.99</v>
      </c>
      <c r="K47" s="430">
        <f t="shared" si="28"/>
        <v>2.936686245720788E-2</v>
      </c>
      <c r="L47" s="56">
        <f>'2024_60-69 ΕΞΟΔΑ+ΟΜ 2'!F7</f>
        <v>815.88</v>
      </c>
      <c r="M47" s="76">
        <f t="shared" si="29"/>
        <v>1.6600850348994691E-2</v>
      </c>
      <c r="N47" s="66">
        <f>L47+'2025 Φεβρουάριος'!N47</f>
        <v>2262.19</v>
      </c>
      <c r="O47" s="76">
        <f t="shared" si="30"/>
        <v>1.7727703094846531E-2</v>
      </c>
      <c r="P47" s="66"/>
      <c r="Q47" s="76">
        <f t="shared" si="31"/>
        <v>1.3580038659639095</v>
      </c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2'!F8</f>
        <v>916.37</v>
      </c>
      <c r="E48" s="76">
        <f t="shared" si="25"/>
        <v>2.1753287550654091E-2</v>
      </c>
      <c r="F48" s="66">
        <f>'2025 Φεβρουάριος'!F48+'2025 Μάρτιος'!D48</f>
        <v>2163.63</v>
      </c>
      <c r="G48" s="76">
        <f t="shared" si="26"/>
        <v>1.7418385657805444E-2</v>
      </c>
      <c r="H48" s="56">
        <f>ΠΡΟΥΠΟΛΟΓΙΣΜΟΣ_ΕΞΟΔΑ!F23</f>
        <v>947.8649999999999</v>
      </c>
      <c r="I48" s="426">
        <f t="shared" si="27"/>
        <v>2.3418485295296353E-2</v>
      </c>
      <c r="J48" s="66">
        <f>H48+'2025 Φεβρουάριος'!J48</f>
        <v>2843.5949999999998</v>
      </c>
      <c r="K48" s="430">
        <f t="shared" si="28"/>
        <v>2.4114266356242451E-2</v>
      </c>
      <c r="L48" s="56">
        <f>'2024_60-69 ΕΞΟΔΑ+ΟΜ 2'!F8</f>
        <v>1577.5700000000002</v>
      </c>
      <c r="M48" s="76">
        <f t="shared" si="29"/>
        <v>3.2099087470048977E-2</v>
      </c>
      <c r="N48" s="66">
        <f>L48+'2025 Φεβρουάριος'!N48</f>
        <v>3559.77</v>
      </c>
      <c r="O48" s="76">
        <f t="shared" si="30"/>
        <v>2.7896218109858959E-2</v>
      </c>
      <c r="P48" s="66"/>
      <c r="Q48" s="76">
        <f t="shared" si="31"/>
        <v>1.6452766877885774</v>
      </c>
      <c r="S48"/>
      <c r="T48"/>
      <c r="U48"/>
      <c r="V48" s="237"/>
    </row>
    <row r="49" spans="1:22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2'!F9</f>
        <v>627.18000000000006</v>
      </c>
      <c r="E49" s="76">
        <f t="shared" si="25"/>
        <v>1.4888338647074036E-2</v>
      </c>
      <c r="F49" s="66">
        <f>'2025 Φεβρουάριος'!F49+'2025 Μάρτιος'!D49</f>
        <v>1500.27</v>
      </c>
      <c r="G49" s="76">
        <f t="shared" si="26"/>
        <v>1.2077980731842214E-2</v>
      </c>
      <c r="H49" s="56">
        <f>ΠΡΟΥΠΟΛΟΓΙΣΜΟΣ_ΕΞΟΔΑ!F27</f>
        <v>570.68000000000006</v>
      </c>
      <c r="I49" s="426">
        <f t="shared" si="27"/>
        <v>1.4099540745063617E-2</v>
      </c>
      <c r="J49" s="66">
        <f>H49+'2025 Φεβρουάριος'!J49</f>
        <v>1712.0400000000002</v>
      </c>
      <c r="K49" s="430">
        <f t="shared" si="28"/>
        <v>1.4518448855248842E-2</v>
      </c>
      <c r="L49" s="56">
        <f>'2024_60-69 ΕΞΟΔΑ+ΟΜ 2'!F9</f>
        <v>744.26</v>
      </c>
      <c r="M49" s="76">
        <f t="shared" si="29"/>
        <v>1.5143585920408381E-2</v>
      </c>
      <c r="N49" s="66">
        <f>L49+'2025 Φεβρουάριος'!N49</f>
        <v>2159.63</v>
      </c>
      <c r="O49" s="76">
        <f t="shared" si="30"/>
        <v>1.6923989335433105E-2</v>
      </c>
      <c r="P49" s="66"/>
      <c r="Q49" s="76">
        <f t="shared" si="31"/>
        <v>1.4394942243729463</v>
      </c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2'!F10</f>
        <v>9157.5199999999986</v>
      </c>
      <c r="E50" s="76">
        <f t="shared" si="25"/>
        <v>0.21738617131820751</v>
      </c>
      <c r="F50" s="66">
        <f>'2025 Φεβρουάριος'!F50+'2025 Μάρτιος'!D50</f>
        <v>27434.759999999995</v>
      </c>
      <c r="G50" s="76">
        <f t="shared" si="26"/>
        <v>0.22086457948416979</v>
      </c>
      <c r="H50" s="56">
        <f>ΠΡΟΥΠΟΛΟΓΙΣΜΟΣ_ΕΞΟΔΑ!F31</f>
        <v>9967.94</v>
      </c>
      <c r="I50" s="426">
        <f t="shared" si="27"/>
        <v>0.24627352662499022</v>
      </c>
      <c r="J50" s="66">
        <f>H50+'2025 Φεβρουάριος'!J50</f>
        <v>29903.82</v>
      </c>
      <c r="K50" s="430">
        <f t="shared" si="28"/>
        <v>0.25359050095007557</v>
      </c>
      <c r="L50" s="56">
        <f>'2024_60-69 ΕΞΟΔΑ+ΟΜ 2'!F10</f>
        <v>9312.57</v>
      </c>
      <c r="M50" s="76">
        <f t="shared" si="29"/>
        <v>0.18948445964423383</v>
      </c>
      <c r="N50" s="66">
        <f>L50+'2025 Φεβρουάριος'!N50</f>
        <v>27933.71</v>
      </c>
      <c r="O50" s="76">
        <f t="shared" si="30"/>
        <v>0.2189031501410339</v>
      </c>
      <c r="P50" s="66"/>
      <c r="Q50" s="76">
        <f t="shared" si="31"/>
        <v>1.0181867820239727</v>
      </c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2'!F11</f>
        <v>0</v>
      </c>
      <c r="E51" s="76">
        <f t="shared" si="25"/>
        <v>0</v>
      </c>
      <c r="F51" s="66">
        <f>'2025 Φεβρουάριος'!F51+'2025 Μάρτιος'!D51</f>
        <v>0</v>
      </c>
      <c r="G51" s="76">
        <f t="shared" si="26"/>
        <v>0</v>
      </c>
      <c r="H51" s="56">
        <f>ΠΡΟΥΠΟΛΟΓΙΣΜΟΣ_ΕΞΟΔΑ!F35</f>
        <v>0</v>
      </c>
      <c r="I51" s="426">
        <f t="shared" si="27"/>
        <v>0</v>
      </c>
      <c r="J51" s="66">
        <f>H51+'2025 Φεβρουάριος'!J51</f>
        <v>0</v>
      </c>
      <c r="K51" s="430">
        <f t="shared" si="28"/>
        <v>0</v>
      </c>
      <c r="L51" s="56">
        <f>'2024_60-69 ΕΞΟΔΑ+ΟΜ 2'!F11</f>
        <v>0</v>
      </c>
      <c r="M51" s="76">
        <f t="shared" si="29"/>
        <v>0</v>
      </c>
      <c r="N51" s="66">
        <f>L51+'2025 Φεβρουάριος'!N51</f>
        <v>0</v>
      </c>
      <c r="O51" s="76">
        <f t="shared" si="30"/>
        <v>0</v>
      </c>
      <c r="P51" s="66"/>
      <c r="Q51" s="76" t="e">
        <f t="shared" si="31"/>
        <v>#DIV/0!</v>
      </c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2'!F12</f>
        <v>321.41000000000003</v>
      </c>
      <c r="E52" s="76">
        <f t="shared" si="25"/>
        <v>7.6298047204248626E-3</v>
      </c>
      <c r="F52" s="66">
        <f>'2025 Φεβρουάριος'!F52+'2025 Μάρτιος'!D52</f>
        <v>964.23</v>
      </c>
      <c r="G52" s="76">
        <f t="shared" si="26"/>
        <v>7.7625703113867626E-3</v>
      </c>
      <c r="H52" s="56">
        <f>ΠΡΟΥΠΟΛΟΓΙΣΜΟΣ_ΕΞΟΔΑ!F39</f>
        <v>352.08163999999999</v>
      </c>
      <c r="I52" s="426">
        <f t="shared" si="27"/>
        <v>8.6987268324960048E-3</v>
      </c>
      <c r="J52" s="66">
        <f>H52+'2025 Φεβρουάριος'!J52</f>
        <v>1056.2449200000001</v>
      </c>
      <c r="K52" s="430">
        <f t="shared" si="28"/>
        <v>8.9571726417819707E-3</v>
      </c>
      <c r="L52" s="56">
        <f>'2024_60-69 ΕΞΟΔΑ+ΟΜ 2'!F12</f>
        <v>327.67</v>
      </c>
      <c r="M52" s="76">
        <f t="shared" si="29"/>
        <v>6.6671577117408086E-3</v>
      </c>
      <c r="N52" s="66">
        <f>L52+'2025 Φεβρουάριος'!N52</f>
        <v>990.43000000000006</v>
      </c>
      <c r="O52" s="76">
        <f t="shared" si="30"/>
        <v>7.7615270937581946E-3</v>
      </c>
      <c r="P52" s="66"/>
      <c r="Q52" s="76">
        <f t="shared" si="31"/>
        <v>1.027171940304699</v>
      </c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2'!F13</f>
        <v>970.42000000000007</v>
      </c>
      <c r="E53" s="76">
        <f t="shared" si="25"/>
        <v>2.3036355735025965E-2</v>
      </c>
      <c r="F53" s="66">
        <f>'2025 Φεβρουάριος'!F53+'2025 Μάρτιος'!D53</f>
        <v>1725.0600000000002</v>
      </c>
      <c r="G53" s="76">
        <f t="shared" si="26"/>
        <v>1.3887661181835091E-2</v>
      </c>
      <c r="H53" s="56">
        <f>ΠΡΟΥΠΟΛΟΓΙΣΜΟΣ_ΕΞΟΔΑ!F43</f>
        <v>951.13</v>
      </c>
      <c r="I53" s="426">
        <f t="shared" si="27"/>
        <v>2.3499152219899691E-2</v>
      </c>
      <c r="J53" s="66">
        <f>H53+'2025 Φεβρουάριος'!J53</f>
        <v>1968.88</v>
      </c>
      <c r="K53" s="430">
        <f t="shared" si="28"/>
        <v>1.6696504510480093E-2</v>
      </c>
      <c r="L53" s="56">
        <f>'2024_60-69 ΕΞΟΔΑ+ΟΜ 2'!F13</f>
        <v>951.13</v>
      </c>
      <c r="M53" s="76">
        <f t="shared" si="29"/>
        <v>1.9352805305240136E-2</v>
      </c>
      <c r="N53" s="66">
        <f>L53+'2025 Φεβρουάριος'!N53</f>
        <v>1968.88</v>
      </c>
      <c r="O53" s="76">
        <f t="shared" si="30"/>
        <v>1.5429172646586466E-2</v>
      </c>
      <c r="P53" s="66"/>
      <c r="Q53" s="76">
        <f t="shared" si="31"/>
        <v>1.1413400113619236</v>
      </c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2'!F14</f>
        <v>1191.53</v>
      </c>
      <c r="E54" s="76">
        <f t="shared" si="25"/>
        <v>2.8285184712758895E-2</v>
      </c>
      <c r="F54" s="66">
        <f>'2025 Φεβρουάριος'!F54+'2025 Μάρτιος'!D54</f>
        <v>2145.25</v>
      </c>
      <c r="G54" s="76">
        <f t="shared" si="26"/>
        <v>1.7270416768304712E-2</v>
      </c>
      <c r="H54" s="56">
        <f>ΠΡΟΥΠΟΛΟΓΙΣΜΟΣ_ΕΞΟΔΑ!F47</f>
        <v>573.46304999999995</v>
      </c>
      <c r="I54" s="426">
        <f t="shared" si="27"/>
        <v>1.4168300342159271E-2</v>
      </c>
      <c r="J54" s="66">
        <f>H54+'2025 Φεβρουάριος'!J54</f>
        <v>2001.3258449999998</v>
      </c>
      <c r="K54" s="430">
        <f t="shared" si="28"/>
        <v>1.6971651902595832E-2</v>
      </c>
      <c r="L54" s="56">
        <f>'2024_60-69 ΕΞΟΔΑ+ΟΜ 2'!F14</f>
        <v>462.96999999999991</v>
      </c>
      <c r="M54" s="76">
        <f t="shared" si="29"/>
        <v>9.4201300265652696E-3</v>
      </c>
      <c r="N54" s="66">
        <f>L54+'2025 Φεβρουάριος'!N54</f>
        <v>1868.75</v>
      </c>
      <c r="O54" s="76">
        <f t="shared" si="30"/>
        <v>1.464450163712794E-2</v>
      </c>
      <c r="P54" s="66"/>
      <c r="Q54" s="76">
        <f t="shared" si="31"/>
        <v>0.87111059317095907</v>
      </c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2'!F15</f>
        <v>656.05000000000007</v>
      </c>
      <c r="E55" s="76">
        <f t="shared" si="25"/>
        <v>1.5573670348883767E-2</v>
      </c>
      <c r="F55" s="66">
        <f>'2025 Φεβρουάριος'!F55+'2025 Μάρτιος'!D55</f>
        <v>722.69</v>
      </c>
      <c r="G55" s="76">
        <f t="shared" si="26"/>
        <v>5.8180433489272267E-3</v>
      </c>
      <c r="H55" s="56">
        <f>ΠΡΟΥΠΟΛΟΓΙΣΜΟΣ_ΕΞΟΔΑ!F51</f>
        <v>0</v>
      </c>
      <c r="I55" s="426">
        <f t="shared" si="27"/>
        <v>0</v>
      </c>
      <c r="J55" s="66">
        <f>H55+'2025 Φεβρουάριος'!J55</f>
        <v>0</v>
      </c>
      <c r="K55" s="430">
        <f t="shared" si="28"/>
        <v>0</v>
      </c>
      <c r="L55" s="56">
        <f>'2024_60-69 ΕΞΟΔΑ+ΟΜ 2'!F15</f>
        <v>0</v>
      </c>
      <c r="M55" s="76"/>
      <c r="N55" s="66">
        <f>L55+'2025 Φεβρουάριος'!N55</f>
        <v>0</v>
      </c>
      <c r="O55" s="76">
        <f t="shared" si="30"/>
        <v>0</v>
      </c>
      <c r="P55" s="66"/>
      <c r="Q55" s="76"/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2'!F16</f>
        <v>348.42</v>
      </c>
      <c r="E56" s="76">
        <f t="shared" si="25"/>
        <v>8.2709827344837773E-3</v>
      </c>
      <c r="F56" s="66">
        <f>'2025 Φεβρουάριος'!F56+'2025 Μάρτιος'!D56</f>
        <v>897.07000000000016</v>
      </c>
      <c r="G56" s="76">
        <f t="shared" si="26"/>
        <v>7.221896175430887E-3</v>
      </c>
      <c r="H56" s="56">
        <f>ΠΡΟΥΠΟΛΟΓΙΣΜΟΣ_ΕΞΟΔΑ!F55</f>
        <v>359.66999999999996</v>
      </c>
      <c r="I56" s="426">
        <f t="shared" si="27"/>
        <v>8.8862091185551093E-3</v>
      </c>
      <c r="J56" s="66">
        <f>H56+'2025 Φεβρουάριος'!J56</f>
        <v>844.26</v>
      </c>
      <c r="K56" s="430">
        <f t="shared" si="28"/>
        <v>7.1594972258430794E-3</v>
      </c>
      <c r="L56" s="56">
        <f>'2024_60-69 ΕΞΟΔΑ+ΟΜ 2'!F16</f>
        <v>359.66999999999996</v>
      </c>
      <c r="M56" s="76">
        <f t="shared" si="29"/>
        <v>7.3182672023127428E-3</v>
      </c>
      <c r="N56" s="66">
        <f>L56+'2025 Φεβρουάριος'!N56</f>
        <v>844.26</v>
      </c>
      <c r="O56" s="76">
        <f t="shared" si="30"/>
        <v>6.6160625830965266E-3</v>
      </c>
      <c r="P56" s="66"/>
      <c r="Q56" s="76">
        <f t="shared" si="31"/>
        <v>0.94113056952077301</v>
      </c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2'!F17</f>
        <v>8.93</v>
      </c>
      <c r="E57" s="76">
        <f t="shared" si="25"/>
        <v>2.119851782875269E-4</v>
      </c>
      <c r="F57" s="66">
        <f>'2025 Φεβρουάριος'!F57+'2025 Μάρτιος'!D57</f>
        <v>84.57</v>
      </c>
      <c r="G57" s="76">
        <f t="shared" si="26"/>
        <v>6.8083400354062662E-4</v>
      </c>
      <c r="H57" s="56">
        <f>ΠΡΟΥΠΟΛΟΓΙΣΜΟΣ_ΕΞΟΔΑ!F59</f>
        <v>6.36</v>
      </c>
      <c r="I57" s="426">
        <f t="shared" si="27"/>
        <v>1.5713373368368369E-4</v>
      </c>
      <c r="J57" s="66">
        <f>H57+'2025 Φεβρουάριος'!J57</f>
        <v>-20.589999999999975</v>
      </c>
      <c r="K57" s="430">
        <f t="shared" si="28"/>
        <v>-1.7460740515967693E-4</v>
      </c>
      <c r="L57" s="56">
        <f>'2024_60-69 ΕΞΟΔΑ+ΟΜ 2'!F17</f>
        <v>6.36</v>
      </c>
      <c r="M57" s="76">
        <f t="shared" si="29"/>
        <v>1.2940801125117205E-4</v>
      </c>
      <c r="N57" s="66">
        <f>L57+'2025 Φεβρουάριος'!N57</f>
        <v>-20.589999999999975</v>
      </c>
      <c r="O57" s="76">
        <f t="shared" si="30"/>
        <v>-1.6135400064666965E-4</v>
      </c>
      <c r="P57" s="66"/>
      <c r="Q57" s="76">
        <f t="shared" si="31"/>
        <v>-0.24346695045524391</v>
      </c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2'!F18</f>
        <v>0</v>
      </c>
      <c r="E58" s="76">
        <f t="shared" si="25"/>
        <v>0</v>
      </c>
      <c r="F58" s="66">
        <f>'2025 Φεβρουάριος'!F58+'2025 Μάρτιος'!D58</f>
        <v>3780.7</v>
      </c>
      <c r="G58" s="76">
        <f t="shared" si="26"/>
        <v>3.043666923478831E-2</v>
      </c>
      <c r="H58" s="56">
        <f>ΠΡΟΥΠΟΛΟΓΙΣΜΟΣ_ΕΞΟΔΑ!F63</f>
        <v>0</v>
      </c>
      <c r="I58" s="426">
        <f t="shared" si="27"/>
        <v>0</v>
      </c>
      <c r="J58" s="66">
        <f>H58+'2025 Φεβρουάριος'!J58</f>
        <v>768.31000000000017</v>
      </c>
      <c r="K58" s="430">
        <f t="shared" si="28"/>
        <v>6.5154257143385901E-3</v>
      </c>
      <c r="L58" s="56">
        <f>'2024_60-69 ΕΞΟΔΑ+ΟΜ 2'!F18</f>
        <v>0</v>
      </c>
      <c r="M58" s="76">
        <f t="shared" si="29"/>
        <v>0</v>
      </c>
      <c r="N58" s="66">
        <f>L58+'2025 Φεβρουάριος'!N58</f>
        <v>768.31000000000017</v>
      </c>
      <c r="O58" s="76">
        <f t="shared" si="30"/>
        <v>6.0208786904731876E-3</v>
      </c>
      <c r="P58" s="66"/>
      <c r="Q58" s="76">
        <f t="shared" si="31"/>
        <v>0.20321898061205601</v>
      </c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2'!F19</f>
        <v>126.36999999999999</v>
      </c>
      <c r="E59" s="76">
        <f t="shared" si="25"/>
        <v>2.9998395274574213E-3</v>
      </c>
      <c r="F59" s="66">
        <f>'2025 Φεβρουάριος'!F59+'2025 Μάρτιος'!D59</f>
        <v>229.05</v>
      </c>
      <c r="G59" s="76">
        <f t="shared" si="26"/>
        <v>1.8439757421187248E-3</v>
      </c>
      <c r="H59" s="56">
        <f>ΠΡΟΥΠΟΛΟΓΙΣΜΟΣ_ΕΞΟΔΑ!F67</f>
        <v>250.66</v>
      </c>
      <c r="I59" s="426">
        <f t="shared" si="27"/>
        <v>6.1929468058415328E-3</v>
      </c>
      <c r="J59" s="66">
        <f>H59+'2025 Φεβρουάριος'!J59</f>
        <v>255.5</v>
      </c>
      <c r="K59" s="430">
        <f t="shared" si="28"/>
        <v>2.1666921815588882E-3</v>
      </c>
      <c r="L59" s="56">
        <f>'2024_60-69 ΕΞΟΔΑ+ΟΜ 2'!F19</f>
        <v>249.66000000000008</v>
      </c>
      <c r="M59" s="76">
        <f t="shared" si="29"/>
        <v>5.0798748567559152E-3</v>
      </c>
      <c r="N59" s="66">
        <f>L59+'2025 Φεβρουάριος'!N59</f>
        <v>254.5</v>
      </c>
      <c r="O59" s="76">
        <f t="shared" si="30"/>
        <v>1.9943950055647149E-3</v>
      </c>
      <c r="P59" s="66"/>
      <c r="Q59" s="76">
        <f t="shared" si="31"/>
        <v>1.1111111111111112</v>
      </c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2'!F20</f>
        <v>0</v>
      </c>
      <c r="E60" s="76">
        <f t="shared" si="25"/>
        <v>0</v>
      </c>
      <c r="F60" s="66">
        <f>'2025 Φεβρουάριος'!F60+'2025 Μάρτιος'!D60</f>
        <v>0</v>
      </c>
      <c r="G60" s="76">
        <f t="shared" si="26"/>
        <v>0</v>
      </c>
      <c r="H60" s="56">
        <f>ΠΡΟΥΠΟΛΟΓΙΣΜΟΣ_ΕΞΟΔΑ!F71</f>
        <v>8.0399999999999991</v>
      </c>
      <c r="I60" s="426">
        <f t="shared" si="27"/>
        <v>1.9864075767560009E-4</v>
      </c>
      <c r="J60" s="66">
        <f>H60+'2025 Φεβρουάριος'!J60</f>
        <v>8.0399999999999991</v>
      </c>
      <c r="K60" s="430">
        <f t="shared" si="28"/>
        <v>6.8180842034181829E-5</v>
      </c>
      <c r="L60" s="56">
        <f>'2024_60-69 ΕΞΟΔΑ+ΟΜ 2'!F20</f>
        <v>0</v>
      </c>
      <c r="M60" s="76">
        <f t="shared" si="29"/>
        <v>0</v>
      </c>
      <c r="N60" s="66">
        <f>L60+'2025 Φεβρουάριος'!N60</f>
        <v>0</v>
      </c>
      <c r="O60" s="76">
        <f t="shared" si="30"/>
        <v>0</v>
      </c>
      <c r="P60" s="66"/>
      <c r="Q60" s="76" t="e">
        <f t="shared" si="31"/>
        <v>#DIV/0!</v>
      </c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2'!D181</f>
        <v>0</v>
      </c>
      <c r="E61" s="76">
        <f t="shared" si="25"/>
        <v>0</v>
      </c>
      <c r="F61" s="66">
        <f>'2025 Φεβρουάριος'!F61+'2025 Μάρτιος'!D61</f>
        <v>0</v>
      </c>
      <c r="G61" s="76">
        <f t="shared" si="26"/>
        <v>0</v>
      </c>
      <c r="H61" s="56">
        <f>ΠΡΟΥΠΟΛΟΓΙΣΜΟΣ_ΕΞΟΔΑ!F75</f>
        <v>0</v>
      </c>
      <c r="I61" s="426">
        <f t="shared" si="27"/>
        <v>0</v>
      </c>
      <c r="J61" s="66">
        <f>H61+'2025 Φεβρουάριος'!J61</f>
        <v>17.98</v>
      </c>
      <c r="K61" s="430">
        <f t="shared" si="28"/>
        <v>1.5247407211126736E-4</v>
      </c>
      <c r="L61" s="56">
        <f>'2024_60-69 ΕΞΟΔΑ+ΟΜ 2'!F21</f>
        <v>0</v>
      </c>
      <c r="M61" s="76">
        <f t="shared" si="29"/>
        <v>0</v>
      </c>
      <c r="N61" s="66">
        <f>L61+'2025 Φεβρουάριος'!N61</f>
        <v>17.98</v>
      </c>
      <c r="O61" s="76">
        <f t="shared" si="30"/>
        <v>1.4090067662103566E-4</v>
      </c>
      <c r="P61" s="66"/>
      <c r="Q61" s="76" t="e">
        <f t="shared" si="31"/>
        <v>#DIV/0!</v>
      </c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2'!F22</f>
        <v>0</v>
      </c>
      <c r="E62" s="76">
        <f t="shared" si="25"/>
        <v>0</v>
      </c>
      <c r="F62" s="66">
        <f>'2025 Φεβρουάριος'!F62+'2025 Μάρτιος'!D62</f>
        <v>0</v>
      </c>
      <c r="G62" s="76">
        <f t="shared" si="26"/>
        <v>0</v>
      </c>
      <c r="H62" s="56">
        <f>ΠΡΟΥΠΟΛΟΓΙΣΜΟΣ_ΕΞΟΔΑ!F79</f>
        <v>0</v>
      </c>
      <c r="I62" s="426">
        <f t="shared" si="27"/>
        <v>0</v>
      </c>
      <c r="J62" s="66">
        <f>H62+'2025 Φεβρουάριος'!J62</f>
        <v>61.85</v>
      </c>
      <c r="K62" s="430">
        <f t="shared" si="28"/>
        <v>5.2450063181768E-4</v>
      </c>
      <c r="L62" s="56">
        <f>'2024_60-69 ΕΞΟΔΑ+ΟΜ 2'!F22</f>
        <v>0</v>
      </c>
      <c r="M62" s="76">
        <f t="shared" si="29"/>
        <v>0</v>
      </c>
      <c r="N62" s="66">
        <f>L62+'2025 Φεβρουάριος'!N62</f>
        <v>61.85</v>
      </c>
      <c r="O62" s="76">
        <f t="shared" si="30"/>
        <v>4.846889237492244E-4</v>
      </c>
      <c r="P62" s="66"/>
      <c r="Q62" s="76" t="e">
        <f t="shared" si="31"/>
        <v>#DIV/0!</v>
      </c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2'!F23</f>
        <v>45.559999999999995</v>
      </c>
      <c r="E63" s="76">
        <f t="shared" si="25"/>
        <v>1.0815279644770129E-3</v>
      </c>
      <c r="F63" s="66">
        <f>'2025 Φεβρουάριος'!F63+'2025 Μάρτιος'!D63</f>
        <v>138.18</v>
      </c>
      <c r="G63" s="76">
        <f t="shared" si="26"/>
        <v>1.1124233488145183E-3</v>
      </c>
      <c r="H63" s="56">
        <f>ΠΡΟΥΠΟΛΟΓΙΣΜΟΣ_ΕΞΟΔΑ!F83</f>
        <v>0</v>
      </c>
      <c r="I63" s="426">
        <f t="shared" si="27"/>
        <v>0</v>
      </c>
      <c r="J63" s="66">
        <f>H63+'2025 Φεβρουάριος'!J63</f>
        <v>462.48</v>
      </c>
      <c r="K63" s="430">
        <f t="shared" si="28"/>
        <v>3.9219248537274154E-3</v>
      </c>
      <c r="L63" s="56">
        <f>'2024_60-69 ΕΞΟΔΑ+ΟΜ 2'!F23</f>
        <v>0</v>
      </c>
      <c r="M63" s="76">
        <f t="shared" si="29"/>
        <v>0</v>
      </c>
      <c r="N63" s="66">
        <f>L63+'2025 Φεβρουάριος'!N63</f>
        <v>462.48</v>
      </c>
      <c r="O63" s="76">
        <f t="shared" si="30"/>
        <v>3.6242349790709992E-3</v>
      </c>
      <c r="P63" s="66"/>
      <c r="Q63" s="76">
        <f t="shared" si="31"/>
        <v>3.3469387755102042</v>
      </c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2'!F24</f>
        <v>5452.54</v>
      </c>
      <c r="E64" s="76">
        <f t="shared" si="25"/>
        <v>0.12943534871443135</v>
      </c>
      <c r="F64" s="66">
        <f>'2025 Φεβρουάριος'!F64+'2025 Μάρτιος'!D64</f>
        <v>25288.31</v>
      </c>
      <c r="G64" s="76">
        <f t="shared" si="26"/>
        <v>0.20358450207019588</v>
      </c>
      <c r="H64" s="56">
        <f>ΠΡΟΥΠΟΛΟΓΙΣΜΟΣ_ΕΞΟΔΑ!F87</f>
        <v>4924.2699999999995</v>
      </c>
      <c r="I64" s="426">
        <f t="shared" si="27"/>
        <v>0.12166178156706807</v>
      </c>
      <c r="J64" s="66">
        <f>H64+'2025 Φεβρουάριος'!J64</f>
        <v>13882.39</v>
      </c>
      <c r="K64" s="430">
        <f t="shared" si="28"/>
        <v>0.11772550244364498</v>
      </c>
      <c r="L64" s="56">
        <f>'2024_60-69 ΕΞΟΔΑ+ΟΜ 2'!F24</f>
        <v>4924.2699999999995</v>
      </c>
      <c r="M64" s="76">
        <f t="shared" si="29"/>
        <v>0.10019496659808316</v>
      </c>
      <c r="N64" s="66">
        <f>L64+'2025 Φεβρουάριος'!N64</f>
        <v>13882.39</v>
      </c>
      <c r="O64" s="76">
        <f t="shared" si="30"/>
        <v>0.10878966318782531</v>
      </c>
      <c r="P64" s="66"/>
      <c r="Q64" s="76">
        <f t="shared" si="31"/>
        <v>0.54896471927147361</v>
      </c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2'!F25</f>
        <v>768.5</v>
      </c>
      <c r="E65" s="76">
        <f t="shared" si="25"/>
        <v>1.8243069374464103E-2</v>
      </c>
      <c r="F65" s="66">
        <f>'2025 Φεβρουάριος'!F65+'2025 Μάρτιος'!D65</f>
        <v>768.5</v>
      </c>
      <c r="G65" s="76">
        <f t="shared" si="26"/>
        <v>6.1868384973509712E-3</v>
      </c>
      <c r="H65" s="56">
        <f>ΠΡΟΥΠΟΛΟΓΙΣΜΟΣ_ΕΞΟΔΑ!F91</f>
        <v>0</v>
      </c>
      <c r="I65" s="426">
        <f t="shared" si="27"/>
        <v>0</v>
      </c>
      <c r="J65" s="66">
        <f>H65+'2025 Φεβρουάριος'!J65</f>
        <v>0</v>
      </c>
      <c r="K65" s="430">
        <f t="shared" si="28"/>
        <v>0</v>
      </c>
      <c r="L65" s="56">
        <f>'2024_60-69 ΕΞΟΔΑ+ΟΜ 2'!F25</f>
        <v>0</v>
      </c>
      <c r="M65" s="76">
        <f t="shared" si="29"/>
        <v>0</v>
      </c>
      <c r="N65" s="66">
        <f>L65+'2025 Φεβρουάριος'!N65</f>
        <v>0</v>
      </c>
      <c r="O65" s="76">
        <f t="shared" si="30"/>
        <v>0</v>
      </c>
      <c r="P65" s="66"/>
      <c r="Q65" s="76">
        <f t="shared" si="31"/>
        <v>0</v>
      </c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2'!F26</f>
        <v>0</v>
      </c>
      <c r="E66" s="76">
        <f t="shared" si="25"/>
        <v>0</v>
      </c>
      <c r="F66" s="66">
        <f>'2025 Φεβρουάριος'!F66+'2025 Μάρτιος'!D66</f>
        <v>0</v>
      </c>
      <c r="G66" s="76">
        <f t="shared" si="26"/>
        <v>0</v>
      </c>
      <c r="H66" s="56">
        <f>ΠΡΟΥΠΟΛΟΓΙΣΜΟΣ_ΕΞΟΔΑ!F95</f>
        <v>0</v>
      </c>
      <c r="I66" s="426">
        <f t="shared" si="27"/>
        <v>0</v>
      </c>
      <c r="J66" s="66">
        <f>H66+'2025 Φεβρουάριος'!J66</f>
        <v>0</v>
      </c>
      <c r="K66" s="430">
        <f t="shared" si="28"/>
        <v>0</v>
      </c>
      <c r="L66" s="56">
        <f>'2024_60-69 ΕΞΟΔΑ+ΟΜ 2'!F26</f>
        <v>0</v>
      </c>
      <c r="M66" s="76">
        <f t="shared" si="29"/>
        <v>0</v>
      </c>
      <c r="N66" s="66">
        <f>L66+'2025 Φεβρουάριος'!N66</f>
        <v>0</v>
      </c>
      <c r="O66" s="76">
        <f t="shared" si="30"/>
        <v>0</v>
      </c>
      <c r="P66" s="66"/>
      <c r="Q66" s="76" t="e">
        <f t="shared" si="31"/>
        <v>#DIV/0!</v>
      </c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2'!F27</f>
        <v>0</v>
      </c>
      <c r="E67" s="76">
        <f t="shared" si="25"/>
        <v>0</v>
      </c>
      <c r="F67" s="66">
        <f>'2025 Φεβρουάριος'!F67+'2025 Μάρτιος'!D67</f>
        <v>0</v>
      </c>
      <c r="G67" s="76">
        <f t="shared" si="26"/>
        <v>0</v>
      </c>
      <c r="H67" s="56">
        <f>ΠΡΟΥΠΟΛΟΓΙΣΜΟΣ_ΕΞΟΔΑ!F99</f>
        <v>0</v>
      </c>
      <c r="I67" s="426">
        <f t="shared" si="27"/>
        <v>0</v>
      </c>
      <c r="J67" s="66">
        <f>H67+'2025 Φεβρουάριος'!J67</f>
        <v>0</v>
      </c>
      <c r="K67" s="430">
        <f t="shared" si="28"/>
        <v>0</v>
      </c>
      <c r="L67" s="56">
        <f>'2024_60-69 ΕΞΟΔΑ+ΟΜ 2'!F27</f>
        <v>0</v>
      </c>
      <c r="M67" s="76">
        <f t="shared" si="29"/>
        <v>0</v>
      </c>
      <c r="N67" s="66">
        <f>L67+'2025 Φεβρουάριος'!N67</f>
        <v>0</v>
      </c>
      <c r="O67" s="76">
        <f t="shared" si="30"/>
        <v>0</v>
      </c>
      <c r="P67" s="66"/>
      <c r="Q67" s="76" t="e">
        <f t="shared" si="31"/>
        <v>#DIV/0!</v>
      </c>
      <c r="S67"/>
      <c r="T67"/>
      <c r="U67"/>
      <c r="V67"/>
    </row>
    <row r="68" spans="1:22" ht="28.5" customHeight="1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2'!F28</f>
        <v>982.57</v>
      </c>
      <c r="E68" s="76">
        <f t="shared" si="25"/>
        <v>2.3324779017914368E-2</v>
      </c>
      <c r="F68" s="66">
        <f>'2025 Φεβρουάριος'!F68+'2025 Μάρτιος'!D68</f>
        <v>2243.94</v>
      </c>
      <c r="G68" s="76">
        <f t="shared" si="26"/>
        <v>1.806492436922022E-2</v>
      </c>
      <c r="H68" s="56">
        <f>ΠΡΟΥΠΟΛΟΓΙΣΜΟΣ_ΕΞΟΔΑ!F103</f>
        <v>1023.77</v>
      </c>
      <c r="I68" s="426">
        <f t="shared" si="27"/>
        <v>2.5293836876312079E-2</v>
      </c>
      <c r="J68" s="66">
        <f>H68+'2025 Φεβρουάριος'!J68</f>
        <v>2181.1099999999997</v>
      </c>
      <c r="K68" s="430">
        <f t="shared" si="28"/>
        <v>1.849625825487243E-2</v>
      </c>
      <c r="L68" s="56">
        <f>'2024_60-69 ΕΞΟΔΑ+ΟΜ 2'!F28</f>
        <v>1023.77</v>
      </c>
      <c r="M68" s="76">
        <f t="shared" si="29"/>
        <v>2.0830823848838428E-2</v>
      </c>
      <c r="N68" s="66">
        <f>L68+'2025 Φεβρουάριος'!N68</f>
        <v>2181.1099999999997</v>
      </c>
      <c r="O68" s="76">
        <f t="shared" si="30"/>
        <v>1.7092317841207287E-2</v>
      </c>
      <c r="P68" s="66"/>
      <c r="Q68" s="76">
        <f t="shared" si="31"/>
        <v>0.9720001426063084</v>
      </c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2'!F29</f>
        <v>0</v>
      </c>
      <c r="E69" s="76">
        <f t="shared" ref="E69:E73" si="32">D69/$D$43</f>
        <v>0</v>
      </c>
      <c r="F69" s="66">
        <f>'2025 Φεβρουάριος'!F69+'2025 Μάρτιος'!D69</f>
        <v>0</v>
      </c>
      <c r="G69" s="76">
        <f t="shared" ref="G69:G73" si="33">F69/$F$43</f>
        <v>0</v>
      </c>
      <c r="H69" s="56">
        <f>ΠΡΟΥΠΟΛΟΓΙΣΜΟΣ_ΕΞΟΔΑ!F107</f>
        <v>1879.34</v>
      </c>
      <c r="I69" s="426">
        <f t="shared" si="27"/>
        <v>4.6432030041052522E-2</v>
      </c>
      <c r="J69" s="66">
        <f>H69+'2025 Φεβρουάριος'!J69</f>
        <v>4269.5</v>
      </c>
      <c r="K69" s="430">
        <f t="shared" si="28"/>
        <v>3.6206231973251166E-2</v>
      </c>
      <c r="L69" s="56">
        <f>'2024_60-69 ΕΞΟΔΑ+ΟΜ 2'!F29</f>
        <v>1892.4199999999998</v>
      </c>
      <c r="M69" s="76">
        <f t="shared" si="29"/>
        <v>3.8505394442129401E-2</v>
      </c>
      <c r="N69" s="66">
        <f>L69+'2025 Φεβρουάριος'!N69</f>
        <v>3634.55</v>
      </c>
      <c r="O69" s="76">
        <f t="shared" si="30"/>
        <v>2.8482233271022533E-2</v>
      </c>
      <c r="P69" s="66"/>
      <c r="Q69" s="76" t="e">
        <f t="shared" si="31"/>
        <v>#DIV/0!</v>
      </c>
      <c r="S69"/>
      <c r="T69"/>
      <c r="U69"/>
      <c r="V69"/>
    </row>
    <row r="70" spans="1:22" ht="22.5" customHeight="1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32"/>
        <v>0</v>
      </c>
      <c r="F70" s="66">
        <f>'2025 Φεβρουάριος'!F70+'2025 Μάρτιος'!D70</f>
        <v>0</v>
      </c>
      <c r="G70" s="76">
        <f t="shared" si="33"/>
        <v>0</v>
      </c>
      <c r="H70" s="56">
        <f>ΠΡΟΥΠΟΛΟΓΙΣΜΟΣ_ΕΞΟΔΑ!F111</f>
        <v>0</v>
      </c>
      <c r="I70" s="426">
        <f t="shared" si="27"/>
        <v>0</v>
      </c>
      <c r="J70" s="66">
        <f>H70+'2025 Φεβρουάριος'!J70</f>
        <v>0</v>
      </c>
      <c r="K70" s="430">
        <f t="shared" si="28"/>
        <v>0</v>
      </c>
      <c r="L70" s="56">
        <f>'2024_60-69 ΕΞΟΔΑ+ΟΜ 2'!F30</f>
        <v>135.74</v>
      </c>
      <c r="M70" s="76">
        <f t="shared" si="29"/>
        <v>2.7619250703198261E-3</v>
      </c>
      <c r="N70" s="66">
        <f>L70+'2025 Φεβρουάριος'!N70</f>
        <v>280.86</v>
      </c>
      <c r="O70" s="76">
        <f t="shared" si="30"/>
        <v>2.2009657417010053E-3</v>
      </c>
      <c r="P70" s="66"/>
      <c r="Q70" s="76" t="e">
        <f t="shared" si="31"/>
        <v>#DIV/0!</v>
      </c>
      <c r="S70"/>
      <c r="T70"/>
      <c r="U70"/>
      <c r="V70"/>
    </row>
    <row r="71" spans="1:22" ht="36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2'!F31</f>
        <v>7839.9766666666674</v>
      </c>
      <c r="E71" s="76">
        <f t="shared" si="32"/>
        <v>0.18610961382456712</v>
      </c>
      <c r="F71" s="66">
        <f>'2025 Φεβρουάριος'!F71+'2025 Μάρτιος'!D71</f>
        <v>23519.93</v>
      </c>
      <c r="G71" s="76">
        <f t="shared" si="33"/>
        <v>0.18934809157970076</v>
      </c>
      <c r="H71" s="56">
        <f>ΠΡΟΥΠΟΛΟΓΙΣΜΟΣ_ΕΞΟΔΑ!F115</f>
        <v>4730.6275000000005</v>
      </c>
      <c r="I71" s="426">
        <f t="shared" si="27"/>
        <v>0.11687754115435697</v>
      </c>
      <c r="J71" s="66">
        <f>H71+'2025 Φεβρουάριος'!J71</f>
        <v>14191.882500000002</v>
      </c>
      <c r="K71" s="430">
        <f t="shared" si="28"/>
        <v>0.12035006205225993</v>
      </c>
      <c r="L71" s="56">
        <f>'2024_60-69 ΕΞΟΔΑ+ΟΜ 2'!F31</f>
        <v>7839.98</v>
      </c>
      <c r="M71" s="76">
        <f t="shared" si="29"/>
        <v>0.15952141824669241</v>
      </c>
      <c r="N71" s="66">
        <f>L71+'2025 Φεβρουάριος'!N71</f>
        <v>23519.94</v>
      </c>
      <c r="O71" s="76">
        <f t="shared" si="30"/>
        <v>0.18431454171780651</v>
      </c>
      <c r="P71" s="66"/>
      <c r="Q71" s="76">
        <f t="shared" si="31"/>
        <v>1.0000004251713333</v>
      </c>
      <c r="S71"/>
      <c r="T71"/>
      <c r="U71"/>
      <c r="V71"/>
    </row>
    <row r="72" spans="1:22" ht="36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2'!F32</f>
        <v>1172.5899999999999</v>
      </c>
      <c r="E72" s="76">
        <f t="shared" si="32"/>
        <v>2.7835576731038203E-2</v>
      </c>
      <c r="F72" s="66">
        <f>'2025 Φεβρουάριος'!F72+'2025 Μάρτιος'!D72</f>
        <v>2906.56</v>
      </c>
      <c r="G72" s="76">
        <f t="shared" si="33"/>
        <v>2.3399371897020738E-2</v>
      </c>
      <c r="H72" s="56">
        <f>ΠΡΟΥΠΟΛΟΓΙΣΜΟΣ_ΕΞΟΔΑ!F119</f>
        <v>1274.8499999999999</v>
      </c>
      <c r="I72" s="426">
        <f t="shared" ref="I72:I73" si="34">H72/$H$43</f>
        <v>3.1497160438151588E-2</v>
      </c>
      <c r="J72" s="66">
        <f>H72+'2025 Φεβρουάριος'!J72</f>
        <v>3550.08</v>
      </c>
      <c r="K72" s="430">
        <f t="shared" si="28"/>
        <v>3.0105403443869187E-2</v>
      </c>
      <c r="L72" s="56">
        <f>'2024_60-69 ΕΞΟΔΑ+ΟΜ 2'!F32</f>
        <v>1274.8499999999999</v>
      </c>
      <c r="M72" s="76">
        <f t="shared" ref="M72:M73" si="35">L72/$L$43</f>
        <v>2.593959168923847E-2</v>
      </c>
      <c r="N72" s="66">
        <f>L72+'2025 Φεβρουάριος'!N72</f>
        <v>3550.08</v>
      </c>
      <c r="O72" s="76">
        <f t="shared" ref="O72:O73" si="36">N72/$N$43</f>
        <v>2.7820282205717809E-2</v>
      </c>
      <c r="P72" s="66"/>
      <c r="Q72" s="76">
        <f t="shared" ref="Q72:Q73" si="37">N72/F72</f>
        <v>1.2214026202796433</v>
      </c>
      <c r="S72"/>
      <c r="T72"/>
      <c r="U72"/>
      <c r="V72"/>
    </row>
    <row r="73" spans="1:22" ht="36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2'!F33</f>
        <v>0</v>
      </c>
      <c r="E73" s="76">
        <f t="shared" si="32"/>
        <v>0</v>
      </c>
      <c r="F73" s="66">
        <f>'2025 Φεβρουάριος'!F73+'2025 Μάρτιος'!D73</f>
        <v>0</v>
      </c>
      <c r="G73" s="76">
        <f t="shared" si="33"/>
        <v>0</v>
      </c>
      <c r="H73" s="56">
        <f>ΠΡΟΥΠΟΛΟΓΙΣΜΟΣ_ΕΞΟΔΑ!F123</f>
        <v>0</v>
      </c>
      <c r="I73" s="426">
        <f t="shared" si="34"/>
        <v>0</v>
      </c>
      <c r="J73" s="66">
        <f>H73+'2025 Φεβρουάριος'!J73</f>
        <v>0</v>
      </c>
      <c r="K73" s="430">
        <f t="shared" si="28"/>
        <v>0</v>
      </c>
      <c r="L73" s="56">
        <f>'2024_60-69 ΕΞΟΔΑ+ΟΜ 2'!F33</f>
        <v>0</v>
      </c>
      <c r="M73" s="76">
        <f t="shared" si="35"/>
        <v>0</v>
      </c>
      <c r="N73" s="66">
        <f>L73+'2025 Φεβρουάριος'!N73</f>
        <v>0</v>
      </c>
      <c r="O73" s="76">
        <f t="shared" si="36"/>
        <v>0</v>
      </c>
      <c r="P73" s="66"/>
      <c r="Q73" s="76" t="e">
        <f t="shared" si="37"/>
        <v>#DIV/0!</v>
      </c>
      <c r="S73"/>
      <c r="T73"/>
      <c r="U73"/>
      <c r="V73"/>
    </row>
    <row r="74" spans="1:22" ht="36" customHeight="1">
      <c r="A74" s="174">
        <v>73</v>
      </c>
      <c r="B74" s="174"/>
      <c r="C74" s="187" t="s">
        <v>404</v>
      </c>
      <c r="D74" s="65">
        <f>'2025_60-69 ΕΞΟΔΑ+ΟΜ 2'!F3</f>
        <v>42275.376666666671</v>
      </c>
      <c r="E74" s="299"/>
      <c r="F74" s="65">
        <f>'2025_60-69 ΕΞΟΔΑ+ΟΜ 2'!S3</f>
        <v>124570.55000000002</v>
      </c>
      <c r="G74" s="299"/>
      <c r="H74" s="65">
        <f>SUM(H44:H73)</f>
        <v>40475.077190000004</v>
      </c>
      <c r="I74" s="299"/>
      <c r="J74" s="65">
        <f>SUM(J44:J73)</f>
        <v>117921.688265</v>
      </c>
      <c r="K74" s="299"/>
      <c r="L74" s="65">
        <f>SUM(L44:L73)</f>
        <v>49146.879999999983</v>
      </c>
      <c r="M74" s="299"/>
      <c r="N74" s="65">
        <f>SUM(N44:N73)</f>
        <v>127607.62</v>
      </c>
      <c r="O74" s="299"/>
      <c r="P74" s="65">
        <f>SUM(P44:P73)</f>
        <v>-1637.6999999999989</v>
      </c>
      <c r="Q74" s="299"/>
      <c r="S74"/>
      <c r="T74"/>
      <c r="U74"/>
      <c r="V74"/>
    </row>
    <row r="75" spans="1:22" ht="36" customHeight="1">
      <c r="A75" s="174">
        <v>74</v>
      </c>
      <c r="B75" s="174"/>
      <c r="C75" s="88" t="s">
        <v>382</v>
      </c>
      <c r="D75" s="65">
        <f>D43-D74</f>
        <v>-149.79000000000087</v>
      </c>
      <c r="E75" s="299"/>
      <c r="F75" s="65">
        <f>F43-F74</f>
        <v>-355.2500000000291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15.5">
      <c r="A76" s="175">
        <v>75</v>
      </c>
      <c r="B76" s="175"/>
      <c r="C76" s="55" t="s">
        <v>387</v>
      </c>
      <c r="D76" s="78">
        <f>D38-D74</f>
        <v>-10343.367728613575</v>
      </c>
      <c r="E76" s="300"/>
      <c r="F76" s="78">
        <f>F38-F74</f>
        <v>-49305.866637168161</v>
      </c>
      <c r="G76" s="300"/>
      <c r="H76" s="79">
        <f>H38-H74</f>
        <v>7352.7957060381741</v>
      </c>
      <c r="I76" s="300">
        <f t="shared" ref="I76" si="38">I38-I43</f>
        <v>0</v>
      </c>
      <c r="J76" s="79">
        <f>J38-J74</f>
        <v>8515.0732330244209</v>
      </c>
      <c r="K76" s="300"/>
      <c r="L76" s="92">
        <f>L38-L74</f>
        <v>-18967.35194690264</v>
      </c>
      <c r="M76" s="300"/>
      <c r="N76" s="78">
        <f>N38-N74</f>
        <v>-63098.464955752257</v>
      </c>
      <c r="O76" s="300"/>
      <c r="P76" s="78">
        <f>P38-P74</f>
        <v>12393.228318584115</v>
      </c>
      <c r="Q76" s="300"/>
      <c r="S76"/>
      <c r="T76"/>
      <c r="U76"/>
      <c r="V76"/>
    </row>
    <row r="77" spans="1:22" ht="25.5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27.75" customHeight="1">
      <c r="A78" s="74">
        <v>77</v>
      </c>
      <c r="B78" s="74"/>
      <c r="C78" s="52" t="s">
        <v>300</v>
      </c>
      <c r="D78" s="433" t="str">
        <f>ΑΝΤΙΣΤΟΙΧΙΣΗ!$F$108</f>
        <v xml:space="preserve">ΜΑΡΤΙΟΣ ΤΡΕΧΟΝ ΕΤΟΣ </v>
      </c>
      <c r="E78" s="433"/>
      <c r="F78" s="433"/>
      <c r="G78" s="109">
        <f>ΑΝΤΙΣΤΟΙΧΙΣΗ!$D$34</f>
        <v>2025</v>
      </c>
      <c r="H78" s="433" t="str">
        <f>ΑΝΤΙΣΤΟΙΧΙΣΗ!$F$108</f>
        <v xml:space="preserve">ΜΑΡΤΙΟΣ ΤΡΕΧΟΝ ΕΤΟΣ </v>
      </c>
      <c r="I78" s="433"/>
      <c r="J78" s="433"/>
      <c r="K78" s="109">
        <f>ΑΝΤΙΣΤΟΙΧΙΣΗ!$D$34</f>
        <v>2025</v>
      </c>
      <c r="L78" s="433" t="str">
        <f>ΑΝΤΙΣΤΟΙΧΙΣΗ!$F$122</f>
        <v>ΜΑΡΤΙΟΣ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70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22.5" customHeight="1">
      <c r="A80" s="74">
        <v>79</v>
      </c>
      <c r="B80" s="74" t="s">
        <v>1</v>
      </c>
      <c r="C80" s="187" t="s">
        <v>405</v>
      </c>
      <c r="D80" s="65">
        <f>SUM(D81:D110)</f>
        <v>7219.9800000000005</v>
      </c>
      <c r="E80" s="82"/>
      <c r="F80" s="65">
        <f>SUM(F81:F110)</f>
        <v>25594.959999999999</v>
      </c>
      <c r="G80" s="82"/>
      <c r="H80" s="65">
        <f t="shared" ref="H80:N80" si="39">SUM(H81:H110)</f>
        <v>8261.3149999999987</v>
      </c>
      <c r="I80" s="82"/>
      <c r="J80" s="65">
        <f t="shared" si="39"/>
        <v>71581.281074999992</v>
      </c>
      <c r="K80" s="82"/>
      <c r="L80" s="65">
        <f t="shared" si="39"/>
        <v>5429.25</v>
      </c>
      <c r="M80" s="82"/>
      <c r="N80" s="65">
        <f t="shared" si="39"/>
        <v>14533.400000000001</v>
      </c>
      <c r="O80" s="82"/>
      <c r="P80" s="65">
        <f>SUM(P81:P110)</f>
        <v>0</v>
      </c>
      <c r="Q80" s="82"/>
      <c r="S80"/>
      <c r="T80"/>
      <c r="U80"/>
      <c r="V80"/>
    </row>
    <row r="81" spans="1:22" ht="33.75" customHeight="1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2'!F37</f>
        <v>1747.2</v>
      </c>
      <c r="E81" s="76">
        <f>D81/$D$80</f>
        <v>0.24199513018041599</v>
      </c>
      <c r="F81" s="116">
        <f>'2025 Φεβρουάριος'!F81+'2025 Μάρτιος'!D81</f>
        <v>5142.91</v>
      </c>
      <c r="G81" s="76">
        <f>F81/$F$80</f>
        <v>0.20093448085091753</v>
      </c>
      <c r="H81" s="56">
        <f>ΠΡΟΥΠΟΛΟΓΙΣΜΟΣ_ΕΞΟΔΑ!F132</f>
        <v>1700</v>
      </c>
      <c r="I81" s="427">
        <f>H81/$H$80</f>
        <v>0.2057783778974655</v>
      </c>
      <c r="J81" s="428">
        <f>H81+'2025 Φεβρουάριος'!J44</f>
        <v>11400</v>
      </c>
      <c r="K81" s="429">
        <f>J81/$J$80</f>
        <v>0.15925951350403381</v>
      </c>
      <c r="L81" s="116">
        <f>'2024_60-69 ΕΞΟΔΑ+ΟΜ 2'!F35</f>
        <v>2190.1999999999998</v>
      </c>
      <c r="M81" s="76">
        <f>L81/$L$80</f>
        <v>0.40340746880324169</v>
      </c>
      <c r="N81" s="66">
        <f>L81+'2025 Φεβρουάριος'!N81</f>
        <v>4889.3599999999997</v>
      </c>
      <c r="O81" s="76">
        <f>N81/$N$80</f>
        <v>0.33642230998940365</v>
      </c>
      <c r="P81" s="58"/>
      <c r="Q81" s="59">
        <f>SUM(D81:P81)</f>
        <v>27071.217797281228</v>
      </c>
      <c r="S81"/>
      <c r="T81"/>
      <c r="U81"/>
      <c r="V81"/>
    </row>
    <row r="82" spans="1:22" ht="28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2'!F38</f>
        <v>1785.18</v>
      </c>
      <c r="E82" s="76">
        <f t="shared" ref="E82:E105" si="40">D82/$D$80</f>
        <v>0.24725553256380212</v>
      </c>
      <c r="F82" s="116">
        <f>'2025 Φεβρουάριος'!F82+'2025 Μάρτιος'!D82</f>
        <v>5203.62</v>
      </c>
      <c r="G82" s="76">
        <f t="shared" ref="G82:G105" si="41">F82/$F$80</f>
        <v>0.20330643220384012</v>
      </c>
      <c r="H82" s="56">
        <f>ΠΡΟΥΠΟΛΟΓΙΣΜΟΣ_ΕΞΟΔΑ!F136</f>
        <v>1650</v>
      </c>
      <c r="I82" s="427">
        <f t="shared" ref="I82:I105" si="42">H82/$H$80</f>
        <v>0.1997260726651871</v>
      </c>
      <c r="J82" s="428">
        <f>H82+'2025 Φεβρουάριος'!J45</f>
        <v>10550</v>
      </c>
      <c r="K82" s="429">
        <f t="shared" ref="K82:K105" si="43">J82/$J$80</f>
        <v>0.14738490065504883</v>
      </c>
      <c r="L82" s="116">
        <f>'2024_60-69 ΕΞΟΔΑ+ΟΜ 2'!F36</f>
        <v>0</v>
      </c>
      <c r="M82" s="76">
        <f t="shared" ref="M82:M105" si="44">L82/$L$80</f>
        <v>0</v>
      </c>
      <c r="N82" s="66">
        <f>L82+'2025 Φεβρουάριος'!N82</f>
        <v>0</v>
      </c>
      <c r="O82" s="76">
        <f t="shared" ref="O82:O105" si="45">N82/$N$80</f>
        <v>0</v>
      </c>
      <c r="P82" s="58"/>
      <c r="Q82" s="59">
        <f t="shared" ref="Q82:Q105" si="46">SUM(D82:P82)</f>
        <v>19189.597672938089</v>
      </c>
      <c r="S82"/>
      <c r="T82"/>
      <c r="U82"/>
      <c r="V82"/>
    </row>
    <row r="83" spans="1:22" ht="28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2'!F39</f>
        <v>1082.33</v>
      </c>
      <c r="E83" s="76">
        <f t="shared" si="40"/>
        <v>0.14990761747262457</v>
      </c>
      <c r="F83" s="116">
        <f>'2025 Φεβρουάριος'!F83+'2025 Μάρτιος'!D83</f>
        <v>3302.44</v>
      </c>
      <c r="G83" s="76">
        <f t="shared" si="41"/>
        <v>0.12902696468367211</v>
      </c>
      <c r="H83" s="56">
        <f>ΠΡΟΥΠΟΛΟΓΙΣΜΟΣ_ΕΞΟΔΑ!F140</f>
        <v>1300</v>
      </c>
      <c r="I83" s="427">
        <f t="shared" si="42"/>
        <v>0.15735993603923834</v>
      </c>
      <c r="J83" s="428">
        <f>H83+'2025 Φεβρουάριος'!J46</f>
        <v>5700</v>
      </c>
      <c r="K83" s="429">
        <f t="shared" si="43"/>
        <v>7.9629756752016903E-2</v>
      </c>
      <c r="L83" s="116">
        <f>'2024_60-69 ΕΞΟΔΑ+ΟΜ 2'!F37</f>
        <v>1434.4</v>
      </c>
      <c r="M83" s="76">
        <f t="shared" si="44"/>
        <v>0.26419855412810245</v>
      </c>
      <c r="N83" s="66">
        <f>L83+'2025 Φεβρουάριος'!N83</f>
        <v>3804.21</v>
      </c>
      <c r="O83" s="76">
        <f t="shared" si="45"/>
        <v>0.26175636809005459</v>
      </c>
      <c r="P83" s="58"/>
      <c r="Q83" s="59">
        <f t="shared" si="46"/>
        <v>16624.421879197165</v>
      </c>
      <c r="S83"/>
      <c r="T83"/>
      <c r="U83"/>
      <c r="V83"/>
    </row>
    <row r="84" spans="1:22" ht="28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2'!F40</f>
        <v>1145.7</v>
      </c>
      <c r="E84" s="76">
        <f t="shared" si="40"/>
        <v>0.15868465009598365</v>
      </c>
      <c r="F84" s="116">
        <f>'2025 Φεβρουάριος'!F84+'2025 Μάρτιος'!D84</f>
        <v>3469.3599999999997</v>
      </c>
      <c r="G84" s="76">
        <f t="shared" si="41"/>
        <v>0.13554856112297109</v>
      </c>
      <c r="H84" s="56">
        <f>ΠΡΟΥΠΟΛΟΓΙΣΜΟΣ_ΕΞΟΔΑ!F144</f>
        <v>1200</v>
      </c>
      <c r="I84" s="427">
        <f t="shared" si="42"/>
        <v>0.14525532557468154</v>
      </c>
      <c r="J84" s="428">
        <f>H84+'2025 Φεβρουάριος'!J47</f>
        <v>3508.66</v>
      </c>
      <c r="K84" s="429">
        <f t="shared" si="43"/>
        <v>4.901644602202309E-2</v>
      </c>
      <c r="L84" s="116">
        <f>'2024_60-69 ΕΞΟΔΑ+ΟΜ 2'!F38</f>
        <v>0</v>
      </c>
      <c r="M84" s="76">
        <f t="shared" si="44"/>
        <v>0</v>
      </c>
      <c r="N84" s="66">
        <f>L84+'2025 Φεβρουάριος'!N84</f>
        <v>0</v>
      </c>
      <c r="O84" s="76">
        <f t="shared" si="45"/>
        <v>0</v>
      </c>
      <c r="P84" s="58"/>
      <c r="Q84" s="59">
        <f t="shared" si="46"/>
        <v>9324.2085049828147</v>
      </c>
      <c r="S84"/>
      <c r="T84"/>
      <c r="U84"/>
      <c r="V84"/>
    </row>
    <row r="85" spans="1:22" ht="27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2'!F41</f>
        <v>358.92</v>
      </c>
      <c r="E85" s="76">
        <f t="shared" si="40"/>
        <v>4.9712049063847824E-2</v>
      </c>
      <c r="F85" s="116">
        <f>'2025 Φεβρουάριος'!F85+'2025 Μάρτιος'!D85</f>
        <v>1055.27</v>
      </c>
      <c r="G85" s="76">
        <f t="shared" si="41"/>
        <v>4.1229601452786015E-2</v>
      </c>
      <c r="H85" s="56">
        <f>ΠΡΟΥΠΟΛΟΓΙΣΜΟΣ_ΕΞΟΔΑ!F148</f>
        <v>348.64</v>
      </c>
      <c r="I85" s="427">
        <f t="shared" si="42"/>
        <v>4.2201513923630807E-2</v>
      </c>
      <c r="J85" s="428">
        <f>H85+'2025 Φεβρουάριος'!J48</f>
        <v>2244.37</v>
      </c>
      <c r="K85" s="429">
        <f t="shared" si="43"/>
        <v>3.1354146870442835E-2</v>
      </c>
      <c r="L85" s="116">
        <f>'2024_60-69 ΕΞΟΔΑ+ΟΜ 2'!F39</f>
        <v>488.2</v>
      </c>
      <c r="M85" s="76">
        <f t="shared" si="44"/>
        <v>8.9920338905005295E-2</v>
      </c>
      <c r="N85" s="66">
        <f>L85+'2025 Φεβρουάριος'!N85</f>
        <v>789.02</v>
      </c>
      <c r="O85" s="76">
        <f t="shared" si="45"/>
        <v>5.4290117935238823E-2</v>
      </c>
      <c r="P85" s="58"/>
      <c r="Q85" s="59">
        <f t="shared" si="46"/>
        <v>5284.7287077681513</v>
      </c>
      <c r="S85"/>
      <c r="T85"/>
      <c r="U85"/>
      <c r="V85"/>
    </row>
    <row r="86" spans="1:22" ht="27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2'!F42</f>
        <v>367.2</v>
      </c>
      <c r="E86" s="76">
        <f t="shared" si="40"/>
        <v>5.0858866645059952E-2</v>
      </c>
      <c r="F86" s="116">
        <f>'2025 Φεβρουάριος'!F86+'2025 Μάρτιος'!D86</f>
        <v>1068.49</v>
      </c>
      <c r="G86" s="76">
        <f t="shared" si="41"/>
        <v>4.1746109390286217E-2</v>
      </c>
      <c r="H86" s="56">
        <f>ΠΡΟΥΠΟΛΟΓΙΣΜΟΣ_ΕΞΟΔΑ!F152</f>
        <v>533.8549999999999</v>
      </c>
      <c r="I86" s="427">
        <f t="shared" si="42"/>
        <v>6.4621068195559669E-2</v>
      </c>
      <c r="J86" s="428">
        <f>H86+'2025 Φεβρουάριος'!J49</f>
        <v>1675.2150000000001</v>
      </c>
      <c r="K86" s="429">
        <f t="shared" si="43"/>
        <v>2.3402975957426315E-2</v>
      </c>
      <c r="L86" s="116">
        <f>'2024_60-69 ΕΞΟΔΑ+ΟΜ 2'!F40</f>
        <v>0</v>
      </c>
      <c r="M86" s="76">
        <f t="shared" si="44"/>
        <v>0</v>
      </c>
      <c r="N86" s="66">
        <f>L86+'2025 Φεβρουάριος'!N86</f>
        <v>300.82</v>
      </c>
      <c r="O86" s="76">
        <f t="shared" si="45"/>
        <v>2.0698528905830706E-2</v>
      </c>
      <c r="P86" s="58"/>
      <c r="Q86" s="59">
        <f t="shared" si="46"/>
        <v>3945.7813275490948</v>
      </c>
      <c r="S86"/>
      <c r="T86"/>
      <c r="U86"/>
      <c r="V86" s="237"/>
    </row>
    <row r="87" spans="1:22" ht="25.5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2'!F43</f>
        <v>148.63000000000002</v>
      </c>
      <c r="E87" s="76">
        <f t="shared" si="40"/>
        <v>2.0585929600913024E-2</v>
      </c>
      <c r="F87" s="116">
        <f>'2025 Φεβρουάριος'!F87+'2025 Μάρτιος'!D87</f>
        <v>454.27</v>
      </c>
      <c r="G87" s="76">
        <f t="shared" si="41"/>
        <v>1.7748416094418587E-2</v>
      </c>
      <c r="H87" s="56">
        <f>ΠΡΟΥΠΟΛΟΓΙΣΜΟΣ_ΕΞΟΔΑ!F156</f>
        <v>261.47999999999996</v>
      </c>
      <c r="I87" s="427">
        <f t="shared" si="42"/>
        <v>3.1651135442723105E-2</v>
      </c>
      <c r="J87" s="428">
        <f>H87+'2025 Φεβρουάριος'!J50</f>
        <v>20197.36</v>
      </c>
      <c r="K87" s="429">
        <f t="shared" si="43"/>
        <v>0.2821598006724414</v>
      </c>
      <c r="L87" s="116">
        <f>'2024_60-69 ΕΞΟΔΑ+ΟΜ 2'!F41</f>
        <v>288.8</v>
      </c>
      <c r="M87" s="76">
        <f t="shared" si="44"/>
        <v>5.3193350831146111E-2</v>
      </c>
      <c r="N87" s="66">
        <f>L87+'2025 Φεβρουάριος'!N87</f>
        <v>757.98</v>
      </c>
      <c r="O87" s="76">
        <f t="shared" si="45"/>
        <v>5.2154347915835245E-2</v>
      </c>
      <c r="P87" s="58"/>
      <c r="Q87" s="59">
        <f t="shared" si="46"/>
        <v>22108.977492980557</v>
      </c>
      <c r="S87"/>
      <c r="T87"/>
      <c r="U87"/>
      <c r="V87" s="237"/>
    </row>
    <row r="88" spans="1:22" ht="28.5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2'!F44</f>
        <v>158.22</v>
      </c>
      <c r="E88" s="76">
        <f t="shared" si="40"/>
        <v>2.1914188127944951E-2</v>
      </c>
      <c r="F88" s="116">
        <f>'2025 Φεβρουάριος'!F88+'2025 Μάρτιος'!D88</f>
        <v>479.53</v>
      </c>
      <c r="G88" s="76">
        <f t="shared" si="41"/>
        <v>1.8735329142925014E-2</v>
      </c>
      <c r="H88" s="56">
        <f>ΠΡΟΥΠΟΛΟΓΙΣΜΟΣ_ΕΞΟΔΑ!F160</f>
        <v>239.68999999999997</v>
      </c>
      <c r="I88" s="427">
        <f t="shared" si="42"/>
        <v>2.9013540822496176E-2</v>
      </c>
      <c r="J88" s="428">
        <f>H88+'2025 Φεβρουάριος'!J51</f>
        <v>239.68999999999997</v>
      </c>
      <c r="K88" s="429">
        <f t="shared" si="43"/>
        <v>3.3485011220861275E-3</v>
      </c>
      <c r="L88" s="116">
        <f>'2024_60-69 ΕΞΟΔΑ+ΟΜ 2'!F42</f>
        <v>0</v>
      </c>
      <c r="M88" s="76">
        <f t="shared" si="44"/>
        <v>0</v>
      </c>
      <c r="N88" s="66">
        <f>L88+'2025 Φεβρουάριος'!N88</f>
        <v>0</v>
      </c>
      <c r="O88" s="76">
        <f t="shared" si="45"/>
        <v>0</v>
      </c>
      <c r="P88" s="58"/>
      <c r="Q88" s="59">
        <f t="shared" si="46"/>
        <v>1117.2030115592152</v>
      </c>
      <c r="S88"/>
      <c r="T88"/>
      <c r="U88"/>
      <c r="V88" s="237"/>
    </row>
    <row r="89" spans="1:22" ht="14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2'!F45</f>
        <v>0</v>
      </c>
      <c r="E89" s="76">
        <f t="shared" si="40"/>
        <v>0</v>
      </c>
      <c r="F89" s="116">
        <f>'2025 Φεβρουάριος'!F89+'2025 Μάρτιος'!D89</f>
        <v>0</v>
      </c>
      <c r="G89" s="76">
        <f t="shared" si="41"/>
        <v>0</v>
      </c>
      <c r="H89" s="425">
        <f>ΠΡΟΥΠΟΛΟΓΙΣΜΟΣ_ΕΞΟΔΑ!F164</f>
        <v>0</v>
      </c>
      <c r="I89" s="427">
        <f t="shared" si="42"/>
        <v>0</v>
      </c>
      <c r="J89" s="428">
        <f>H89+'2025 Φεβρουάριος'!J52</f>
        <v>704.16327999999999</v>
      </c>
      <c r="K89" s="429">
        <f t="shared" si="43"/>
        <v>9.8372545087898888E-3</v>
      </c>
      <c r="L89" s="116">
        <f>'2024_60-69 ΕΞΟΔΑ+ΟΜ 2'!F43</f>
        <v>0</v>
      </c>
      <c r="M89" s="76">
        <f t="shared" si="44"/>
        <v>0</v>
      </c>
      <c r="N89" s="66">
        <f>L89+'2025 Φεβρουάριος'!N89</f>
        <v>0</v>
      </c>
      <c r="O89" s="76">
        <f t="shared" si="45"/>
        <v>0</v>
      </c>
      <c r="P89" s="119"/>
      <c r="Q89" s="59">
        <f t="shared" si="46"/>
        <v>704.17311725450872</v>
      </c>
      <c r="S89"/>
      <c r="T89"/>
      <c r="U89"/>
      <c r="V89"/>
    </row>
    <row r="90" spans="1:22" ht="15" customHeight="1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2'!F46</f>
        <v>0</v>
      </c>
      <c r="E90" s="76">
        <f t="shared" si="40"/>
        <v>0</v>
      </c>
      <c r="F90" s="116">
        <f>'2025 Φεβρουάριος'!F90+'2025 Μάρτιος'!D90</f>
        <v>0</v>
      </c>
      <c r="G90" s="76">
        <f t="shared" si="41"/>
        <v>0</v>
      </c>
      <c r="H90" s="425">
        <f>ΠΡΟΥΠΟΛΟΓΙΣΜΟΣ_ΕΞΟΔΑ!F168</f>
        <v>0</v>
      </c>
      <c r="I90" s="427">
        <f t="shared" si="42"/>
        <v>0</v>
      </c>
      <c r="J90" s="428">
        <f>H90+'2025 Φεβρουάριος'!J53</f>
        <v>1017.75</v>
      </c>
      <c r="K90" s="429">
        <f t="shared" si="43"/>
        <v>1.4218102620064069E-2</v>
      </c>
      <c r="L90" s="116">
        <f>'2024_60-69 ΕΞΟΔΑ+ΟΜ 2'!F44</f>
        <v>0</v>
      </c>
      <c r="M90" s="76">
        <f t="shared" si="44"/>
        <v>0</v>
      </c>
      <c r="N90" s="66">
        <f>L90+'2025 Φεβρουάριος'!N90</f>
        <v>0</v>
      </c>
      <c r="O90" s="76">
        <f t="shared" si="45"/>
        <v>0</v>
      </c>
      <c r="P90" s="119"/>
      <c r="Q90" s="59">
        <f t="shared" si="46"/>
        <v>1017.76421810262</v>
      </c>
      <c r="S90"/>
      <c r="T90"/>
      <c r="U90"/>
      <c r="V90"/>
    </row>
    <row r="91" spans="1:22" ht="14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2'!F47</f>
        <v>0</v>
      </c>
      <c r="E91" s="76">
        <f t="shared" si="40"/>
        <v>0</v>
      </c>
      <c r="F91" s="116">
        <f>'2025 Φεβρουάριος'!F91+'2025 Μάρτιος'!D91</f>
        <v>0</v>
      </c>
      <c r="G91" s="76">
        <f t="shared" si="41"/>
        <v>0</v>
      </c>
      <c r="H91" s="425">
        <f>ΠΡΟΥΠΟΛΟΓΙΣΜΟΣ_ΕΞΟΔΑ!F172</f>
        <v>0</v>
      </c>
      <c r="I91" s="427">
        <f t="shared" si="42"/>
        <v>0</v>
      </c>
      <c r="J91" s="428">
        <f>H91+'2025 Φεβρουάριος'!J54</f>
        <v>1427.8627949999998</v>
      </c>
      <c r="K91" s="429">
        <f t="shared" si="43"/>
        <v>1.9947432814228939E-2</v>
      </c>
      <c r="L91" s="116">
        <f>'2024_60-69 ΕΞΟΔΑ+ΟΜ 2'!F45</f>
        <v>0</v>
      </c>
      <c r="M91" s="76">
        <f t="shared" si="44"/>
        <v>0</v>
      </c>
      <c r="N91" s="66">
        <f>L91+'2025 Φεβρουάριος'!N91</f>
        <v>0</v>
      </c>
      <c r="O91" s="76">
        <f t="shared" si="45"/>
        <v>0</v>
      </c>
      <c r="P91" s="119"/>
      <c r="Q91" s="59">
        <f t="shared" si="46"/>
        <v>1427.882742432814</v>
      </c>
      <c r="S91"/>
      <c r="T91"/>
      <c r="U91"/>
      <c r="V91"/>
    </row>
    <row r="92" spans="1:22" ht="14.5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2'!F48</f>
        <v>0</v>
      </c>
      <c r="E92" s="76">
        <f t="shared" si="40"/>
        <v>0</v>
      </c>
      <c r="F92" s="116">
        <f>'2025 Φεβρουάριος'!F92+'2025 Μάρτιος'!D92</f>
        <v>0</v>
      </c>
      <c r="G92" s="76">
        <f t="shared" si="41"/>
        <v>0</v>
      </c>
      <c r="H92" s="56">
        <f>ΠΡΟΥΠΟΛΟΓΙΣΜΟΣ_ΕΞΟΔΑ!F176</f>
        <v>0</v>
      </c>
      <c r="I92" s="427">
        <f t="shared" si="42"/>
        <v>0</v>
      </c>
      <c r="J92" s="428">
        <f>H92+'2025 Φεβρουάριος'!J55</f>
        <v>0</v>
      </c>
      <c r="K92" s="429">
        <f t="shared" si="43"/>
        <v>0</v>
      </c>
      <c r="L92" s="116">
        <f>'2024_60-69 ΕΞΟΔΑ+ΟΜ 2'!F46</f>
        <v>0</v>
      </c>
      <c r="M92" s="76">
        <f t="shared" si="44"/>
        <v>0</v>
      </c>
      <c r="N92" s="66">
        <f>L92+'2025 Φεβρουάριος'!N92</f>
        <v>0</v>
      </c>
      <c r="O92" s="76">
        <f t="shared" si="45"/>
        <v>0</v>
      </c>
      <c r="P92" s="58"/>
      <c r="Q92" s="59">
        <f t="shared" si="46"/>
        <v>0</v>
      </c>
      <c r="S92"/>
      <c r="T92"/>
      <c r="U92"/>
      <c r="V92" s="237"/>
    </row>
    <row r="93" spans="1:22" ht="31.5" customHeight="1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2'!F49</f>
        <v>0</v>
      </c>
      <c r="E93" s="76">
        <f t="shared" si="40"/>
        <v>0</v>
      </c>
      <c r="F93" s="116">
        <f>'2025 Φεβρουάριος'!F93+'2025 Μάρτιος'!D93</f>
        <v>0</v>
      </c>
      <c r="G93" s="76">
        <f t="shared" si="41"/>
        <v>0</v>
      </c>
      <c r="H93" s="56">
        <f>ΠΡΟΥΠΟΛΟΓΙΣΜΟΣ_ΕΞΟΔΑ!F180</f>
        <v>0</v>
      </c>
      <c r="I93" s="427">
        <f t="shared" si="42"/>
        <v>0</v>
      </c>
      <c r="J93" s="428">
        <f>H93+'2025 Φεβρουάριος'!J56</f>
        <v>484.59000000000003</v>
      </c>
      <c r="K93" s="429">
        <f t="shared" si="43"/>
        <v>6.7697866358701533E-3</v>
      </c>
      <c r="L93" s="116">
        <f>'2024_60-69 ΕΞΟΔΑ+ΟΜ 2'!F47</f>
        <v>0</v>
      </c>
      <c r="M93" s="76">
        <f t="shared" si="44"/>
        <v>0</v>
      </c>
      <c r="N93" s="66">
        <f>L93+'2025 Φεβρουάριος'!N93</f>
        <v>0</v>
      </c>
      <c r="O93" s="76">
        <f t="shared" si="45"/>
        <v>0</v>
      </c>
      <c r="P93" s="58"/>
      <c r="Q93" s="59">
        <f t="shared" si="46"/>
        <v>484.59676978663589</v>
      </c>
      <c r="S93"/>
      <c r="T93"/>
      <c r="U93"/>
      <c r="V93"/>
    </row>
    <row r="94" spans="1:22" ht="14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2'!F50</f>
        <v>0</v>
      </c>
      <c r="E94" s="76">
        <f t="shared" si="40"/>
        <v>0</v>
      </c>
      <c r="F94" s="116">
        <f>'2025 Φεβρουάριος'!F94+'2025 Μάρτιος'!D94</f>
        <v>0</v>
      </c>
      <c r="G94" s="76">
        <f t="shared" si="41"/>
        <v>0</v>
      </c>
      <c r="H94" s="120">
        <f>ΠΡΟΥΠΟΛΟΓΙΣΜΟΣ_ΕΞΟΔΑ!F184</f>
        <v>0</v>
      </c>
      <c r="I94" s="427">
        <f t="shared" si="42"/>
        <v>0</v>
      </c>
      <c r="J94" s="428">
        <f>H94+'2025 Φεβρουάριος'!J57</f>
        <v>-26.949999999999974</v>
      </c>
      <c r="K94" s="429">
        <f t="shared" si="43"/>
        <v>-3.7649507797664095E-4</v>
      </c>
      <c r="L94" s="116">
        <f>'2024_60-69 ΕΞΟΔΑ+ΟΜ 2'!F48</f>
        <v>0</v>
      </c>
      <c r="M94" s="76">
        <f t="shared" si="44"/>
        <v>0</v>
      </c>
      <c r="N94" s="66">
        <f>L94+'2025 Φεβρουάριος'!N94</f>
        <v>0</v>
      </c>
      <c r="O94" s="76">
        <f t="shared" si="45"/>
        <v>0</v>
      </c>
      <c r="P94" s="120"/>
      <c r="Q94" s="59">
        <f t="shared" si="46"/>
        <v>-26.950376495077951</v>
      </c>
      <c r="S94"/>
      <c r="T94"/>
      <c r="U94"/>
      <c r="V94"/>
    </row>
    <row r="95" spans="1:22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2'!F51</f>
        <v>0</v>
      </c>
      <c r="E95" s="76">
        <f t="shared" si="40"/>
        <v>0</v>
      </c>
      <c r="F95" s="116">
        <f>'2025 Φεβρουάριος'!F95+'2025 Μάρτιος'!D95</f>
        <v>0</v>
      </c>
      <c r="G95" s="76">
        <f t="shared" si="41"/>
        <v>0</v>
      </c>
      <c r="H95" s="56">
        <f>ΠΡΟΥΠΟΛΟΓΙΣΜΟΣ_ΕΞΟΔΑ!F188</f>
        <v>0</v>
      </c>
      <c r="I95" s="427">
        <f t="shared" si="42"/>
        <v>0</v>
      </c>
      <c r="J95" s="428">
        <f>H95+'2025 Φεβρουάριος'!J58</f>
        <v>768.31000000000017</v>
      </c>
      <c r="K95" s="429">
        <f t="shared" si="43"/>
        <v>1.0733392703533705E-2</v>
      </c>
      <c r="L95" s="116">
        <f>'2024_60-69 ΕΞΟΔΑ+ΟΜ 2'!F49</f>
        <v>0</v>
      </c>
      <c r="M95" s="76">
        <f t="shared" si="44"/>
        <v>0</v>
      </c>
      <c r="N95" s="66">
        <f>L95+'2025 Φεβρουάριος'!N95</f>
        <v>246.76</v>
      </c>
      <c r="O95" s="76">
        <f t="shared" si="45"/>
        <v>1.6978821198067897E-2</v>
      </c>
      <c r="P95" s="58"/>
      <c r="Q95" s="59">
        <f t="shared" si="46"/>
        <v>1015.0977122139018</v>
      </c>
      <c r="S95"/>
      <c r="T95"/>
      <c r="U95"/>
      <c r="V95"/>
    </row>
    <row r="96" spans="1:22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2'!F52</f>
        <v>25.77</v>
      </c>
      <c r="E96" s="76">
        <f t="shared" si="40"/>
        <v>3.5692619647145836E-3</v>
      </c>
      <c r="F96" s="116">
        <f>'2025 Φεβρουάριος'!F96+'2025 Μάρτιος'!D96</f>
        <v>269.82</v>
      </c>
      <c r="G96" s="76">
        <f t="shared" si="41"/>
        <v>1.0541919190340598E-2</v>
      </c>
      <c r="H96" s="56">
        <f>ΠΡΟΥΠΟΛΟΓΙΣΜΟΣ_ΕΞΟΔΑ!F192</f>
        <v>8.0399999999999991</v>
      </c>
      <c r="I96" s="427">
        <f t="shared" si="42"/>
        <v>9.7321068135036617E-4</v>
      </c>
      <c r="J96" s="428">
        <f>H96+'2025 Φεβρουάριος'!J59</f>
        <v>12.879999999999999</v>
      </c>
      <c r="K96" s="429">
        <f t="shared" si="43"/>
        <v>1.7993530999403114E-4</v>
      </c>
      <c r="L96" s="116">
        <f>'2024_60-69 ΕΞΟΔΑ+ΟΜ 2'!F50</f>
        <v>8.0399999999999991</v>
      </c>
      <c r="M96" s="76">
        <f t="shared" si="44"/>
        <v>1.4808675231385549E-3</v>
      </c>
      <c r="N96" s="66">
        <f>L96+'2025 Φεβρουάριος'!N96</f>
        <v>8.0399999999999991</v>
      </c>
      <c r="O96" s="76">
        <f t="shared" si="45"/>
        <v>5.5320847152077275E-4</v>
      </c>
      <c r="P96" s="58"/>
      <c r="Q96" s="59">
        <f t="shared" si="46"/>
        <v>332.6072984031411</v>
      </c>
      <c r="S96"/>
      <c r="T96"/>
      <c r="U96"/>
      <c r="V96"/>
    </row>
    <row r="97" spans="1:22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2'!F53</f>
        <v>0</v>
      </c>
      <c r="E97" s="76">
        <f t="shared" si="40"/>
        <v>0</v>
      </c>
      <c r="F97" s="116">
        <f>'2025 Φεβρουάριος'!F97+'2025 Μάρτιος'!D97</f>
        <v>0</v>
      </c>
      <c r="G97" s="76">
        <f t="shared" si="41"/>
        <v>0</v>
      </c>
      <c r="H97" s="56">
        <f>ΠΡΟΥΠΟΛΟΓΙΣΜΟΣ_ΕΞΟΔΑ!F196</f>
        <v>0</v>
      </c>
      <c r="I97" s="427">
        <f t="shared" si="42"/>
        <v>0</v>
      </c>
      <c r="J97" s="428">
        <f>H97+'2025 Φεβρουάριος'!J60</f>
        <v>0</v>
      </c>
      <c r="K97" s="429">
        <f t="shared" si="43"/>
        <v>0</v>
      </c>
      <c r="L97" s="116">
        <f>'2024_60-69 ΕΞΟΔΑ+ΟΜ 2'!F51</f>
        <v>0</v>
      </c>
      <c r="M97" s="76">
        <f t="shared" si="44"/>
        <v>0</v>
      </c>
      <c r="N97" s="66">
        <f>L97+'2025 Φεβρουάριος'!N97</f>
        <v>0</v>
      </c>
      <c r="O97" s="76">
        <f t="shared" si="45"/>
        <v>0</v>
      </c>
      <c r="P97" s="58"/>
      <c r="Q97" s="59">
        <f t="shared" si="46"/>
        <v>0</v>
      </c>
      <c r="S97"/>
      <c r="T97"/>
      <c r="U97"/>
      <c r="V97"/>
    </row>
    <row r="98" spans="1:22" ht="15" customHeight="1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2'!F54</f>
        <v>0</v>
      </c>
      <c r="E98" s="76">
        <f t="shared" si="40"/>
        <v>0</v>
      </c>
      <c r="F98" s="116">
        <f>'2025 Φεβρουάριος'!F98+'2025 Μάρτιος'!D98</f>
        <v>0</v>
      </c>
      <c r="G98" s="76">
        <f t="shared" si="41"/>
        <v>0</v>
      </c>
      <c r="H98" s="56">
        <f>ΠΡΟΥΠΟΛΟΓΙΣΜΟΣ_ΕΞΟΔΑ!F200</f>
        <v>0</v>
      </c>
      <c r="I98" s="427">
        <f t="shared" si="42"/>
        <v>0</v>
      </c>
      <c r="J98" s="428">
        <f>H98+'2025 Φεβρουάριος'!J61</f>
        <v>17.98</v>
      </c>
      <c r="K98" s="429">
        <f t="shared" si="43"/>
        <v>2.5118298708794103E-4</v>
      </c>
      <c r="L98" s="116">
        <f>'2024_60-69 ΕΞΟΔΑ+ΟΜ 2'!F52</f>
        <v>0</v>
      </c>
      <c r="M98" s="76">
        <f t="shared" si="44"/>
        <v>0</v>
      </c>
      <c r="N98" s="66">
        <f>L98+'2025 Φεβρουάριος'!N98</f>
        <v>0</v>
      </c>
      <c r="O98" s="76">
        <f t="shared" si="45"/>
        <v>0</v>
      </c>
      <c r="P98" s="58"/>
      <c r="Q98" s="59">
        <f t="shared" si="46"/>
        <v>17.980251182987089</v>
      </c>
      <c r="S98"/>
      <c r="T98"/>
      <c r="U98"/>
      <c r="V98"/>
    </row>
    <row r="99" spans="1:22" ht="28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2'!F55</f>
        <v>275</v>
      </c>
      <c r="E99" s="76">
        <f t="shared" si="40"/>
        <v>3.8088748168277474E-2</v>
      </c>
      <c r="F99" s="116">
        <f>'2025 Φεβρουάριος'!F99+'2025 Μάρτιος'!D99</f>
        <v>2247.4499999999998</v>
      </c>
      <c r="G99" s="76">
        <f t="shared" si="41"/>
        <v>8.7808302884630401E-2</v>
      </c>
      <c r="H99" s="56">
        <f>ΠΡΟΥΠΟΛΟΓΙΣΜΟΣ_ΕΞΟΔΑ!F204</f>
        <v>37.19</v>
      </c>
      <c r="I99" s="427">
        <f t="shared" si="42"/>
        <v>4.5017046317686717E-3</v>
      </c>
      <c r="J99" s="428">
        <f>H99+'2025 Φεβρουάριος'!J62</f>
        <v>99.039999999999992</v>
      </c>
      <c r="K99" s="429">
        <f t="shared" si="43"/>
        <v>1.3836019488982023E-3</v>
      </c>
      <c r="L99" s="116">
        <f>'2024_60-69 ΕΞΟΔΑ+ΟΜ 2'!F53</f>
        <v>37.19</v>
      </c>
      <c r="M99" s="76">
        <f t="shared" si="44"/>
        <v>6.8499332320302066E-3</v>
      </c>
      <c r="N99" s="66">
        <f>L99+'2025 Φεβρουάριος'!N99</f>
        <v>82.69</v>
      </c>
      <c r="O99" s="76">
        <f t="shared" si="45"/>
        <v>5.689652799757799E-3</v>
      </c>
      <c r="P99" s="58"/>
      <c r="Q99" s="59">
        <f t="shared" si="46"/>
        <v>2778.7043219436655</v>
      </c>
      <c r="S99"/>
      <c r="T99"/>
      <c r="U99"/>
      <c r="V99"/>
    </row>
    <row r="100" spans="1:22" ht="42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2'!F56</f>
        <v>55.84</v>
      </c>
      <c r="E100" s="76">
        <f t="shared" si="40"/>
        <v>7.7340934462422333E-3</v>
      </c>
      <c r="F100" s="116">
        <f>'2025 Φεβρουάριος'!F100+'2025 Μάρτιος'!D100</f>
        <v>711.89</v>
      </c>
      <c r="G100" s="76">
        <f t="shared" si="41"/>
        <v>2.7813678943041913E-2</v>
      </c>
      <c r="H100" s="56">
        <f>ΠΡΟΥΠΟΛΟΓΙΣΜΟΣ_ΕΞΟΔΑ!F208</f>
        <v>0</v>
      </c>
      <c r="I100" s="427">
        <f t="shared" si="42"/>
        <v>0</v>
      </c>
      <c r="J100" s="428">
        <f>H100+'2025 Φεβρουάριος'!J63</f>
        <v>462.48</v>
      </c>
      <c r="K100" s="429">
        <f t="shared" si="43"/>
        <v>6.460907000468908E-3</v>
      </c>
      <c r="L100" s="116">
        <f>'2024_60-69 ΕΞΟΔΑ+ΟΜ 2'!F54</f>
        <v>0</v>
      </c>
      <c r="M100" s="76">
        <f t="shared" si="44"/>
        <v>0</v>
      </c>
      <c r="N100" s="66">
        <f>L100+'2025 Φεβρουάριος'!N100</f>
        <v>660</v>
      </c>
      <c r="O100" s="76">
        <f t="shared" si="45"/>
        <v>4.5412635721854486E-2</v>
      </c>
      <c r="P100" s="58"/>
      <c r="Q100" s="59">
        <f t="shared" si="46"/>
        <v>1890.2974213151117</v>
      </c>
      <c r="S100"/>
      <c r="T100"/>
      <c r="U100"/>
      <c r="V100"/>
    </row>
    <row r="101" spans="1:22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2'!F57</f>
        <v>0</v>
      </c>
      <c r="E101" s="76">
        <f t="shared" si="40"/>
        <v>0</v>
      </c>
      <c r="F101" s="116">
        <f>'2025 Φεβρουάριος'!F101+'2025 Μάρτιος'!D101</f>
        <v>0</v>
      </c>
      <c r="G101" s="76">
        <f t="shared" si="41"/>
        <v>0</v>
      </c>
      <c r="H101" s="56">
        <f>ΠΡΟΥΠΟΛΟΓΙΣΜΟΣ_ΕΞΟΔΑ!F212</f>
        <v>0</v>
      </c>
      <c r="I101" s="427">
        <f t="shared" si="42"/>
        <v>0</v>
      </c>
      <c r="J101" s="428">
        <f>H101+'2025 Φεβρουάριος'!J64</f>
        <v>8958.119999999999</v>
      </c>
      <c r="K101" s="429">
        <f t="shared" si="43"/>
        <v>0.12514612571146974</v>
      </c>
      <c r="L101" s="116">
        <f>'2024_60-69 ΕΞΟΔΑ+ΟΜ 2'!F55</f>
        <v>0</v>
      </c>
      <c r="M101" s="76">
        <f t="shared" si="44"/>
        <v>0</v>
      </c>
      <c r="N101" s="66">
        <f>L101+'2025 Φεβρουάριος'!N101</f>
        <v>0</v>
      </c>
      <c r="O101" s="76">
        <f t="shared" si="45"/>
        <v>0</v>
      </c>
      <c r="P101" s="58"/>
      <c r="Q101" s="59">
        <f t="shared" si="46"/>
        <v>8958.2451461257097</v>
      </c>
      <c r="S101"/>
      <c r="T101"/>
      <c r="U101"/>
      <c r="V101"/>
    </row>
    <row r="102" spans="1:22" ht="15" customHeight="1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2'!F58</f>
        <v>0</v>
      </c>
      <c r="E102" s="76">
        <f t="shared" si="40"/>
        <v>0</v>
      </c>
      <c r="F102" s="116">
        <f>'2025 Φεβρουάριος'!F102+'2025 Μάρτιος'!D102</f>
        <v>0</v>
      </c>
      <c r="G102" s="76">
        <f t="shared" si="41"/>
        <v>0</v>
      </c>
      <c r="H102" s="56">
        <f>ΠΡΟΥΠΟΛΟΓΙΣΜΟΣ_ΕΞΟΔΑ!F216</f>
        <v>384.13</v>
      </c>
      <c r="I102" s="427">
        <f t="shared" si="42"/>
        <v>4.6497440177502014E-2</v>
      </c>
      <c r="J102" s="428">
        <f>H102+'2025 Φεβρουάριος'!J65</f>
        <v>384.13</v>
      </c>
      <c r="K102" s="429">
        <f t="shared" si="43"/>
        <v>5.3663470984477634E-3</v>
      </c>
      <c r="L102" s="116">
        <f>'2024_60-69 ΕΞΟΔΑ+ΟΜ 2'!F56</f>
        <v>384.13</v>
      </c>
      <c r="M102" s="76">
        <f t="shared" si="44"/>
        <v>7.0751945480499151E-2</v>
      </c>
      <c r="N102" s="66">
        <f>L102+'2025 Φεβρουάριος'!N102</f>
        <v>1396.23</v>
      </c>
      <c r="O102" s="76">
        <f t="shared" si="45"/>
        <v>9.6070430869583154E-2</v>
      </c>
      <c r="P102" s="58"/>
      <c r="Q102" s="59">
        <f t="shared" si="46"/>
        <v>2548.8386861636259</v>
      </c>
      <c r="S102"/>
      <c r="T102"/>
      <c r="U102"/>
      <c r="V102"/>
    </row>
    <row r="103" spans="1:22" ht="14.5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2'!F59</f>
        <v>69.989999999999995</v>
      </c>
      <c r="E103" s="76">
        <f t="shared" si="40"/>
        <v>9.6939326701735995E-3</v>
      </c>
      <c r="F103" s="116">
        <f>'2025 Φεβρουάριος'!F103+'2025 Μάρτιος'!D103</f>
        <v>2189.91</v>
      </c>
      <c r="G103" s="76">
        <f t="shared" si="41"/>
        <v>8.5560204040170409E-2</v>
      </c>
      <c r="H103" s="56">
        <f>ΠΡΟΥΠΟΛΟΓΙΣΜΟΣ_ΕΞΟΔΑ!F220</f>
        <v>598.29</v>
      </c>
      <c r="I103" s="427">
        <f t="shared" si="42"/>
        <v>7.2420673948396838E-2</v>
      </c>
      <c r="J103" s="428">
        <f>H103+'2025 Φεβρουάριος'!J66</f>
        <v>598.29</v>
      </c>
      <c r="K103" s="429">
        <f t="shared" si="43"/>
        <v>8.3581907310814364E-3</v>
      </c>
      <c r="L103" s="116">
        <f>'2024_60-69 ΕΞΟΔΑ+ΟΜ 2'!F57</f>
        <v>598.29</v>
      </c>
      <c r="M103" s="76">
        <f t="shared" si="44"/>
        <v>0.11019754109683658</v>
      </c>
      <c r="N103" s="66">
        <f>L103+'2025 Φεβρουάριος'!N103</f>
        <v>1598.29</v>
      </c>
      <c r="O103" s="76">
        <f t="shared" si="45"/>
        <v>0.10997357810285273</v>
      </c>
      <c r="P103" s="58"/>
      <c r="Q103" s="59">
        <f t="shared" si="46"/>
        <v>5653.4562041205891</v>
      </c>
      <c r="S103"/>
      <c r="T103"/>
      <c r="U103"/>
      <c r="V103"/>
    </row>
    <row r="104" spans="1:22" ht="15" customHeight="1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2'!F60</f>
        <v>0</v>
      </c>
      <c r="E104" s="76">
        <f t="shared" si="40"/>
        <v>0</v>
      </c>
      <c r="F104" s="116">
        <f>'2025 Φεβρουάριος'!F104+'2025 Μάρτιος'!D104</f>
        <v>0</v>
      </c>
      <c r="G104" s="76">
        <f t="shared" si="41"/>
        <v>0</v>
      </c>
      <c r="H104" s="56">
        <f>ΠΡΟΥΠΟΛΟΓΙΣΜΟΣ_ΕΞΟΔΑ!F224</f>
        <v>0</v>
      </c>
      <c r="I104" s="427">
        <f t="shared" si="42"/>
        <v>0</v>
      </c>
      <c r="J104" s="428">
        <f>H104+'2025 Φεβρουάριος'!J67</f>
        <v>0</v>
      </c>
      <c r="K104" s="429">
        <f t="shared" si="43"/>
        <v>0</v>
      </c>
      <c r="L104" s="116">
        <f>'2024_60-69 ΕΞΟΔΑ+ΟΜ 2'!F58</f>
        <v>0</v>
      </c>
      <c r="M104" s="76">
        <f t="shared" si="44"/>
        <v>0</v>
      </c>
      <c r="N104" s="66">
        <f>L104+'2025 Φεβρουάριος'!N104</f>
        <v>0</v>
      </c>
      <c r="O104" s="76">
        <f t="shared" si="45"/>
        <v>0</v>
      </c>
      <c r="P104" s="58"/>
      <c r="Q104" s="59">
        <f t="shared" si="46"/>
        <v>0</v>
      </c>
      <c r="S104"/>
      <c r="T104"/>
      <c r="U104"/>
      <c r="V104"/>
    </row>
    <row r="105" spans="1:22" ht="28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2'!F61</f>
        <v>0</v>
      </c>
      <c r="E105" s="76">
        <f t="shared" si="40"/>
        <v>0</v>
      </c>
      <c r="F105" s="116">
        <f>'2025 Φεβρουάριος'!F105+'2025 Μάρτιος'!D105</f>
        <v>0</v>
      </c>
      <c r="G105" s="76">
        <f t="shared" si="41"/>
        <v>0</v>
      </c>
      <c r="H105" s="56">
        <f>ΠΡΟΥΠΟΛΟΓΙΣΜΟΣ_ΕΞΟΔΑ!F228</f>
        <v>0</v>
      </c>
      <c r="I105" s="427">
        <f t="shared" si="42"/>
        <v>0</v>
      </c>
      <c r="J105" s="428">
        <f>H105+'2025 Φεβρουάριος'!J68</f>
        <v>1157.3399999999999</v>
      </c>
      <c r="K105" s="429">
        <f t="shared" si="43"/>
        <v>1.6168193452522673E-2</v>
      </c>
      <c r="L105" s="116">
        <f>'2024_60-69 ΕΞΟΔΑ+ΟΜ 2'!F59</f>
        <v>0</v>
      </c>
      <c r="M105" s="76">
        <f t="shared" si="44"/>
        <v>0</v>
      </c>
      <c r="N105" s="66">
        <f>L105+'2025 Φεβρουάριος'!N105</f>
        <v>0</v>
      </c>
      <c r="O105" s="76">
        <f t="shared" si="45"/>
        <v>0</v>
      </c>
      <c r="P105" s="58"/>
      <c r="Q105" s="59">
        <f t="shared" si="46"/>
        <v>1157.3561681934525</v>
      </c>
      <c r="S105"/>
      <c r="T105"/>
      <c r="U105"/>
      <c r="V105"/>
    </row>
    <row r="106" spans="1:22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14.5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2'!F36</f>
        <v>7219.9800000000005</v>
      </c>
      <c r="E111" s="82"/>
      <c r="F111" s="65">
        <f>'2025_60-69 ΕΞΟΔΑ+ΟΜ 2'!S36</f>
        <v>25594.960000000003</v>
      </c>
      <c r="G111" s="82"/>
      <c r="H111" s="65">
        <f>SUM(H81:H110)</f>
        <v>8261.3149999999987</v>
      </c>
      <c r="I111" s="82"/>
      <c r="J111" s="65">
        <f>SUM(J81:J110)</f>
        <v>71581.281074999992</v>
      </c>
      <c r="K111" s="82"/>
      <c r="L111" s="65">
        <f>SUM(L81:L110)</f>
        <v>5429.25</v>
      </c>
      <c r="M111" s="82"/>
      <c r="N111" s="65">
        <f>SUM(N81:N110)</f>
        <v>14533.400000000001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26.2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31.5" customHeight="1">
      <c r="A114" s="174">
        <v>113</v>
      </c>
      <c r="B114" s="74"/>
      <c r="C114" s="52" t="s">
        <v>413</v>
      </c>
      <c r="D114" s="433" t="str">
        <f>ΑΝΤΙΣΤΟΙΧΙΣΗ!$F$108</f>
        <v xml:space="preserve">ΜΑΡΤΙΟΣ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ΑΝΤΙΣΤΟΙΧΙΣΗ!$F$108</f>
        <v xml:space="preserve">ΜΑΡΤΙΟΣ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ΑΝΤΙΣΤΟΙΧΙΣΗ!$F$122</f>
        <v>ΜΑΡΤΙΟΣ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62.25" customHeight="1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10207.75</v>
      </c>
      <c r="E116" s="82"/>
      <c r="F116" s="65">
        <f>SUM(F117:F156)</f>
        <v>29446.390000000007</v>
      </c>
      <c r="G116" s="82"/>
      <c r="H116" s="65">
        <f>SUM(H117:H156)</f>
        <v>8882.870266666665</v>
      </c>
      <c r="I116" s="82"/>
      <c r="J116" s="65">
        <f>SUM(J117:J156)</f>
        <v>39449.359833333343</v>
      </c>
      <c r="K116" s="82"/>
      <c r="L116" s="65">
        <f>SUM(L117:L156)</f>
        <v>9621.8199999999979</v>
      </c>
      <c r="M116" s="82"/>
      <c r="N116" s="65">
        <f>SUM(N117:N156)</f>
        <v>28639.059999999998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2'!F71</f>
        <v>1179</v>
      </c>
      <c r="E117" s="76">
        <f>D117/$D$116</f>
        <v>0.1155004775783106</v>
      </c>
      <c r="F117" s="66">
        <f>D117+'2025 Φεβρουάριος'!F117</f>
        <v>3465.42</v>
      </c>
      <c r="G117" s="76">
        <f>F117/$F$116</f>
        <v>0.11768573329362272</v>
      </c>
      <c r="H117" s="56">
        <f>ΠΡΟΥΠΟΛΟΓΙΣΜΟΣ_ΕΞΟΔΑ!F237</f>
        <v>1200</v>
      </c>
      <c r="I117" s="81">
        <f>H117/$H$116</f>
        <v>0.1350914697587163</v>
      </c>
      <c r="J117" s="66">
        <f>H117+'2025 Φεβρουάριος'!J116</f>
        <v>16899.944783333336</v>
      </c>
      <c r="K117" s="66">
        <f>J117/$J$116</f>
        <v>0.4283959195974954</v>
      </c>
      <c r="L117" s="56">
        <f>'2024_60-69 ΕΞΟΔΑ+ΟΜ 2'!F66</f>
        <v>1934.3200000000002</v>
      </c>
      <c r="M117" s="76">
        <f>L117/$L$116</f>
        <v>0.20103473147491852</v>
      </c>
      <c r="N117" s="66">
        <f>L117+'2025 Φεβρουάριος'!N117</f>
        <v>4200.3099999999995</v>
      </c>
      <c r="O117" s="76">
        <f>N117/$N$116</f>
        <v>0.1466636823973971</v>
      </c>
      <c r="P117" s="66"/>
      <c r="Q117" s="80">
        <f t="shared" ref="Q117:Q153" si="47">SUM(D117:P117)</f>
        <v>28880.139155347439</v>
      </c>
      <c r="S117"/>
      <c r="T117"/>
      <c r="U117"/>
      <c r="V117"/>
    </row>
    <row r="118" spans="1:22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2'!F72</f>
        <v>235.11</v>
      </c>
      <c r="E118" s="76">
        <f t="shared" ref="E118:E153" si="48">D118/$D$116</f>
        <v>2.3032499816316037E-2</v>
      </c>
      <c r="F118" s="66">
        <f>D118+'2025 Φεβρουάριος'!F118</f>
        <v>700.63</v>
      </c>
      <c r="G118" s="76">
        <f t="shared" ref="G118:G153" si="49">F118/$F$116</f>
        <v>2.3793408971354377E-2</v>
      </c>
      <c r="H118" s="56">
        <f>ΠΡΟΥΠΟΛΟΓΙΣΜΟΣ_ΕΞΟΔΑ!F241</f>
        <v>239.68999999999997</v>
      </c>
      <c r="I118" s="81">
        <f t="shared" ref="I118:I153" si="50">H118/$H$116</f>
        <v>2.6983395322055587E-2</v>
      </c>
      <c r="J118" s="66">
        <f>H118+'2025 Φεβρουάριος'!J117</f>
        <v>2639.69</v>
      </c>
      <c r="K118" s="66">
        <f t="shared" ref="K118:K153" si="51">J118/$J$116</f>
        <v>6.6913379866041664E-2</v>
      </c>
      <c r="L118" s="56">
        <f>'2024_60-69 ΕΞΟΔΑ+ΟΜ 2'!F67</f>
        <v>307.83000000000004</v>
      </c>
      <c r="M118" s="76">
        <f t="shared" ref="M118:M153" si="52">L118/$L$116</f>
        <v>3.1992907786676544E-2</v>
      </c>
      <c r="N118" s="66">
        <f>L118+'2025 Φεβρουάριος'!N118</f>
        <v>812.92000000000007</v>
      </c>
      <c r="O118" s="76">
        <f t="shared" ref="O118:O153" si="53">N118/$N$116</f>
        <v>2.8385009843200165E-2</v>
      </c>
      <c r="P118" s="66"/>
      <c r="Q118" s="80">
        <f t="shared" si="47"/>
        <v>4936.0711006016063</v>
      </c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2'!F73</f>
        <v>875.5</v>
      </c>
      <c r="E119" s="76">
        <f t="shared" si="48"/>
        <v>8.5768166344199259E-2</v>
      </c>
      <c r="F119" s="66">
        <f>D119+'2025 Φεβρουάριος'!F119</f>
        <v>2626.5</v>
      </c>
      <c r="G119" s="76">
        <f t="shared" si="49"/>
        <v>8.9195993125133488E-2</v>
      </c>
      <c r="H119" s="56">
        <f>ΠΡΟΥΠΟΛΟΓΙΣΜΟΣ_ΕΞΟΔΑ!F245</f>
        <v>850</v>
      </c>
      <c r="I119" s="81">
        <f t="shared" si="50"/>
        <v>9.5689791079090716E-2</v>
      </c>
      <c r="J119" s="66">
        <f>H119+'2025 Φεβρουάριος'!J118</f>
        <v>1329.3799999999999</v>
      </c>
      <c r="K119" s="66">
        <f t="shared" si="51"/>
        <v>3.3698392207538938E-2</v>
      </c>
      <c r="L119" s="56">
        <f>'2024_60-69 ΕΞΟΔΑ+ΟΜ 2'!F68</f>
        <v>850</v>
      </c>
      <c r="M119" s="76">
        <f t="shared" si="52"/>
        <v>8.834087521903343E-2</v>
      </c>
      <c r="N119" s="66">
        <f>L119+'2025 Φεβρουάριος'!N119</f>
        <v>2550</v>
      </c>
      <c r="O119" s="76">
        <f t="shared" si="53"/>
        <v>8.9039235226295838E-2</v>
      </c>
      <c r="P119" s="66"/>
      <c r="Q119" s="80">
        <f t="shared" si="47"/>
        <v>9081.8617324532024</v>
      </c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2'!F74</f>
        <v>0</v>
      </c>
      <c r="E120" s="76">
        <f t="shared" si="48"/>
        <v>0</v>
      </c>
      <c r="F120" s="66">
        <f>D120+'2025 Φεβρουάριος'!F120</f>
        <v>0</v>
      </c>
      <c r="G120" s="76">
        <f t="shared" si="49"/>
        <v>0</v>
      </c>
      <c r="H120" s="56">
        <f>ΠΡΟΥΠΟΛΟΓΙΣΜΟΣ_ΕΞΟΔΑ!F249</f>
        <v>0</v>
      </c>
      <c r="I120" s="81">
        <f t="shared" si="50"/>
        <v>0</v>
      </c>
      <c r="J120" s="66">
        <f>H120+'2025 Φεβρουάριος'!J119</f>
        <v>1700</v>
      </c>
      <c r="K120" s="66">
        <f t="shared" si="51"/>
        <v>4.3093221466259608E-2</v>
      </c>
      <c r="L120" s="56">
        <f>'2024_60-69 ΕΞΟΔΑ+ΟΜ 2'!F69</f>
        <v>0</v>
      </c>
      <c r="M120" s="76">
        <f t="shared" si="52"/>
        <v>0</v>
      </c>
      <c r="N120" s="66">
        <f>L120+'2025 Φεβρουάριος'!N120</f>
        <v>0</v>
      </c>
      <c r="O120" s="76">
        <f t="shared" si="53"/>
        <v>0</v>
      </c>
      <c r="P120" s="66"/>
      <c r="Q120" s="80">
        <f t="shared" si="47"/>
        <v>1700.0430932214663</v>
      </c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2'!F75</f>
        <v>248.55</v>
      </c>
      <c r="E121" s="76">
        <f t="shared" si="48"/>
        <v>2.4349146481839778E-2</v>
      </c>
      <c r="F121" s="66">
        <f>D121+'2025 Φεβρουάριος'!F121</f>
        <v>745.65000000000009</v>
      </c>
      <c r="G121" s="76">
        <f t="shared" si="49"/>
        <v>2.5322289081955374E-2</v>
      </c>
      <c r="H121" s="56">
        <f>ΠΡΟΥΠΟΛΟΓΙΣΜΟΣ_ΕΞΟΔΑ!F253</f>
        <v>248.55</v>
      </c>
      <c r="I121" s="81">
        <f t="shared" si="50"/>
        <v>2.7980820673774116E-2</v>
      </c>
      <c r="J121" s="66">
        <f>H121+'2025 Φεβρουάριος'!J120</f>
        <v>248.55</v>
      </c>
      <c r="K121" s="66">
        <f t="shared" si="51"/>
        <v>6.3004824679051916E-3</v>
      </c>
      <c r="L121" s="56">
        <f>'2024_60-69 ΕΞΟΔΑ+ΟΜ 2'!F70</f>
        <v>241.31</v>
      </c>
      <c r="M121" s="76">
        <f t="shared" si="52"/>
        <v>2.5079454822476418E-2</v>
      </c>
      <c r="N121" s="66">
        <f>L121+'2025 Φεβρουάριος'!N121</f>
        <v>723.93000000000006</v>
      </c>
      <c r="O121" s="76">
        <f t="shared" si="53"/>
        <v>2.5277715120538179E-2</v>
      </c>
      <c r="P121" s="66"/>
      <c r="Q121" s="80">
        <f t="shared" si="47"/>
        <v>2456.6743099086484</v>
      </c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2'!F76</f>
        <v>965.25</v>
      </c>
      <c r="E122" s="76">
        <f t="shared" si="48"/>
        <v>9.456050549827337E-2</v>
      </c>
      <c r="F122" s="66">
        <f>D122+'2025 Φεβρουάριος'!F122</f>
        <v>2895.75</v>
      </c>
      <c r="G122" s="76">
        <f t="shared" si="49"/>
        <v>9.8339728571142315E-2</v>
      </c>
      <c r="H122" s="56">
        <f>ΠΡΟΥΠΟΛΟΓΙΣΜΟΣ_ΕΞΟΔΑ!F257</f>
        <v>965.25</v>
      </c>
      <c r="I122" s="81">
        <f t="shared" si="50"/>
        <v>0.10866420098716743</v>
      </c>
      <c r="J122" s="66">
        <f>H122+'2025 Φεβρουάριος'!J121</f>
        <v>1462.35</v>
      </c>
      <c r="K122" s="66">
        <f t="shared" si="51"/>
        <v>3.7069042594814548E-2</v>
      </c>
      <c r="L122" s="56">
        <f>'2024_60-69 ΕΞΟΔΑ+ΟΜ 2'!F71</f>
        <v>965.25</v>
      </c>
      <c r="M122" s="76">
        <f t="shared" si="52"/>
        <v>0.10031885859432002</v>
      </c>
      <c r="N122" s="66">
        <f>L122+'2025 Φεβρουάριος'!N122</f>
        <v>2895.75</v>
      </c>
      <c r="O122" s="76">
        <f t="shared" si="53"/>
        <v>0.10111190800256713</v>
      </c>
      <c r="P122" s="66"/>
      <c r="Q122" s="80">
        <f t="shared" si="47"/>
        <v>10150.14006424425</v>
      </c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2'!F77</f>
        <v>31.52</v>
      </c>
      <c r="E123" s="76">
        <f t="shared" si="48"/>
        <v>3.0878499179544951E-3</v>
      </c>
      <c r="F123" s="66">
        <f>D123+'2025 Φεβρουάριος'!F123</f>
        <v>94.56</v>
      </c>
      <c r="G123" s="76">
        <f t="shared" si="49"/>
        <v>3.2112595126261652E-3</v>
      </c>
      <c r="H123" s="56">
        <f>ΠΡΟΥΠΟΛΟΓΙΣΜΟΣ_ΕΞΟΔΑ!F261</f>
        <v>30.6</v>
      </c>
      <c r="I123" s="81">
        <f t="shared" si="50"/>
        <v>3.4448324788472658E-3</v>
      </c>
      <c r="J123" s="66">
        <f>H123+'2025 Φεβρουάριος'!J122</f>
        <v>1961.1</v>
      </c>
      <c r="K123" s="66">
        <f t="shared" si="51"/>
        <v>4.9711833304401008E-2</v>
      </c>
      <c r="L123" s="56">
        <f>'2024_60-69 ΕΞΟΔΑ+ΟΜ 2'!F72</f>
        <v>30.6</v>
      </c>
      <c r="M123" s="76">
        <f t="shared" si="52"/>
        <v>3.1802715078852037E-3</v>
      </c>
      <c r="N123" s="66">
        <f>L123+'2025 Φεβρουάριος'!N123</f>
        <v>91.800000000000011</v>
      </c>
      <c r="O123" s="76">
        <f t="shared" si="53"/>
        <v>3.2054124681466507E-3</v>
      </c>
      <c r="P123" s="66"/>
      <c r="Q123" s="80">
        <f t="shared" si="47"/>
        <v>2240.2458414591902</v>
      </c>
      <c r="S123"/>
      <c r="T123"/>
      <c r="U123"/>
      <c r="V123"/>
    </row>
    <row r="124" spans="1:22" ht="28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2'!F78</f>
        <v>8.9499999999999993</v>
      </c>
      <c r="E124" s="76">
        <f t="shared" si="48"/>
        <v>8.7678479586588613E-4</v>
      </c>
      <c r="F124" s="66">
        <f>D124+'2025 Φεβρουάριος'!F124</f>
        <v>26.849999999999998</v>
      </c>
      <c r="G124" s="76">
        <f t="shared" si="49"/>
        <v>9.1182654308388875E-4</v>
      </c>
      <c r="H124" s="56">
        <f>ΠΡΟΥΠΟΛΟΓΙΣΜΟΣ_ΕΞΟΔΑ!F265</f>
        <v>8.9499999999999886</v>
      </c>
      <c r="I124" s="81">
        <f t="shared" si="50"/>
        <v>1.0075572119504245E-3</v>
      </c>
      <c r="J124" s="66">
        <f>H124+'2025 Φεβρουάριος'!J123</f>
        <v>70.149999999999991</v>
      </c>
      <c r="K124" s="66">
        <f t="shared" si="51"/>
        <v>1.7782291093283006E-3</v>
      </c>
      <c r="L124" s="56">
        <f>'2024_60-69 ΕΞΟΔΑ+ΟΜ 2'!F73</f>
        <v>8.69</v>
      </c>
      <c r="M124" s="76">
        <f t="shared" si="52"/>
        <v>9.0315553606282401E-4</v>
      </c>
      <c r="N124" s="66">
        <f>L124+'2025 Φεβρουάριος'!N124</f>
        <v>26.07</v>
      </c>
      <c r="O124" s="76">
        <f t="shared" si="53"/>
        <v>9.1029524013707167E-4</v>
      </c>
      <c r="P124" s="66"/>
      <c r="Q124" s="80">
        <f t="shared" si="47"/>
        <v>149.66638784843641</v>
      </c>
      <c r="S124"/>
      <c r="T124"/>
      <c r="U124"/>
      <c r="V124"/>
    </row>
    <row r="125" spans="1:22" ht="28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2'!F79</f>
        <v>0</v>
      </c>
      <c r="E125" s="76">
        <f t="shared" si="48"/>
        <v>0</v>
      </c>
      <c r="F125" s="66">
        <f>D125+'2025 Φεβρουάριος'!F125</f>
        <v>0</v>
      </c>
      <c r="G125" s="76">
        <f t="shared" si="49"/>
        <v>0</v>
      </c>
      <c r="H125" s="56">
        <f>ΠΡΟΥΠΟΛΟΓΙΣΜΟΣ_ΕΞΟΔΑ!F269</f>
        <v>0</v>
      </c>
      <c r="I125" s="81">
        <f t="shared" si="50"/>
        <v>0</v>
      </c>
      <c r="J125" s="66">
        <f>H125+'2025 Φεβρουάριος'!J124</f>
        <v>17.899999999999977</v>
      </c>
      <c r="K125" s="66">
        <f t="shared" si="51"/>
        <v>4.537462730859094E-4</v>
      </c>
      <c r="L125" s="56">
        <f>'2024_60-69 ΕΞΟΔΑ+ΟΜ 2'!F74</f>
        <v>0</v>
      </c>
      <c r="M125" s="76">
        <f t="shared" si="52"/>
        <v>0</v>
      </c>
      <c r="N125" s="66">
        <f>L125+'2025 Φεβρουάριος'!N125</f>
        <v>0</v>
      </c>
      <c r="O125" s="76">
        <f t="shared" si="53"/>
        <v>0</v>
      </c>
      <c r="P125" s="66"/>
      <c r="Q125" s="80">
        <f t="shared" si="47"/>
        <v>17.900453746273062</v>
      </c>
      <c r="S125"/>
      <c r="T125"/>
      <c r="U125"/>
      <c r="V125"/>
    </row>
    <row r="126" spans="1:22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2'!F80</f>
        <v>34.75</v>
      </c>
      <c r="E126" s="76">
        <f t="shared" si="48"/>
        <v>3.4042761627195023E-3</v>
      </c>
      <c r="F126" s="66">
        <f>D126+'2025 Φεβρουάριος'!F126</f>
        <v>104.25</v>
      </c>
      <c r="G126" s="76">
        <f t="shared" si="49"/>
        <v>3.5403321086218032E-3</v>
      </c>
      <c r="H126" s="56">
        <f>ΠΡΟΥΠΟΛΟΓΙΣΜΟΣ_ΕΞΟΔΑ!F273</f>
        <v>34.75</v>
      </c>
      <c r="I126" s="81">
        <f t="shared" si="50"/>
        <v>3.9120238117628259E-3</v>
      </c>
      <c r="J126" s="66">
        <f>H126+'2025 Φεβρουάριος'!J125</f>
        <v>34.75</v>
      </c>
      <c r="K126" s="66">
        <f t="shared" si="51"/>
        <v>8.8087614467795381E-4</v>
      </c>
      <c r="L126" s="56">
        <f>'2024_60-69 ΕΞΟΔΑ+ΟΜ 2'!F75</f>
        <v>34.75</v>
      </c>
      <c r="M126" s="76">
        <f t="shared" si="52"/>
        <v>3.6115828398369547E-3</v>
      </c>
      <c r="N126" s="66">
        <f>L126+'2025 Φεβρουάριος'!N126</f>
        <v>104.25</v>
      </c>
      <c r="O126" s="76">
        <f t="shared" si="53"/>
        <v>3.6401334401338593E-3</v>
      </c>
      <c r="P126" s="66"/>
      <c r="Q126" s="80">
        <f t="shared" si="47"/>
        <v>347.51898922450772</v>
      </c>
      <c r="S126"/>
      <c r="T126"/>
      <c r="U126"/>
      <c r="V126"/>
    </row>
    <row r="127" spans="1:22" ht="15" customHeight="1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2'!F81</f>
        <v>0</v>
      </c>
      <c r="E127" s="76">
        <f t="shared" si="48"/>
        <v>0</v>
      </c>
      <c r="F127" s="66">
        <f>D127+'2025 Φεβρουάριος'!F127</f>
        <v>0</v>
      </c>
      <c r="G127" s="76">
        <f t="shared" si="49"/>
        <v>0</v>
      </c>
      <c r="H127" s="56">
        <f>ΠΡΟΥΠΟΛΟΓΙΣΜΟΣ_ΕΞΟΔΑ!F277</f>
        <v>0</v>
      </c>
      <c r="I127" s="81">
        <f t="shared" si="50"/>
        <v>0</v>
      </c>
      <c r="J127" s="66">
        <f>H127+'2025 Φεβρουάριος'!J126</f>
        <v>69.5</v>
      </c>
      <c r="K127" s="66">
        <f t="shared" si="51"/>
        <v>1.7617522893559076E-3</v>
      </c>
      <c r="L127" s="56">
        <f>'2024_60-69 ΕΞΟΔΑ+ΟΜ 2'!F76</f>
        <v>0</v>
      </c>
      <c r="M127" s="76">
        <f t="shared" si="52"/>
        <v>0</v>
      </c>
      <c r="N127" s="66">
        <f>L127+'2025 Φεβρουάριος'!N127</f>
        <v>0</v>
      </c>
      <c r="O127" s="76">
        <f t="shared" si="53"/>
        <v>0</v>
      </c>
      <c r="P127" s="66"/>
      <c r="Q127" s="80">
        <f t="shared" si="47"/>
        <v>69.501761752289354</v>
      </c>
      <c r="S127"/>
      <c r="T127"/>
      <c r="U127"/>
      <c r="V127"/>
    </row>
    <row r="128" spans="1:22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2'!F82</f>
        <v>0</v>
      </c>
      <c r="E128" s="76">
        <f t="shared" si="48"/>
        <v>0</v>
      </c>
      <c r="F128" s="66">
        <f>D128+'2025 Φεβρουάριος'!F128</f>
        <v>0</v>
      </c>
      <c r="G128" s="76">
        <f t="shared" si="49"/>
        <v>0</v>
      </c>
      <c r="H128" s="56">
        <f>ΠΡΟΥΠΟΛΟΓΙΣΜΟΣ_ΕΞΟΔΑ!F281</f>
        <v>0</v>
      </c>
      <c r="I128" s="81">
        <f t="shared" si="50"/>
        <v>0</v>
      </c>
      <c r="J128" s="66">
        <f>H128+'2025 Φεβρουάριος'!J127</f>
        <v>0</v>
      </c>
      <c r="K128" s="66">
        <f t="shared" si="51"/>
        <v>0</v>
      </c>
      <c r="L128" s="56">
        <f>'2024_60-69 ΕΞΟΔΑ+ΟΜ 2'!F77</f>
        <v>0</v>
      </c>
      <c r="M128" s="76">
        <f t="shared" si="52"/>
        <v>0</v>
      </c>
      <c r="N128" s="66">
        <f>L128+'2025 Φεβρουάριος'!N128</f>
        <v>0</v>
      </c>
      <c r="O128" s="76">
        <f t="shared" si="53"/>
        <v>0</v>
      </c>
      <c r="P128" s="66"/>
      <c r="Q128" s="80">
        <f t="shared" si="47"/>
        <v>0</v>
      </c>
      <c r="S128"/>
      <c r="T128"/>
      <c r="U128"/>
      <c r="V128"/>
    </row>
    <row r="129" spans="1:22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2'!F83</f>
        <v>0</v>
      </c>
      <c r="E129" s="76">
        <f t="shared" si="48"/>
        <v>0</v>
      </c>
      <c r="F129" s="66">
        <f>D129+'2025 Φεβρουάριος'!F129</f>
        <v>0</v>
      </c>
      <c r="G129" s="76">
        <f t="shared" si="49"/>
        <v>0</v>
      </c>
      <c r="H129" s="56">
        <f>ΠΡΟΥΠΟΛΟΓΙΣΜΟΣ_ΕΞΟΔΑ!F285</f>
        <v>0</v>
      </c>
      <c r="I129" s="81">
        <f t="shared" si="50"/>
        <v>0</v>
      </c>
      <c r="J129" s="66">
        <f>H129+'2025 Φεβρουάριος'!J128</f>
        <v>0</v>
      </c>
      <c r="K129" s="66">
        <f t="shared" si="51"/>
        <v>0</v>
      </c>
      <c r="L129" s="56">
        <f>'2024_60-69 ΕΞΟΔΑ+ΟΜ 2'!F78</f>
        <v>0</v>
      </c>
      <c r="M129" s="76">
        <f t="shared" si="52"/>
        <v>0</v>
      </c>
      <c r="N129" s="66">
        <f>L129+'2025 Φεβρουάριος'!N129</f>
        <v>0</v>
      </c>
      <c r="O129" s="76">
        <f t="shared" si="53"/>
        <v>0</v>
      </c>
      <c r="P129" s="66"/>
      <c r="Q129" s="80">
        <f t="shared" si="47"/>
        <v>0</v>
      </c>
      <c r="S129"/>
      <c r="T129"/>
      <c r="U129"/>
      <c r="V129"/>
    </row>
    <row r="130" spans="1:22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2'!F84</f>
        <v>30.8</v>
      </c>
      <c r="E130" s="76">
        <f t="shared" si="48"/>
        <v>3.0173152751585804E-3</v>
      </c>
      <c r="F130" s="66">
        <f>D130+'2025 Φεβρουάριος'!F130</f>
        <v>101.8</v>
      </c>
      <c r="G130" s="76">
        <f t="shared" si="49"/>
        <v>3.4571300590666623E-3</v>
      </c>
      <c r="H130" s="56">
        <f>ΠΡΟΥΠΟΛΟΓΙΣΜΟΣ_ΕΞΟΔΑ!F289</f>
        <v>71.5</v>
      </c>
      <c r="I130" s="81">
        <f t="shared" si="50"/>
        <v>8.0492000731235136E-3</v>
      </c>
      <c r="J130" s="66">
        <f>H130+'2025 Φεβρουάριος'!J129</f>
        <v>71.5</v>
      </c>
      <c r="K130" s="66">
        <f t="shared" si="51"/>
        <v>1.8124501969632718E-3</v>
      </c>
      <c r="L130" s="56">
        <f>'2024_60-69 ΕΞΟΔΑ+ΟΜ 2'!F79</f>
        <v>71.5</v>
      </c>
      <c r="M130" s="76">
        <f t="shared" si="52"/>
        <v>7.4310265625422232E-3</v>
      </c>
      <c r="N130" s="66">
        <f>L130+'2025 Φεβρουάριος'!N130</f>
        <v>147.5</v>
      </c>
      <c r="O130" s="76">
        <f t="shared" si="53"/>
        <v>5.1503087042661317E-3</v>
      </c>
      <c r="P130" s="66"/>
      <c r="Q130" s="80">
        <f t="shared" si="47"/>
        <v>494.62891743087113</v>
      </c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2'!F85</f>
        <v>151.55000000000001</v>
      </c>
      <c r="E131" s="76">
        <f t="shared" si="48"/>
        <v>1.4846562660723471E-2</v>
      </c>
      <c r="F131" s="66">
        <f>D131+'2025 Φεβρουάριος'!F131</f>
        <v>433.62</v>
      </c>
      <c r="G131" s="76">
        <f t="shared" si="49"/>
        <v>1.4725743970653106E-2</v>
      </c>
      <c r="H131" s="56">
        <f>ΠΡΟΥΠΟΛΟΓΙΣΜΟΣ_ΕΞΟΔΑ!F293</f>
        <v>133.95644999999999</v>
      </c>
      <c r="I131" s="81">
        <f t="shared" si="50"/>
        <v>1.5080311428466659E-2</v>
      </c>
      <c r="J131" s="66">
        <f>H131+'2025 Φεβρουάριος'!J130</f>
        <v>209.95644999999999</v>
      </c>
      <c r="K131" s="66">
        <f t="shared" si="51"/>
        <v>5.3221763518350954E-3</v>
      </c>
      <c r="L131" s="56">
        <f>'2024_60-69 ΕΞΟΔΑ+ΟΜ 2'!F80</f>
        <v>133.29</v>
      </c>
      <c r="M131" s="76">
        <f t="shared" si="52"/>
        <v>1.3852888538758781E-2</v>
      </c>
      <c r="N131" s="66">
        <f>L131+'2025 Φεβρουάριος'!N131</f>
        <v>322.46999999999997</v>
      </c>
      <c r="O131" s="76">
        <f t="shared" si="53"/>
        <v>1.1259796934675928E-2</v>
      </c>
      <c r="P131" s="66"/>
      <c r="Q131" s="80">
        <f t="shared" si="47"/>
        <v>1384.9179874798851</v>
      </c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2'!F86</f>
        <v>14.17</v>
      </c>
      <c r="E132" s="76">
        <f t="shared" si="48"/>
        <v>1.3881609561362689E-3</v>
      </c>
      <c r="F132" s="66">
        <f>D132+'2025 Φεβρουάριος'!F132</f>
        <v>49.99</v>
      </c>
      <c r="G132" s="76">
        <f t="shared" si="49"/>
        <v>1.6976614111271361E-3</v>
      </c>
      <c r="H132" s="56">
        <f>ΠΡΟΥΠΟΛΟΓΙΣΜΟΣ_ΕΞΟΔΑ!F297</f>
        <v>18.280950000000001</v>
      </c>
      <c r="I132" s="81">
        <f t="shared" si="50"/>
        <v>2.0580003367380042E-3</v>
      </c>
      <c r="J132" s="66">
        <f>H132+'2025 Φεβρουάριος'!J131</f>
        <v>208.40684999999993</v>
      </c>
      <c r="K132" s="66">
        <f t="shared" si="51"/>
        <v>5.2828956130209076E-3</v>
      </c>
      <c r="L132" s="56">
        <f>'2024_60-69 ΕΞΟΔΑ+ΟΜ 2'!F81</f>
        <v>18.190000000000001</v>
      </c>
      <c r="M132" s="76">
        <f t="shared" si="52"/>
        <v>1.8904947296873155E-3</v>
      </c>
      <c r="N132" s="66">
        <f>L132+'2025 Φεβρουάριος'!N132</f>
        <v>5.0000000000000036</v>
      </c>
      <c r="O132" s="76">
        <f t="shared" si="53"/>
        <v>1.7458673573783512E-4</v>
      </c>
      <c r="P132" s="66"/>
      <c r="Q132" s="80">
        <f t="shared" si="47"/>
        <v>314.05029179978237</v>
      </c>
      <c r="S132"/>
      <c r="T132"/>
      <c r="U132"/>
      <c r="V132" s="237"/>
    </row>
    <row r="133" spans="1:22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2'!F87</f>
        <v>11.08</v>
      </c>
      <c r="E133" s="76">
        <f t="shared" si="48"/>
        <v>1.085449780803801E-3</v>
      </c>
      <c r="F133" s="66">
        <f>D133+'2025 Φεβρουάριος'!F133</f>
        <v>21.36</v>
      </c>
      <c r="G133" s="76">
        <f t="shared" si="49"/>
        <v>7.2538603203992048E-4</v>
      </c>
      <c r="H133" s="56">
        <f>ΠΡΟΥΠΟΛΟΓΙΣΜΟΣ_ΕΞΟΔΑ!F301</f>
        <v>32.290649999999999</v>
      </c>
      <c r="I133" s="81">
        <f t="shared" si="50"/>
        <v>3.6351594733035771E-3</v>
      </c>
      <c r="J133" s="66">
        <f>H133+'2025 Φεβρουάριος'!J132</f>
        <v>37.45635</v>
      </c>
      <c r="K133" s="66">
        <f t="shared" si="51"/>
        <v>9.494792858045489E-4</v>
      </c>
      <c r="L133" s="56">
        <f>'2024_60-69 ΕΞΟΔΑ+ΟΜ 2'!F82</f>
        <v>32.130000000000003</v>
      </c>
      <c r="M133" s="76">
        <f t="shared" si="52"/>
        <v>3.3392850832794636E-3</v>
      </c>
      <c r="N133" s="66">
        <f>L133+'2025 Φεβρουάριος'!N133</f>
        <v>35.900000000000006</v>
      </c>
      <c r="O133" s="76">
        <f t="shared" si="53"/>
        <v>1.2535327625976553E-3</v>
      </c>
      <c r="P133" s="66"/>
      <c r="Q133" s="80">
        <f t="shared" si="47"/>
        <v>170.22798829241785</v>
      </c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2'!F88</f>
        <v>13.020000000000001</v>
      </c>
      <c r="E134" s="76">
        <f t="shared" si="48"/>
        <v>1.2755014572261273E-3</v>
      </c>
      <c r="F134" s="66">
        <f>D134+'2025 Φεβρουάριος'!F134</f>
        <v>35.5</v>
      </c>
      <c r="G134" s="76">
        <f t="shared" si="49"/>
        <v>1.2055807180438754E-3</v>
      </c>
      <c r="H134" s="56">
        <f>ΠΡΟΥΠΟΛΟΓΙΣΜΟΣ_ΕΞΟΔΑ!F305</f>
        <v>17.698049999999999</v>
      </c>
      <c r="I134" s="81">
        <f t="shared" si="50"/>
        <v>1.9923796553027073E-3</v>
      </c>
      <c r="J134" s="66">
        <f>H134+'2025 Φεβρουάριος'!J133</f>
        <v>21.486899999999999</v>
      </c>
      <c r="K134" s="66">
        <f t="shared" si="51"/>
        <v>5.4467043548433742E-4</v>
      </c>
      <c r="L134" s="56">
        <f>'2024_60-69 ΕΞΟΔΑ+ΟΜ 2'!F83</f>
        <v>17.61</v>
      </c>
      <c r="M134" s="76">
        <f t="shared" si="52"/>
        <v>1.8302150736555043E-3</v>
      </c>
      <c r="N134" s="66">
        <f>L134+'2025 Φεβρουάριος'!N134</f>
        <v>44.81</v>
      </c>
      <c r="O134" s="76">
        <f t="shared" si="53"/>
        <v>1.5646463256824771E-3</v>
      </c>
      <c r="P134" s="66"/>
      <c r="Q134" s="80">
        <f t="shared" si="47"/>
        <v>150.1333629936654</v>
      </c>
      <c r="S134"/>
      <c r="T134"/>
      <c r="U134"/>
      <c r="V134" s="237"/>
    </row>
    <row r="135" spans="1:22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2'!F89</f>
        <v>300.63</v>
      </c>
      <c r="E135" s="76">
        <f t="shared" si="48"/>
        <v>2.9451152310744286E-2</v>
      </c>
      <c r="F135" s="66">
        <f>D135+'2025 Φεβρουάριος'!F135</f>
        <v>830.32</v>
      </c>
      <c r="G135" s="76">
        <f t="shared" si="49"/>
        <v>2.8197683994540583E-2</v>
      </c>
      <c r="H135" s="56">
        <f>ΠΡΟΥΠΟΛΟΓΙΣΜΟΣ_ΕΞΟΔΑ!F309</f>
        <v>306.44</v>
      </c>
      <c r="I135" s="81">
        <f t="shared" si="50"/>
        <v>3.4497858327384189E-2</v>
      </c>
      <c r="J135" s="66">
        <f>H135+'2025 Φεβρουάριος'!J134</f>
        <v>333.77600000000001</v>
      </c>
      <c r="K135" s="66">
        <f t="shared" si="51"/>
        <v>8.4608724047778045E-3</v>
      </c>
      <c r="L135" s="56">
        <f>'2024_60-69 ΕΞΟΔΑ+ΟΜ 2'!F84</f>
        <v>306.44</v>
      </c>
      <c r="M135" s="76">
        <f t="shared" si="52"/>
        <v>3.1848444473083062E-2</v>
      </c>
      <c r="N135" s="66">
        <f>L135+'2025 Φεβρουάριος'!N135</f>
        <v>764.82</v>
      </c>
      <c r="O135" s="76">
        <f t="shared" si="53"/>
        <v>2.6705485445402192E-2</v>
      </c>
      <c r="P135" s="66"/>
      <c r="Q135" s="80">
        <f t="shared" si="47"/>
        <v>2842.5851614969556</v>
      </c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2'!F90</f>
        <v>4.08</v>
      </c>
      <c r="E136" s="76">
        <f t="shared" si="48"/>
        <v>3.9969630917685095E-4</v>
      </c>
      <c r="F136" s="66">
        <f>D136+'2025 Φεβρουάριος'!F136</f>
        <v>12.13</v>
      </c>
      <c r="G136" s="76">
        <f t="shared" si="49"/>
        <v>4.1193504534851297E-4</v>
      </c>
      <c r="H136" s="56">
        <f>ΠΡΟΥΠΟΛΟΓΙΣΜΟΣ_ΕΞΟΔΑ!F313</f>
        <v>0</v>
      </c>
      <c r="I136" s="81">
        <f t="shared" si="50"/>
        <v>0</v>
      </c>
      <c r="J136" s="66">
        <f>H136+'2025 Φεβρουάριος'!J135</f>
        <v>458.38000000000005</v>
      </c>
      <c r="K136" s="66">
        <f t="shared" si="51"/>
        <v>1.1619453444531812E-2</v>
      </c>
      <c r="L136" s="56">
        <f>'2024_60-69 ΕΞΟΔΑ+ΟΜ 2'!F85</f>
        <v>0</v>
      </c>
      <c r="M136" s="76">
        <f t="shared" si="52"/>
        <v>0</v>
      </c>
      <c r="N136" s="66">
        <f>L136+'2025 Φεβρουάριος'!N136</f>
        <v>28.630000000000003</v>
      </c>
      <c r="O136" s="76">
        <f t="shared" si="53"/>
        <v>9.9968364883484318E-4</v>
      </c>
      <c r="P136" s="66"/>
      <c r="Q136" s="80">
        <f t="shared" si="47"/>
        <v>503.23343076844799</v>
      </c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2'!F91</f>
        <v>0</v>
      </c>
      <c r="E137" s="76">
        <f t="shared" si="48"/>
        <v>0</v>
      </c>
      <c r="F137" s="66">
        <f>D137+'2025 Φεβρουάριος'!F137</f>
        <v>224.75</v>
      </c>
      <c r="G137" s="76">
        <f t="shared" si="49"/>
        <v>7.6325145459256614E-3</v>
      </c>
      <c r="H137" s="56">
        <f>ΠΡΟΥΠΟΛΟΓΙΣΜΟΣ_ΕΞΟΔΑ!F317</f>
        <v>0</v>
      </c>
      <c r="I137" s="81">
        <f t="shared" si="50"/>
        <v>0</v>
      </c>
      <c r="J137" s="66">
        <f>H137+'2025 Φεβρουάριος'!J136</f>
        <v>28.630000000000003</v>
      </c>
      <c r="K137" s="66">
        <f t="shared" si="51"/>
        <v>7.257405473994192E-4</v>
      </c>
      <c r="L137" s="56">
        <f>'2024_60-69 ΕΞΟΔΑ+ΟΜ 2'!F86</f>
        <v>0</v>
      </c>
      <c r="M137" s="76">
        <f t="shared" si="52"/>
        <v>0</v>
      </c>
      <c r="N137" s="66">
        <f>L137+'2025 Φεβρουάριος'!N137</f>
        <v>316.24</v>
      </c>
      <c r="O137" s="76">
        <f t="shared" si="53"/>
        <v>1.1042261861946588E-2</v>
      </c>
      <c r="P137" s="66"/>
      <c r="Q137" s="80">
        <f t="shared" si="47"/>
        <v>569.63940051695522</v>
      </c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2'!F92</f>
        <v>0</v>
      </c>
      <c r="E138" s="76">
        <f t="shared" si="48"/>
        <v>0</v>
      </c>
      <c r="F138" s="66">
        <f>D138+'2025 Φεβρουάριος'!F138</f>
        <v>0</v>
      </c>
      <c r="G138" s="76">
        <f t="shared" si="49"/>
        <v>0</v>
      </c>
      <c r="H138" s="56">
        <f>ΠΡΟΥΠΟΛΟΓΙΣΜΟΣ_ΕΞΟΔΑ!F321</f>
        <v>0</v>
      </c>
      <c r="I138" s="81">
        <f t="shared" si="50"/>
        <v>0</v>
      </c>
      <c r="J138" s="66">
        <f>H138+'2025 Φεβρουάριος'!J137</f>
        <v>316.24</v>
      </c>
      <c r="K138" s="66">
        <f t="shared" si="51"/>
        <v>8.016353150876435E-3</v>
      </c>
      <c r="L138" s="56">
        <f>'2024_60-69 ΕΞΟΔΑ+ΟΜ 2'!F87</f>
        <v>0</v>
      </c>
      <c r="M138" s="76">
        <f t="shared" si="52"/>
        <v>0</v>
      </c>
      <c r="N138" s="66">
        <f>L138+'2025 Φεβρουάριος'!N138</f>
        <v>0</v>
      </c>
      <c r="O138" s="76">
        <f t="shared" si="53"/>
        <v>0</v>
      </c>
      <c r="P138" s="66"/>
      <c r="Q138" s="80">
        <f t="shared" si="47"/>
        <v>316.24801635315089</v>
      </c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2'!F93</f>
        <v>0</v>
      </c>
      <c r="E139" s="76">
        <f t="shared" si="48"/>
        <v>0</v>
      </c>
      <c r="F139" s="66">
        <f>D139+'2025 Φεβρουάριος'!F139</f>
        <v>0</v>
      </c>
      <c r="G139" s="76">
        <f t="shared" si="49"/>
        <v>0</v>
      </c>
      <c r="H139" s="56">
        <f>ΠΡΟΥΠΟΛΟΓΙΣΜΟΣ_ΕΞΟΔΑ!F325</f>
        <v>0</v>
      </c>
      <c r="I139" s="81">
        <f t="shared" si="50"/>
        <v>0</v>
      </c>
      <c r="J139" s="66">
        <f>H139+'2025 Φεβρουάριος'!J138</f>
        <v>0</v>
      </c>
      <c r="K139" s="66">
        <f t="shared" si="51"/>
        <v>0</v>
      </c>
      <c r="L139" s="56">
        <f>'2024_60-69 ΕΞΟΔΑ+ΟΜ 2'!F88</f>
        <v>0</v>
      </c>
      <c r="M139" s="76">
        <f t="shared" si="52"/>
        <v>0</v>
      </c>
      <c r="N139" s="66">
        <f>L139+'2025 Φεβρουάριος'!N139</f>
        <v>0</v>
      </c>
      <c r="O139" s="76">
        <f t="shared" si="53"/>
        <v>0</v>
      </c>
      <c r="P139" s="66"/>
      <c r="Q139" s="80">
        <f t="shared" si="47"/>
        <v>0</v>
      </c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2'!F94</f>
        <v>0</v>
      </c>
      <c r="E140" s="76">
        <f t="shared" si="48"/>
        <v>0</v>
      </c>
      <c r="F140" s="66">
        <f>D140+'2025 Φεβρουάριος'!F140</f>
        <v>0</v>
      </c>
      <c r="G140" s="76">
        <f t="shared" si="49"/>
        <v>0</v>
      </c>
      <c r="H140" s="56">
        <f>ΠΡΟΥΠΟΛΟΓΙΣΜΟΣ_ΕΞΟΔΑ!F329</f>
        <v>0</v>
      </c>
      <c r="I140" s="81">
        <f t="shared" si="50"/>
        <v>0</v>
      </c>
      <c r="J140" s="66">
        <f>H140+'2025 Φεβρουάριος'!J139</f>
        <v>0</v>
      </c>
      <c r="K140" s="66">
        <f t="shared" si="51"/>
        <v>0</v>
      </c>
      <c r="L140" s="56">
        <f>'2024_60-69 ΕΞΟΔΑ+ΟΜ 2'!F89</f>
        <v>0</v>
      </c>
      <c r="M140" s="76">
        <f t="shared" si="52"/>
        <v>0</v>
      </c>
      <c r="N140" s="66">
        <f>L140+'2025 Φεβρουάριος'!N140</f>
        <v>0</v>
      </c>
      <c r="O140" s="76">
        <f t="shared" si="53"/>
        <v>0</v>
      </c>
      <c r="P140" s="66"/>
      <c r="Q140" s="80">
        <f t="shared" si="47"/>
        <v>0</v>
      </c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2'!F95</f>
        <v>0</v>
      </c>
      <c r="E141" s="76">
        <f t="shared" si="48"/>
        <v>0</v>
      </c>
      <c r="F141" s="66">
        <f>D141+'2025 Φεβρουάριος'!F141</f>
        <v>488.54</v>
      </c>
      <c r="G141" s="76">
        <f t="shared" si="49"/>
        <v>1.659082828149732E-2</v>
      </c>
      <c r="H141" s="56">
        <f>ΠΡΟΥΠΟΛΟΓΙΣΜΟΣ_ΕΞΟΔΑ!F333</f>
        <v>40.07</v>
      </c>
      <c r="I141" s="81">
        <f t="shared" si="50"/>
        <v>4.5109293276931351E-3</v>
      </c>
      <c r="J141" s="66">
        <f>H141+'2025 Φεβρουάριος'!J140</f>
        <v>40.07</v>
      </c>
      <c r="K141" s="66">
        <f t="shared" si="51"/>
        <v>1.0157325789135426E-3</v>
      </c>
      <c r="L141" s="56">
        <f>'2024_60-69 ΕΞΟΔΑ+ΟΜ 2'!F90</f>
        <v>0</v>
      </c>
      <c r="M141" s="76">
        <f t="shared" si="52"/>
        <v>0</v>
      </c>
      <c r="N141" s="66">
        <f>L141+'2025 Φεβρουάριος'!N141</f>
        <v>0</v>
      </c>
      <c r="O141" s="76">
        <f t="shared" si="53"/>
        <v>0</v>
      </c>
      <c r="P141" s="66"/>
      <c r="Q141" s="80">
        <f t="shared" si="47"/>
        <v>568.70211749018824</v>
      </c>
      <c r="S141"/>
      <c r="T141"/>
      <c r="U141"/>
      <c r="V141"/>
    </row>
    <row r="142" spans="1:22" ht="56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2'!F96</f>
        <v>950</v>
      </c>
      <c r="E142" s="76">
        <f t="shared" si="48"/>
        <v>9.3066542577943223E-2</v>
      </c>
      <c r="F142" s="66">
        <f>D142+'2025 Φεβρουάριος'!F142</f>
        <v>3532.73</v>
      </c>
      <c r="G142" s="76">
        <f t="shared" si="49"/>
        <v>0.11997158225507436</v>
      </c>
      <c r="H142" s="56">
        <f>ΠΡΟΥΠΟΛΟΓΙΣΜΟΣ_ΕΞΟΔΑ!F337</f>
        <v>700</v>
      </c>
      <c r="I142" s="81">
        <f t="shared" si="50"/>
        <v>7.8803357359251175E-2</v>
      </c>
      <c r="J142" s="66">
        <f>H142+'2025 Φεβρουάριος'!J141</f>
        <v>700</v>
      </c>
      <c r="K142" s="66">
        <f t="shared" si="51"/>
        <v>1.7744267662577487E-2</v>
      </c>
      <c r="L142" s="56">
        <f>'2024_60-69 ΕΞΟΔΑ+ΟΜ 2'!F91</f>
        <v>700</v>
      </c>
      <c r="M142" s="76">
        <f t="shared" si="52"/>
        <v>7.2751309003909873E-2</v>
      </c>
      <c r="N142" s="66">
        <f>L142+'2025 Φεβρουάριος'!N142</f>
        <v>2100</v>
      </c>
      <c r="O142" s="76">
        <f t="shared" si="53"/>
        <v>7.3326429009890698E-2</v>
      </c>
      <c r="P142" s="66"/>
      <c r="Q142" s="80">
        <f t="shared" si="47"/>
        <v>8683.1856634878677</v>
      </c>
      <c r="S142"/>
      <c r="T142"/>
      <c r="U142"/>
      <c r="V142"/>
    </row>
    <row r="143" spans="1:22" ht="56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2'!F97</f>
        <v>2570.94</v>
      </c>
      <c r="E143" s="76">
        <f t="shared" si="48"/>
        <v>0.25186157576351303</v>
      </c>
      <c r="F143" s="66">
        <f>D143+'2025 Φεβρουάριος'!F143</f>
        <v>3645.5200000000004</v>
      </c>
      <c r="G143" s="76">
        <f t="shared" si="49"/>
        <v>0.12380193293643124</v>
      </c>
      <c r="H143" s="56">
        <f>ΠΡΟΥΠΟΛΟΓΙΣΜΟΣ_ΕΞΟΔΑ!F341</f>
        <v>716.15</v>
      </c>
      <c r="I143" s="81">
        <f t="shared" si="50"/>
        <v>8.06214633897539E-2</v>
      </c>
      <c r="J143" s="66">
        <f>H143+'2025 Φεβρουάριος'!J142</f>
        <v>2116.15</v>
      </c>
      <c r="K143" s="66">
        <f t="shared" si="51"/>
        <v>5.3642188591661928E-2</v>
      </c>
      <c r="L143" s="56">
        <f>'2024_60-69 ΕΞΟΔΑ+ΟΜ 2'!F92</f>
        <v>716.15</v>
      </c>
      <c r="M143" s="76">
        <f t="shared" si="52"/>
        <v>7.442978563307151E-2</v>
      </c>
      <c r="N143" s="66">
        <f>L143+'2025 Φεβρουάριος'!N143</f>
        <v>2400.42</v>
      </c>
      <c r="O143" s="76">
        <f t="shared" si="53"/>
        <v>8.3816298439962772E-2</v>
      </c>
      <c r="P143" s="66"/>
      <c r="Q143" s="80">
        <f t="shared" si="47"/>
        <v>12165.998173244754</v>
      </c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2'!F98</f>
        <v>627.01</v>
      </c>
      <c r="E144" s="76">
        <f t="shared" si="48"/>
        <v>6.142489774925914E-2</v>
      </c>
      <c r="F144" s="66">
        <f>D144+'2025 Φεβρουάριος'!F144</f>
        <v>1795.68</v>
      </c>
      <c r="G144" s="76">
        <f t="shared" si="49"/>
        <v>6.0981329120479613E-2</v>
      </c>
      <c r="H144" s="56">
        <f>ΠΡΟΥΠΟΛΟΓΙΣΜΟΣ_ΕΞΟΔΑ!F345</f>
        <v>219.12</v>
      </c>
      <c r="I144" s="81">
        <f t="shared" si="50"/>
        <v>2.4667702377941598E-2</v>
      </c>
      <c r="J144" s="66">
        <f>H144+'2025 Φεβρουάριος'!J143</f>
        <v>1903.3899999999999</v>
      </c>
      <c r="K144" s="66">
        <f t="shared" si="51"/>
        <v>4.824894518039051E-2</v>
      </c>
      <c r="L144" s="56">
        <f>'2024_60-69 ΕΞΟΔΑ+ΟΜ 2'!F93</f>
        <v>301.91000000000003</v>
      </c>
      <c r="M144" s="76">
        <f t="shared" si="52"/>
        <v>3.137763957338633E-2</v>
      </c>
      <c r="N144" s="66">
        <f>L144+'2025 Φεβρουάριος'!N144</f>
        <v>386.85</v>
      </c>
      <c r="O144" s="76">
        <f t="shared" si="53"/>
        <v>1.3507775744036294E-2</v>
      </c>
      <c r="P144" s="66"/>
      <c r="Q144" s="80">
        <f t="shared" si="47"/>
        <v>5234.2002082897461</v>
      </c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2'!F99</f>
        <v>68.77</v>
      </c>
      <c r="E145" s="76">
        <f t="shared" si="48"/>
        <v>6.7370380348264793E-3</v>
      </c>
      <c r="F145" s="66">
        <f>D145+'2025 Φεβρουάριος'!F145</f>
        <v>214.18</v>
      </c>
      <c r="G145" s="76">
        <f t="shared" si="49"/>
        <v>7.2735571321306267E-3</v>
      </c>
      <c r="H145" s="56">
        <f>ΠΡΟΥΠΟΛΟΓΙΣΜΟΣ_ΕΞΟΔΑ!F349</f>
        <v>126.45</v>
      </c>
      <c r="I145" s="81">
        <f t="shared" si="50"/>
        <v>1.423526362582473E-2</v>
      </c>
      <c r="J145" s="66">
        <f>H145+'2025 Φεβρουάριος'!J144</f>
        <v>211.39</v>
      </c>
      <c r="K145" s="66">
        <f t="shared" si="51"/>
        <v>5.3585153445603632E-3</v>
      </c>
      <c r="L145" s="56">
        <f>'2024_60-69 ΕΞΟΔΑ+ΟΜ 2'!F94</f>
        <v>126.45</v>
      </c>
      <c r="M145" s="76">
        <f t="shared" si="52"/>
        <v>1.3142004319349148E-2</v>
      </c>
      <c r="N145" s="66">
        <f>L145+'2025 Φεβρουάριος'!N145</f>
        <v>284.32</v>
      </c>
      <c r="O145" s="76">
        <f t="shared" si="53"/>
        <v>9.9277001409962488E-3</v>
      </c>
      <c r="P145" s="66"/>
      <c r="Q145" s="80">
        <f t="shared" si="47"/>
        <v>1031.6166740785977</v>
      </c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2'!F100</f>
        <v>0</v>
      </c>
      <c r="E146" s="76">
        <f t="shared" si="48"/>
        <v>0</v>
      </c>
      <c r="F146" s="66">
        <f>D146+'2025 Φεβρουάριος'!F146</f>
        <v>0</v>
      </c>
      <c r="G146" s="76">
        <f t="shared" si="49"/>
        <v>0</v>
      </c>
      <c r="H146" s="56">
        <f>ΠΡΟΥΠΟΛΟΓΙΣΜΟΣ_ΕΞΟΔΑ!F353</f>
        <v>0</v>
      </c>
      <c r="I146" s="81">
        <f t="shared" si="50"/>
        <v>0</v>
      </c>
      <c r="J146" s="66">
        <f>H146+'2025 Φεβρουάριος'!J145</f>
        <v>157.87</v>
      </c>
      <c r="K146" s="66">
        <f t="shared" si="51"/>
        <v>4.0018393369872967E-3</v>
      </c>
      <c r="L146" s="56">
        <f>'2024_60-69 ΕΞΟΔΑ+ΟΜ 2'!F95</f>
        <v>0</v>
      </c>
      <c r="M146" s="76">
        <f t="shared" si="52"/>
        <v>0</v>
      </c>
      <c r="N146" s="66">
        <f>L146+'2025 Φεβρουάριος'!N146</f>
        <v>0</v>
      </c>
      <c r="O146" s="76">
        <f t="shared" si="53"/>
        <v>0</v>
      </c>
      <c r="P146" s="66"/>
      <c r="Q146" s="80">
        <f t="shared" si="47"/>
        <v>157.87400183933698</v>
      </c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2'!F101</f>
        <v>0</v>
      </c>
      <c r="E147" s="76">
        <f t="shared" si="48"/>
        <v>0</v>
      </c>
      <c r="F147" s="66">
        <f>D147+'2025 Φεβρουάριος'!F147</f>
        <v>0</v>
      </c>
      <c r="G147" s="76">
        <f t="shared" si="49"/>
        <v>0</v>
      </c>
      <c r="H147" s="56">
        <f>ΠΡΟΥΠΟΛΟΓΙΣΜΟΣ_ΕΞΟΔΑ!F357</f>
        <v>0</v>
      </c>
      <c r="I147" s="81">
        <f t="shared" si="50"/>
        <v>0</v>
      </c>
      <c r="J147" s="66">
        <f>H147+'2025 Φεβρουάριος'!J146</f>
        <v>0</v>
      </c>
      <c r="K147" s="66">
        <f t="shared" si="51"/>
        <v>0</v>
      </c>
      <c r="L147" s="56">
        <f>'2024_60-69 ΕΞΟΔΑ+ΟΜ 2'!F96</f>
        <v>0</v>
      </c>
      <c r="M147" s="76">
        <f t="shared" si="52"/>
        <v>0</v>
      </c>
      <c r="N147" s="66">
        <f>L147+'2025 Φεβρουάριος'!N147</f>
        <v>0</v>
      </c>
      <c r="O147" s="76">
        <f t="shared" si="53"/>
        <v>0</v>
      </c>
      <c r="P147" s="66"/>
      <c r="Q147" s="80">
        <f t="shared" si="47"/>
        <v>0</v>
      </c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2'!F102</f>
        <v>606.23</v>
      </c>
      <c r="E148" s="76">
        <f t="shared" si="48"/>
        <v>5.9389189586343712E-2</v>
      </c>
      <c r="F148" s="66">
        <f>D148+'2025 Φεβρουάριος'!F148</f>
        <v>1831.0500000000002</v>
      </c>
      <c r="G148" s="76">
        <f t="shared" si="49"/>
        <v>6.2182495035894035E-2</v>
      </c>
      <c r="H148" s="56">
        <f>ΠΡΟΥΠΟΛΟΓΙΣΜΟΣ_ΕΞΟΔΑ!F361</f>
        <v>1036.5700000000002</v>
      </c>
      <c r="I148" s="81">
        <f t="shared" si="50"/>
        <v>0.11669313733982715</v>
      </c>
      <c r="J148" s="66">
        <f>H148+'2025 Φεβρουάριος'!J147</f>
        <v>1036.5700000000002</v>
      </c>
      <c r="K148" s="66">
        <f t="shared" si="51"/>
        <v>2.6275965044282781E-2</v>
      </c>
      <c r="L148" s="56">
        <f>'2024_60-69 ΕΞΟΔΑ+ΟΜ 2'!F97</f>
        <v>931.67000000000007</v>
      </c>
      <c r="M148" s="76">
        <f t="shared" si="52"/>
        <v>9.6828874370961035E-2</v>
      </c>
      <c r="N148" s="66">
        <f>L148+'2025 Φεβρουάριος'!N148</f>
        <v>2377.5700000000002</v>
      </c>
      <c r="O148" s="76">
        <f t="shared" si="53"/>
        <v>8.3018437057640865E-2</v>
      </c>
      <c r="P148" s="66"/>
      <c r="Q148" s="80">
        <f t="shared" si="47"/>
        <v>7820.1043880984353</v>
      </c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2'!F103</f>
        <v>0</v>
      </c>
      <c r="E149" s="76">
        <f t="shared" si="48"/>
        <v>0</v>
      </c>
      <c r="F149" s="66">
        <f>D149+'2025 Φεβρουάριος'!F149</f>
        <v>0</v>
      </c>
      <c r="G149" s="76">
        <f t="shared" si="49"/>
        <v>0</v>
      </c>
      <c r="H149" s="56">
        <f>ΠΡΟΥΠΟΛΟΓΙΣΜΟΣ_ΕΞΟΔΑ!F365</f>
        <v>0</v>
      </c>
      <c r="I149" s="81">
        <f t="shared" si="50"/>
        <v>0</v>
      </c>
      <c r="J149" s="66">
        <f>H149+'2025 Φεβρουάριος'!J148</f>
        <v>1265.0300000000002</v>
      </c>
      <c r="K149" s="66">
        <f t="shared" si="51"/>
        <v>3.2067187030272004E-2</v>
      </c>
      <c r="L149" s="56">
        <f>'2024_60-69 ΕΞΟΔΑ+ΟΜ 2'!F98</f>
        <v>0</v>
      </c>
      <c r="M149" s="76">
        <f t="shared" si="52"/>
        <v>0</v>
      </c>
      <c r="N149" s="66">
        <f>L149+'2025 Φεβρουάριος'!N149</f>
        <v>0</v>
      </c>
      <c r="O149" s="76">
        <f t="shared" si="53"/>
        <v>0</v>
      </c>
      <c r="P149" s="66"/>
      <c r="Q149" s="80">
        <f t="shared" si="47"/>
        <v>1265.0620671870304</v>
      </c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2'!F104</f>
        <v>425.62</v>
      </c>
      <c r="E150" s="76">
        <f t="shared" si="48"/>
        <v>4.1695770370551784E-2</v>
      </c>
      <c r="F150" s="66">
        <f>D150+'2025 Φεβρουάριος'!F150</f>
        <v>1560.77</v>
      </c>
      <c r="G150" s="76">
        <f t="shared" si="49"/>
        <v>5.3003780769051816E-2</v>
      </c>
      <c r="H150" s="56">
        <f>ΠΡΟΥΠΟΛΟΓΙΣΜΟΣ_ΕΞΟΔΑ!F369</f>
        <v>0</v>
      </c>
      <c r="I150" s="81">
        <f t="shared" si="50"/>
        <v>0</v>
      </c>
      <c r="J150" s="66">
        <f>H150+'2025 Φεβρουάριος'!J149</f>
        <v>0</v>
      </c>
      <c r="K150" s="66">
        <f t="shared" si="51"/>
        <v>0</v>
      </c>
      <c r="L150" s="56">
        <f>'2024_60-69 ΕΞΟΔΑ+ΟΜ 2'!F99</f>
        <v>0</v>
      </c>
      <c r="M150" s="76">
        <f t="shared" si="52"/>
        <v>0</v>
      </c>
      <c r="N150" s="66">
        <f>L150+'2025 Φεβρουάριος'!N150</f>
        <v>556.22</v>
      </c>
      <c r="O150" s="76">
        <f t="shared" si="53"/>
        <v>1.9421726830419716E-2</v>
      </c>
      <c r="P150" s="66"/>
      <c r="Q150" s="80">
        <f t="shared" si="47"/>
        <v>2542.72412127797</v>
      </c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2'!F105</f>
        <v>0</v>
      </c>
      <c r="E151" s="76">
        <f t="shared" si="48"/>
        <v>0</v>
      </c>
      <c r="F151" s="66">
        <f>D151+'2025 Φεβρουάριος'!F151</f>
        <v>0</v>
      </c>
      <c r="G151" s="76">
        <f t="shared" si="49"/>
        <v>0</v>
      </c>
      <c r="H151" s="56">
        <f>ΠΡΟΥΠΟΛΟΓΙΣΜΟΣ_ΕΞΟΔΑ!F373</f>
        <v>1025.42</v>
      </c>
      <c r="I151" s="81">
        <f t="shared" si="50"/>
        <v>0.11543791243331906</v>
      </c>
      <c r="J151" s="66">
        <f>H151+'2025 Φεβρουάριος'!J150</f>
        <v>1025.42</v>
      </c>
      <c r="K151" s="66">
        <f t="shared" si="51"/>
        <v>2.5993324209371723E-2</v>
      </c>
      <c r="L151" s="56">
        <f>'2024_60-69 ΕΞΟΔΑ+ΟΜ 2'!F100</f>
        <v>1025.42</v>
      </c>
      <c r="M151" s="76">
        <f t="shared" si="52"/>
        <v>0.10657235325541325</v>
      </c>
      <c r="N151" s="66">
        <f>L151+'2025 Φεβρουάριος'!N151</f>
        <v>2149.7400000000002</v>
      </c>
      <c r="O151" s="76">
        <f t="shared" si="53"/>
        <v>7.5063217857010686E-2</v>
      </c>
      <c r="P151" s="66"/>
      <c r="Q151" s="80">
        <f t="shared" si="47"/>
        <v>5226.3230668077558</v>
      </c>
      <c r="S151"/>
      <c r="T151"/>
      <c r="U151"/>
      <c r="V151"/>
    </row>
    <row r="152" spans="1:22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2'!F106</f>
        <v>777.67000000000007</v>
      </c>
      <c r="E152" s="76">
        <f t="shared" si="48"/>
        <v>7.6184271754304339E-2</v>
      </c>
      <c r="F152" s="66">
        <f>D152+'2025 Φεβρουάριος'!F152</f>
        <v>2333.0100000000002</v>
      </c>
      <c r="G152" s="76">
        <f t="shared" si="49"/>
        <v>7.9229066788832167E-2</v>
      </c>
      <c r="H152" s="56">
        <f>ΠΡΟΥΠΟΛΟΓΙΣΜΟΣ_ΕΞΟΔΑ!F377</f>
        <v>444.43416666666667</v>
      </c>
      <c r="I152" s="81">
        <f t="shared" si="50"/>
        <v>5.0032720654991904E-2</v>
      </c>
      <c r="J152" s="66">
        <f>H152+'2025 Φεβρουάριος'!J151</f>
        <v>1568.7541666666668</v>
      </c>
      <c r="K152" s="66">
        <f t="shared" si="51"/>
        <v>3.976627690016718E-2</v>
      </c>
      <c r="L152" s="56">
        <f>'2024_60-69 ΕΞΟΔΑ+ΟΜ 2'!F101</f>
        <v>0</v>
      </c>
      <c r="M152" s="76">
        <f t="shared" si="52"/>
        <v>0</v>
      </c>
      <c r="N152" s="66">
        <f>L152+'2025 Φεβρουάριος'!N152</f>
        <v>0</v>
      </c>
      <c r="O152" s="76">
        <f t="shared" si="53"/>
        <v>0</v>
      </c>
      <c r="P152" s="66"/>
      <c r="Q152" s="80">
        <f t="shared" si="47"/>
        <v>5124.1135456694319</v>
      </c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2'!F107</f>
        <v>77.55</v>
      </c>
      <c r="E153" s="76">
        <f t="shared" si="48"/>
        <v>7.5971688178099973E-3</v>
      </c>
      <c r="F153" s="66">
        <f>D153+'2025 Φεβρουάριος'!F153</f>
        <v>1675.83</v>
      </c>
      <c r="G153" s="76">
        <f t="shared" si="49"/>
        <v>5.6911220696323032E-2</v>
      </c>
      <c r="H153" s="56">
        <f>ΠΡΟΥΠΟΛΟΓΙΣΜΟΣ_ΕΞΟΔΑ!F381</f>
        <v>416.7</v>
      </c>
      <c r="I153" s="81">
        <f t="shared" si="50"/>
        <v>4.6910512873714234E-2</v>
      </c>
      <c r="J153" s="66">
        <f>H153+'2025 Φεβρουάριος'!J152</f>
        <v>1305.5683333333334</v>
      </c>
      <c r="K153" s="66">
        <f t="shared" si="51"/>
        <v>3.3094791369216933E-2</v>
      </c>
      <c r="L153" s="56">
        <f>'2024_60-69 ΕΞΟΔΑ+ΟΜ 2'!F102</f>
        <v>868.31</v>
      </c>
      <c r="M153" s="76">
        <f t="shared" si="52"/>
        <v>9.024384160169284E-2</v>
      </c>
      <c r="N153" s="66">
        <f>L153+'2025 Φεβρουάριος'!N153</f>
        <v>5313.5400000000009</v>
      </c>
      <c r="O153" s="76">
        <f t="shared" si="53"/>
        <v>0.18553472076248317</v>
      </c>
      <c r="P153" s="66"/>
      <c r="Q153" s="80">
        <f t="shared" si="47"/>
        <v>9657.9186255894547</v>
      </c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2'!F70</f>
        <v>10207.75</v>
      </c>
      <c r="E157" s="82"/>
      <c r="F157" s="65">
        <f>'2025_60-69 ΕΞΟΔΑ+ΟΜ 2'!S70</f>
        <v>29446.39</v>
      </c>
      <c r="G157" s="82"/>
      <c r="H157" s="65">
        <f>SUM(H117:H156)</f>
        <v>8882.870266666665</v>
      </c>
      <c r="I157" s="82"/>
      <c r="J157" s="65">
        <f>SUM(J117:J156)</f>
        <v>39449.359833333343</v>
      </c>
      <c r="K157" s="82"/>
      <c r="L157" s="65">
        <f>SUM(L117:L156)</f>
        <v>9621.8199999999979</v>
      </c>
      <c r="M157" s="82"/>
      <c r="N157" s="65">
        <f>SUM(N117:N156)</f>
        <v>28639.059999999998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-27771.097728613575</v>
      </c>
      <c r="E159" s="298"/>
      <c r="F159" s="87">
        <f>F7-F74-F111-F157</f>
        <v>-104347.21663716815</v>
      </c>
      <c r="G159" s="298"/>
      <c r="H159" s="87">
        <f>H7-H74-H111-H157</f>
        <v>-9791.3895606284896</v>
      </c>
      <c r="I159" s="298"/>
      <c r="J159" s="87">
        <f>J7-J74-J111-J157</f>
        <v>-102515.56767530891</v>
      </c>
      <c r="K159" s="298"/>
      <c r="L159" s="87">
        <f>L7-L74-L111-L157</f>
        <v>-34018.421946902636</v>
      </c>
      <c r="M159" s="298"/>
      <c r="N159" s="87">
        <f>N7-N74-N111-N157</f>
        <v>-106270.92495575224</v>
      </c>
      <c r="O159" s="298"/>
      <c r="P159" s="87"/>
      <c r="Q159" s="298"/>
      <c r="S159"/>
      <c r="T159"/>
      <c r="U159"/>
      <c r="V159"/>
    </row>
  </sheetData>
  <mergeCells count="33">
    <mergeCell ref="P114:Q114"/>
    <mergeCell ref="P78:Q78"/>
    <mergeCell ref="D113:G113"/>
    <mergeCell ref="H113:K113"/>
    <mergeCell ref="L113:O113"/>
    <mergeCell ref="P113:Q113"/>
    <mergeCell ref="P40:Q40"/>
    <mergeCell ref="P41:Q41"/>
    <mergeCell ref="D77:G77"/>
    <mergeCell ref="H77:K77"/>
    <mergeCell ref="L77:O77"/>
    <mergeCell ref="P77:Q77"/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78:F78"/>
    <mergeCell ref="H78:J78"/>
    <mergeCell ref="L78:N78"/>
    <mergeCell ref="D41:F41"/>
    <mergeCell ref="H41:J41"/>
    <mergeCell ref="L41:N41"/>
    <mergeCell ref="D3:F3"/>
    <mergeCell ref="H3:J3"/>
    <mergeCell ref="L3:N3"/>
    <mergeCell ref="D40:G40"/>
    <mergeCell ref="H40:K40"/>
    <mergeCell ref="L40:O4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EC4-1847-41FA-9D17-356CF3E3B624}">
  <sheetPr>
    <pageSetUpPr fitToPage="1"/>
  </sheetPr>
  <dimension ref="A1:V159"/>
  <sheetViews>
    <sheetView topLeftCell="A2" zoomScaleNormal="100" workbookViewId="0">
      <selection activeCell="H8" sqref="H8"/>
    </sheetView>
  </sheetViews>
  <sheetFormatPr defaultColWidth="9.1796875" defaultRowHeight="11.5"/>
  <cols>
    <col min="1" max="1" width="4.7265625" style="51" customWidth="1"/>
    <col min="2" max="2" width="4.7265625" style="60" customWidth="1"/>
    <col min="3" max="3" width="30.7265625" style="61" customWidth="1"/>
    <col min="4" max="4" width="13.81640625" style="61" customWidth="1"/>
    <col min="5" max="5" width="10.81640625" style="61" customWidth="1"/>
    <col min="6" max="6" width="14.7265625" style="61" customWidth="1"/>
    <col min="7" max="7" width="11.7265625" style="61" customWidth="1"/>
    <col min="8" max="8" width="12.1796875" style="61" bestFit="1" customWidth="1"/>
    <col min="9" max="9" width="8.81640625" style="61" customWidth="1"/>
    <col min="10" max="10" width="15" style="61" bestFit="1" customWidth="1"/>
    <col min="11" max="11" width="10.7265625" style="61" customWidth="1"/>
    <col min="12" max="12" width="13.1796875" style="61" customWidth="1"/>
    <col min="13" max="13" width="11.7265625" style="61" customWidth="1"/>
    <col min="14" max="14" width="14.1796875" style="61" customWidth="1"/>
    <col min="15" max="16" width="13.26953125" style="61" customWidth="1"/>
    <col min="17" max="17" width="11.453125" style="51" customWidth="1"/>
    <col min="18" max="20" width="9.1796875" style="51"/>
    <col min="21" max="21" width="7.1796875" style="51" customWidth="1"/>
    <col min="22" max="22" width="62.1796875" style="51" customWidth="1"/>
    <col min="23" max="16384" width="9.1796875" style="51"/>
  </cols>
  <sheetData>
    <row r="1" spans="1:22" ht="15" customHeight="1">
      <c r="A1" s="436" t="s">
        <v>299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</row>
    <row r="2" spans="1:22" ht="41.25" customHeight="1">
      <c r="A2" s="182">
        <v>1</v>
      </c>
      <c r="B2" s="112"/>
      <c r="C2" s="112" t="s">
        <v>401</v>
      </c>
      <c r="D2" s="434" t="str">
        <f>ΑΝΤΙΣΤΟΙΧΙΣΗ!$F$32</f>
        <v xml:space="preserve">ΠΡΑΓΜΑΤΟΠΟΙΗΘΕΝΤΑ ΜΗΝΟΣ ΤΡΕΧ. ΕΤΟΥΣ </v>
      </c>
      <c r="E2" s="434"/>
      <c r="F2" s="434"/>
      <c r="G2" s="434">
        <f>ΑΝΤΙΣΤΟΙΧΙΣΗ!$D$34</f>
        <v>2025</v>
      </c>
      <c r="H2" s="434" t="str">
        <f>ΑΝΤΙΣΤΟΙΧΙΣΗ!$F$35</f>
        <v>ΠΡΟΥΠΟΛΟΓΙΣΜΟΣ ΤΡΕΧΟΝΤΟΣ ΕΤΟΥΣ</v>
      </c>
      <c r="I2" s="434"/>
      <c r="J2" s="434"/>
      <c r="K2" s="434">
        <f>ΑΝΤΙΣΤΟΙΧΙΣΗ!$D$34</f>
        <v>2025</v>
      </c>
      <c r="L2" s="434" t="str">
        <f>ΑΝΤΙΣΤΟΙΧΙΣΗ!$F$68</f>
        <v>ΠΡΑΓΜΑΤΟΠΟΙΗΘΕΝΤΑ ΠΡΟΗΓΟΥΜΕΝΟΥ ΕΤΟΥΣ</v>
      </c>
      <c r="M2" s="434"/>
      <c r="N2" s="434"/>
      <c r="O2" s="434">
        <f>ΑΝΤΙΣΤΟΙΧΙΣΗ!$D$33</f>
        <v>2024</v>
      </c>
      <c r="P2" s="435" t="str">
        <f>ΑΝΤΙΣΤΟΙΧΙΣΗ!$F$100</f>
        <v xml:space="preserve">ΣΥΓΚΡΙΣΕΙΣ </v>
      </c>
      <c r="Q2" s="435">
        <f>ΑΝΤΙΣΤΟΙΧΙΣΗ!$H$141</f>
        <v>2024</v>
      </c>
      <c r="S2"/>
      <c r="T2"/>
      <c r="U2"/>
      <c r="V2"/>
    </row>
    <row r="3" spans="1:22" ht="25.5" customHeight="1">
      <c r="A3" s="171">
        <v>2</v>
      </c>
      <c r="B3" s="174"/>
      <c r="C3" s="52" t="s">
        <v>300</v>
      </c>
      <c r="D3" s="433" t="str">
        <f>ΑΝΤΙΣΤΟΙΧΙΣΗ!$F$109</f>
        <v xml:space="preserve">ΑΠΡΙΛΙΟΣ ΤΡΕΧΟΝ ΕΤΟΣ </v>
      </c>
      <c r="E3" s="433"/>
      <c r="F3" s="433"/>
      <c r="G3" s="109">
        <f>ΑΝΤΙΣΤΟΙΧΙΣΗ!$D$34</f>
        <v>2025</v>
      </c>
      <c r="H3" s="433" t="str">
        <f>ΑΝΤΙΣΤΟΙΧΙΣΗ!$F$109</f>
        <v xml:space="preserve">ΑΠΡΙΛΙΟΣ ΤΡΕΧΟΝ ΕΤΟΣ </v>
      </c>
      <c r="I3" s="433"/>
      <c r="J3" s="433"/>
      <c r="K3" s="109">
        <f>ΑΝΤΙΣΤΟΙΧΙΣΗ!$D$34</f>
        <v>2025</v>
      </c>
      <c r="L3" s="433" t="str">
        <f>ΑΝΤΙΣΤΟΙΧΙΣΗ!$F$123</f>
        <v>ΑΠΡΙΛΙΟΣ ΠΡΟΗΓΟΥΜΕΝΟΥ ΕΤΟΥΣ</v>
      </c>
      <c r="M3" s="433"/>
      <c r="N3" s="433"/>
      <c r="O3" s="109">
        <f>ΑΝΤΙΣΤΟΙΧΙΣΗ!$D$33</f>
        <v>2024</v>
      </c>
      <c r="P3" s="433"/>
      <c r="Q3" s="433"/>
      <c r="S3"/>
      <c r="T3"/>
      <c r="U3"/>
      <c r="V3"/>
    </row>
    <row r="4" spans="1:22" ht="70">
      <c r="A4" s="113">
        <v>3</v>
      </c>
      <c r="B4" s="113" t="s">
        <v>384</v>
      </c>
      <c r="C4" s="113" t="s">
        <v>398</v>
      </c>
      <c r="D4" s="113" t="s">
        <v>301</v>
      </c>
      <c r="E4" s="114" t="s">
        <v>372</v>
      </c>
      <c r="F4" s="114" t="s">
        <v>302</v>
      </c>
      <c r="G4" s="114" t="s">
        <v>303</v>
      </c>
      <c r="H4" s="114" t="s">
        <v>301</v>
      </c>
      <c r="I4" s="114" t="s">
        <v>373</v>
      </c>
      <c r="J4" s="114" t="s">
        <v>304</v>
      </c>
      <c r="K4" s="114" t="s">
        <v>303</v>
      </c>
      <c r="L4" s="114" t="s">
        <v>346</v>
      </c>
      <c r="M4" s="114" t="s">
        <v>372</v>
      </c>
      <c r="N4" s="114" t="s">
        <v>347</v>
      </c>
      <c r="O4" s="114" t="s">
        <v>303</v>
      </c>
      <c r="P4" s="114" t="s">
        <v>374</v>
      </c>
      <c r="Q4" s="114" t="s">
        <v>348</v>
      </c>
      <c r="S4"/>
      <c r="T4"/>
      <c r="U4"/>
      <c r="V4"/>
    </row>
    <row r="5" spans="1:22" ht="15.5">
      <c r="A5" s="170">
        <v>4</v>
      </c>
      <c r="B5" s="179"/>
      <c r="C5" s="84" t="s">
        <v>368</v>
      </c>
      <c r="D5" s="85">
        <f>D7-D6</f>
        <v>-5340.3541887905594</v>
      </c>
      <c r="E5" s="298"/>
      <c r="F5" s="85">
        <f>F7-F6</f>
        <v>-110099.85082595877</v>
      </c>
      <c r="G5" s="298"/>
      <c r="H5" s="85">
        <f>H159-H6</f>
        <v>-9023.4196166666661</v>
      </c>
      <c r="I5" s="298"/>
      <c r="J5" s="85">
        <f>J159-J6</f>
        <v>-48472.779450000002</v>
      </c>
      <c r="K5" s="298"/>
      <c r="L5" s="85">
        <f>L7-L6</f>
        <v>262.1779646017967</v>
      </c>
      <c r="M5" s="298"/>
      <c r="N5" s="85">
        <f>N7-N6</f>
        <v>-106008.74699115049</v>
      </c>
      <c r="O5" s="298"/>
      <c r="P5" s="85">
        <f>P159-P6</f>
        <v>-10516.872831858454</v>
      </c>
      <c r="Q5" s="298"/>
      <c r="S5"/>
      <c r="T5"/>
      <c r="U5"/>
      <c r="V5"/>
    </row>
    <row r="6" spans="1:22" ht="25.5" customHeight="1">
      <c r="A6" s="170">
        <v>5</v>
      </c>
      <c r="B6" s="179"/>
      <c r="C6" s="84" t="s">
        <v>381</v>
      </c>
      <c r="D6" s="85">
        <f>D43+D80+D116</f>
        <v>71898.106666666659</v>
      </c>
      <c r="E6" s="298"/>
      <c r="F6" s="85">
        <f>F74+F111+F157</f>
        <v>251922.28666666671</v>
      </c>
      <c r="G6" s="298"/>
      <c r="H6" s="85">
        <f>H38-H43-H80</f>
        <v>14912.865250387758</v>
      </c>
      <c r="I6" s="298"/>
      <c r="J6" s="86">
        <f>J38-J43-J80</f>
        <v>-48153.342591587818</v>
      </c>
      <c r="K6" s="298"/>
      <c r="L6" s="85">
        <f>L43+L80+L116</f>
        <v>66534.229999999981</v>
      </c>
      <c r="M6" s="298"/>
      <c r="N6" s="86">
        <f>N74+N111+N157</f>
        <v>237314.31</v>
      </c>
      <c r="O6" s="298"/>
      <c r="P6" s="85">
        <f>P38-P43-P80</f>
        <v>10516.872831858454</v>
      </c>
      <c r="Q6" s="298"/>
      <c r="S6"/>
      <c r="T6"/>
      <c r="U6"/>
      <c r="V6"/>
    </row>
    <row r="7" spans="1:22" ht="23.25" customHeight="1">
      <c r="A7" s="74">
        <v>6</v>
      </c>
      <c r="B7" s="74" t="s">
        <v>1</v>
      </c>
      <c r="C7" s="83" t="s">
        <v>380</v>
      </c>
      <c r="D7" s="65">
        <f>SUM(D8:D37)</f>
        <v>66557.7524778761</v>
      </c>
      <c r="E7" s="82"/>
      <c r="F7" s="65">
        <f>SUM(F8:F37)</f>
        <v>141822.43584070794</v>
      </c>
      <c r="G7" s="82"/>
      <c r="H7" s="65">
        <f>SUM(H8:H31)</f>
        <v>77765.752340387757</v>
      </c>
      <c r="I7" s="82"/>
      <c r="J7" s="65">
        <f>SUM(J8:J31)</f>
        <v>204202.51383841218</v>
      </c>
      <c r="K7" s="82"/>
      <c r="L7" s="65">
        <f>SUM(L8:L31)</f>
        <v>66796.407964601778</v>
      </c>
      <c r="M7" s="82"/>
      <c r="N7" s="65">
        <f>L7+'2025 Μάρτιος'!N7</f>
        <v>131305.56300884951</v>
      </c>
      <c r="O7" s="82"/>
      <c r="P7" s="65">
        <f>SUM(P8:P31)</f>
        <v>10516.872831858454</v>
      </c>
      <c r="Q7" s="82"/>
      <c r="S7"/>
      <c r="T7"/>
      <c r="U7"/>
      <c r="V7"/>
    </row>
    <row r="8" spans="1:22" ht="18.75" customHeight="1">
      <c r="A8" s="180">
        <v>7</v>
      </c>
      <c r="B8" s="180">
        <v>1</v>
      </c>
      <c r="C8" s="111" t="str">
        <f>ΑΝΤΙΣΤΟΙΧΙΣΗ!F187</f>
        <v>Εσοδα Φιλοξενείας-Διαμονής</v>
      </c>
      <c r="D8" s="66">
        <f>'2025_ΕΣΟΔΑ'!F2</f>
        <v>60725.5</v>
      </c>
      <c r="E8" s="53">
        <f>D8/$D$7</f>
        <v>0.91237305556832393</v>
      </c>
      <c r="F8" s="54">
        <f>D8+'2025 Μάρτιος'!F8</f>
        <v>126671.7117699115</v>
      </c>
      <c r="G8" s="53">
        <f>F8/$F$7</f>
        <v>0.89317117576648153</v>
      </c>
      <c r="H8" s="54">
        <f>ΠΡΟΥΠΟΛΟΓΙΣΜΟΣ_ΕΣΟΔΑ!H1</f>
        <v>77765.752340387757</v>
      </c>
      <c r="I8" s="53">
        <f>H8/$H$7</f>
        <v>1</v>
      </c>
      <c r="J8" s="54">
        <f>H8+'2025 Μάρτιος'!J8</f>
        <v>204202.51383841218</v>
      </c>
      <c r="K8" s="53">
        <f>J8/$J$7</f>
        <v>1</v>
      </c>
      <c r="L8" s="91">
        <f>'2024_60-69 ΕΞΟΔΑ+ΟΜ 2'!F114</f>
        <v>61207.442477876102</v>
      </c>
      <c r="M8" s="53">
        <f>L8/$L$7</f>
        <v>0.9163283527208903</v>
      </c>
      <c r="N8" s="54">
        <f>L8+'2025 Μάρτιος'!N8</f>
        <v>113275.6201769911</v>
      </c>
      <c r="O8" s="53">
        <f>N8/$N$7</f>
        <v>0.86268713663987517</v>
      </c>
      <c r="P8" s="54">
        <f t="shared" ref="P8:P26" si="0">F8-N8</f>
        <v>13396.091592920406</v>
      </c>
      <c r="Q8" s="53">
        <f t="shared" ref="Q8:Q26" si="1">N8/F8</f>
        <v>0.89424559433401141</v>
      </c>
      <c r="S8"/>
      <c r="T8"/>
      <c r="U8"/>
      <c r="V8"/>
    </row>
    <row r="9" spans="1:22" ht="16.5" customHeight="1">
      <c r="A9" s="180">
        <v>8</v>
      </c>
      <c r="B9" s="180">
        <v>2</v>
      </c>
      <c r="C9" s="111" t="str">
        <f>ΑΝΤΙΣΤΟΙΧΙΣΗ!F188</f>
        <v>Early Check in/Check Out</v>
      </c>
      <c r="D9" s="66">
        <f>'2025_ΕΣΟΔΑ'!F3</f>
        <v>0</v>
      </c>
      <c r="E9" s="53">
        <f t="shared" ref="E9:E30" si="2">D9/$D$7</f>
        <v>0</v>
      </c>
      <c r="F9" s="54">
        <f>D9+'2025 Μάρτιος'!F9</f>
        <v>0</v>
      </c>
      <c r="G9" s="53">
        <f t="shared" ref="G9:G30" si="3">F9/$F$7</f>
        <v>0</v>
      </c>
      <c r="H9" s="54"/>
      <c r="I9" s="53">
        <f t="shared" ref="I9:I29" si="4">H9/$H$7</f>
        <v>0</v>
      </c>
      <c r="J9" s="54">
        <f>H9+'2025 Μάρτιος'!J9</f>
        <v>0</v>
      </c>
      <c r="K9" s="53">
        <f t="shared" ref="K9:K29" si="5">J9/$J$7</f>
        <v>0</v>
      </c>
      <c r="L9" s="91">
        <f>'2024_60-69 ΕΞΟΔΑ+ΟΜ 2'!F115</f>
        <v>0</v>
      </c>
      <c r="M9" s="53">
        <f t="shared" ref="M9:M29" si="6">L9/$L$7</f>
        <v>0</v>
      </c>
      <c r="N9" s="54">
        <f>L9+'2025 Μάρτιος'!N9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0">
        <v>9</v>
      </c>
      <c r="B10" s="180">
        <v>3</v>
      </c>
      <c r="C10" s="111" t="str">
        <f>ΑΝΤΙΣΤΟΙΧΙΣΗ!F189</f>
        <v xml:space="preserve">Πρωινό ( Εξτρα ) </v>
      </c>
      <c r="D10" s="66">
        <f>'2025_ΕΣΟΔΑ'!F4</f>
        <v>0</v>
      </c>
      <c r="E10" s="53">
        <f t="shared" si="2"/>
        <v>0</v>
      </c>
      <c r="F10" s="54">
        <f>D10+'2025 Μάρτιος'!F10</f>
        <v>0</v>
      </c>
      <c r="G10" s="53">
        <f t="shared" si="3"/>
        <v>0</v>
      </c>
      <c r="H10" s="54"/>
      <c r="I10" s="53">
        <f t="shared" si="4"/>
        <v>0</v>
      </c>
      <c r="J10" s="54">
        <f>H10+'2025 Μάρτιος'!J10</f>
        <v>0</v>
      </c>
      <c r="K10" s="53">
        <f t="shared" si="5"/>
        <v>0</v>
      </c>
      <c r="L10" s="91">
        <f>'2024_60-69 ΕΞΟΔΑ+ΟΜ 2'!F116</f>
        <v>0</v>
      </c>
      <c r="M10" s="53">
        <f t="shared" si="6"/>
        <v>0</v>
      </c>
      <c r="N10" s="54">
        <f>L10+'2025 Μάρτιος'!N10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">
      <c r="A11" s="180">
        <v>10</v>
      </c>
      <c r="B11" s="180">
        <v>4</v>
      </c>
      <c r="C11" s="111" t="str">
        <f>ΑΝΤΙΣΤΟΙΧΙΣΗ!F190</f>
        <v xml:space="preserve">Έσοδα Καθαριότητας </v>
      </c>
      <c r="D11" s="66">
        <f>'2025_ΕΣΟΔΑ'!F5</f>
        <v>3250.4424778761054</v>
      </c>
      <c r="E11" s="53">
        <f t="shared" si="2"/>
        <v>4.8836421857191732E-2</v>
      </c>
      <c r="F11" s="54">
        <f>D11+'2025 Μάρτιος'!F11</f>
        <v>8707.5440707964572</v>
      </c>
      <c r="G11" s="53">
        <f t="shared" si="3"/>
        <v>6.1397507518320953E-2</v>
      </c>
      <c r="H11" s="54"/>
      <c r="I11" s="53">
        <f t="shared" si="4"/>
        <v>0</v>
      </c>
      <c r="J11" s="54">
        <f>H11+'2025 Μάρτιος'!J11</f>
        <v>0</v>
      </c>
      <c r="K11" s="53">
        <f t="shared" si="5"/>
        <v>0</v>
      </c>
      <c r="L11" s="91">
        <f>'2024_60-69 ΕΞΟΔΑ+ΟΜ 2'!F117</f>
        <v>4690.2654867256642</v>
      </c>
      <c r="M11" s="53">
        <f t="shared" si="6"/>
        <v>7.0217330985990034E-2</v>
      </c>
      <c r="N11" s="54">
        <f>L11+'2025 Μάρτιος'!N11</f>
        <v>8743.3628318584088</v>
      </c>
      <c r="O11" s="53">
        <f t="shared" si="7"/>
        <v>6.6587908627063569E-2</v>
      </c>
      <c r="P11" s="54">
        <f t="shared" si="0"/>
        <v>-35.818761061951591</v>
      </c>
      <c r="Q11" s="53">
        <f t="shared" si="1"/>
        <v>1.0041135319868297</v>
      </c>
      <c r="S11"/>
      <c r="T11"/>
      <c r="U11"/>
      <c r="V11"/>
    </row>
    <row r="12" spans="1:22" ht="17.25" customHeight="1">
      <c r="A12" s="180">
        <v>11</v>
      </c>
      <c r="B12" s="180">
        <v>5</v>
      </c>
      <c r="C12" s="111" t="str">
        <f>ΑΝΤΙΣΤΟΙΧΙΣΗ!F191</f>
        <v>Cancellation Fees</v>
      </c>
      <c r="D12" s="66">
        <f>'2025_ΕΣΟΔΑ'!F6</f>
        <v>0</v>
      </c>
      <c r="E12" s="53">
        <f t="shared" si="2"/>
        <v>0</v>
      </c>
      <c r="F12" s="54">
        <f>D12+'2025 Μάρτιος'!F12</f>
        <v>1638.42</v>
      </c>
      <c r="G12" s="53">
        <f t="shared" si="3"/>
        <v>1.15526150026096E-2</v>
      </c>
      <c r="H12" s="54"/>
      <c r="I12" s="53">
        <f t="shared" si="4"/>
        <v>0</v>
      </c>
      <c r="J12" s="54">
        <f>H12+'2025 Μάρτιος'!J12</f>
        <v>0</v>
      </c>
      <c r="K12" s="53">
        <f t="shared" si="5"/>
        <v>0</v>
      </c>
      <c r="L12" s="91">
        <f>'2024_60-69 ΕΞΟΔΑ+ΟΜ 2'!F118</f>
        <v>524.49</v>
      </c>
      <c r="M12" s="53">
        <f t="shared" si="6"/>
        <v>7.852068935771955E-3</v>
      </c>
      <c r="N12" s="54">
        <f>L12+'2025 Μάρτιος'!N12</f>
        <v>1468.28</v>
      </c>
      <c r="O12" s="53">
        <f t="shared" si="7"/>
        <v>1.1182161413077703E-2</v>
      </c>
      <c r="P12" s="54">
        <f t="shared" si="0"/>
        <v>170.1400000000001</v>
      </c>
      <c r="Q12" s="53">
        <f t="shared" si="1"/>
        <v>0.89615605278255872</v>
      </c>
      <c r="S12"/>
      <c r="T12"/>
      <c r="U12"/>
      <c r="V12"/>
    </row>
    <row r="13" spans="1:22" ht="24.75" customHeight="1">
      <c r="A13" s="180">
        <v>12</v>
      </c>
      <c r="B13" s="180">
        <v>6</v>
      </c>
      <c r="C13" s="111" t="str">
        <f>ΑΝΤΙΣΤΟΙΧΙΣΗ!F192</f>
        <v>Έσοδα Διαχείρισης καταλυμάτων 24%</v>
      </c>
      <c r="D13" s="66">
        <f>'2025_ΕΣΟΔΑ'!F7</f>
        <v>837.22</v>
      </c>
      <c r="E13" s="53">
        <f t="shared" si="2"/>
        <v>1.2578850229029192E-2</v>
      </c>
      <c r="F13" s="54">
        <f>D13+'2025 Μάρτιος'!F13</f>
        <v>1443.21</v>
      </c>
      <c r="G13" s="53">
        <f t="shared" si="3"/>
        <v>1.0176175521487897E-2</v>
      </c>
      <c r="H13" s="54"/>
      <c r="I13" s="53">
        <f t="shared" si="4"/>
        <v>0</v>
      </c>
      <c r="J13" s="54">
        <f>H13+'2025 Μάρτιος'!J13</f>
        <v>0</v>
      </c>
      <c r="K13" s="53">
        <f t="shared" si="5"/>
        <v>0</v>
      </c>
      <c r="L13" s="91">
        <f>'2024_60-69 ΕΞΟΔΑ+ΟΜ 2'!F119</f>
        <v>0</v>
      </c>
      <c r="M13" s="53">
        <f t="shared" si="6"/>
        <v>0</v>
      </c>
      <c r="N13" s="54">
        <f>L13+'2025 Μάρτιος'!N13</f>
        <v>1721.95</v>
      </c>
      <c r="O13" s="53">
        <f t="shared" si="7"/>
        <v>1.3114067374921099E-2</v>
      </c>
      <c r="P13" s="54">
        <f t="shared" si="0"/>
        <v>-278.74</v>
      </c>
      <c r="Q13" s="53">
        <f t="shared" si="1"/>
        <v>1.1931389056339687</v>
      </c>
      <c r="S13"/>
      <c r="T13"/>
      <c r="U13"/>
      <c r="V13"/>
    </row>
    <row r="14" spans="1:22" ht="27.75" customHeight="1">
      <c r="A14" s="180">
        <v>13</v>
      </c>
      <c r="B14" s="180">
        <v>7</v>
      </c>
      <c r="C14" s="111" t="str">
        <f>ΑΝΤΙΣΤΟΙΧΙΣΗ!F193</f>
        <v>Έσοδα από Ενοίκια Ιππάρχου 24%</v>
      </c>
      <c r="D14" s="66">
        <f>'2025_ΕΣΟΔΑ'!F8</f>
        <v>100</v>
      </c>
      <c r="E14" s="53">
        <f t="shared" si="2"/>
        <v>1.5024545793255286E-3</v>
      </c>
      <c r="F14" s="54">
        <f>D14+'2025 Μάρτιος'!F14</f>
        <v>400</v>
      </c>
      <c r="G14" s="53">
        <f t="shared" si="3"/>
        <v>2.820428218066088E-3</v>
      </c>
      <c r="H14" s="54"/>
      <c r="I14" s="53">
        <f t="shared" si="4"/>
        <v>0</v>
      </c>
      <c r="J14" s="54">
        <f>H14+'2025 Μάρτιος'!J14</f>
        <v>0</v>
      </c>
      <c r="K14" s="53">
        <f t="shared" si="5"/>
        <v>0</v>
      </c>
      <c r="L14" s="91">
        <f>'2024_60-69 ΕΞΟΔΑ+ΟΜ 2'!F120</f>
        <v>100</v>
      </c>
      <c r="M14" s="53">
        <f t="shared" si="6"/>
        <v>1.4970864908333723E-3</v>
      </c>
      <c r="N14" s="54">
        <f>L14+'2025 Μάρτιος'!N14</f>
        <v>400</v>
      </c>
      <c r="O14" s="53">
        <f t="shared" si="7"/>
        <v>3.0463294230195065E-3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">
      <c r="A15" s="180">
        <v>14</v>
      </c>
      <c r="B15" s="180">
        <v>8</v>
      </c>
      <c r="C15" s="111" t="str">
        <f>ΑΝΤΙΣΤΟΙΧΙΣΗ!F194</f>
        <v>Πωλ.Φύλαξη Αποσκευών (DIRECT)</v>
      </c>
      <c r="D15" s="66">
        <f>'2025_ΕΣΟΔΑ'!F9</f>
        <v>339.56</v>
      </c>
      <c r="E15" s="53">
        <f t="shared" si="2"/>
        <v>5.1017347695577649E-3</v>
      </c>
      <c r="F15" s="54">
        <f>D15+'2025 Μάρτιος'!F15</f>
        <v>610.52</v>
      </c>
      <c r="G15" s="53">
        <f t="shared" si="3"/>
        <v>4.3048195892342704E-3</v>
      </c>
      <c r="H15" s="54"/>
      <c r="I15" s="53">
        <f t="shared" si="4"/>
        <v>0</v>
      </c>
      <c r="J15" s="54">
        <f>H15+'2025 Μάρτιος'!J15</f>
        <v>0</v>
      </c>
      <c r="K15" s="53">
        <f t="shared" si="5"/>
        <v>0</v>
      </c>
      <c r="L15" s="91">
        <f>'2024_60-69 ΕΞΟΔΑ+ΟΜ 2'!F121</f>
        <v>104.03</v>
      </c>
      <c r="M15" s="53">
        <f t="shared" si="6"/>
        <v>1.5574190764139572E-3</v>
      </c>
      <c r="N15" s="54">
        <f>L15+'2025 Μάρτιος'!N15</f>
        <v>119.35</v>
      </c>
      <c r="O15" s="53">
        <f t="shared" si="7"/>
        <v>9.0894854159344525E-4</v>
      </c>
      <c r="P15" s="54">
        <f t="shared" si="0"/>
        <v>491.16999999999996</v>
      </c>
      <c r="Q15" s="53">
        <f t="shared" si="1"/>
        <v>0.19548909126646138</v>
      </c>
      <c r="S15"/>
      <c r="T15"/>
      <c r="U15"/>
      <c r="V15"/>
    </row>
    <row r="16" spans="1:22" ht="27" customHeight="1">
      <c r="A16" s="180">
        <v>15</v>
      </c>
      <c r="B16" s="180">
        <v>9</v>
      </c>
      <c r="C16" s="111" t="str">
        <f>ΑΝΤΙΣΤΟΙΧΙΣΗ!F195</f>
        <v>Πωλ.Φύλαξη Αποσκευών  (ΤΡΙΤΩΝ) (RADICAL)</v>
      </c>
      <c r="D16" s="66">
        <f>'2025_ΕΣΟΔΑ'!F10</f>
        <v>284.66000000000003</v>
      </c>
      <c r="E16" s="53">
        <f t="shared" si="2"/>
        <v>4.2768872055080507E-3</v>
      </c>
      <c r="F16" s="54">
        <f>D16+'2025 Μάρτιος'!F16</f>
        <v>377.39000000000004</v>
      </c>
      <c r="G16" s="53">
        <f t="shared" si="3"/>
        <v>2.6610035130399026E-3</v>
      </c>
      <c r="H16" s="54"/>
      <c r="I16" s="53">
        <f t="shared" si="4"/>
        <v>0</v>
      </c>
      <c r="J16" s="54">
        <f>H16+'2025 Μάρτιος'!J16</f>
        <v>0</v>
      </c>
      <c r="K16" s="53">
        <f t="shared" si="5"/>
        <v>0</v>
      </c>
      <c r="L16" s="91">
        <f>'2024_60-69 ΕΞΟΔΑ+ΟΜ 2'!F122</f>
        <v>0</v>
      </c>
      <c r="M16" s="53">
        <f t="shared" si="6"/>
        <v>0</v>
      </c>
      <c r="N16" s="54">
        <f>L16+'2025 Μάρτιος'!N16</f>
        <v>0</v>
      </c>
      <c r="O16" s="53">
        <f t="shared" si="7"/>
        <v>0</v>
      </c>
      <c r="P16" s="54">
        <f t="shared" si="0"/>
        <v>377.39000000000004</v>
      </c>
      <c r="Q16" s="53">
        <f t="shared" si="1"/>
        <v>0</v>
      </c>
      <c r="S16"/>
      <c r="T16"/>
      <c r="U16"/>
      <c r="V16"/>
    </row>
    <row r="17" spans="1:22" ht="34.5" customHeight="1">
      <c r="A17" s="180">
        <v>16</v>
      </c>
      <c r="B17" s="180">
        <v>10</v>
      </c>
      <c r="C17" s="111" t="str">
        <f>ΑΝΤΙΣΤΟΙΧΙΣΗ!F196</f>
        <v>Πωλ. TRANSFER (Περιορισμένη Μίσθωση)</v>
      </c>
      <c r="D17" s="66">
        <f>'2025_ΕΣΟΔΑ'!F11</f>
        <v>0</v>
      </c>
      <c r="E17" s="53">
        <f t="shared" si="2"/>
        <v>0</v>
      </c>
      <c r="F17" s="54">
        <f>D17+'2025 Μάρτιος'!F17</f>
        <v>464.6</v>
      </c>
      <c r="G17" s="53">
        <f t="shared" si="3"/>
        <v>3.2759273752837616E-3</v>
      </c>
      <c r="H17" s="54"/>
      <c r="I17" s="53">
        <f t="shared" si="4"/>
        <v>0</v>
      </c>
      <c r="J17" s="54">
        <f>H17+'2025 Μάρτιος'!J17</f>
        <v>0</v>
      </c>
      <c r="K17" s="53">
        <f t="shared" si="5"/>
        <v>0</v>
      </c>
      <c r="L17" s="91">
        <f>'2024_60-69 ΕΞΟΔΑ+ΟΜ 2'!F123</f>
        <v>0</v>
      </c>
      <c r="M17" s="53">
        <f t="shared" si="6"/>
        <v>0</v>
      </c>
      <c r="N17" s="54">
        <f>L17+'2025 Μάρτιος'!N17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0">
        <v>17</v>
      </c>
      <c r="B18" s="180">
        <v>11</v>
      </c>
      <c r="C18" s="111" t="str">
        <f>ΑΝΤΙΣΤΟΙΧΙΣΗ!F197</f>
        <v>Πωλ.Ενοικ.Μεταφ.Μέσων Αναψυχής (ποδήλατα)</v>
      </c>
      <c r="D18" s="66">
        <f>'2025_ΕΣΟΔΑ'!F12</f>
        <v>0</v>
      </c>
      <c r="E18" s="53">
        <f t="shared" si="2"/>
        <v>0</v>
      </c>
      <c r="F18" s="54">
        <f>D18+'2025 Μάρτιος'!F18</f>
        <v>0</v>
      </c>
      <c r="G18" s="53">
        <f t="shared" si="3"/>
        <v>0</v>
      </c>
      <c r="H18" s="54"/>
      <c r="I18" s="53">
        <f t="shared" si="4"/>
        <v>0</v>
      </c>
      <c r="J18" s="54">
        <f>H18+'2025 Μάρτιος'!J18</f>
        <v>0</v>
      </c>
      <c r="K18" s="53">
        <f t="shared" si="5"/>
        <v>0</v>
      </c>
      <c r="L18" s="91">
        <f>'2024_60-69 ΕΞΟΔΑ+ΟΜ 2'!F124</f>
        <v>0</v>
      </c>
      <c r="M18" s="53">
        <f t="shared" si="6"/>
        <v>0</v>
      </c>
      <c r="N18" s="54">
        <f>L18+'2025 Μάρτιος'!N18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26.25" customHeight="1">
      <c r="A19" s="180">
        <v>18</v>
      </c>
      <c r="B19" s="180">
        <v>12</v>
      </c>
      <c r="C19" s="111" t="str">
        <f>ΑΝΤΙΣΤΟΙΧΙΣΗ!F198</f>
        <v>Πωλ.Ενοικ.Μεταφ.Μέσων(αυτοκινητα)</v>
      </c>
      <c r="D19" s="66">
        <f>'2025_ΕΣΟΔΑ'!F13</f>
        <v>0</v>
      </c>
      <c r="E19" s="53">
        <f t="shared" si="2"/>
        <v>0</v>
      </c>
      <c r="F19" s="54">
        <f>D19+'2025 Μάρτιος'!F19</f>
        <v>0</v>
      </c>
      <c r="G19" s="53">
        <f t="shared" si="3"/>
        <v>0</v>
      </c>
      <c r="H19" s="54"/>
      <c r="I19" s="53">
        <f t="shared" si="4"/>
        <v>0</v>
      </c>
      <c r="J19" s="54">
        <f>H19+'2025 Μάρτιος'!J19</f>
        <v>0</v>
      </c>
      <c r="K19" s="53">
        <f t="shared" si="5"/>
        <v>0</v>
      </c>
      <c r="L19" s="91">
        <f>'2024_60-69 ΕΞΟΔΑ+ΟΜ 2'!F125</f>
        <v>0</v>
      </c>
      <c r="M19" s="53">
        <f t="shared" si="6"/>
        <v>0</v>
      </c>
      <c r="N19" s="54">
        <f>L19+'2025 Μάρτιος'!N19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3" customHeight="1">
      <c r="A20" s="180">
        <v>19</v>
      </c>
      <c r="B20" s="180">
        <v>13</v>
      </c>
      <c r="C20" s="111" t="str">
        <f>ΑΝΤΙΣΤΟΙΧΙΣΗ!F199</f>
        <v>Πωλήσεις Καθαριότητας (ΤΡΙΤΩΝ)</v>
      </c>
      <c r="D20" s="66">
        <f>'2025_ΕΣΟΔΑ'!F14</f>
        <v>0</v>
      </c>
      <c r="E20" s="53">
        <f t="shared" si="2"/>
        <v>0</v>
      </c>
      <c r="F20" s="54">
        <f>D20+'2025 Μάρτιος'!F20</f>
        <v>0</v>
      </c>
      <c r="G20" s="53">
        <f t="shared" si="3"/>
        <v>0</v>
      </c>
      <c r="H20" s="54"/>
      <c r="I20" s="53">
        <f t="shared" si="4"/>
        <v>0</v>
      </c>
      <c r="J20" s="54">
        <f>H20+'2025 Μάρτιος'!J20</f>
        <v>0</v>
      </c>
      <c r="K20" s="53">
        <f t="shared" si="5"/>
        <v>0</v>
      </c>
      <c r="L20" s="91">
        <f>'2024_60-69 ΕΞΟΔΑ+ΟΜ 2'!F126</f>
        <v>0</v>
      </c>
      <c r="M20" s="53">
        <f t="shared" si="6"/>
        <v>0</v>
      </c>
      <c r="N20" s="54">
        <f>L20+'2025 Μάρτιος'!N20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3.25" customHeight="1">
      <c r="A21" s="180">
        <v>20</v>
      </c>
      <c r="B21" s="180">
        <v>14</v>
      </c>
      <c r="C21" s="111" t="str">
        <f>ΑΝΤΙΣΤΟΙΧΙΣΗ!F200</f>
        <v>Πωλ.Κρουαζιέρας</v>
      </c>
      <c r="D21" s="66">
        <f>'2025_ΕΣΟΔΑ'!F15</f>
        <v>1274.3399999999999</v>
      </c>
      <c r="E21" s="53">
        <f t="shared" si="2"/>
        <v>1.914637968617694E-2</v>
      </c>
      <c r="F21" s="54">
        <f>D21+'2025 Μάρτιος'!F21</f>
        <v>1504.4299999999998</v>
      </c>
      <c r="G21" s="53">
        <f t="shared" si="3"/>
        <v>1.060784206026291E-2</v>
      </c>
      <c r="H21" s="54"/>
      <c r="I21" s="53">
        <f t="shared" si="4"/>
        <v>0</v>
      </c>
      <c r="J21" s="54">
        <f>H21+'2025 Μάρτιος'!J21</f>
        <v>0</v>
      </c>
      <c r="K21" s="53">
        <f t="shared" si="5"/>
        <v>0</v>
      </c>
      <c r="L21" s="91">
        <f>'2024_60-69 ΕΞΟΔΑ+ΟΜ 2'!F127</f>
        <v>0</v>
      </c>
      <c r="M21" s="53">
        <f t="shared" si="6"/>
        <v>0</v>
      </c>
      <c r="N21" s="54">
        <f>L21+'2025 Μάρτιος'!N21</f>
        <v>0</v>
      </c>
      <c r="O21" s="53">
        <f t="shared" si="7"/>
        <v>0</v>
      </c>
      <c r="P21" s="54">
        <f t="shared" si="0"/>
        <v>1504.4299999999998</v>
      </c>
      <c r="Q21" s="53">
        <f t="shared" si="1"/>
        <v>0</v>
      </c>
      <c r="S21"/>
      <c r="T21"/>
      <c r="U21"/>
      <c r="V21"/>
    </row>
    <row r="22" spans="1:22" ht="19.5" customHeight="1">
      <c r="A22" s="180">
        <v>21</v>
      </c>
      <c r="B22" s="180">
        <v>15</v>
      </c>
      <c r="C22" s="111" t="str">
        <f>ΑΝΤΙΣΤΟΙΧΙΣΗ!F201</f>
        <v>Πωλ. Μαθημάτων</v>
      </c>
      <c r="D22" s="66">
        <f>'2025_ΕΣΟΔΑ'!F16</f>
        <v>0</v>
      </c>
      <c r="E22" s="53">
        <f t="shared" si="2"/>
        <v>0</v>
      </c>
      <c r="F22" s="54">
        <f>D22+'2025 Μάρτιος'!F22</f>
        <v>0</v>
      </c>
      <c r="G22" s="53">
        <f t="shared" si="3"/>
        <v>0</v>
      </c>
      <c r="H22" s="54"/>
      <c r="I22" s="53">
        <f t="shared" si="4"/>
        <v>0</v>
      </c>
      <c r="J22" s="54">
        <f>H22+'2025 Μάρτιος'!J22</f>
        <v>0</v>
      </c>
      <c r="K22" s="53">
        <f t="shared" si="5"/>
        <v>0</v>
      </c>
      <c r="L22" s="91">
        <f>'2024_60-69 ΕΞΟΔΑ+ΟΜ 2'!F128</f>
        <v>0</v>
      </c>
      <c r="M22" s="53">
        <f t="shared" si="6"/>
        <v>0</v>
      </c>
      <c r="N22" s="54">
        <f>L22+'2025 Μάρτιος'!N22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4.75" customHeight="1">
      <c r="A23" s="180">
        <v>22</v>
      </c>
      <c r="B23" s="180">
        <v>16</v>
      </c>
      <c r="C23" s="111" t="str">
        <f>ΑΝΤΙΣΤΟΙΧΙΣΗ!F202</f>
        <v>Πωλ.Κρουαζ.Transfer.MM. (ΠΑΚΕΤΟ)</v>
      </c>
      <c r="D23" s="66">
        <f>'2025_ΕΣΟΔΑ'!F17</f>
        <v>0</v>
      </c>
      <c r="E23" s="53">
        <f t="shared" si="2"/>
        <v>0</v>
      </c>
      <c r="F23" s="54">
        <f>D23+'2025 Μάρτιος'!F23</f>
        <v>495.58</v>
      </c>
      <c r="G23" s="53">
        <f t="shared" si="3"/>
        <v>3.4943695407729796E-3</v>
      </c>
      <c r="H23" s="54"/>
      <c r="I23" s="53">
        <f t="shared" si="4"/>
        <v>0</v>
      </c>
      <c r="J23" s="54">
        <f>H23+'2025 Μάρτιος'!J23</f>
        <v>0</v>
      </c>
      <c r="K23" s="53">
        <f t="shared" si="5"/>
        <v>0</v>
      </c>
      <c r="L23" s="91">
        <f>'2024_60-69 ΕΞΟΔΑ+ΟΜ 2'!F129</f>
        <v>322.58</v>
      </c>
      <c r="M23" s="53">
        <f t="shared" si="6"/>
        <v>4.8293016021302921E-3</v>
      </c>
      <c r="N23" s="54">
        <f>L23+'2025 Μάρτιος'!N23</f>
        <v>524.05999999999995</v>
      </c>
      <c r="O23" s="53">
        <f t="shared" si="7"/>
        <v>3.9911484935690059E-3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4.75" customHeight="1">
      <c r="A24" s="180">
        <v>23</v>
      </c>
      <c r="B24" s="180">
        <v>17</v>
      </c>
      <c r="C24" s="111" t="str">
        <f>ΑΝΤΙΣΤΟΙΧΙΣΗ!F203</f>
        <v>Προμ. Συστ.Πελ. Αυτοκ.</v>
      </c>
      <c r="D24" s="66">
        <f>'2025_ΕΣΟΔΑ'!F18</f>
        <v>0</v>
      </c>
      <c r="E24" s="53">
        <f t="shared" si="2"/>
        <v>0</v>
      </c>
      <c r="F24" s="54">
        <f>D24+'2025 Μάρτιος'!F24</f>
        <v>0</v>
      </c>
      <c r="G24" s="53">
        <f t="shared" si="3"/>
        <v>0</v>
      </c>
      <c r="H24" s="54"/>
      <c r="I24" s="53">
        <f t="shared" si="4"/>
        <v>0</v>
      </c>
      <c r="J24" s="54">
        <f>H24+'2025 Μάρτιος'!J24</f>
        <v>0</v>
      </c>
      <c r="K24" s="53">
        <f t="shared" si="5"/>
        <v>0</v>
      </c>
      <c r="L24" s="91">
        <f>'2024_60-69 ΕΞΟΔΑ+ΟΜ 2'!F130</f>
        <v>100.8</v>
      </c>
      <c r="M24" s="53">
        <f t="shared" si="6"/>
        <v>1.5090631827600392E-3</v>
      </c>
      <c r="N24" s="54">
        <f>L24+'2025 Μάρτιος'!N24</f>
        <v>230.39999999999998</v>
      </c>
      <c r="O24" s="53">
        <f t="shared" si="7"/>
        <v>1.7546857476592357E-3</v>
      </c>
      <c r="P24" s="54">
        <f t="shared" si="0"/>
        <v>-230.39999999999998</v>
      </c>
      <c r="Q24" s="53" t="e">
        <f t="shared" si="1"/>
        <v>#DIV/0!</v>
      </c>
      <c r="S24"/>
      <c r="T24"/>
      <c r="U24"/>
      <c r="V24"/>
    </row>
    <row r="25" spans="1:22" ht="20.25" customHeight="1">
      <c r="A25" s="180">
        <v>24</v>
      </c>
      <c r="B25" s="180">
        <v>18</v>
      </c>
      <c r="C25" s="111" t="str">
        <f>ΑΝΤΙΣΤΟΙΧΙΣΗ!F204</f>
        <v>Προμ. Συστ.Πελ. Γυμν.</v>
      </c>
      <c r="D25" s="66">
        <f>'2025_ΕΣΟΔΑ'!F19</f>
        <v>0</v>
      </c>
      <c r="E25" s="53">
        <f t="shared" si="2"/>
        <v>0</v>
      </c>
      <c r="F25" s="54">
        <f>D25+'2025 Μάρτιος'!F25</f>
        <v>0</v>
      </c>
      <c r="G25" s="53">
        <f t="shared" si="3"/>
        <v>0</v>
      </c>
      <c r="H25" s="54"/>
      <c r="I25" s="53">
        <f t="shared" si="4"/>
        <v>0</v>
      </c>
      <c r="J25" s="54">
        <f>H25+'2025 Μάρτιος'!J25</f>
        <v>0</v>
      </c>
      <c r="K25" s="53">
        <f t="shared" si="5"/>
        <v>0</v>
      </c>
      <c r="L25" s="91">
        <f>'2024_60-69 ΕΞΟΔΑ+ΟΜ 2'!F131</f>
        <v>0</v>
      </c>
      <c r="M25" s="53">
        <f t="shared" si="6"/>
        <v>0</v>
      </c>
      <c r="N25" s="54">
        <f>L25+'2025 Μάρτιος'!N25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0">
        <v>25</v>
      </c>
      <c r="B26" s="180">
        <v>19</v>
      </c>
      <c r="C26" s="111" t="str">
        <f>ΑΝΤΙΣΤΟΙΧΙΣΗ!F205</f>
        <v>Προμ.Σύστ.Πελ. TRANSFER</v>
      </c>
      <c r="D26" s="66">
        <f>'2025_ΕΣΟΔΑ'!F20</f>
        <v>0</v>
      </c>
      <c r="E26" s="53">
        <f t="shared" si="2"/>
        <v>0</v>
      </c>
      <c r="F26" s="54">
        <f>D26+'2025 Μάρτιος'!F26</f>
        <v>0</v>
      </c>
      <c r="G26" s="53">
        <f t="shared" si="3"/>
        <v>0</v>
      </c>
      <c r="H26" s="54"/>
      <c r="I26" s="53">
        <f t="shared" si="4"/>
        <v>0</v>
      </c>
      <c r="J26" s="54">
        <f>H26+'2025 Μάρτιος'!J26</f>
        <v>0</v>
      </c>
      <c r="K26" s="53">
        <f t="shared" si="5"/>
        <v>0</v>
      </c>
      <c r="L26" s="91">
        <f>'2024_60-69 ΕΞΟΔΑ+ΟΜ 2'!F132</f>
        <v>0</v>
      </c>
      <c r="M26" s="53">
        <f t="shared" si="6"/>
        <v>0</v>
      </c>
      <c r="N26" s="54">
        <f>L26+'2025 Μάρτιος'!N26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0">
        <v>26</v>
      </c>
      <c r="B27" s="180">
        <v>20</v>
      </c>
      <c r="C27" s="111" t="str">
        <f>ΑΝΤΙΣΤΟΙΧΙΣΗ!F206</f>
        <v>Προμ.Σύστ.Πελ.Εκδρ.- Ξεναγ.</v>
      </c>
      <c r="D27" s="66">
        <f>'2025_ΕΣΟΔΑ'!F21</f>
        <v>93.63</v>
      </c>
      <c r="E27" s="53">
        <f t="shared" si="2"/>
        <v>1.4067482226224925E-3</v>
      </c>
      <c r="F27" s="54">
        <f>D27+'2025 Μάρτιος'!F27</f>
        <v>107.88</v>
      </c>
      <c r="G27" s="53">
        <f t="shared" si="3"/>
        <v>7.6066949041242395E-4</v>
      </c>
      <c r="H27" s="54"/>
      <c r="I27" s="53">
        <f t="shared" si="4"/>
        <v>0</v>
      </c>
      <c r="J27" s="54">
        <f>H27+'2025 Μάρτιος'!J27</f>
        <v>0</v>
      </c>
      <c r="K27" s="53">
        <f t="shared" si="5"/>
        <v>0</v>
      </c>
      <c r="L27" s="91">
        <f>'2024_60-69 ΕΞΟΔΑ+ΟΜ 2'!F133</f>
        <v>0</v>
      </c>
      <c r="M27" s="53">
        <f t="shared" si="6"/>
        <v>0</v>
      </c>
      <c r="N27" s="54">
        <f>L27+'2025 Μάρτιος'!N27</f>
        <v>0</v>
      </c>
      <c r="O27" s="53">
        <f t="shared" si="7"/>
        <v>0</v>
      </c>
      <c r="P27" s="54">
        <f t="shared" ref="P27:P29" si="8">F27-N27</f>
        <v>107.88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0">
        <v>27</v>
      </c>
      <c r="B28" s="180">
        <v>21</v>
      </c>
      <c r="C28" s="111" t="str">
        <f>ΑΝΤΙΣΤΟΙΧΙΣΗ!F207</f>
        <v>Προμ.Συστ.Πελ.Κρουαζιέρας</v>
      </c>
      <c r="D28" s="66">
        <f>'2025_ΕΣΟΔΑ'!F22</f>
        <v>0</v>
      </c>
      <c r="E28" s="53">
        <f t="shared" si="2"/>
        <v>0</v>
      </c>
      <c r="F28" s="54">
        <f>D28+'2025 Μάρτιος'!F28</f>
        <v>0</v>
      </c>
      <c r="G28" s="53">
        <f t="shared" si="3"/>
        <v>0</v>
      </c>
      <c r="H28" s="54"/>
      <c r="I28" s="53">
        <f t="shared" si="4"/>
        <v>0</v>
      </c>
      <c r="J28" s="54">
        <f>H28+'2025 Μάρτιος'!J28</f>
        <v>0</v>
      </c>
      <c r="K28" s="53">
        <f t="shared" si="5"/>
        <v>0</v>
      </c>
      <c r="L28" s="91">
        <f>'2024_60-69 ΕΞΟΔΑ+ΟΜ 2'!F134</f>
        <v>0</v>
      </c>
      <c r="M28" s="53">
        <f t="shared" si="6"/>
        <v>0</v>
      </c>
      <c r="N28" s="54">
        <f>L28+'2025 Μάρτιος'!N28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0">
        <v>28</v>
      </c>
      <c r="B29" s="180">
        <v>22</v>
      </c>
      <c r="C29" s="111" t="str">
        <f>ΑΝΤΙΣΤΟΙΧΙΣΗ!F208</f>
        <v>Ασυνήθη έσοδα και κέρδη</v>
      </c>
      <c r="D29" s="66">
        <f>'2025_ΕΣΟΔΑ'!F23</f>
        <v>64.680000000000007</v>
      </c>
      <c r="E29" s="53">
        <f t="shared" si="2"/>
        <v>9.7178762190775207E-4</v>
      </c>
      <c r="F29" s="54">
        <f>D29+'2025 Μάρτιος'!F29</f>
        <v>168.68</v>
      </c>
      <c r="G29" s="53">
        <f t="shared" si="3"/>
        <v>1.1893745795584693E-3</v>
      </c>
      <c r="H29" s="54"/>
      <c r="I29" s="53">
        <f t="shared" si="4"/>
        <v>0</v>
      </c>
      <c r="J29" s="54">
        <f>H29+'2025 Μάρτιος'!J29</f>
        <v>0</v>
      </c>
      <c r="K29" s="53">
        <f t="shared" si="5"/>
        <v>0</v>
      </c>
      <c r="L29" s="91">
        <f>'2024_60-69 ΕΞΟΔΑ+ΟΜ 2'!F135</f>
        <v>75.13</v>
      </c>
      <c r="M29" s="53">
        <f t="shared" si="6"/>
        <v>1.1247610805631126E-3</v>
      </c>
      <c r="N29" s="54">
        <f>L29+'2025 Μάρτιος'!N29</f>
        <v>5431.77</v>
      </c>
      <c r="O29" s="53">
        <f t="shared" si="7"/>
        <v>4.1367401925186668E-2</v>
      </c>
      <c r="P29" s="54">
        <f t="shared" si="8"/>
        <v>-5263.09</v>
      </c>
      <c r="Q29" s="53">
        <f t="shared" si="9"/>
        <v>32.201624377519565</v>
      </c>
      <c r="S29"/>
      <c r="T29"/>
      <c r="U29"/>
      <c r="V29"/>
    </row>
    <row r="30" spans="1:22" ht="23.25" customHeight="1">
      <c r="A30" s="180">
        <v>29</v>
      </c>
      <c r="B30" s="180">
        <v>23</v>
      </c>
      <c r="C30" s="111" t="str">
        <f>ΑΝΤΙΣΤΟΙΧΙΣΗ!F209</f>
        <v>Φορος Παρεπιδημούντων</v>
      </c>
      <c r="D30" s="66">
        <f>'2025_ΕΣΟΔΑ'!F24</f>
        <v>-412.28</v>
      </c>
      <c r="E30" s="53">
        <f t="shared" si="2"/>
        <v>-6.1943197396432895E-3</v>
      </c>
      <c r="F30" s="54">
        <f>D30+'2025 Μάρτιος'!F30</f>
        <v>-767.53</v>
      </c>
      <c r="G30" s="53">
        <f t="shared" si="3"/>
        <v>-5.4119081755306612E-3</v>
      </c>
      <c r="H30" s="54"/>
      <c r="I30" s="53">
        <f t="shared" ref="I30" si="10">H30/$H$7</f>
        <v>0</v>
      </c>
      <c r="J30" s="54">
        <f>H30+'2025 Μάρτιος'!J30</f>
        <v>0</v>
      </c>
      <c r="K30" s="53">
        <f t="shared" ref="K30" si="11">J30/$J$7</f>
        <v>0</v>
      </c>
      <c r="L30" s="91">
        <f>'2024_60-69 ΕΞΟΔΑ+ΟΜ 2'!F136</f>
        <v>-328.33</v>
      </c>
      <c r="M30" s="53">
        <f t="shared" ref="M30" si="12">L30/$L$7</f>
        <v>-4.9153840753532116E-3</v>
      </c>
      <c r="N30" s="54">
        <f>L30+'2025 Μάρτιος'!N30</f>
        <v>-609.23</v>
      </c>
      <c r="O30" s="53">
        <f t="shared" ref="O30" si="13">N30/$N$7</f>
        <v>-4.6397881859654355E-3</v>
      </c>
      <c r="P30" s="54">
        <f t="shared" ref="P30" si="14">F30-N30</f>
        <v>-158.29999999999995</v>
      </c>
      <c r="Q30" s="53">
        <f t="shared" ref="Q30" si="15">N30/F30</f>
        <v>0.79375399007204939</v>
      </c>
      <c r="S30"/>
      <c r="T30"/>
      <c r="U30"/>
      <c r="V30"/>
    </row>
    <row r="31" spans="1:22" ht="23.25" customHeight="1">
      <c r="A31" s="180">
        <v>30</v>
      </c>
      <c r="B31" s="180">
        <v>24</v>
      </c>
      <c r="C31" s="111" t="str">
        <f>ΑΝΤΙΣΤΟΙΧΙΣΗ!F210</f>
        <v xml:space="preserve">Πρόβλεψη </v>
      </c>
      <c r="D31" s="66">
        <f>'2025_ΕΣΟΔΑ'!F25</f>
        <v>0</v>
      </c>
      <c r="E31" s="53">
        <f t="shared" ref="E31:E37" si="16">D31/$D$7</f>
        <v>0</v>
      </c>
      <c r="F31" s="54">
        <f>D31+'2025 Μάρτιος'!F31</f>
        <v>0</v>
      </c>
      <c r="G31" s="53">
        <f t="shared" ref="G31:G37" si="17">F31/$F$7</f>
        <v>0</v>
      </c>
      <c r="H31" s="54"/>
      <c r="I31" s="53">
        <f t="shared" ref="I31:I37" si="18">H31/$H$7</f>
        <v>0</v>
      </c>
      <c r="J31" s="54">
        <f>H31+'2025 Μάρτιος'!J31</f>
        <v>0</v>
      </c>
      <c r="K31" s="53">
        <f t="shared" ref="K31:K37" si="19">J31/$J$7</f>
        <v>0</v>
      </c>
      <c r="L31" s="91">
        <f>'2024_60-69 ΕΞΟΔΑ+ΟΜ 2'!F137</f>
        <v>0</v>
      </c>
      <c r="M31" s="53">
        <f t="shared" ref="M31:M37" si="20">L31/$L$7</f>
        <v>0</v>
      </c>
      <c r="N31" s="54">
        <f>L31+'2025 Μάρτιος'!N31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0">
        <v>31</v>
      </c>
      <c r="B32" s="180">
        <v>25</v>
      </c>
      <c r="C32" s="111">
        <f>ΑΝΤΙΣΤΟΙΧΙΣΗ!F211</f>
        <v>0</v>
      </c>
      <c r="D32" s="66">
        <f>'2025_ΕΣΟΔΑ'!F26</f>
        <v>0</v>
      </c>
      <c r="E32" s="53">
        <f t="shared" si="16"/>
        <v>0</v>
      </c>
      <c r="F32" s="54">
        <f>D32+'2025 Μάρτιος'!F32</f>
        <v>0</v>
      </c>
      <c r="G32" s="53">
        <f t="shared" si="17"/>
        <v>0</v>
      </c>
      <c r="H32" s="54"/>
      <c r="I32" s="53">
        <f t="shared" si="18"/>
        <v>0</v>
      </c>
      <c r="J32" s="54">
        <f>H32+'2025 Μάρτιος'!J32</f>
        <v>0</v>
      </c>
      <c r="K32" s="53">
        <f t="shared" si="19"/>
        <v>0</v>
      </c>
      <c r="L32" s="91">
        <f>'2024_60-69 ΕΞΟΔΑ+ΟΜ 2'!F138</f>
        <v>0</v>
      </c>
      <c r="M32" s="53">
        <f t="shared" si="20"/>
        <v>0</v>
      </c>
      <c r="N32" s="54">
        <f>L32+'2025 Μάρτιος'!N32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0">
        <v>32</v>
      </c>
      <c r="B33" s="180">
        <v>26</v>
      </c>
      <c r="C33" s="111">
        <f>ΑΝΤΙΣΤΟΙΧΙΣΗ!F212</f>
        <v>0</v>
      </c>
      <c r="D33" s="66">
        <f>'2025_ΕΣΟΔΑ'!F27</f>
        <v>0</v>
      </c>
      <c r="E33" s="53">
        <f t="shared" si="16"/>
        <v>0</v>
      </c>
      <c r="F33" s="54">
        <f>D33+'2025 Μάρτιος'!F33</f>
        <v>0</v>
      </c>
      <c r="G33" s="53">
        <f t="shared" si="17"/>
        <v>0</v>
      </c>
      <c r="H33" s="54"/>
      <c r="I33" s="53">
        <f t="shared" si="18"/>
        <v>0</v>
      </c>
      <c r="J33" s="54">
        <f>H33+'2025 Μάρτιος'!J33</f>
        <v>0</v>
      </c>
      <c r="K33" s="53">
        <f t="shared" si="19"/>
        <v>0</v>
      </c>
      <c r="L33" s="91">
        <f>'2024_60-69 ΕΞΟΔΑ+ΟΜ 2'!F139</f>
        <v>0</v>
      </c>
      <c r="M33" s="53">
        <f t="shared" si="20"/>
        <v>0</v>
      </c>
      <c r="N33" s="54">
        <f>L33+'2025 Μάρτιος'!N33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0">
        <v>33</v>
      </c>
      <c r="B34" s="180">
        <v>27</v>
      </c>
      <c r="C34" s="111">
        <f>ΑΝΤΙΣΤΟΙΧΙΣΗ!F213</f>
        <v>0</v>
      </c>
      <c r="D34" s="66">
        <f>'2025_ΕΣΟΔΑ'!F28</f>
        <v>0</v>
      </c>
      <c r="E34" s="53">
        <f t="shared" si="16"/>
        <v>0</v>
      </c>
      <c r="F34" s="54">
        <f>D34+'2025 Μάρτιος'!F34</f>
        <v>0</v>
      </c>
      <c r="G34" s="53">
        <f t="shared" si="17"/>
        <v>0</v>
      </c>
      <c r="H34" s="54"/>
      <c r="I34" s="53">
        <f t="shared" si="18"/>
        <v>0</v>
      </c>
      <c r="J34" s="54">
        <f>H34+'2025 Μάρτιος'!J34</f>
        <v>0</v>
      </c>
      <c r="K34" s="53">
        <f t="shared" si="19"/>
        <v>0</v>
      </c>
      <c r="L34" s="91">
        <f>'2024_60-69 ΕΞΟΔΑ+ΟΜ 2'!F140</f>
        <v>0</v>
      </c>
      <c r="M34" s="53">
        <f t="shared" si="20"/>
        <v>0</v>
      </c>
      <c r="N34" s="54">
        <f>L34+'2025 Μάρτιος'!N34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0">
        <v>34</v>
      </c>
      <c r="B35" s="180">
        <v>28</v>
      </c>
      <c r="C35" s="111">
        <f>ΑΝΤΙΣΤΟΙΧΙΣΗ!F214</f>
        <v>0</v>
      </c>
      <c r="D35" s="66">
        <f>'2025_ΕΣΟΔΑ'!F29</f>
        <v>0</v>
      </c>
      <c r="E35" s="53">
        <f t="shared" si="16"/>
        <v>0</v>
      </c>
      <c r="F35" s="54">
        <f>D35+'2025 Μάρτιος'!F35</f>
        <v>0</v>
      </c>
      <c r="G35" s="53">
        <f t="shared" si="17"/>
        <v>0</v>
      </c>
      <c r="H35" s="54"/>
      <c r="I35" s="53">
        <f t="shared" si="18"/>
        <v>0</v>
      </c>
      <c r="J35" s="54">
        <f>H35+'2025 Μάρτιος'!J35</f>
        <v>0</v>
      </c>
      <c r="K35" s="53">
        <f t="shared" si="19"/>
        <v>0</v>
      </c>
      <c r="L35" s="91">
        <f>'2024_60-69 ΕΞΟΔΑ+ΟΜ 2'!F141</f>
        <v>0</v>
      </c>
      <c r="M35" s="53">
        <f t="shared" si="20"/>
        <v>0</v>
      </c>
      <c r="N35" s="54">
        <f>L35+'2025 Μάρτιος'!N35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0">
        <v>35</v>
      </c>
      <c r="B36" s="180">
        <v>29</v>
      </c>
      <c r="C36" s="111">
        <f>ΑΝΤΙΣΤΟΙΧΙΣΗ!F215</f>
        <v>0</v>
      </c>
      <c r="D36" s="66">
        <f>'2025_ΕΣΟΔΑ'!F30</f>
        <v>0</v>
      </c>
      <c r="E36" s="53">
        <f t="shared" si="16"/>
        <v>0</v>
      </c>
      <c r="F36" s="54">
        <f>D36+'2025 Μάρτιος'!F36</f>
        <v>0</v>
      </c>
      <c r="G36" s="53">
        <f t="shared" si="17"/>
        <v>0</v>
      </c>
      <c r="H36" s="54"/>
      <c r="I36" s="53">
        <f t="shared" si="18"/>
        <v>0</v>
      </c>
      <c r="J36" s="54">
        <f>H36+'2025 Μάρτιος'!J36</f>
        <v>0</v>
      </c>
      <c r="K36" s="53">
        <f t="shared" si="19"/>
        <v>0</v>
      </c>
      <c r="L36" s="91">
        <f>'2024_60-69 ΕΞΟΔΑ+ΟΜ 2'!F142</f>
        <v>0</v>
      </c>
      <c r="M36" s="53">
        <f t="shared" si="20"/>
        <v>0</v>
      </c>
      <c r="N36" s="54">
        <f>L36+'2025 Μάρτιος'!N36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0">
        <v>36</v>
      </c>
      <c r="B37" s="180">
        <v>30</v>
      </c>
      <c r="C37" s="111">
        <f>ΑΝΤΙΣΤΟΙΧΙΣΗ!F216</f>
        <v>0</v>
      </c>
      <c r="D37" s="66">
        <f>'2025_ΕΣΟΔΑ'!F31</f>
        <v>0</v>
      </c>
      <c r="E37" s="53">
        <f t="shared" si="16"/>
        <v>0</v>
      </c>
      <c r="F37" s="54">
        <f>D37+'2025 Μάρτιος'!F37</f>
        <v>0</v>
      </c>
      <c r="G37" s="53">
        <f t="shared" si="17"/>
        <v>0</v>
      </c>
      <c r="H37" s="54"/>
      <c r="I37" s="53">
        <f t="shared" si="18"/>
        <v>0</v>
      </c>
      <c r="J37" s="54">
        <f>H37+'2025 Μάρτιος'!J37</f>
        <v>0</v>
      </c>
      <c r="K37" s="53">
        <f t="shared" si="19"/>
        <v>0</v>
      </c>
      <c r="L37" s="91">
        <f>'2024_60-69 ΕΞΟΔΑ+ΟΜ 2'!F143</f>
        <v>0</v>
      </c>
      <c r="M37" s="53">
        <f t="shared" si="20"/>
        <v>0</v>
      </c>
      <c r="N37" s="54">
        <f>L37+'2025 Μάρτιος'!N37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4">
        <v>37</v>
      </c>
      <c r="B38" s="174"/>
      <c r="C38" s="83" t="s">
        <v>369</v>
      </c>
      <c r="D38" s="65">
        <f>'2025_ΕΣΟΔΑ'!F32</f>
        <v>66557.7524778761</v>
      </c>
      <c r="E38" s="82"/>
      <c r="F38" s="65">
        <f>'2025_ΕΣΟΔΑ'!F34</f>
        <v>141822.43584070797</v>
      </c>
      <c r="G38" s="82"/>
      <c r="H38" s="65">
        <f t="shared" ref="H38:N38" si="24">SUM(H8:H31)</f>
        <v>77765.752340387757</v>
      </c>
      <c r="I38" s="82"/>
      <c r="J38" s="65">
        <f t="shared" si="24"/>
        <v>204202.51383841218</v>
      </c>
      <c r="K38" s="82"/>
      <c r="L38" s="65">
        <f t="shared" si="24"/>
        <v>66796.407964601778</v>
      </c>
      <c r="M38" s="82"/>
      <c r="N38" s="65">
        <f t="shared" si="24"/>
        <v>131305.56300884948</v>
      </c>
      <c r="O38" s="82"/>
      <c r="P38" s="65">
        <f>SUM(P8:P31)</f>
        <v>10516.872831858454</v>
      </c>
      <c r="Q38" s="82"/>
      <c r="S38"/>
      <c r="T38"/>
      <c r="U38"/>
      <c r="V38"/>
    </row>
    <row r="39" spans="1:22" ht="27.75" customHeight="1">
      <c r="A39" s="174">
        <v>38</v>
      </c>
      <c r="B39" s="174"/>
      <c r="C39" s="83" t="s">
        <v>382</v>
      </c>
      <c r="D39" s="65">
        <f>D7-D38</f>
        <v>0</v>
      </c>
      <c r="E39" s="82"/>
      <c r="F39" s="65">
        <f>F7-F38</f>
        <v>0</v>
      </c>
      <c r="G39" s="82"/>
      <c r="H39" s="65">
        <f>H7-H38</f>
        <v>0</v>
      </c>
      <c r="I39" s="82"/>
      <c r="J39" s="65">
        <f>J7-J38</f>
        <v>0</v>
      </c>
      <c r="K39" s="82"/>
      <c r="L39" s="65">
        <f>L7-L38</f>
        <v>0</v>
      </c>
      <c r="M39" s="82"/>
      <c r="N39" s="65">
        <f>N7-N38</f>
        <v>0</v>
      </c>
      <c r="O39" s="82"/>
      <c r="P39" s="65">
        <f>P7-P38</f>
        <v>0</v>
      </c>
      <c r="Q39" s="82"/>
      <c r="S39"/>
      <c r="T39"/>
      <c r="U39"/>
      <c r="V39"/>
    </row>
    <row r="40" spans="1:22" ht="27.75" customHeight="1">
      <c r="A40" s="112">
        <v>39</v>
      </c>
      <c r="B40" s="112"/>
      <c r="C40" s="112" t="s">
        <v>401</v>
      </c>
      <c r="D40" s="434" t="str">
        <f>ΑΝΤΙΣΤΟΙΧΙΣΗ!$F$32</f>
        <v xml:space="preserve">ΠΡΑΓΜΑΤΟΠΟΙΗΘΕΝΤΑ ΜΗΝΟΣ ΤΡΕΧ. ΕΤΟΥΣ </v>
      </c>
      <c r="E40" s="434"/>
      <c r="F40" s="434"/>
      <c r="G40" s="434"/>
      <c r="H40" s="434" t="str">
        <f>ΑΝΤΙΣΤΟΙΧΙΣΗ!$F$35</f>
        <v>ΠΡΟΥΠΟΛΟΓΙΣΜΟΣ ΤΡΕΧΟΝΤΟΣ ΕΤΟΥΣ</v>
      </c>
      <c r="I40" s="434"/>
      <c r="J40" s="434"/>
      <c r="K40" s="434"/>
      <c r="L40" s="434" t="str">
        <f>ΑΝΤΙΣΤΟΙΧΙΣΗ!$F$68</f>
        <v>ΠΡΑΓΜΑΤΟΠΟΙΗΘΕΝΤΑ ΠΡΟΗΓΟΥΜΕΝΟΥ ΕΤΟΥΣ</v>
      </c>
      <c r="M40" s="434"/>
      <c r="N40" s="434"/>
      <c r="O40" s="434">
        <f>ΑΝΤΙΣΤΟΙΧΙΣΗ!$D$33</f>
        <v>2024</v>
      </c>
      <c r="P40" s="435" t="str">
        <f>ΑΝΤΙΣΤΟΙΧΙΣΗ!$F$100</f>
        <v xml:space="preserve">ΣΥΓΚΡΙΣΕΙΣ </v>
      </c>
      <c r="Q40" s="435">
        <f>ΑΝΤΙΣΤΟΙΧΙΣΗ!$H$141</f>
        <v>2024</v>
      </c>
      <c r="S40"/>
      <c r="T40"/>
      <c r="U40"/>
      <c r="V40"/>
    </row>
    <row r="41" spans="1:22" ht="41.25" customHeight="1">
      <c r="A41" s="174">
        <v>40</v>
      </c>
      <c r="B41" s="174"/>
      <c r="C41" s="52" t="s">
        <v>413</v>
      </c>
      <c r="D41" s="433" t="str">
        <f>ΑΝΤΙΣΤΟΙΧΙΣΗ!$F$109</f>
        <v xml:space="preserve">ΑΠΡΙΛΙΟΣ ΤΡΕΧΟΝ ΕΤΟΣ </v>
      </c>
      <c r="E41" s="433"/>
      <c r="F41" s="433"/>
      <c r="G41" s="109">
        <f>ΑΝΤΙΣΤΟΙΧΙΣΗ!$D$34</f>
        <v>2025</v>
      </c>
      <c r="H41" s="433" t="str">
        <f>ΑΝΤΙΣΤΟΙΧΙΣΗ!$F$109</f>
        <v xml:space="preserve">ΑΠΡΙΛΙΟΣ ΤΡΕΧΟΝ ΕΤΟΣ </v>
      </c>
      <c r="I41" s="433"/>
      <c r="J41" s="433"/>
      <c r="K41" s="109">
        <f>ΑΝΤΙΣΤΟΙΧΙΣΗ!$D$34</f>
        <v>2025</v>
      </c>
      <c r="L41" s="433" t="str">
        <f>ΑΝΤΙΣΤΟΙΧΙΣΗ!$F$123</f>
        <v>ΑΠΡΙΛΙΟΣ ΠΡΟΗΓΟΥΜΕΝΟΥ ΕΤΟΥΣ</v>
      </c>
      <c r="M41" s="433"/>
      <c r="N41" s="433"/>
      <c r="O41" s="109">
        <f>ΑΝΤΙΣΤΟΙΧΙΣΗ!$D$33</f>
        <v>2024</v>
      </c>
      <c r="P41" s="433"/>
      <c r="Q41" s="433"/>
      <c r="S41"/>
      <c r="T41"/>
      <c r="U41"/>
      <c r="V41"/>
    </row>
    <row r="42" spans="1:22" ht="32.25" customHeight="1">
      <c r="A42" s="173">
        <v>41</v>
      </c>
      <c r="B42" s="173" t="s">
        <v>383</v>
      </c>
      <c r="C42" s="113" t="s">
        <v>307</v>
      </c>
      <c r="D42" s="113"/>
      <c r="E42" s="114" t="s">
        <v>378</v>
      </c>
      <c r="F42" s="114" t="s">
        <v>376</v>
      </c>
      <c r="G42" s="114" t="s">
        <v>377</v>
      </c>
      <c r="H42" s="114" t="s">
        <v>375</v>
      </c>
      <c r="I42" s="114" t="s">
        <v>378</v>
      </c>
      <c r="J42" s="114" t="s">
        <v>376</v>
      </c>
      <c r="K42" s="114" t="s">
        <v>377</v>
      </c>
      <c r="L42" s="114" t="s">
        <v>375</v>
      </c>
      <c r="M42" s="114" t="s">
        <v>310</v>
      </c>
      <c r="N42" s="114" t="s">
        <v>311</v>
      </c>
      <c r="O42" s="114" t="s">
        <v>394</v>
      </c>
      <c r="P42" s="114" t="s">
        <v>305</v>
      </c>
      <c r="Q42" s="114" t="s">
        <v>312</v>
      </c>
      <c r="S42"/>
      <c r="T42"/>
      <c r="U42"/>
      <c r="V42"/>
    </row>
    <row r="43" spans="1:22" ht="22.5" customHeight="1">
      <c r="A43" s="174">
        <v>42</v>
      </c>
      <c r="B43" s="181" t="s">
        <v>1</v>
      </c>
      <c r="C43" s="83" t="s">
        <v>34</v>
      </c>
      <c r="D43" s="65">
        <f>SUM(D44:D73)</f>
        <v>48926.896666666667</v>
      </c>
      <c r="E43" s="82"/>
      <c r="F43" s="65">
        <f>SUM(F44:F73)</f>
        <v>173142.19666666671</v>
      </c>
      <c r="G43" s="82"/>
      <c r="H43" s="65">
        <f>SUM(H44:H73)</f>
        <v>50519.67959</v>
      </c>
      <c r="I43" s="82"/>
      <c r="J43" s="65">
        <f>SUM(J44:J73)</f>
        <v>168441.36785500002</v>
      </c>
      <c r="K43" s="82"/>
      <c r="L43" s="65">
        <f>SUM(L44:L73)</f>
        <v>49955.25999999998</v>
      </c>
      <c r="M43" s="82"/>
      <c r="N43" s="65">
        <f>SUM(N44:N73)</f>
        <v>177562.88</v>
      </c>
      <c r="O43" s="82"/>
      <c r="P43" s="65">
        <f>SUM(P44:P73)</f>
        <v>0</v>
      </c>
      <c r="Q43" s="82"/>
      <c r="S43"/>
      <c r="T43"/>
      <c r="U43"/>
      <c r="V43"/>
    </row>
    <row r="44" spans="1:22" ht="31.5" customHeight="1">
      <c r="A44" s="180">
        <v>43</v>
      </c>
      <c r="B44" s="180">
        <v>1</v>
      </c>
      <c r="C44" s="111" t="str">
        <f>ΑΝΤΙΣΤΟΙΧΙΣΗ!I187</f>
        <v>Μικτές Αποδοχές H.Keepin (Α.Κ.Υπ.)</v>
      </c>
      <c r="D44" s="56">
        <f>'2025_60-69 ΕΞΟΔΑ+ΟΜ 2'!G4</f>
        <v>5695.58</v>
      </c>
      <c r="E44" s="76">
        <f>D44/$D$43</f>
        <v>0.1164099991626964</v>
      </c>
      <c r="F44" s="66">
        <f>D44+'2025 Μάρτιος'!F44</f>
        <v>13415.1</v>
      </c>
      <c r="G44" s="76">
        <f>F44/$F$43</f>
        <v>7.748024605363385E-2</v>
      </c>
      <c r="H44" s="56">
        <f>ΠΡΟΥΠΟΛΟΓΙΣΜΟΣ_ΕΞΟΔΑ!G7</f>
        <v>7075</v>
      </c>
      <c r="I44" s="426">
        <f>H44/$H$43</f>
        <v>0.14004443530557237</v>
      </c>
      <c r="J44" s="66">
        <f>H44+'2025 Μάρτιος'!J44</f>
        <v>21625</v>
      </c>
      <c r="K44" s="430">
        <f>J44/$J$43</f>
        <v>0.12838295173793368</v>
      </c>
      <c r="L44" s="56">
        <f>'2024_60-69 ΕΞΟΔΑ+ΟΜ 2'!G4</f>
        <v>5421.86</v>
      </c>
      <c r="M44" s="76">
        <f>L44/$L$43</f>
        <v>0.10853431650640998</v>
      </c>
      <c r="N44" s="66">
        <f>L44+'2025 Μάρτιος'!N44</f>
        <v>14779.079999999998</v>
      </c>
      <c r="O44" s="76">
        <f>N44/$N$43</f>
        <v>8.3232936974214411E-2</v>
      </c>
      <c r="P44" s="66"/>
      <c r="Q44" s="76"/>
      <c r="R44" s="102"/>
      <c r="S44"/>
      <c r="T44"/>
      <c r="U44"/>
      <c r="V44"/>
    </row>
    <row r="45" spans="1:22" ht="28">
      <c r="A45" s="180">
        <v>44</v>
      </c>
      <c r="B45" s="180">
        <v>2</v>
      </c>
      <c r="C45" s="111" t="str">
        <f>ΑΝΤΙΣΤΟΙΧΙΣΗ!I188</f>
        <v>Μικτές Αποδοχές Operation (Α.Κ.Operation )</v>
      </c>
      <c r="D45" s="56">
        <f>'2025_60-69 ΕΞΟΔΑ+ΟΜ 2'!G5</f>
        <v>7422.43</v>
      </c>
      <c r="E45" s="76">
        <f t="shared" ref="E45:E67" si="25">D45/$D$43</f>
        <v>0.15170449191920274</v>
      </c>
      <c r="F45" s="66">
        <f>D45+'2025 Μάρτιος'!F45</f>
        <v>19658.54</v>
      </c>
      <c r="G45" s="76">
        <f t="shared" ref="G45:G67" si="26">F45/$F$43</f>
        <v>0.11353985555494953</v>
      </c>
      <c r="H45" s="56">
        <f>ΠΡΟΥΠΟΛΟΓΙΣΜΟΣ_ΕΞΟΔΑ!G11</f>
        <v>6625</v>
      </c>
      <c r="I45" s="426">
        <f t="shared" ref="I45:I71" si="27">H45/$H$43</f>
        <v>0.13113701539214373</v>
      </c>
      <c r="J45" s="66">
        <f>H45+'2025 Μάρτιος'!J45</f>
        <v>19975</v>
      </c>
      <c r="K45" s="430">
        <f t="shared" ref="K45:K71" si="28">J45/$J$43</f>
        <v>0.11858725831053064</v>
      </c>
      <c r="L45" s="56">
        <f>'2024_60-69 ΕΞΟΔΑ+ΟΜ 2'!G5</f>
        <v>5570.36</v>
      </c>
      <c r="M45" s="76">
        <f t="shared" ref="M45:M71" si="29">L45/$L$43</f>
        <v>0.11150697644252081</v>
      </c>
      <c r="N45" s="66">
        <f>L45+'2025 Μάρτιος'!N45</f>
        <v>25471.64</v>
      </c>
      <c r="O45" s="76">
        <f t="shared" ref="O45:O71" si="30">N45/$N$43</f>
        <v>0.14345137902696778</v>
      </c>
      <c r="P45" s="66"/>
      <c r="Q45" s="76">
        <f>N45/F45</f>
        <v>1.2957035466519893</v>
      </c>
      <c r="R45" s="102"/>
      <c r="S45"/>
      <c r="T45"/>
      <c r="U45"/>
      <c r="V45"/>
    </row>
    <row r="46" spans="1:22" ht="28">
      <c r="A46" s="180">
        <v>45</v>
      </c>
      <c r="B46" s="180">
        <v>3</v>
      </c>
      <c r="C46" s="111" t="str">
        <f>ΑΝΤΙΣΤΟΙΧΙΣΗ!I189</f>
        <v>Μικτές Αποδοχές Maintenance (Α.Κ.Υπ.)</v>
      </c>
      <c r="D46" s="56">
        <f>'2025_60-69 ΕΞΟΔΑ+ΟΜ 2'!G6</f>
        <v>3740.0899999999997</v>
      </c>
      <c r="E46" s="76">
        <f t="shared" si="25"/>
        <v>7.6442412145630315E-2</v>
      </c>
      <c r="F46" s="66">
        <f>D46+'2025 Μάρτιος'!F46</f>
        <v>9821.24</v>
      </c>
      <c r="G46" s="76">
        <f t="shared" si="26"/>
        <v>5.672354971277075E-2</v>
      </c>
      <c r="H46" s="56">
        <f>ΠΡΟΥΠΟΛΟΓΙΣΜΟΣ_ΕΞΟΔΑ!G15</f>
        <v>3300</v>
      </c>
      <c r="I46" s="426">
        <f t="shared" si="27"/>
        <v>6.5321079365143295E-2</v>
      </c>
      <c r="J46" s="66">
        <f>H46+'2025 Μάρτιος'!J46</f>
        <v>9900</v>
      </c>
      <c r="K46" s="430">
        <f t="shared" si="28"/>
        <v>5.8774160564418192E-2</v>
      </c>
      <c r="L46" s="56">
        <f>'2024_60-69 ΕΞΟΔΑ+ΟΜ 2'!G6</f>
        <v>3696.68</v>
      </c>
      <c r="M46" s="76">
        <f t="shared" si="29"/>
        <v>7.3999815034492891E-2</v>
      </c>
      <c r="N46" s="66">
        <f>L46+'2025 Μάρτιος'!N46</f>
        <v>11864.72</v>
      </c>
      <c r="O46" s="76">
        <f t="shared" si="30"/>
        <v>6.6819821800592552E-2</v>
      </c>
      <c r="P46" s="66"/>
      <c r="Q46" s="76">
        <f t="shared" ref="Q46:Q71" si="31">N46/F46</f>
        <v>1.2080674130761493</v>
      </c>
      <c r="R46" s="102"/>
      <c r="S46"/>
      <c r="T46"/>
      <c r="U46"/>
      <c r="V46"/>
    </row>
    <row r="47" spans="1:22" ht="28">
      <c r="A47" s="180">
        <v>46</v>
      </c>
      <c r="B47" s="180">
        <v>4</v>
      </c>
      <c r="C47" s="117" t="str">
        <f>ΑΝΤΙΣΤΟΙΧΙΣΗ!I190</f>
        <v>Ασφαλιστικές εισφορές (Α.Κ.HOUSE KEEPING)</v>
      </c>
      <c r="D47" s="56">
        <f>'2025_60-69 ΕΞΟΔΑ+ΟΜ 2'!G7</f>
        <v>1209.9000000000001</v>
      </c>
      <c r="E47" s="76">
        <f t="shared" si="25"/>
        <v>2.4728729644205926E-2</v>
      </c>
      <c r="F47" s="66">
        <f>D47+'2025 Μάρτιος'!F47</f>
        <v>2875.7200000000003</v>
      </c>
      <c r="G47" s="76">
        <f t="shared" si="26"/>
        <v>1.6609007251631069E-2</v>
      </c>
      <c r="H47" s="56">
        <f>ΠΡΟΥΠΟΛΟΓΙΣΜΟΣ_ΕΞΟΔΑ!G19</f>
        <v>1731.4949999999999</v>
      </c>
      <c r="I47" s="426">
        <f t="shared" si="27"/>
        <v>3.4273673428893571E-2</v>
      </c>
      <c r="J47" s="66">
        <f>H47+'2025 Μάρτιος'!J47</f>
        <v>5194.4849999999997</v>
      </c>
      <c r="K47" s="430">
        <f t="shared" si="28"/>
        <v>3.0838534892874931E-2</v>
      </c>
      <c r="L47" s="56">
        <f>'2024_60-69 ΕΞΟΔΑ+ΟΜ 2'!G7</f>
        <v>1325.1</v>
      </c>
      <c r="M47" s="76">
        <f t="shared" si="29"/>
        <v>2.6525735227881916E-2</v>
      </c>
      <c r="N47" s="66">
        <f>L47+'2025 Μάρτιος'!N47</f>
        <v>3587.29</v>
      </c>
      <c r="O47" s="76">
        <f t="shared" si="30"/>
        <v>2.0202927548821015E-2</v>
      </c>
      <c r="P47" s="66"/>
      <c r="Q47" s="76">
        <f t="shared" si="31"/>
        <v>1.2474406409525265</v>
      </c>
      <c r="R47" s="102"/>
      <c r="S47"/>
      <c r="T47"/>
      <c r="U47"/>
      <c r="V47" s="237"/>
    </row>
    <row r="48" spans="1:22" ht="28">
      <c r="A48" s="180">
        <v>47</v>
      </c>
      <c r="B48" s="180">
        <v>5</v>
      </c>
      <c r="C48" s="117" t="str">
        <f>ΑΝΤΙΣΤΟΙΧΙΣΗ!I191</f>
        <v>Ασφαλιστικές εισφορές (Α.Κ. OPERATION DEP )</v>
      </c>
      <c r="D48" s="56">
        <f>'2025_60-69 ΕΞΟΔΑ+ΟΜ 2'!G8</f>
        <v>1345.6999999999998</v>
      </c>
      <c r="E48" s="76">
        <f t="shared" si="25"/>
        <v>2.7504299100923967E-2</v>
      </c>
      <c r="F48" s="66">
        <f>D48+'2025 Μάρτιος'!F48</f>
        <v>3509.33</v>
      </c>
      <c r="G48" s="76">
        <f t="shared" si="26"/>
        <v>2.0268484907559309E-2</v>
      </c>
      <c r="H48" s="56">
        <f>ΠΡΟΥΠΟΛΟΓΙΣΜΟΣ_ΕΞΟΔΑ!G23</f>
        <v>1421.7975000000001</v>
      </c>
      <c r="I48" s="426">
        <f t="shared" si="27"/>
        <v>2.8143438587473434E-2</v>
      </c>
      <c r="J48" s="66">
        <f>H48+'2025 Μάρτιος'!J48</f>
        <v>4265.3924999999999</v>
      </c>
      <c r="K48" s="430">
        <f t="shared" si="28"/>
        <v>2.532271350154193E-2</v>
      </c>
      <c r="L48" s="56">
        <f>'2024_60-69 ΕΞΟΔΑ+ΟΜ 2'!G8</f>
        <v>1238.6400000000001</v>
      </c>
      <c r="M48" s="76">
        <f t="shared" si="29"/>
        <v>2.4794986553968505E-2</v>
      </c>
      <c r="N48" s="66">
        <f>L48+'2025 Μάρτιος'!N48</f>
        <v>4798.41</v>
      </c>
      <c r="O48" s="76">
        <f t="shared" si="30"/>
        <v>2.7023722525789173E-2</v>
      </c>
      <c r="P48" s="66"/>
      <c r="Q48" s="76">
        <f t="shared" si="31"/>
        <v>1.3673293762627055</v>
      </c>
      <c r="R48" s="102"/>
      <c r="S48"/>
      <c r="T48"/>
      <c r="U48"/>
      <c r="V48" s="237"/>
    </row>
    <row r="49" spans="1:22" ht="28">
      <c r="A49" s="180">
        <v>48</v>
      </c>
      <c r="B49" s="180">
        <v>6</v>
      </c>
      <c r="C49" s="117" t="str">
        <f>ΑΝΤΙΣΤΟΙΧΙΣΗ!I192</f>
        <v>Ασφαλιστικές εισφορές (Α.Κ. MAINTENANCE DEP )</v>
      </c>
      <c r="D49" s="56">
        <f>'2025_60-69 ΕΞΟΔΑ+ΟΜ 2'!G9</f>
        <v>921.08</v>
      </c>
      <c r="E49" s="76">
        <f t="shared" si="25"/>
        <v>1.8825637078010739E-2</v>
      </c>
      <c r="F49" s="66">
        <f>D49+'2025 Μάρτιος'!F49</f>
        <v>2421.35</v>
      </c>
      <c r="G49" s="76">
        <f t="shared" si="26"/>
        <v>1.3984748066131919E-2</v>
      </c>
      <c r="H49" s="56">
        <f>ΠΡΟΥΠΟΛΟΓΙΣΜΟΣ_ΕΞΟΔΑ!G27</f>
        <v>856.02</v>
      </c>
      <c r="I49" s="426">
        <f t="shared" si="27"/>
        <v>1.6944287987318171E-2</v>
      </c>
      <c r="J49" s="66">
        <f>H49+'2025 Μάρτιος'!J49</f>
        <v>2568.0600000000004</v>
      </c>
      <c r="K49" s="430">
        <f t="shared" si="28"/>
        <v>1.524601725041008E-2</v>
      </c>
      <c r="L49" s="56">
        <f>'2024_60-69 ΕΞΟΔΑ+ΟΜ 2'!G9</f>
        <v>977.3900000000001</v>
      </c>
      <c r="M49" s="76">
        <f t="shared" si="29"/>
        <v>1.9565307036736482E-2</v>
      </c>
      <c r="N49" s="66">
        <f>L49+'2025 Μάρτιος'!N49</f>
        <v>3137.0200000000004</v>
      </c>
      <c r="O49" s="76">
        <f t="shared" si="30"/>
        <v>1.7667093482601769E-2</v>
      </c>
      <c r="P49" s="66"/>
      <c r="Q49" s="76">
        <f t="shared" si="31"/>
        <v>1.295566522807525</v>
      </c>
      <c r="R49" s="102"/>
      <c r="S49"/>
      <c r="T49"/>
      <c r="U49"/>
      <c r="V49" s="237"/>
    </row>
    <row r="50" spans="1:22" ht="14.5">
      <c r="A50" s="180">
        <v>49</v>
      </c>
      <c r="B50" s="180">
        <v>7</v>
      </c>
      <c r="C50" s="115" t="str">
        <f>ΑΝΤΙΣΤΟΙΧΙΣΗ!I193</f>
        <v xml:space="preserve">Ενοίκια </v>
      </c>
      <c r="D50" s="56">
        <f>'2025_60-69 ΕΞΟΔΑ+ΟΜ 2'!G10</f>
        <v>9916.1200000000008</v>
      </c>
      <c r="E50" s="76">
        <f t="shared" si="25"/>
        <v>0.20267216348417494</v>
      </c>
      <c r="F50" s="66">
        <f>D50+'2025 Μάρτιος'!F50</f>
        <v>37350.879999999997</v>
      </c>
      <c r="G50" s="76">
        <f t="shared" si="26"/>
        <v>0.21572372719694607</v>
      </c>
      <c r="H50" s="56">
        <f>ΠΡΟΥΠΟΛΟΓΙΣΜΟΣ_ΕΞΟΔΑ!G31</f>
        <v>9967.94</v>
      </c>
      <c r="I50" s="426">
        <f t="shared" si="27"/>
        <v>0.19730806055969288</v>
      </c>
      <c r="J50" s="66">
        <f>H50+'2025 Μάρτιος'!J50</f>
        <v>39871.760000000002</v>
      </c>
      <c r="K50" s="430">
        <f t="shared" si="28"/>
        <v>0.23671002264908553</v>
      </c>
      <c r="L50" s="56">
        <f>'2024_60-69 ΕΞΟΔΑ+ΟΜ 2'!G10</f>
        <v>9312.57</v>
      </c>
      <c r="M50" s="76">
        <f t="shared" si="29"/>
        <v>0.18641820701163409</v>
      </c>
      <c r="N50" s="66">
        <f>L50+'2025 Μάρτιος'!N50</f>
        <v>37246.28</v>
      </c>
      <c r="O50" s="76">
        <f t="shared" si="30"/>
        <v>0.20976388758731554</v>
      </c>
      <c r="P50" s="66"/>
      <c r="Q50" s="76">
        <f t="shared" si="31"/>
        <v>0.99719953050637633</v>
      </c>
      <c r="R50" s="102"/>
      <c r="S50"/>
      <c r="T50"/>
      <c r="U50"/>
      <c r="V50"/>
    </row>
    <row r="51" spans="1:22" ht="14.5">
      <c r="A51" s="180">
        <v>50</v>
      </c>
      <c r="B51" s="180">
        <v>8</v>
      </c>
      <c r="C51" s="115" t="str">
        <f>ΑΝΤΙΣΤΟΙΧΙΣΗ!I194</f>
        <v xml:space="preserve">Διαφορά Ενοικίου </v>
      </c>
      <c r="D51" s="56">
        <f>'2025_60-69 ΕΞΟΔΑ+ΟΜ 2'!G11</f>
        <v>0</v>
      </c>
      <c r="E51" s="76">
        <f t="shared" si="25"/>
        <v>0</v>
      </c>
      <c r="F51" s="66">
        <f>D51+'2025 Μάρτιος'!F51</f>
        <v>0</v>
      </c>
      <c r="G51" s="76">
        <f t="shared" si="26"/>
        <v>0</v>
      </c>
      <c r="H51" s="56">
        <f>ΠΡΟΥΠΟΛΟΓΙΣΜΟΣ_ΕΞΟΔΑ!G35</f>
        <v>0</v>
      </c>
      <c r="I51" s="426">
        <f t="shared" si="27"/>
        <v>0</v>
      </c>
      <c r="J51" s="66">
        <f>H51+'2025 Μάρτιος'!J51</f>
        <v>0</v>
      </c>
      <c r="K51" s="430">
        <f t="shared" si="28"/>
        <v>0</v>
      </c>
      <c r="L51" s="56">
        <f>'2024_60-69 ΕΞΟΔΑ+ΟΜ 2'!G11</f>
        <v>0</v>
      </c>
      <c r="M51" s="76">
        <f t="shared" si="29"/>
        <v>0</v>
      </c>
      <c r="N51" s="66">
        <f>L51+'2025 Μάρτιος'!N51</f>
        <v>0</v>
      </c>
      <c r="O51" s="76">
        <f t="shared" si="30"/>
        <v>0</v>
      </c>
      <c r="P51" s="66"/>
      <c r="Q51" s="76" t="e">
        <f t="shared" si="31"/>
        <v>#DIV/0!</v>
      </c>
      <c r="R51" s="102"/>
      <c r="S51"/>
      <c r="T51"/>
      <c r="U51"/>
      <c r="V51"/>
    </row>
    <row r="52" spans="1:22" ht="14.5">
      <c r="A52" s="180">
        <v>51</v>
      </c>
      <c r="B52" s="180">
        <v>9</v>
      </c>
      <c r="C52" s="115" t="str">
        <f>ΑΝΤΙΣΤΟΙΧΙΣΗ!I195</f>
        <v xml:space="preserve">Χαρτόσημο ενοικίων </v>
      </c>
      <c r="D52" s="56">
        <f>'2025_60-69 ΕΞΟΔΑ+ΟΜ 2'!G12</f>
        <v>350.21000000000004</v>
      </c>
      <c r="E52" s="76">
        <f t="shared" si="25"/>
        <v>7.1578216453404061E-3</v>
      </c>
      <c r="F52" s="66">
        <f>D52+'2025 Μάρτιος'!F52</f>
        <v>1314.44</v>
      </c>
      <c r="G52" s="76">
        <f t="shared" si="26"/>
        <v>7.5916791244745466E-3</v>
      </c>
      <c r="H52" s="56">
        <f>ΠΡΟΥΠΟΛΟΓΙΣΜΟΣ_ΕΞΟΔΑ!G39</f>
        <v>352.08163999999999</v>
      </c>
      <c r="I52" s="426">
        <f t="shared" si="27"/>
        <v>6.9691978028635793E-3</v>
      </c>
      <c r="J52" s="66">
        <f>H52+'2025 Μάρτιος'!J52</f>
        <v>1408.32656</v>
      </c>
      <c r="K52" s="430">
        <f t="shared" si="28"/>
        <v>8.3609304408661343E-3</v>
      </c>
      <c r="L52" s="56">
        <f>'2024_60-69 ΕΞΟΔΑ+ΟΜ 2'!G12</f>
        <v>327.67</v>
      </c>
      <c r="M52" s="76">
        <f t="shared" si="29"/>
        <v>6.5592692341106852E-3</v>
      </c>
      <c r="N52" s="66">
        <f>L52+'2025 Μάρτιος'!N52</f>
        <v>1318.1000000000001</v>
      </c>
      <c r="O52" s="76">
        <f t="shared" si="30"/>
        <v>7.4232857678361609E-3</v>
      </c>
      <c r="P52" s="66"/>
      <c r="Q52" s="76">
        <f t="shared" si="31"/>
        <v>1.0027844557378047</v>
      </c>
      <c r="R52" s="102"/>
      <c r="S52"/>
      <c r="T52"/>
      <c r="U52"/>
      <c r="V52"/>
    </row>
    <row r="53" spans="1:22" ht="14.5">
      <c r="A53" s="180">
        <v>52</v>
      </c>
      <c r="B53" s="180">
        <v>10</v>
      </c>
      <c r="C53" s="115" t="str">
        <f>ΑΝΤΙΣΤΟΙΧΙΣΗ!I196</f>
        <v xml:space="preserve">Κοινόχρηστες Δαπάνες </v>
      </c>
      <c r="D53" s="56">
        <f>'2025_60-69 ΕΞΟΔΑ+ΟΜ 2'!G13</f>
        <v>506.04000000000008</v>
      </c>
      <c r="E53" s="76">
        <f t="shared" si="25"/>
        <v>1.0342777377596469E-2</v>
      </c>
      <c r="F53" s="66">
        <f>D53+'2025 Μάρτιος'!F53</f>
        <v>2231.1000000000004</v>
      </c>
      <c r="G53" s="76">
        <f t="shared" si="26"/>
        <v>1.2885940244221997E-2</v>
      </c>
      <c r="H53" s="56">
        <f>ΠΡΟΥΠΟΛΟΓΙΣΜΟΣ_ΕΞΟΔΑ!G43</f>
        <v>292.91999999999996</v>
      </c>
      <c r="I53" s="426">
        <f t="shared" si="27"/>
        <v>5.7981365356478097E-3</v>
      </c>
      <c r="J53" s="66">
        <f>H53+'2025 Μάρτιος'!J53</f>
        <v>2261.8000000000002</v>
      </c>
      <c r="K53" s="430">
        <f t="shared" si="28"/>
        <v>1.3427817814606169E-2</v>
      </c>
      <c r="L53" s="56">
        <f>'2024_60-69 ΕΞΟΔΑ+ΟΜ 2'!G13</f>
        <v>292.91999999999996</v>
      </c>
      <c r="M53" s="76">
        <f t="shared" si="29"/>
        <v>5.8636467911487213E-3</v>
      </c>
      <c r="N53" s="66">
        <f>L53+'2025 Μάρτιος'!N53</f>
        <v>2261.8000000000002</v>
      </c>
      <c r="O53" s="76">
        <f t="shared" si="30"/>
        <v>1.2738022721866192E-2</v>
      </c>
      <c r="P53" s="66"/>
      <c r="Q53" s="76">
        <f t="shared" si="31"/>
        <v>1.0137600286854018</v>
      </c>
      <c r="R53" s="102"/>
      <c r="S53"/>
      <c r="T53"/>
      <c r="U53"/>
      <c r="V53"/>
    </row>
    <row r="54" spans="1:22" ht="14.5">
      <c r="A54" s="180">
        <v>53</v>
      </c>
      <c r="B54" s="180">
        <v>11</v>
      </c>
      <c r="C54" s="115" t="str">
        <f>ΑΝΤΙΣΤΟΙΧΙΣΗ!I197</f>
        <v xml:space="preserve">Ενέργεια </v>
      </c>
      <c r="D54" s="56">
        <f>'2025_60-69 ΕΞΟΔΑ+ΟΜ 2'!G14</f>
        <v>458.47</v>
      </c>
      <c r="E54" s="76">
        <f t="shared" si="25"/>
        <v>9.370510521513423E-3</v>
      </c>
      <c r="F54" s="66">
        <f>D54+'2025 Μάρτιος'!F54</f>
        <v>2603.7200000000003</v>
      </c>
      <c r="G54" s="76">
        <f t="shared" si="26"/>
        <v>1.5038044163276275E-2</v>
      </c>
      <c r="H54" s="56">
        <f>ΠΡΟΥΠΟΛΟΓΙΣΜΟΣ_ΕΞΟΔΑ!G47</f>
        <v>429.72794999999996</v>
      </c>
      <c r="I54" s="426">
        <f t="shared" si="27"/>
        <v>8.5061495537485845E-3</v>
      </c>
      <c r="J54" s="66">
        <f>H54+'2025 Μάρτιος'!J54</f>
        <v>2431.0537949999998</v>
      </c>
      <c r="K54" s="430">
        <f t="shared" si="28"/>
        <v>1.4432641018996785E-2</v>
      </c>
      <c r="L54" s="56">
        <f>'2024_60-69 ΕΞΟΔΑ+ΟΜ 2'!G14</f>
        <v>-113.32999999999998</v>
      </c>
      <c r="M54" s="76">
        <f t="shared" si="29"/>
        <v>-2.2686299700972437E-3</v>
      </c>
      <c r="N54" s="66">
        <f>L54+'2025 Μάρτιος'!N54</f>
        <v>1755.42</v>
      </c>
      <c r="O54" s="76">
        <f t="shared" si="30"/>
        <v>9.8861879239624858E-3</v>
      </c>
      <c r="P54" s="66"/>
      <c r="Q54" s="76">
        <f t="shared" si="31"/>
        <v>0.67419691825541916</v>
      </c>
      <c r="R54" s="102"/>
      <c r="S54"/>
      <c r="T54"/>
      <c r="U54"/>
      <c r="V54"/>
    </row>
    <row r="55" spans="1:22" ht="14.5">
      <c r="A55" s="180">
        <v>54</v>
      </c>
      <c r="B55" s="180">
        <v>12</v>
      </c>
      <c r="C55" s="115" t="str">
        <f>ΑΝΤΙΣΤΟΙΧΙΣΗ!I198</f>
        <v>Φυσικό αέριο</v>
      </c>
      <c r="D55" s="56">
        <f>'2025_60-69 ΕΞΟΔΑ+ΟΜ 2'!G15</f>
        <v>0</v>
      </c>
      <c r="E55" s="76">
        <f t="shared" si="25"/>
        <v>0</v>
      </c>
      <c r="F55" s="66">
        <f>D55+'2025 Μάρτιος'!F55</f>
        <v>722.69</v>
      </c>
      <c r="G55" s="76">
        <f t="shared" si="26"/>
        <v>4.1739680673644362E-3</v>
      </c>
      <c r="H55" s="56">
        <f>ΠΡΟΥΠΟΛΟΓΙΣΜΟΣ_ΕΞΟΔΑ!G51</f>
        <v>0</v>
      </c>
      <c r="I55" s="426">
        <f t="shared" si="27"/>
        <v>0</v>
      </c>
      <c r="J55" s="66">
        <f>H55+'2025 Μάρτιος'!J55</f>
        <v>0</v>
      </c>
      <c r="K55" s="430">
        <f t="shared" si="28"/>
        <v>0</v>
      </c>
      <c r="L55" s="56">
        <f>'2024_60-69 ΕΞΟΔΑ+ΟΜ 2'!G15</f>
        <v>0</v>
      </c>
      <c r="M55" s="76">
        <f t="shared" si="29"/>
        <v>0</v>
      </c>
      <c r="N55" s="66">
        <f>L55+'2025 Μάρτιος'!N55</f>
        <v>0</v>
      </c>
      <c r="O55" s="76">
        <f t="shared" si="30"/>
        <v>0</v>
      </c>
      <c r="P55" s="66"/>
      <c r="Q55" s="76">
        <f t="shared" si="31"/>
        <v>0</v>
      </c>
      <c r="R55" s="102"/>
      <c r="S55"/>
      <c r="T55"/>
      <c r="U55"/>
      <c r="V55"/>
    </row>
    <row r="56" spans="1:22" ht="28">
      <c r="A56" s="180">
        <v>55</v>
      </c>
      <c r="B56" s="180">
        <v>13</v>
      </c>
      <c r="C56" s="115" t="str">
        <f>ΑΝΤΙΣΤΟΙΧΙΣΗ!I199</f>
        <v xml:space="preserve">Τηλεπικοινωνίες (Τηλεφωνία &amp; Διαδίκτυο) </v>
      </c>
      <c r="D56" s="56">
        <f>'2025_60-69 ΕΞΟΔΑ+ΟΜ 2'!G16</f>
        <v>407.89</v>
      </c>
      <c r="E56" s="76">
        <f t="shared" si="25"/>
        <v>8.3367233114928132E-3</v>
      </c>
      <c r="F56" s="66">
        <f>D56+'2025 Μάρτιος'!F56</f>
        <v>1304.96</v>
      </c>
      <c r="G56" s="76">
        <f t="shared" si="26"/>
        <v>7.5369264403657103E-3</v>
      </c>
      <c r="H56" s="56">
        <f>ΠΡΟΥΠΟΛΟΓΙΣΜΟΣ_ΕΞΟΔΑ!G55</f>
        <v>271.66999999999996</v>
      </c>
      <c r="I56" s="426">
        <f t="shared" si="27"/>
        <v>5.3775083730692357E-3</v>
      </c>
      <c r="J56" s="66">
        <f>H56+'2025 Μάρτιος'!J56</f>
        <v>1115.9299999999998</v>
      </c>
      <c r="K56" s="430">
        <f t="shared" si="28"/>
        <v>6.6250352523890086E-3</v>
      </c>
      <c r="L56" s="56">
        <f>'2024_60-69 ΕΞΟΔΑ+ΟΜ 2'!G16</f>
        <v>271.66999999999996</v>
      </c>
      <c r="M56" s="76">
        <f t="shared" si="29"/>
        <v>5.4382661605604709E-3</v>
      </c>
      <c r="N56" s="66">
        <f>L56+'2025 Μάρτιος'!N56</f>
        <v>1115.9299999999998</v>
      </c>
      <c r="O56" s="76">
        <f t="shared" si="30"/>
        <v>6.284703199227225E-3</v>
      </c>
      <c r="P56" s="66"/>
      <c r="Q56" s="76"/>
      <c r="R56" s="102"/>
      <c r="S56"/>
      <c r="T56"/>
      <c r="U56"/>
      <c r="V56"/>
    </row>
    <row r="57" spans="1:22" ht="14.5">
      <c r="A57" s="180">
        <v>56</v>
      </c>
      <c r="B57" s="180">
        <v>14</v>
      </c>
      <c r="C57" s="115" t="str">
        <f>ΑΝΤΙΣΤΟΙΧΙΣΗ!I200</f>
        <v xml:space="preserve">Ύδρευση </v>
      </c>
      <c r="D57" s="56">
        <f>'2025_60-69 ΕΞΟΔΑ+ΟΜ 2'!G17</f>
        <v>43.870000000000005</v>
      </c>
      <c r="E57" s="76">
        <f t="shared" si="25"/>
        <v>8.9664382964816432E-4</v>
      </c>
      <c r="F57" s="66">
        <f>D57+'2025 Μάρτιος'!F57</f>
        <v>128.44</v>
      </c>
      <c r="G57" s="76">
        <f t="shared" si="26"/>
        <v>7.4181801128047741E-4</v>
      </c>
      <c r="H57" s="56">
        <f>ΠΡΟΥΠΟΛΟΓΙΣΜΟΣ_ΕΞΟΔΑ!G59</f>
        <v>24.39</v>
      </c>
      <c r="I57" s="426">
        <f t="shared" si="27"/>
        <v>4.8278215930783186E-4</v>
      </c>
      <c r="J57" s="66">
        <f>H57+'2025 Μάρτιος'!J57</f>
        <v>3.8000000000000256</v>
      </c>
      <c r="K57" s="430">
        <f t="shared" si="28"/>
        <v>2.2559778802504104E-5</v>
      </c>
      <c r="L57" s="56">
        <f>'2024_60-69 ΕΞΟΔΑ+ΟΜ 2'!G17</f>
        <v>24.39</v>
      </c>
      <c r="M57" s="76">
        <f t="shared" si="29"/>
        <v>4.8823687435517319E-4</v>
      </c>
      <c r="N57" s="66">
        <f>L57+'2025 Μάρτιος'!N57</f>
        <v>3.8000000000000256</v>
      </c>
      <c r="O57" s="76">
        <f t="shared" si="30"/>
        <v>2.1400869370895682E-5</v>
      </c>
      <c r="P57" s="66"/>
      <c r="Q57" s="76">
        <f t="shared" si="31"/>
        <v>2.9585798816568247E-2</v>
      </c>
      <c r="R57" s="102"/>
      <c r="S57"/>
      <c r="T57"/>
      <c r="U57"/>
      <c r="V57"/>
    </row>
    <row r="58" spans="1:22" ht="14.5">
      <c r="A58" s="180">
        <v>57</v>
      </c>
      <c r="B58" s="180">
        <v>15</v>
      </c>
      <c r="C58" s="115" t="str">
        <f>ΑΝΤΙΣΤΟΙΧΙΣΗ!I201</f>
        <v xml:space="preserve">Ασφάλιστρα </v>
      </c>
      <c r="D58" s="56">
        <f>'2025_60-69 ΕΞΟΔΑ+ΟΜ 2'!G18</f>
        <v>0</v>
      </c>
      <c r="E58" s="76">
        <f t="shared" si="25"/>
        <v>0</v>
      </c>
      <c r="F58" s="66">
        <f>D58+'2025 Μάρτιος'!F58</f>
        <v>3780.7</v>
      </c>
      <c r="G58" s="76">
        <f t="shared" si="26"/>
        <v>2.1835809368172691E-2</v>
      </c>
      <c r="H58" s="56">
        <f>ΠΡΟΥΠΟΛΟΓΙΣΜΟΣ_ΕΞΟΔΑ!G63</f>
        <v>0</v>
      </c>
      <c r="I58" s="426">
        <f t="shared" si="27"/>
        <v>0</v>
      </c>
      <c r="J58" s="66">
        <f>H58+'2025 Μάρτιος'!J58</f>
        <v>768.31000000000017</v>
      </c>
      <c r="K58" s="430">
        <f t="shared" si="28"/>
        <v>4.5612904346715305E-3</v>
      </c>
      <c r="L58" s="56">
        <f>'2024_60-69 ΕΞΟΔΑ+ΟΜ 2'!G18</f>
        <v>0</v>
      </c>
      <c r="M58" s="76">
        <f t="shared" si="29"/>
        <v>0</v>
      </c>
      <c r="N58" s="66">
        <f>L58+'2025 Μάρτιος'!N58</f>
        <v>768.31000000000017</v>
      </c>
      <c r="O58" s="76">
        <f t="shared" si="30"/>
        <v>4.3269741964086193E-3</v>
      </c>
      <c r="P58" s="66"/>
      <c r="Q58" s="76">
        <f t="shared" si="31"/>
        <v>0.20321898061205601</v>
      </c>
      <c r="R58" s="102"/>
      <c r="S58"/>
      <c r="T58"/>
      <c r="U58"/>
      <c r="V58"/>
    </row>
    <row r="59" spans="1:22" ht="14.5">
      <c r="A59" s="180">
        <v>58</v>
      </c>
      <c r="B59" s="180">
        <v>16</v>
      </c>
      <c r="C59" s="115" t="str">
        <f>ΑΝΤΙΣΤΟΙΧΙΣΗ!I202</f>
        <v xml:space="preserve">Αναλώσιμα τρόφιμα  </v>
      </c>
      <c r="D59" s="56">
        <f>'2025_60-69 ΕΞΟΔΑ+ΟΜ 2'!G19</f>
        <v>55.660000000000004</v>
      </c>
      <c r="E59" s="76">
        <f t="shared" si="25"/>
        <v>1.1376155814501214E-3</v>
      </c>
      <c r="F59" s="66">
        <f>D59+'2025 Μάρτιος'!F59</f>
        <v>284.71000000000004</v>
      </c>
      <c r="G59" s="76">
        <f t="shared" si="26"/>
        <v>1.6443709591378445E-3</v>
      </c>
      <c r="H59" s="56">
        <f>ΠΡΟΥΠΟΛΟΓΙΣΜΟΣ_ΕΞΟΔΑ!G67</f>
        <v>256.41000000000003</v>
      </c>
      <c r="I59" s="426">
        <f t="shared" si="27"/>
        <v>5.0754478666716349E-3</v>
      </c>
      <c r="J59" s="66">
        <f>H59+'2025 Μάρτιος'!J59</f>
        <v>511.91</v>
      </c>
      <c r="K59" s="430">
        <f t="shared" si="28"/>
        <v>3.0390990438920523E-3</v>
      </c>
      <c r="L59" s="56">
        <f>'2024_60-69 ΕΞΟΔΑ+ΟΜ 2'!G19</f>
        <v>256.40999999999985</v>
      </c>
      <c r="M59" s="76">
        <f t="shared" si="29"/>
        <v>5.1327928230180354E-3</v>
      </c>
      <c r="N59" s="66">
        <f>L59+'2025 Μάρτιος'!N59</f>
        <v>510.90999999999985</v>
      </c>
      <c r="O59" s="76">
        <f t="shared" si="30"/>
        <v>2.8773468869169043E-3</v>
      </c>
      <c r="P59" s="66"/>
      <c r="Q59" s="76">
        <f t="shared" si="31"/>
        <v>1.7944926416353475</v>
      </c>
      <c r="R59" s="102"/>
      <c r="S59"/>
      <c r="T59"/>
      <c r="U59"/>
      <c r="V59"/>
    </row>
    <row r="60" spans="1:22" ht="14.5">
      <c r="A60" s="180">
        <v>59</v>
      </c>
      <c r="B60" s="180">
        <v>17</v>
      </c>
      <c r="C60" s="115" t="str">
        <f>ΑΝΤΙΣΤΟΙΧΙΣΗ!I203</f>
        <v xml:space="preserve">Εντυπα και γραφική ύλη </v>
      </c>
      <c r="D60" s="56">
        <f>'2025_60-69 ΕΞΟΔΑ+ΟΜ 2'!G20</f>
        <v>0</v>
      </c>
      <c r="E60" s="76">
        <f t="shared" si="25"/>
        <v>0</v>
      </c>
      <c r="F60" s="66">
        <f>D60+'2025 Μάρτιος'!F60</f>
        <v>0</v>
      </c>
      <c r="G60" s="76">
        <f t="shared" si="26"/>
        <v>0</v>
      </c>
      <c r="H60" s="56">
        <f>ΠΡΟΥΠΟΛΟΓΙΣΜΟΣ_ΕΞΟΔΑ!G71</f>
        <v>0</v>
      </c>
      <c r="I60" s="426">
        <f t="shared" si="27"/>
        <v>0</v>
      </c>
      <c r="J60" s="66">
        <f>H60+'2025 Μάρτιος'!J60</f>
        <v>8.0399999999999991</v>
      </c>
      <c r="K60" s="430">
        <f t="shared" si="28"/>
        <v>4.7731742518982037E-5</v>
      </c>
      <c r="L60" s="56">
        <f>'2024_60-69 ΕΞΟΔΑ+ΟΜ 2'!G20</f>
        <v>0</v>
      </c>
      <c r="M60" s="76">
        <f t="shared" si="29"/>
        <v>0</v>
      </c>
      <c r="N60" s="66">
        <f>L60+'2025 Μάρτιος'!N60</f>
        <v>0</v>
      </c>
      <c r="O60" s="76">
        <f t="shared" si="30"/>
        <v>0</v>
      </c>
      <c r="P60" s="66"/>
      <c r="Q60" s="76" t="e">
        <f t="shared" si="31"/>
        <v>#DIV/0!</v>
      </c>
      <c r="R60" s="102"/>
      <c r="S60"/>
      <c r="T60"/>
      <c r="U60"/>
      <c r="V60"/>
    </row>
    <row r="61" spans="1:22" ht="14.5">
      <c r="A61" s="180">
        <v>60</v>
      </c>
      <c r="B61" s="180">
        <v>18</v>
      </c>
      <c r="C61" s="115" t="str">
        <f>ΑΝΤΙΣΤΟΙΧΙΣΗ!I204</f>
        <v xml:space="preserve">Υλικά Καθαριότητας </v>
      </c>
      <c r="D61" s="56">
        <f>'2025_60-69 ΕΞΟΔΑ+ΟΜ 2'!G21</f>
        <v>0</v>
      </c>
      <c r="E61" s="76">
        <f t="shared" si="25"/>
        <v>0</v>
      </c>
      <c r="F61" s="66">
        <f>D61+'2025 Μάρτιος'!F61</f>
        <v>0</v>
      </c>
      <c r="G61" s="76">
        <f t="shared" si="26"/>
        <v>0</v>
      </c>
      <c r="H61" s="56">
        <f>ΠΡΟΥΠΟΛΟΓΙΣΜΟΣ_ΕΞΟΔΑ!G75</f>
        <v>0</v>
      </c>
      <c r="I61" s="426">
        <f t="shared" si="27"/>
        <v>0</v>
      </c>
      <c r="J61" s="66">
        <f>H61+'2025 Μάρτιος'!J61</f>
        <v>17.98</v>
      </c>
      <c r="K61" s="430">
        <f t="shared" si="28"/>
        <v>1.0674337443921607E-4</v>
      </c>
      <c r="L61" s="56">
        <f>'2024_60-69 ΕΞΟΔΑ+ΟΜ 2'!G21</f>
        <v>0</v>
      </c>
      <c r="M61" s="76">
        <f t="shared" si="29"/>
        <v>0</v>
      </c>
      <c r="N61" s="66">
        <f>L61+'2025 Μάρτιος'!N61</f>
        <v>17.98</v>
      </c>
      <c r="O61" s="76">
        <f t="shared" si="30"/>
        <v>1.0125990297071099E-4</v>
      </c>
      <c r="P61" s="66"/>
      <c r="Q61" s="76" t="e">
        <f t="shared" si="31"/>
        <v>#DIV/0!</v>
      </c>
      <c r="R61" s="102"/>
      <c r="S61"/>
      <c r="T61"/>
      <c r="U61"/>
      <c r="V61"/>
    </row>
    <row r="62" spans="1:22" ht="14.5">
      <c r="A62" s="180">
        <v>61</v>
      </c>
      <c r="B62" s="180">
        <v>19</v>
      </c>
      <c r="C62" s="118" t="str">
        <f>ΑΝΤΙΣΤΟΙΧΙΣΗ!I205</f>
        <v>Υλικά Φαρμακείου</v>
      </c>
      <c r="D62" s="56">
        <f>'2025_60-69 ΕΞΟΔΑ+ΟΜ 2'!G22</f>
        <v>0</v>
      </c>
      <c r="E62" s="76">
        <f t="shared" si="25"/>
        <v>0</v>
      </c>
      <c r="F62" s="66">
        <f>D62+'2025 Μάρτιος'!F62</f>
        <v>0</v>
      </c>
      <c r="G62" s="76">
        <f t="shared" si="26"/>
        <v>0</v>
      </c>
      <c r="H62" s="56">
        <f>ΠΡΟΥΠΟΛΟΓΙΣΜΟΣ_ΕΞΟΔΑ!G79</f>
        <v>0</v>
      </c>
      <c r="I62" s="426">
        <f t="shared" si="27"/>
        <v>0</v>
      </c>
      <c r="J62" s="66">
        <f>H62+'2025 Μάρτιος'!J62</f>
        <v>61.85</v>
      </c>
      <c r="K62" s="430">
        <f t="shared" si="28"/>
        <v>3.671900839302288E-4</v>
      </c>
      <c r="L62" s="56">
        <f>'2024_60-69 ΕΞΟΔΑ+ΟΜ 2'!G22</f>
        <v>0</v>
      </c>
      <c r="M62" s="76">
        <f t="shared" si="29"/>
        <v>0</v>
      </c>
      <c r="N62" s="66">
        <f>L62+'2025 Μάρτιος'!N62</f>
        <v>61.85</v>
      </c>
      <c r="O62" s="76">
        <f t="shared" si="30"/>
        <v>3.4832730804997079E-4</v>
      </c>
      <c r="P62" s="66"/>
      <c r="Q62" s="76" t="e">
        <f t="shared" si="31"/>
        <v>#DIV/0!</v>
      </c>
      <c r="R62" s="102"/>
      <c r="S62"/>
      <c r="T62"/>
      <c r="U62"/>
      <c r="V62"/>
    </row>
    <row r="63" spans="1:22" ht="14.5">
      <c r="A63" s="180">
        <v>62</v>
      </c>
      <c r="B63" s="180">
        <v>20</v>
      </c>
      <c r="C63" s="185" t="str">
        <f>ΑΝΤΙΣΤΟΙΧΙΣΗ!I206</f>
        <v>Διάφορα αναλώσιμα</v>
      </c>
      <c r="D63" s="56">
        <f>'2025_60-69 ΕΞΟΔΑ+ΟΜ 2'!G23</f>
        <v>49.57</v>
      </c>
      <c r="E63" s="76">
        <f t="shared" si="25"/>
        <v>1.0131441676694665E-3</v>
      </c>
      <c r="F63" s="66">
        <f>D63+'2025 Μάρτιος'!F63</f>
        <v>187.75</v>
      </c>
      <c r="G63" s="76">
        <f t="shared" si="26"/>
        <v>1.0843688229360761E-3</v>
      </c>
      <c r="H63" s="56">
        <f>ΠΡΟΥΠΟΛΟΓΙΣΜΟΣ_ΕΞΟΔΑ!G83</f>
        <v>0</v>
      </c>
      <c r="I63" s="426">
        <f t="shared" si="27"/>
        <v>0</v>
      </c>
      <c r="J63" s="66">
        <f>H63+'2025 Μάρτιος'!J63</f>
        <v>462.48</v>
      </c>
      <c r="K63" s="430">
        <f t="shared" si="28"/>
        <v>2.7456438159426388E-3</v>
      </c>
      <c r="L63" s="56">
        <f>'2024_60-69 ΕΞΟΔΑ+ΟΜ 2'!G23</f>
        <v>0</v>
      </c>
      <c r="M63" s="76">
        <f t="shared" si="29"/>
        <v>0</v>
      </c>
      <c r="N63" s="66">
        <f>L63+'2025 Μάρτιος'!N63</f>
        <v>462.48</v>
      </c>
      <c r="O63" s="76">
        <f t="shared" si="30"/>
        <v>2.6045984385925708E-3</v>
      </c>
      <c r="P63" s="66"/>
      <c r="Q63" s="76">
        <f t="shared" si="31"/>
        <v>2.4632756324900136</v>
      </c>
      <c r="R63" s="102"/>
      <c r="S63"/>
      <c r="T63"/>
      <c r="U63"/>
      <c r="V63"/>
    </row>
    <row r="64" spans="1:22" ht="42">
      <c r="A64" s="180">
        <v>63</v>
      </c>
      <c r="B64" s="180">
        <v>21</v>
      </c>
      <c r="C64" s="186" t="str">
        <f>ΑΝΤΙΣΤΟΙΧΙΣΗ!I207</f>
        <v>Αμοιβές συνεργατών ( Μέσα ανεύρεσης Πελατείας Booking Airbnb κλπ)</v>
      </c>
      <c r="D64" s="56">
        <f>'2025_60-69 ΕΞΟΔΑ+ΟΜ 2'!G24</f>
        <v>4093.02</v>
      </c>
      <c r="E64" s="76">
        <f t="shared" si="25"/>
        <v>8.365582693472827E-2</v>
      </c>
      <c r="F64" s="66">
        <f>D64+'2025 Μάρτιος'!F64</f>
        <v>29381.33</v>
      </c>
      <c r="G64" s="76">
        <f t="shared" si="26"/>
        <v>0.1696947974881301</v>
      </c>
      <c r="H64" s="56">
        <f>ΠΡΟΥΠΟΛΟΓΙΣΜΟΣ_ΕΞΟΔΑ!G87</f>
        <v>7312.44</v>
      </c>
      <c r="I64" s="426">
        <f t="shared" si="27"/>
        <v>0.1447443859372268</v>
      </c>
      <c r="J64" s="66">
        <f>H64+'2025 Μάρτιος'!J64</f>
        <v>21194.829999999998</v>
      </c>
      <c r="K64" s="430">
        <f t="shared" si="28"/>
        <v>0.12582912540965127</v>
      </c>
      <c r="L64" s="56">
        <f>'2024_60-69 ΕΞΟΔΑ+ΟΜ 2'!G24</f>
        <v>7312.44</v>
      </c>
      <c r="M64" s="76">
        <f t="shared" si="29"/>
        <v>0.14637978062770571</v>
      </c>
      <c r="N64" s="66">
        <f>L64+'2025 Μάρτιος'!N64</f>
        <v>21194.829999999998</v>
      </c>
      <c r="O64" s="76">
        <f t="shared" si="30"/>
        <v>0.11936520741272048</v>
      </c>
      <c r="P64" s="66"/>
      <c r="Q64" s="76">
        <f t="shared" si="31"/>
        <v>0.72137067995220083</v>
      </c>
      <c r="R64" s="102"/>
      <c r="S64"/>
      <c r="T64"/>
      <c r="U64"/>
      <c r="V64"/>
    </row>
    <row r="65" spans="1:22" ht="42">
      <c r="A65" s="180">
        <v>64</v>
      </c>
      <c r="B65" s="180">
        <v>22</v>
      </c>
      <c r="C65" s="186" t="str">
        <f>ΑΝΤΙΣΤΟΙΧΙΣΗ!I208</f>
        <v>Εξοδα για Αναψυχή Πελατών (Κρουαζιέρες Ποδήλατα - Μαθήματα)</v>
      </c>
      <c r="D65" s="56">
        <f>'2025_60-69 ΕΞΟΔΑ+ΟΜ 2'!G25</f>
        <v>918.31999999999994</v>
      </c>
      <c r="E65" s="76">
        <f t="shared" si="25"/>
        <v>1.8769226388021476E-2</v>
      </c>
      <c r="F65" s="66">
        <f>D65+'2025 Μάρτιος'!F65</f>
        <v>1686.82</v>
      </c>
      <c r="G65" s="76">
        <f t="shared" si="26"/>
        <v>9.7423968996273348E-3</v>
      </c>
      <c r="H65" s="56">
        <f>ΠΡΟΥΠΟΛΟΓΙΣΜΟΣ_ΕΞΟΔΑ!G91</f>
        <v>0</v>
      </c>
      <c r="I65" s="426">
        <f t="shared" si="27"/>
        <v>0</v>
      </c>
      <c r="J65" s="66">
        <f>H65+'2025 Μάρτιος'!J65</f>
        <v>0</v>
      </c>
      <c r="K65" s="430">
        <f t="shared" si="28"/>
        <v>0</v>
      </c>
      <c r="L65" s="56">
        <f>'2024_60-69 ΕΞΟΔΑ+ΟΜ 2'!G25</f>
        <v>0</v>
      </c>
      <c r="M65" s="76">
        <f t="shared" si="29"/>
        <v>0</v>
      </c>
      <c r="N65" s="66">
        <f>L65+'2025 Μάρτιος'!N65</f>
        <v>0</v>
      </c>
      <c r="O65" s="76">
        <f t="shared" si="30"/>
        <v>0</v>
      </c>
      <c r="P65" s="66"/>
      <c r="Q65" s="76">
        <f t="shared" si="31"/>
        <v>0</v>
      </c>
      <c r="R65" s="102"/>
      <c r="S65"/>
      <c r="T65"/>
      <c r="U65"/>
      <c r="V65"/>
    </row>
    <row r="66" spans="1:22" ht="14.5">
      <c r="A66" s="180">
        <v>65</v>
      </c>
      <c r="B66" s="180">
        <v>23</v>
      </c>
      <c r="C66" s="118" t="str">
        <f>ΑΝΤΙΣΤΟΙΧΙΣΗ!I209</f>
        <v>Εξοδα για Μεταφορά Πελατών</v>
      </c>
      <c r="D66" s="56">
        <f>'2025_60-69 ΕΞΟΔΑ+ΟΜ 2'!G26</f>
        <v>0</v>
      </c>
      <c r="E66" s="76">
        <f t="shared" si="25"/>
        <v>0</v>
      </c>
      <c r="F66" s="66">
        <f>D66+'2025 Μάρτιος'!F66</f>
        <v>0</v>
      </c>
      <c r="G66" s="76">
        <f t="shared" si="26"/>
        <v>0</v>
      </c>
      <c r="H66" s="56">
        <f>ΠΡΟΥΠΟΛΟΓΙΣΜΟΣ_ΕΞΟΔΑ!G95</f>
        <v>0</v>
      </c>
      <c r="I66" s="426">
        <f t="shared" si="27"/>
        <v>0</v>
      </c>
      <c r="J66" s="66">
        <f>H66+'2025 Μάρτιος'!J66</f>
        <v>0</v>
      </c>
      <c r="K66" s="430">
        <f t="shared" si="28"/>
        <v>0</v>
      </c>
      <c r="L66" s="56">
        <f>'2024_60-69 ΕΞΟΔΑ+ΟΜ 2'!G26</f>
        <v>0</v>
      </c>
      <c r="M66" s="76">
        <f t="shared" si="29"/>
        <v>0</v>
      </c>
      <c r="N66" s="66">
        <f>L66+'2025 Μάρτιος'!N66</f>
        <v>0</v>
      </c>
      <c r="O66" s="76">
        <f t="shared" si="30"/>
        <v>0</v>
      </c>
      <c r="P66" s="66"/>
      <c r="Q66" s="76" t="e">
        <f t="shared" si="31"/>
        <v>#DIV/0!</v>
      </c>
      <c r="R66" s="102"/>
      <c r="S66"/>
      <c r="T66"/>
      <c r="U66"/>
      <c r="V66"/>
    </row>
    <row r="67" spans="1:22" ht="42">
      <c r="A67" s="180">
        <v>66</v>
      </c>
      <c r="B67" s="180">
        <v>24</v>
      </c>
      <c r="C67" s="186" t="str">
        <f>ΑΝΤΙΣΤΟΙΧΙΣΗ!I210</f>
        <v xml:space="preserve">Έξοδα για σύσταση πελατείας αποθήκευσης Αποσκευών ( Radical) </v>
      </c>
      <c r="D67" s="56">
        <f>'2025_60-69 ΕΞΟΔΑ+ΟΜ 2'!G27</f>
        <v>141.5</v>
      </c>
      <c r="E67" s="76">
        <f t="shared" si="25"/>
        <v>2.8920697947393487E-3</v>
      </c>
      <c r="F67" s="66">
        <f>D67+'2025 Μάρτιος'!F67</f>
        <v>141.5</v>
      </c>
      <c r="G67" s="76">
        <f t="shared" si="26"/>
        <v>8.1724734191986569E-4</v>
      </c>
      <c r="H67" s="56">
        <f>ΠΡΟΥΠΟΛΟΓΙΣΜΟΣ_ΕΞΟΔΑ!G99</f>
        <v>0</v>
      </c>
      <c r="I67" s="426">
        <f t="shared" si="27"/>
        <v>0</v>
      </c>
      <c r="J67" s="66">
        <f>H67+'2025 Μάρτιος'!J67</f>
        <v>0</v>
      </c>
      <c r="K67" s="430">
        <f t="shared" si="28"/>
        <v>0</v>
      </c>
      <c r="L67" s="56">
        <f>'2024_60-69 ΕΞΟΔΑ+ΟΜ 2'!G27</f>
        <v>0</v>
      </c>
      <c r="M67" s="76">
        <f t="shared" si="29"/>
        <v>0</v>
      </c>
      <c r="N67" s="66">
        <f>L67+'2025 Μάρτιος'!N67</f>
        <v>0</v>
      </c>
      <c r="O67" s="76">
        <f t="shared" si="30"/>
        <v>0</v>
      </c>
      <c r="P67" s="66"/>
      <c r="Q67" s="76">
        <f t="shared" si="31"/>
        <v>0</v>
      </c>
      <c r="R67" s="102"/>
      <c r="S67"/>
      <c r="T67"/>
      <c r="U67"/>
      <c r="V67"/>
    </row>
    <row r="68" spans="1:22" ht="42.75" customHeight="1">
      <c r="A68" s="180">
        <v>67</v>
      </c>
      <c r="B68" s="180">
        <v>25</v>
      </c>
      <c r="C68" s="186" t="str">
        <f>ΑΝΤΙΣΤΟΙΧΙΣΗ!I211</f>
        <v>Αμοιβές Τρίτων ( Καθαριστήριο και άλλα άμεσα έξοδα )</v>
      </c>
      <c r="D68" s="56">
        <f>'2025_60-69 ΕΞΟΔΑ+ΟΜ 2'!G28</f>
        <v>1736.58</v>
      </c>
      <c r="E68" s="76">
        <f t="shared" ref="E68:E71" si="32">D68/$D$43</f>
        <v>3.5493360877374265E-2</v>
      </c>
      <c r="F68" s="66">
        <f>D68+'2025 Μάρτιος'!F68</f>
        <v>3980.52</v>
      </c>
      <c r="G68" s="76">
        <f t="shared" ref="G68:G71" si="33">F68/$F$43</f>
        <v>2.2989889678154515E-2</v>
      </c>
      <c r="H68" s="56">
        <f>ΠΡΟΥΠΟΛΟΓΙΣΜΟΣ_ΕΞΟΔΑ!G103</f>
        <v>2162.85</v>
      </c>
      <c r="I68" s="426">
        <f t="shared" si="27"/>
        <v>4.2812029243909144E-2</v>
      </c>
      <c r="J68" s="66">
        <f>H68+'2025 Μάρτιος'!J68</f>
        <v>4343.9599999999991</v>
      </c>
      <c r="K68" s="430">
        <f t="shared" si="28"/>
        <v>2.5789151770243435E-2</v>
      </c>
      <c r="L68" s="56">
        <f>'2024_60-69 ΕΞΟΔΑ+ΟΜ 2'!G28</f>
        <v>2162.85</v>
      </c>
      <c r="M68" s="76">
        <f t="shared" si="29"/>
        <v>4.3295741029072833E-2</v>
      </c>
      <c r="N68" s="66">
        <f>L68+'2025 Μάρτιος'!N68</f>
        <v>4343.9599999999991</v>
      </c>
      <c r="O68" s="76">
        <f t="shared" si="30"/>
        <v>2.4464347503261936E-2</v>
      </c>
      <c r="P68" s="66"/>
      <c r="Q68" s="76">
        <f t="shared" si="31"/>
        <v>1.0913046536633402</v>
      </c>
      <c r="R68" s="102"/>
      <c r="S68"/>
      <c r="T68"/>
      <c r="U68"/>
      <c r="V68"/>
    </row>
    <row r="69" spans="1:22" ht="14.5">
      <c r="A69" s="180">
        <v>68</v>
      </c>
      <c r="B69" s="180">
        <v>26</v>
      </c>
      <c r="C69" s="115" t="str">
        <f>ΑΝΤΙΣΤΟΙΧΙΣΗ!I212</f>
        <v>Επισκευές - Συντηρήσεις</v>
      </c>
      <c r="D69" s="56">
        <f>'2025_60-69 ΕΞΟΔΑ+ΟΜ 2'!G29</f>
        <v>234.66</v>
      </c>
      <c r="E69" s="76">
        <f t="shared" si="32"/>
        <v>4.7961349684348805E-3</v>
      </c>
      <c r="F69" s="66">
        <f>D69+'2025 Μάρτιος'!F69</f>
        <v>234.66</v>
      </c>
      <c r="G69" s="76">
        <f t="shared" si="33"/>
        <v>1.3553021996813828E-3</v>
      </c>
      <c r="H69" s="56">
        <f>ΠΡΟΥΠΟΛΟΓΙΣΜΟΣ_ΕΞΟΔΑ!G107</f>
        <v>0</v>
      </c>
      <c r="I69" s="426">
        <f t="shared" si="27"/>
        <v>0</v>
      </c>
      <c r="J69" s="66">
        <f>H69+'2025 Μάρτιος'!J69</f>
        <v>4269.5</v>
      </c>
      <c r="K69" s="430">
        <f t="shared" si="28"/>
        <v>2.534709884139227E-2</v>
      </c>
      <c r="L69" s="56">
        <f>'2024_60-69 ΕΞΟΔΑ+ΟΜ 2'!G29</f>
        <v>0</v>
      </c>
      <c r="M69" s="76">
        <f t="shared" si="29"/>
        <v>0</v>
      </c>
      <c r="N69" s="66">
        <f>L69+'2025 Μάρτιος'!N69</f>
        <v>3634.55</v>
      </c>
      <c r="O69" s="76">
        <f t="shared" si="30"/>
        <v>2.0469086782102207E-2</v>
      </c>
      <c r="P69" s="66"/>
      <c r="Q69" s="76">
        <f t="shared" si="31"/>
        <v>15.488579221000597</v>
      </c>
      <c r="R69" s="102"/>
      <c r="S69"/>
      <c r="T69"/>
      <c r="U69"/>
      <c r="V69"/>
    </row>
    <row r="70" spans="1:22" ht="14.5">
      <c r="A70" s="180">
        <v>69</v>
      </c>
      <c r="B70" s="180">
        <v>27</v>
      </c>
      <c r="C70" s="115" t="str">
        <f>ΑΝΤΙΣΤΟΙΧΙΣΗ!I213</f>
        <v>Φόρος Παρεπιδημούντων</v>
      </c>
      <c r="D70" s="56">
        <v>0</v>
      </c>
      <c r="E70" s="76">
        <f t="shared" si="32"/>
        <v>0</v>
      </c>
      <c r="F70" s="66">
        <f>D70+'2025 Μάρτιος'!F70</f>
        <v>0</v>
      </c>
      <c r="G70" s="76">
        <f t="shared" si="33"/>
        <v>0</v>
      </c>
      <c r="H70" s="56">
        <f>ΠΡΟΥΠΟΛΟΓΙΣΜΟΣ_ΕΞΟΔΑ!G111</f>
        <v>0</v>
      </c>
      <c r="I70" s="426">
        <f t="shared" si="27"/>
        <v>0</v>
      </c>
      <c r="J70" s="66">
        <f>H70+'2025 Μάρτιος'!J70</f>
        <v>0</v>
      </c>
      <c r="K70" s="430">
        <f t="shared" si="28"/>
        <v>0</v>
      </c>
      <c r="L70" s="56">
        <f>'2024_60-69 ΕΞΟΔΑ+ΟΜ 2'!G30</f>
        <v>328.35</v>
      </c>
      <c r="M70" s="76">
        <f t="shared" si="29"/>
        <v>6.572881414289509E-3</v>
      </c>
      <c r="N70" s="66">
        <f>L70+'2025 Μάρτιος'!N70</f>
        <v>609.21</v>
      </c>
      <c r="O70" s="76">
        <f t="shared" si="30"/>
        <v>3.430953586695598E-3</v>
      </c>
      <c r="P70" s="66"/>
      <c r="Q70" s="76" t="e">
        <f t="shared" si="31"/>
        <v>#DIV/0!</v>
      </c>
      <c r="R70" s="102"/>
      <c r="S70"/>
      <c r="T70"/>
      <c r="U70"/>
      <c r="V70"/>
    </row>
    <row r="71" spans="1:22" ht="47.25" customHeight="1">
      <c r="A71" s="180">
        <v>70</v>
      </c>
      <c r="B71" s="180">
        <v>28</v>
      </c>
      <c r="C71" s="186" t="str">
        <f>ΑΝΤΙΣΤΟΙΧΙΣΗ!I214</f>
        <v>Αποσβέσεις ( Κτήρια - Μηχανήματα - Εξοπλισμός )</v>
      </c>
      <c r="D71" s="56">
        <f>'2025_60-69 ΕΞΟΔΑ+ΟΜ 2'!G31</f>
        <v>7839.9766666666674</v>
      </c>
      <c r="E71" s="76">
        <f t="shared" si="32"/>
        <v>0.16023858451680531</v>
      </c>
      <c r="F71" s="66">
        <f>D71+'2025 Μάρτιος'!F71</f>
        <v>31359.906666666669</v>
      </c>
      <c r="G71" s="76">
        <f t="shared" si="33"/>
        <v>0.18112226407200291</v>
      </c>
      <c r="H71" s="56">
        <f>ΠΡΟΥΠΟΛΟΓΙΣΜΟΣ_ΕΞΟΔΑ!G115</f>
        <v>4730.6275000000005</v>
      </c>
      <c r="I71" s="426">
        <f t="shared" si="27"/>
        <v>9.3639301325584678E-2</v>
      </c>
      <c r="J71" s="66">
        <f>H71+'2025 Μάρτιος'!J71</f>
        <v>18922.510000000002</v>
      </c>
      <c r="K71" s="430">
        <f t="shared" si="28"/>
        <v>0.11233885262846556</v>
      </c>
      <c r="L71" s="56">
        <f>'2024_60-69 ΕΞΟΔΑ+ΟΜ 2'!G31</f>
        <v>7839.98</v>
      </c>
      <c r="M71" s="76">
        <f t="shared" si="29"/>
        <v>0.15694002993878928</v>
      </c>
      <c r="N71" s="66">
        <f>L71+'2025 Μάρτιος'!N71</f>
        <v>31359.919999999998</v>
      </c>
      <c r="O71" s="76">
        <f t="shared" si="30"/>
        <v>0.17661303984256169</v>
      </c>
      <c r="P71" s="66"/>
      <c r="Q71" s="76">
        <f t="shared" si="31"/>
        <v>1.0000004251713333</v>
      </c>
      <c r="R71" s="102"/>
      <c r="S71"/>
      <c r="T71"/>
      <c r="U71"/>
      <c r="V71"/>
    </row>
    <row r="72" spans="1:22" ht="47.25" customHeight="1">
      <c r="A72" s="180">
        <v>71</v>
      </c>
      <c r="B72" s="180">
        <v>29</v>
      </c>
      <c r="C72" s="186" t="str">
        <f>ΑΝΤΙΣΤΟΙΧΙΣΗ!I215</f>
        <v>Αναλώσιμα τρόφιμα  (Ομάδα 2**)</v>
      </c>
      <c r="D72" s="56">
        <f>'2025_60-69 ΕΞΟΔΑ+ΟΜ 2'!G32</f>
        <v>1346.45</v>
      </c>
      <c r="E72" s="76">
        <f t="shared" ref="E72:E73" si="34">D72/$D$43</f>
        <v>2.751962809276888E-2</v>
      </c>
      <c r="F72" s="66">
        <f>D72+'2025 Μάρτιος'!F72</f>
        <v>4253.01</v>
      </c>
      <c r="G72" s="76">
        <f t="shared" ref="G72:G73" si="35">F72/$F$43</f>
        <v>2.4563682810308185E-2</v>
      </c>
      <c r="H72" s="56">
        <f>ΠΡΟΥΠΟΛΟΓΙΣΜΟΣ_ΕΞΟΔΑ!G119</f>
        <v>3709.31</v>
      </c>
      <c r="I72" s="426">
        <f t="shared" ref="I72:I73" si="36">H72/$H$43</f>
        <v>7.3423070575733232E-2</v>
      </c>
      <c r="J72" s="66">
        <f>H72+'2025 Μάρτιος'!J72</f>
        <v>7259.3899999999994</v>
      </c>
      <c r="K72" s="430">
        <f t="shared" ref="K72:K73" si="37">J72/$J$43</f>
        <v>4.3097429642397142E-2</v>
      </c>
      <c r="L72" s="56">
        <f>'2024_60-69 ΕΞΟΔΑ+ΟΜ 2'!G32</f>
        <v>3709.31</v>
      </c>
      <c r="M72" s="76">
        <f t="shared" ref="M72:M73" si="38">L72/$L$43</f>
        <v>7.4252641263402516E-2</v>
      </c>
      <c r="N72" s="66">
        <f>L72+'2025 Μάρτιος'!N72</f>
        <v>7259.3899999999994</v>
      </c>
      <c r="O72" s="76">
        <f t="shared" ref="O72:O73" si="39">N72/$N$43</f>
        <v>4.0883488711154041E-2</v>
      </c>
      <c r="P72" s="66"/>
      <c r="Q72" s="76">
        <f t="shared" ref="Q72:Q73" si="40">N72/F72</f>
        <v>1.7068828900002584</v>
      </c>
      <c r="R72" s="102"/>
      <c r="S72"/>
      <c r="T72"/>
      <c r="U72"/>
      <c r="V72"/>
    </row>
    <row r="73" spans="1:22" ht="47.25" customHeight="1">
      <c r="A73" s="180">
        <v>72</v>
      </c>
      <c r="B73" s="180">
        <v>30</v>
      </c>
      <c r="C73" s="186" t="str">
        <f>ΑΝΤΙΣΤΟΙΧΙΣΗ!I216</f>
        <v>Υλικά Καθαριότητας (Ομάδα 2**)</v>
      </c>
      <c r="D73" s="56">
        <f>'2025_60-69 ΕΞΟΔΑ+ΟΜ 2'!G33</f>
        <v>493.78</v>
      </c>
      <c r="E73" s="76">
        <f t="shared" si="34"/>
        <v>1.0092199457571701E-2</v>
      </c>
      <c r="F73" s="66">
        <f>D73+'2025 Μάρτιος'!F73</f>
        <v>493.78</v>
      </c>
      <c r="G73" s="76">
        <f t="shared" si="35"/>
        <v>2.8518755653229064E-3</v>
      </c>
      <c r="H73" s="56">
        <f>ΠΡΟΥΠΟΛΟΓΙΣΜΟΣ_ΕΞΟΔΑ!G123</f>
        <v>0</v>
      </c>
      <c r="I73" s="426">
        <f t="shared" si="36"/>
        <v>0</v>
      </c>
      <c r="J73" s="66">
        <f>H73+'2025 Μάρτιος'!J73</f>
        <v>0</v>
      </c>
      <c r="K73" s="430">
        <f t="shared" si="37"/>
        <v>0</v>
      </c>
      <c r="L73" s="56">
        <f>'2024_60-69 ΕΞΟΔΑ+ΟΜ 2'!G33</f>
        <v>0</v>
      </c>
      <c r="M73" s="76">
        <f t="shared" si="38"/>
        <v>0</v>
      </c>
      <c r="N73" s="66">
        <f>L73+'2025 Μάρτιος'!N73</f>
        <v>0</v>
      </c>
      <c r="O73" s="76">
        <f t="shared" si="39"/>
        <v>0</v>
      </c>
      <c r="P73" s="66"/>
      <c r="Q73" s="76">
        <f t="shared" si="40"/>
        <v>0</v>
      </c>
      <c r="R73" s="102"/>
      <c r="S73"/>
      <c r="T73"/>
      <c r="U73"/>
      <c r="V73"/>
    </row>
    <row r="74" spans="1:22" ht="42.75" customHeight="1">
      <c r="A74" s="174">
        <v>73</v>
      </c>
      <c r="B74" s="174"/>
      <c r="C74" s="187" t="s">
        <v>404</v>
      </c>
      <c r="D74" s="65">
        <f>'2025_60-69 ΕΞΟΔΑ+ΟΜ 2'!G3</f>
        <v>49339.176666666666</v>
      </c>
      <c r="E74" s="299"/>
      <c r="F74" s="65">
        <f>D74+'2025 Μάρτιος'!F74</f>
        <v>173909.72666666668</v>
      </c>
      <c r="G74" s="299"/>
      <c r="H74" s="65">
        <f>SUM(H44:H73)</f>
        <v>50519.67959</v>
      </c>
      <c r="I74" s="299"/>
      <c r="J74" s="65">
        <f>SUM(J44:J73)</f>
        <v>168441.36785500002</v>
      </c>
      <c r="K74" s="299"/>
      <c r="L74" s="65">
        <f>SUM(L44:L73)</f>
        <v>49955.25999999998</v>
      </c>
      <c r="M74" s="299"/>
      <c r="N74" s="65">
        <f>SUM(N44:N73)</f>
        <v>177562.88</v>
      </c>
      <c r="O74" s="299"/>
      <c r="P74" s="65">
        <f>SUM(P44:P73)</f>
        <v>0</v>
      </c>
      <c r="Q74" s="299"/>
      <c r="S74"/>
      <c r="T74"/>
      <c r="U74"/>
      <c r="V74"/>
    </row>
    <row r="75" spans="1:22" ht="22.5" customHeight="1">
      <c r="A75" s="174">
        <v>74</v>
      </c>
      <c r="B75" s="174"/>
      <c r="C75" s="88" t="s">
        <v>382</v>
      </c>
      <c r="D75" s="65">
        <f>D43-D74</f>
        <v>-412.27999999999884</v>
      </c>
      <c r="E75" s="299"/>
      <c r="F75" s="65">
        <f>F43-F74</f>
        <v>-767.52999999996973</v>
      </c>
      <c r="G75" s="299"/>
      <c r="H75" s="65">
        <f>H43-H74</f>
        <v>0</v>
      </c>
      <c r="I75" s="299"/>
      <c r="J75" s="65">
        <f>J43-J74</f>
        <v>0</v>
      </c>
      <c r="K75" s="299"/>
      <c r="L75" s="65">
        <f>L43-L74</f>
        <v>0</v>
      </c>
      <c r="M75" s="299"/>
      <c r="N75" s="65">
        <f>N43-N74</f>
        <v>0</v>
      </c>
      <c r="O75" s="299"/>
      <c r="P75" s="65">
        <f>P43-P74</f>
        <v>0</v>
      </c>
      <c r="Q75" s="299"/>
      <c r="S75"/>
      <c r="T75"/>
      <c r="U75"/>
      <c r="V75"/>
    </row>
    <row r="76" spans="1:22" ht="36" customHeight="1">
      <c r="A76" s="175">
        <v>75</v>
      </c>
      <c r="B76" s="175"/>
      <c r="C76" s="55" t="s">
        <v>387</v>
      </c>
      <c r="D76" s="78">
        <f>D38-D74</f>
        <v>17218.575811209434</v>
      </c>
      <c r="E76" s="300"/>
      <c r="F76" s="78">
        <f>F38-F74</f>
        <v>-32087.290825958713</v>
      </c>
      <c r="G76" s="300"/>
      <c r="H76" s="79">
        <f>H38-H74</f>
        <v>27246.072750387757</v>
      </c>
      <c r="I76" s="300" t="e">
        <f t="shared" ref="I76" si="41">H76/$I$39</f>
        <v>#DIV/0!</v>
      </c>
      <c r="J76" s="79">
        <f>J38-J74</f>
        <v>35761.145983412163</v>
      </c>
      <c r="K76" s="300"/>
      <c r="L76" s="92">
        <f>L38-L74</f>
        <v>16841.147964601798</v>
      </c>
      <c r="M76" s="300"/>
      <c r="N76" s="78">
        <f>N38-N74</f>
        <v>-46257.316991150525</v>
      </c>
      <c r="O76" s="300"/>
      <c r="P76" s="78">
        <f>P38-P74</f>
        <v>10516.872831858454</v>
      </c>
      <c r="Q76" s="300"/>
      <c r="S76"/>
      <c r="T76"/>
      <c r="U76"/>
      <c r="V76"/>
    </row>
    <row r="77" spans="1:22" ht="36" customHeight="1">
      <c r="A77" s="108">
        <v>76</v>
      </c>
      <c r="B77" s="108"/>
      <c r="C77" s="108" t="s">
        <v>401</v>
      </c>
      <c r="D77" s="434" t="str">
        <f>ΑΝΤΙΣΤΟΙΧΙΣΗ!$F$32</f>
        <v xml:space="preserve">ΠΡΑΓΜΑΤΟΠΟΙΗΘΕΝΤΑ ΜΗΝΟΣ ΤΡΕΧ. ΕΤΟΥΣ </v>
      </c>
      <c r="E77" s="434"/>
      <c r="F77" s="434"/>
      <c r="G77" s="434"/>
      <c r="H77" s="434" t="str">
        <f>ΑΝΤΙΣΤΟΙΧΙΣΗ!$F$35</f>
        <v>ΠΡΟΥΠΟΛΟΓΙΣΜΟΣ ΤΡΕΧΟΝΤΟΣ ΕΤΟΥΣ</v>
      </c>
      <c r="I77" s="434"/>
      <c r="J77" s="434"/>
      <c r="K77" s="434"/>
      <c r="L77" s="434" t="str">
        <f>ΑΝΤΙΣΤΟΙΧΙΣΗ!$F$68</f>
        <v>ΠΡΑΓΜΑΤΟΠΟΙΗΘΕΝΤΑ ΠΡΟΗΓΟΥΜΕΝΟΥ ΕΤΟΥΣ</v>
      </c>
      <c r="M77" s="434"/>
      <c r="N77" s="434"/>
      <c r="O77" s="434">
        <f>ΑΝΤΙΣΤΟΙΧΙΣΗ!$D$33</f>
        <v>2024</v>
      </c>
      <c r="P77" s="435" t="str">
        <f>ΑΝΤΙΣΤΟΙΧΙΣΗ!$F$100</f>
        <v xml:space="preserve">ΣΥΓΚΡΙΣΕΙΣ </v>
      </c>
      <c r="Q77" s="435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433" t="str">
        <f>ΑΝΤΙΣΤΟΙΧΙΣΗ!$F$109</f>
        <v xml:space="preserve">ΑΠΡΙΛΙΟΣ ΤΡΕΧΟΝ ΕΤΟΣ </v>
      </c>
      <c r="E78" s="433"/>
      <c r="F78" s="433"/>
      <c r="G78" s="109">
        <f>ΑΝΤΙΣΤΟΙΧΙΣΗ!$D$34</f>
        <v>2025</v>
      </c>
      <c r="H78" s="433" t="str">
        <f>ΑΝΤΙΣΤΟΙΧΙΣΗ!$F$109</f>
        <v xml:space="preserve">ΑΠΡΙΛΙΟΣ ΤΡΕΧΟΝ ΕΤΟΣ </v>
      </c>
      <c r="I78" s="433"/>
      <c r="J78" s="433"/>
      <c r="K78" s="109">
        <f>ΑΝΤΙΣΤΟΙΧΙΣΗ!$D$34</f>
        <v>2025</v>
      </c>
      <c r="L78" s="433" t="str">
        <f>ΑΝΤΙΣΤΟΙΧΙΣΗ!$F$123</f>
        <v>ΑΠΡΙΛΙΟΣ ΠΡΟΗΓΟΥΜΕΝΟΥ ΕΤΟΥΣ</v>
      </c>
      <c r="M78" s="433"/>
      <c r="N78" s="433"/>
      <c r="O78" s="109">
        <f>ΑΝΤΙΣΤΟΙΧΙΣΗ!$D$33</f>
        <v>2024</v>
      </c>
      <c r="P78" s="433"/>
      <c r="Q78" s="433"/>
      <c r="S78"/>
      <c r="T78"/>
      <c r="U78"/>
      <c r="V78"/>
    </row>
    <row r="79" spans="1:22" ht="62.25" customHeight="1">
      <c r="A79" s="173">
        <v>78</v>
      </c>
      <c r="B79" s="173" t="s">
        <v>385</v>
      </c>
      <c r="C79" s="113" t="s">
        <v>407</v>
      </c>
      <c r="D79" s="113" t="s">
        <v>406</v>
      </c>
      <c r="E79" s="114" t="s">
        <v>313</v>
      </c>
      <c r="F79" s="114" t="s">
        <v>314</v>
      </c>
      <c r="G79" s="114" t="s">
        <v>393</v>
      </c>
      <c r="H79" s="114" t="s">
        <v>308</v>
      </c>
      <c r="I79" s="114" t="s">
        <v>315</v>
      </c>
      <c r="J79" s="114" t="s">
        <v>314</v>
      </c>
      <c r="K79" s="114" t="s">
        <v>393</v>
      </c>
      <c r="L79" s="114" t="s">
        <v>308</v>
      </c>
      <c r="M79" s="114" t="s">
        <v>315</v>
      </c>
      <c r="N79" s="114" t="s">
        <v>314</v>
      </c>
      <c r="O79" s="114" t="s">
        <v>393</v>
      </c>
      <c r="P79" s="114" t="s">
        <v>305</v>
      </c>
      <c r="Q79" s="114" t="s">
        <v>306</v>
      </c>
      <c r="S79"/>
      <c r="T79"/>
      <c r="U79"/>
      <c r="V79"/>
    </row>
    <row r="80" spans="1:22" ht="15.5">
      <c r="A80" s="74">
        <v>79</v>
      </c>
      <c r="B80" s="74" t="s">
        <v>1</v>
      </c>
      <c r="C80" s="187" t="s">
        <v>405</v>
      </c>
      <c r="D80" s="65">
        <f>SUM(D81:D110)</f>
        <v>12929.560000000001</v>
      </c>
      <c r="E80" s="82"/>
      <c r="F80" s="65">
        <f>SUM(F81:F110)</f>
        <v>38524.519999999997</v>
      </c>
      <c r="G80" s="82"/>
      <c r="H80" s="65">
        <f>SUM(H81:H110)</f>
        <v>12333.207499999999</v>
      </c>
      <c r="I80" s="82"/>
      <c r="J80" s="65">
        <f>SUM(J81:J110)</f>
        <v>83914.488574999981</v>
      </c>
      <c r="K80" s="82"/>
      <c r="L80" s="65">
        <f>SUM(L81:L110)</f>
        <v>9088.2899999999991</v>
      </c>
      <c r="M80" s="82"/>
      <c r="N80" s="65">
        <f>SUM(N81:N110)</f>
        <v>23621.690000000002</v>
      </c>
      <c r="O80" s="82"/>
      <c r="P80" s="65">
        <f>SUM(P81:P110)</f>
        <v>0</v>
      </c>
      <c r="Q80" s="82"/>
      <c r="S80"/>
      <c r="T80"/>
      <c r="U80"/>
      <c r="V80"/>
    </row>
    <row r="81" spans="1:22" ht="33.75" customHeight="1">
      <c r="A81" s="180">
        <v>80</v>
      </c>
      <c r="B81" s="180">
        <v>1</v>
      </c>
      <c r="C81" s="115" t="str">
        <f>ΑΝΤΙΣΤΟΙΧΙΣΗ!L187</f>
        <v>Μικτές Αποδοχές Developent Department (A.K.Ddep)</v>
      </c>
      <c r="D81" s="116">
        <f>'2025_60-69 ΕΞΟΔΑ+ΟΜ 2'!G37</f>
        <v>2675.96</v>
      </c>
      <c r="E81" s="76">
        <f>D81/$D$111</f>
        <v>0.20696450613942005</v>
      </c>
      <c r="F81" s="116">
        <f>D81+'2025 Μάρτιος'!F81</f>
        <v>7818.87</v>
      </c>
      <c r="G81" s="76">
        <f>F81/$F$80</f>
        <v>0.20295827177080988</v>
      </c>
      <c r="H81" s="56">
        <f>ΠΡΟΥΠΟΛΟΓΙΣΜΟΣ_ΕΞΟΔΑ!G132</f>
        <v>2500</v>
      </c>
      <c r="I81" s="427">
        <f>H81/$H$80</f>
        <v>0.20270477083921601</v>
      </c>
      <c r="J81" s="428">
        <f>H81+'2025 Μάρτιος'!J81</f>
        <v>13900</v>
      </c>
      <c r="K81" s="429">
        <f>J81/$J$80</f>
        <v>0.16564481576476084</v>
      </c>
      <c r="L81" s="116">
        <f>'2024_60-69 ΕΞΟΔΑ+ΟΜ 2'!G35</f>
        <v>2234.79</v>
      </c>
      <c r="M81" s="76">
        <f>L81/$L$80</f>
        <v>0.24589774313979859</v>
      </c>
      <c r="N81" s="66">
        <f>L81+'2025 Μάρτιος'!N81</f>
        <v>7124.15</v>
      </c>
      <c r="O81" s="76">
        <f>N81/$N$80</f>
        <v>0.3015935777668744</v>
      </c>
      <c r="P81" s="58"/>
      <c r="Q81" s="59">
        <f>SUM(D81:P81)</f>
        <v>36255.095763685422</v>
      </c>
      <c r="S81"/>
      <c r="T81"/>
      <c r="U81"/>
      <c r="V81"/>
    </row>
    <row r="82" spans="1:22" ht="28">
      <c r="A82" s="180">
        <v>81</v>
      </c>
      <c r="B82" s="180">
        <v>2</v>
      </c>
      <c r="C82" s="111" t="str">
        <f>ΑΝΤΙΣΤΟΙΧΙΣΗ!L188</f>
        <v>Μικτές Αποδοχές Reservation department (Α.Κ.RDep )</v>
      </c>
      <c r="D82" s="116">
        <f>'2025_60-69 ΕΞΟΔΑ+ΟΜ 2'!G38</f>
        <v>2645.07</v>
      </c>
      <c r="E82" s="76">
        <f t="shared" ref="E82:E105" si="42">D82/$D$111</f>
        <v>0.20457540705174809</v>
      </c>
      <c r="F82" s="116">
        <f>D82+'2025 Μάρτιος'!F82</f>
        <v>7848.6900000000005</v>
      </c>
      <c r="G82" s="76">
        <f t="shared" ref="G82:G105" si="43">F82/$F$80</f>
        <v>0.20373232424440332</v>
      </c>
      <c r="H82" s="56">
        <f>ΠΡΟΥΠΟΛΟΓΙΣΜΟΣ_ΕΞΟΔΑ!G136</f>
        <v>2425</v>
      </c>
      <c r="I82" s="427">
        <f t="shared" ref="I82:I105" si="44">H82/$H$80</f>
        <v>0.19662362771403954</v>
      </c>
      <c r="J82" s="428">
        <f>H82+'2025 Μάρτιος'!J82</f>
        <v>12975</v>
      </c>
      <c r="K82" s="429">
        <f t="shared" ref="K82:K104" si="45">J82/$J$80</f>
        <v>0.15462168953581093</v>
      </c>
      <c r="L82" s="116">
        <v>1730.5800000000002</v>
      </c>
      <c r="M82" s="76">
        <f t="shared" ref="M82:M105" si="46">L82/$L$80</f>
        <v>0.19041865961583537</v>
      </c>
      <c r="N82" s="66">
        <f>L82+'2025 Μάρτιος'!N82</f>
        <v>1730.5800000000002</v>
      </c>
      <c r="O82" s="76">
        <f t="shared" ref="O82:O105" si="47">N82/$N$80</f>
        <v>7.326232797060668E-2</v>
      </c>
      <c r="P82" s="58"/>
      <c r="Q82" s="59">
        <f t="shared" ref="Q82:Q105" si="48">SUM(D82:P82)</f>
        <v>29355.943234036135</v>
      </c>
      <c r="S82"/>
      <c r="T82"/>
      <c r="U82"/>
      <c r="V82"/>
    </row>
    <row r="83" spans="1:22" ht="28">
      <c r="A83" s="180">
        <v>82</v>
      </c>
      <c r="B83" s="180">
        <v>3</v>
      </c>
      <c r="C83" s="111" t="str">
        <f>ΑΝΤΙΣΤΟΙΧΙΣΗ!L189</f>
        <v>Μικτές Αποδοχές Marketing (Α.Κ.MDep )</v>
      </c>
      <c r="D83" s="116">
        <f>'2025_60-69 ΕΞΟΔΑ+ΟΜ 2'!G39</f>
        <v>1629.6599999999999</v>
      </c>
      <c r="E83" s="76">
        <f t="shared" si="42"/>
        <v>0.12604141208208167</v>
      </c>
      <c r="F83" s="116">
        <f>D83+'2025 Μάρτιος'!F83</f>
        <v>4932.1000000000004</v>
      </c>
      <c r="G83" s="76">
        <f t="shared" si="43"/>
        <v>0.12802495657311241</v>
      </c>
      <c r="H83" s="56">
        <f>ΠΡΟΥΠΟΛΟΓΙΣΜΟΣ_ΕΞΟΔΑ!G140</f>
        <v>1900</v>
      </c>
      <c r="I83" s="427">
        <f t="shared" si="44"/>
        <v>0.15405562583780416</v>
      </c>
      <c r="J83" s="428">
        <f>H83+'2025 Μάρτιος'!J83</f>
        <v>7600</v>
      </c>
      <c r="K83" s="429">
        <f t="shared" si="45"/>
        <v>9.0568388475696579E-2</v>
      </c>
      <c r="L83" s="116">
        <v>2128.84</v>
      </c>
      <c r="M83" s="76">
        <f t="shared" si="46"/>
        <v>0.23423988451072758</v>
      </c>
      <c r="N83" s="66">
        <f>L83+'2025 Μάρτιος'!N83</f>
        <v>5933.05</v>
      </c>
      <c r="O83" s="76">
        <f t="shared" si="47"/>
        <v>0.25116958185464289</v>
      </c>
      <c r="P83" s="58"/>
      <c r="Q83" s="59">
        <f t="shared" si="48"/>
        <v>24124.634099849332</v>
      </c>
      <c r="S83"/>
      <c r="T83"/>
      <c r="U83"/>
      <c r="V83"/>
    </row>
    <row r="84" spans="1:22" ht="28">
      <c r="A84" s="180">
        <v>83</v>
      </c>
      <c r="B84" s="180">
        <v>4</v>
      </c>
      <c r="C84" s="111" t="str">
        <f>ΑΝΤΙΣΤΟΙΧΙΣΗ!L190</f>
        <v>Μικτές Αποδοχές Sales (Α.Κ.SDep )</v>
      </c>
      <c r="D84" s="116">
        <f>'2025_60-69 ΕΞΟΔΑ+ΟΜ 2'!G40</f>
        <v>1744.5300000000002</v>
      </c>
      <c r="E84" s="76">
        <f t="shared" si="42"/>
        <v>0.13492570512840343</v>
      </c>
      <c r="F84" s="116">
        <f>D84+'2025 Μάρτιος'!F84</f>
        <v>5213.8899999999994</v>
      </c>
      <c r="G84" s="76">
        <f t="shared" si="43"/>
        <v>0.13533951883112366</v>
      </c>
      <c r="H84" s="56">
        <f>ΠΡΟΥΠΟΛΟΓΙΣΜΟΣ_ΕΞΟΔΑ!G144</f>
        <v>1750</v>
      </c>
      <c r="I84" s="427">
        <f t="shared" si="44"/>
        <v>0.14189333958745121</v>
      </c>
      <c r="J84" s="428">
        <f>H84+'2025 Μάρτιος'!J84</f>
        <v>5258.66</v>
      </c>
      <c r="K84" s="429">
        <f t="shared" si="45"/>
        <v>6.2666889702842968E-2</v>
      </c>
      <c r="L84" s="116">
        <v>0</v>
      </c>
      <c r="M84" s="76">
        <f t="shared" si="46"/>
        <v>0</v>
      </c>
      <c r="N84" s="66">
        <f>L84+'2025 Μάρτιος'!N84</f>
        <v>0</v>
      </c>
      <c r="O84" s="76">
        <f t="shared" si="47"/>
        <v>0</v>
      </c>
      <c r="P84" s="58"/>
      <c r="Q84" s="59">
        <f t="shared" si="48"/>
        <v>13967.554825453248</v>
      </c>
      <c r="S84"/>
      <c r="T84"/>
      <c r="U84"/>
      <c r="V84"/>
    </row>
    <row r="85" spans="1:22" ht="24.75" customHeight="1">
      <c r="A85" s="180">
        <v>84</v>
      </c>
      <c r="B85" s="180">
        <v>5</v>
      </c>
      <c r="C85" s="111" t="str">
        <f>ΑΝΤΙΣΤΟΙΧΙΣΗ!L191</f>
        <v>Ασφαλιστικές εισφορές (Α.Κ.DDep)</v>
      </c>
      <c r="D85" s="116">
        <f>'2025_60-69 ΕΞΟΔΑ+ΟΜ 2'!G41</f>
        <v>523.53</v>
      </c>
      <c r="E85" s="76">
        <f t="shared" si="42"/>
        <v>4.0490937046581625E-2</v>
      </c>
      <c r="F85" s="116">
        <f>D85+'2025 Μάρτιος'!F85</f>
        <v>1578.8</v>
      </c>
      <c r="G85" s="76">
        <f t="shared" si="43"/>
        <v>4.0981691660272476E-2</v>
      </c>
      <c r="H85" s="56">
        <f>ΠΡΟΥΠΟΛΟΓΙΣΜΟΣ_ΕΞΟΔΑ!G148</f>
        <v>522.96</v>
      </c>
      <c r="I85" s="427">
        <f t="shared" si="44"/>
        <v>4.2402594783230566E-2</v>
      </c>
      <c r="J85" s="428">
        <f>H85+'2025 Μάρτιος'!J85</f>
        <v>2767.33</v>
      </c>
      <c r="K85" s="429">
        <f t="shared" si="45"/>
        <v>3.2977976115848601E-2</v>
      </c>
      <c r="L85" s="116">
        <v>498.13</v>
      </c>
      <c r="M85" s="76">
        <f t="shared" si="46"/>
        <v>5.4810090787155784E-2</v>
      </c>
      <c r="N85" s="66">
        <f>L85+'2025 Μάρτιος'!N85</f>
        <v>1287.1500000000001</v>
      </c>
      <c r="O85" s="76">
        <f t="shared" si="47"/>
        <v>5.4490174073065896E-2</v>
      </c>
      <c r="P85" s="58"/>
      <c r="Q85" s="59">
        <f t="shared" si="48"/>
        <v>7178.1661534644672</v>
      </c>
      <c r="S85"/>
      <c r="T85"/>
      <c r="U85"/>
      <c r="V85"/>
    </row>
    <row r="86" spans="1:22" ht="33" customHeight="1">
      <c r="A86" s="180">
        <v>85</v>
      </c>
      <c r="B86" s="180">
        <v>6</v>
      </c>
      <c r="C86" s="117" t="str">
        <f>ΑΝΤΙΣΤΟΙΧΙΣΗ!L192</f>
        <v>Ασφαλιστικές εισφορές (Α.Κ.RDep)</v>
      </c>
      <c r="D86" s="116">
        <f>'2025_60-69 ΕΞΟΔΑ+ΟΜ 2'!G42</f>
        <v>530.74</v>
      </c>
      <c r="E86" s="76">
        <f t="shared" si="42"/>
        <v>4.1048573965394027E-2</v>
      </c>
      <c r="F86" s="116">
        <f>D86+'2025 Μάρτιος'!F86</f>
        <v>1599.23</v>
      </c>
      <c r="G86" s="76">
        <f t="shared" si="43"/>
        <v>4.1512003264414461E-2</v>
      </c>
      <c r="H86" s="56">
        <f>ΠΡΟΥΠΟΛΟΓΙΣΜΟΣ_ΕΞΟΔΑ!G152</f>
        <v>800.78249999999991</v>
      </c>
      <c r="I86" s="427">
        <f t="shared" si="44"/>
        <v>6.4928973261821787E-2</v>
      </c>
      <c r="J86" s="428">
        <f>H86+'2025 Μάρτιος'!J86</f>
        <v>2475.9974999999999</v>
      </c>
      <c r="K86" s="429">
        <f t="shared" si="45"/>
        <v>2.9506197821691251E-2</v>
      </c>
      <c r="L86" s="116">
        <v>385.75</v>
      </c>
      <c r="M86" s="76">
        <f t="shared" si="46"/>
        <v>4.2444728326230793E-2</v>
      </c>
      <c r="N86" s="66">
        <f>L86+'2025 Μάρτιος'!N86</f>
        <v>686.56999999999994</v>
      </c>
      <c r="O86" s="76">
        <f t="shared" si="47"/>
        <v>2.9065236229922579E-2</v>
      </c>
      <c r="P86" s="58"/>
      <c r="Q86" s="59">
        <f t="shared" si="48"/>
        <v>6479.3185057128685</v>
      </c>
      <c r="S86"/>
      <c r="T86"/>
      <c r="U86"/>
      <c r="V86" s="237"/>
    </row>
    <row r="87" spans="1:22" ht="31.5" customHeight="1">
      <c r="A87" s="180">
        <v>86</v>
      </c>
      <c r="B87" s="180">
        <v>7</v>
      </c>
      <c r="C87" s="117" t="str">
        <f>ΑΝΤΙΣΤΟΙΧΙΣΗ!L193</f>
        <v>Ασφαλιστικές εισφορές (Α.Κ.MDep)</v>
      </c>
      <c r="D87" s="116">
        <f>'2025_60-69 ΕΞΟΔΑ+ΟΜ 2'!G43</f>
        <v>231.44</v>
      </c>
      <c r="E87" s="76">
        <f t="shared" si="42"/>
        <v>1.79000677517255E-2</v>
      </c>
      <c r="F87" s="116">
        <f>D87+'2025 Μάρτιος'!F87</f>
        <v>685.71</v>
      </c>
      <c r="G87" s="76">
        <f t="shared" si="43"/>
        <v>1.779931326853651E-2</v>
      </c>
      <c r="H87" s="56">
        <f>ΠΡΟΥΠΟΛΟΓΙΣΜΟΣ_ΕΞΟΔΑ!G156</f>
        <v>392.21999999999991</v>
      </c>
      <c r="I87" s="427">
        <f t="shared" si="44"/>
        <v>3.1801946087422914E-2</v>
      </c>
      <c r="J87" s="428">
        <f>H87+'2025 Μάρτιος'!J87</f>
        <v>20589.580000000002</v>
      </c>
      <c r="K87" s="429">
        <f t="shared" si="45"/>
        <v>0.24536382631466222</v>
      </c>
      <c r="L87" s="116">
        <v>427.49</v>
      </c>
      <c r="M87" s="76">
        <f t="shared" si="46"/>
        <v>4.7037451489774208E-2</v>
      </c>
      <c r="N87" s="66">
        <f>L87+'2025 Μάρτιος'!N87</f>
        <v>1185.47</v>
      </c>
      <c r="O87" s="76">
        <f t="shared" si="47"/>
        <v>5.0185655641065474E-2</v>
      </c>
      <c r="P87" s="58"/>
      <c r="Q87" s="59">
        <f t="shared" si="48"/>
        <v>23512.320088260556</v>
      </c>
      <c r="S87"/>
      <c r="T87"/>
      <c r="U87"/>
      <c r="V87" s="237"/>
    </row>
    <row r="88" spans="1:22" ht="30" customHeight="1">
      <c r="A88" s="180">
        <v>87</v>
      </c>
      <c r="B88" s="180">
        <v>8</v>
      </c>
      <c r="C88" s="117" t="str">
        <f>ΑΝΤΙΣΤΟΙΧΙΣΗ!L194</f>
        <v>Ασφαλιστικές εισφορές (Α.Κ.SDep)</v>
      </c>
      <c r="D88" s="116">
        <f>'2025_60-69 ΕΞΟΔΑ+ΟΜ 2'!G44</f>
        <v>241.26</v>
      </c>
      <c r="E88" s="76">
        <f t="shared" si="42"/>
        <v>1.8659567688304936E-2</v>
      </c>
      <c r="F88" s="116">
        <f>D88+'2025 Μάρτιος'!F88</f>
        <v>720.79</v>
      </c>
      <c r="G88" s="76">
        <f t="shared" si="43"/>
        <v>1.8709902161013297E-2</v>
      </c>
      <c r="H88" s="56">
        <f>ΠΡΟΥΠΟΛΟΓΙΣΜΟΣ_ΕΞΟΔΑ!G160</f>
        <v>359.53499999999997</v>
      </c>
      <c r="I88" s="427">
        <f t="shared" si="44"/>
        <v>2.9151783913471011E-2</v>
      </c>
      <c r="J88" s="428">
        <f>H88+'2025 Μάρτιος'!J88</f>
        <v>599.22499999999991</v>
      </c>
      <c r="K88" s="429">
        <f t="shared" si="45"/>
        <v>7.140900340045957E-3</v>
      </c>
      <c r="L88" s="116">
        <v>0</v>
      </c>
      <c r="M88" s="76">
        <f t="shared" si="46"/>
        <v>0</v>
      </c>
      <c r="N88" s="66">
        <f>L88+'2025 Μάρτιος'!N88</f>
        <v>0</v>
      </c>
      <c r="O88" s="76">
        <f t="shared" si="47"/>
        <v>0</v>
      </c>
      <c r="P88" s="58"/>
      <c r="Q88" s="59">
        <f t="shared" si="48"/>
        <v>1920.8836621541027</v>
      </c>
      <c r="S88"/>
      <c r="T88"/>
      <c r="U88"/>
      <c r="V88" s="237"/>
    </row>
    <row r="89" spans="1:22" ht="14">
      <c r="A89" s="180">
        <v>88</v>
      </c>
      <c r="B89" s="180">
        <v>9</v>
      </c>
      <c r="C89" s="118" t="str">
        <f>ΑΝΤΙΣΤΟΙΧΙΣΗ!L195</f>
        <v>Ενοίκιο</v>
      </c>
      <c r="D89" s="116">
        <f>'2025_60-69 ΕΞΟΔΑ+ΟΜ 2'!G45</f>
        <v>0</v>
      </c>
      <c r="E89" s="76">
        <f t="shared" si="42"/>
        <v>0</v>
      </c>
      <c r="F89" s="116">
        <f>D89+'2025 Μάρτιος'!F89</f>
        <v>0</v>
      </c>
      <c r="G89" s="76">
        <f t="shared" si="43"/>
        <v>0</v>
      </c>
      <c r="H89" s="425">
        <f>ΠΡΟΥΠΟΛΟΓΙΣΜΟΣ_ΕΞΟΔΑ!G164</f>
        <v>0</v>
      </c>
      <c r="I89" s="427">
        <f t="shared" si="44"/>
        <v>0</v>
      </c>
      <c r="J89" s="428">
        <f>H89+'2025 Μάρτιος'!J89</f>
        <v>704.16327999999999</v>
      </c>
      <c r="K89" s="429">
        <f t="shared" si="45"/>
        <v>8.3914386175474604E-3</v>
      </c>
      <c r="L89" s="116">
        <v>0</v>
      </c>
      <c r="M89" s="76">
        <f t="shared" si="46"/>
        <v>0</v>
      </c>
      <c r="N89" s="66">
        <f>L89+'2025 Μάρτιος'!N89</f>
        <v>0</v>
      </c>
      <c r="O89" s="76">
        <f t="shared" si="47"/>
        <v>0</v>
      </c>
      <c r="P89" s="119"/>
      <c r="Q89" s="59">
        <f t="shared" si="48"/>
        <v>704.17167143861752</v>
      </c>
      <c r="S89"/>
      <c r="T89"/>
      <c r="U89"/>
      <c r="V89"/>
    </row>
    <row r="90" spans="1:22" ht="15" customHeight="1">
      <c r="A90" s="180">
        <v>89</v>
      </c>
      <c r="B90" s="180">
        <v>10</v>
      </c>
      <c r="C90" s="115" t="str">
        <f>ΑΝΤΙΣΤΟΙΧΙΣΗ!L196</f>
        <v xml:space="preserve">Χαρτόσημο ενοικίων </v>
      </c>
      <c r="D90" s="116">
        <f>'2025_60-69 ΕΞΟΔΑ+ΟΜ 2'!G46</f>
        <v>0</v>
      </c>
      <c r="E90" s="76">
        <f t="shared" si="42"/>
        <v>0</v>
      </c>
      <c r="F90" s="116">
        <f>D90+'2025 Μάρτιος'!F90</f>
        <v>0</v>
      </c>
      <c r="G90" s="76">
        <f t="shared" si="43"/>
        <v>0</v>
      </c>
      <c r="H90" s="425">
        <f>ΠΡΟΥΠΟΛΟΓΙΣΜΟΣ_ΕΞΟΔΑ!G168</f>
        <v>0</v>
      </c>
      <c r="I90" s="427">
        <f t="shared" si="44"/>
        <v>0</v>
      </c>
      <c r="J90" s="428">
        <f>H90+'2025 Μάρτιος'!J90</f>
        <v>1017.75</v>
      </c>
      <c r="K90" s="429">
        <f t="shared" si="45"/>
        <v>1.2128418075150025E-2</v>
      </c>
      <c r="L90" s="116">
        <v>0</v>
      </c>
      <c r="M90" s="76">
        <f t="shared" si="46"/>
        <v>0</v>
      </c>
      <c r="N90" s="66">
        <f>L90+'2025 Μάρτιος'!N90</f>
        <v>0</v>
      </c>
      <c r="O90" s="76">
        <f t="shared" si="47"/>
        <v>0</v>
      </c>
      <c r="P90" s="119"/>
      <c r="Q90" s="59">
        <f t="shared" si="48"/>
        <v>1017.7621284180751</v>
      </c>
      <c r="S90"/>
      <c r="T90"/>
      <c r="U90"/>
      <c r="V90"/>
    </row>
    <row r="91" spans="1:22" ht="14">
      <c r="A91" s="180">
        <v>90</v>
      </c>
      <c r="B91" s="180">
        <v>11</v>
      </c>
      <c r="C91" s="115" t="str">
        <f>ΑΝΤΙΣΤΟΙΧΙΣΗ!L197</f>
        <v xml:space="preserve">Κοινόχρηστες Δαπάνες </v>
      </c>
      <c r="D91" s="116">
        <f>'2025_60-69 ΕΞΟΔΑ+ΟΜ 2'!G47</f>
        <v>0</v>
      </c>
      <c r="E91" s="76">
        <f t="shared" si="42"/>
        <v>0</v>
      </c>
      <c r="F91" s="116">
        <f>D91+'2025 Μάρτιος'!F91</f>
        <v>0</v>
      </c>
      <c r="G91" s="76">
        <f t="shared" si="43"/>
        <v>0</v>
      </c>
      <c r="H91" s="425">
        <f>ΠΡΟΥΠΟΛΟΓΙΣΜΟΣ_ΕΞΟΔΑ!G172</f>
        <v>0</v>
      </c>
      <c r="I91" s="427">
        <f t="shared" si="44"/>
        <v>0</v>
      </c>
      <c r="J91" s="428">
        <f>H91+'2025 Μάρτιος'!J91</f>
        <v>1427.8627949999998</v>
      </c>
      <c r="K91" s="429">
        <f t="shared" si="45"/>
        <v>1.7015688461520247E-2</v>
      </c>
      <c r="L91" s="116">
        <v>0</v>
      </c>
      <c r="M91" s="76">
        <f t="shared" si="46"/>
        <v>0</v>
      </c>
      <c r="N91" s="66">
        <f>L91+'2025 Μάρτιος'!N91</f>
        <v>0</v>
      </c>
      <c r="O91" s="76">
        <f t="shared" si="47"/>
        <v>0</v>
      </c>
      <c r="P91" s="119"/>
      <c r="Q91" s="59">
        <f t="shared" si="48"/>
        <v>1427.8798106884612</v>
      </c>
      <c r="S91"/>
      <c r="T91"/>
      <c r="U91"/>
      <c r="V91"/>
    </row>
    <row r="92" spans="1:22" ht="14.5">
      <c r="A92" s="180">
        <v>91</v>
      </c>
      <c r="B92" s="180">
        <v>12</v>
      </c>
      <c r="C92" s="117" t="str">
        <f>ΑΝΤΙΣΤΟΙΧΙΣΗ!L198</f>
        <v xml:space="preserve">Ενέργεια </v>
      </c>
      <c r="D92" s="116">
        <f>'2025_60-69 ΕΞΟΔΑ+ΟΜ 2'!G48</f>
        <v>0</v>
      </c>
      <c r="E92" s="76">
        <f t="shared" si="42"/>
        <v>0</v>
      </c>
      <c r="F92" s="116">
        <f>D92+'2025 Μάρτιος'!F92</f>
        <v>0</v>
      </c>
      <c r="G92" s="76">
        <f t="shared" si="43"/>
        <v>0</v>
      </c>
      <c r="H92" s="56">
        <f>ΠΡΟΥΠΟΛΟΓΙΣΜΟΣ_ΕΞΟΔΑ!G176</f>
        <v>0</v>
      </c>
      <c r="I92" s="427">
        <f t="shared" si="44"/>
        <v>0</v>
      </c>
      <c r="J92" s="428">
        <f>H92+'2025 Μάρτιος'!J92</f>
        <v>0</v>
      </c>
      <c r="K92" s="429">
        <f t="shared" si="45"/>
        <v>0</v>
      </c>
      <c r="L92" s="116">
        <v>0</v>
      </c>
      <c r="M92" s="76">
        <f t="shared" si="46"/>
        <v>0</v>
      </c>
      <c r="N92" s="66">
        <f>L92+'2025 Μάρτιος'!N92</f>
        <v>0</v>
      </c>
      <c r="O92" s="76">
        <f t="shared" si="47"/>
        <v>0</v>
      </c>
      <c r="P92" s="58"/>
      <c r="Q92" s="59">
        <f t="shared" si="48"/>
        <v>0</v>
      </c>
      <c r="S92"/>
      <c r="T92"/>
      <c r="U92"/>
      <c r="V92" s="237"/>
    </row>
    <row r="93" spans="1:22" ht="28.5" customHeight="1">
      <c r="A93" s="180">
        <v>92</v>
      </c>
      <c r="B93" s="180">
        <v>13</v>
      </c>
      <c r="C93" s="115" t="str">
        <f>ΑΝΤΙΣΤΟΙΧΙΣΗ!L199</f>
        <v xml:space="preserve">Τηλεπικοινωνίες (Τηλεφωνία &amp; Διαδίκτυο) </v>
      </c>
      <c r="D93" s="116">
        <f>'2025_60-69 ΕΞΟΔΑ+ΟΜ 2'!G49</f>
        <v>0</v>
      </c>
      <c r="E93" s="76">
        <f t="shared" si="42"/>
        <v>0</v>
      </c>
      <c r="F93" s="116">
        <f>D93+'2025 Μάρτιος'!F93</f>
        <v>0</v>
      </c>
      <c r="G93" s="76">
        <f t="shared" si="43"/>
        <v>0</v>
      </c>
      <c r="H93" s="56">
        <f>ΠΡΟΥΠΟΛΟΓΙΣΜΟΣ_ΕΞΟΔΑ!G180</f>
        <v>0</v>
      </c>
      <c r="I93" s="427">
        <f t="shared" si="44"/>
        <v>0</v>
      </c>
      <c r="J93" s="428">
        <f>H93+'2025 Μάρτιος'!J93</f>
        <v>484.59000000000003</v>
      </c>
      <c r="K93" s="429">
        <f t="shared" si="45"/>
        <v>5.7748072857155006E-3</v>
      </c>
      <c r="L93" s="116">
        <v>0</v>
      </c>
      <c r="M93" s="76">
        <f t="shared" si="46"/>
        <v>0</v>
      </c>
      <c r="N93" s="66">
        <f>L93+'2025 Μάρτιος'!N93</f>
        <v>0</v>
      </c>
      <c r="O93" s="76">
        <f t="shared" si="47"/>
        <v>0</v>
      </c>
      <c r="P93" s="58"/>
      <c r="Q93" s="59">
        <f t="shared" si="48"/>
        <v>484.59577480728575</v>
      </c>
      <c r="S93"/>
      <c r="T93"/>
      <c r="U93"/>
      <c r="V93"/>
    </row>
    <row r="94" spans="1:22" ht="14">
      <c r="A94" s="180">
        <v>93</v>
      </c>
      <c r="B94" s="180">
        <v>14</v>
      </c>
      <c r="C94" s="115" t="str">
        <f>ΑΝΤΙΣΤΟΙΧΙΣΗ!L200</f>
        <v xml:space="preserve">Ύδρευση </v>
      </c>
      <c r="D94" s="116">
        <f>'2025_60-69 ΕΞΟΔΑ+ΟΜ 2'!G50</f>
        <v>0</v>
      </c>
      <c r="E94" s="76">
        <f t="shared" si="42"/>
        <v>0</v>
      </c>
      <c r="F94" s="116">
        <f>D94+'2025 Μάρτιος'!F94</f>
        <v>0</v>
      </c>
      <c r="G94" s="76">
        <f t="shared" si="43"/>
        <v>0</v>
      </c>
      <c r="H94" s="120">
        <f>ΠΡΟΥΠΟΛΟΓΙΣΜΟΣ_ΕΞΟΔΑ!G184</f>
        <v>0</v>
      </c>
      <c r="I94" s="427">
        <f t="shared" si="44"/>
        <v>0</v>
      </c>
      <c r="J94" s="428">
        <f>H94+'2025 Μάρτιος'!J94</f>
        <v>-26.949999999999974</v>
      </c>
      <c r="K94" s="429">
        <f t="shared" si="45"/>
        <v>-3.2116027229210794E-4</v>
      </c>
      <c r="L94" s="116">
        <v>0</v>
      </c>
      <c r="M94" s="76">
        <f t="shared" si="46"/>
        <v>0</v>
      </c>
      <c r="N94" s="66">
        <f>L94+'2025 Μάρτιος'!N94</f>
        <v>0</v>
      </c>
      <c r="O94" s="76">
        <f t="shared" si="47"/>
        <v>0</v>
      </c>
      <c r="P94" s="120"/>
      <c r="Q94" s="59">
        <f t="shared" si="48"/>
        <v>-26.950321160272267</v>
      </c>
      <c r="S94"/>
      <c r="T94"/>
      <c r="U94"/>
      <c r="V94"/>
    </row>
    <row r="95" spans="1:22" ht="14.5">
      <c r="A95" s="180">
        <v>94</v>
      </c>
      <c r="B95" s="180">
        <v>15</v>
      </c>
      <c r="C95" s="115" t="str">
        <f>ΑΝΤΙΣΤΟΙΧΙΣΗ!L201</f>
        <v xml:space="preserve">Ασφάλιστρα </v>
      </c>
      <c r="D95" s="116">
        <f>'2025_60-69 ΕΞΟΔΑ+ΟΜ 2'!G51</f>
        <v>0</v>
      </c>
      <c r="E95" s="76">
        <f t="shared" si="42"/>
        <v>0</v>
      </c>
      <c r="F95" s="116">
        <f>D95+'2025 Μάρτιος'!F95</f>
        <v>0</v>
      </c>
      <c r="G95" s="76">
        <f t="shared" si="43"/>
        <v>0</v>
      </c>
      <c r="H95" s="56">
        <f>ΠΡΟΥΠΟΛΟΓΙΣΜΟΣ_ΕΞΟΔΑ!G188</f>
        <v>0</v>
      </c>
      <c r="I95" s="427">
        <f t="shared" si="44"/>
        <v>0</v>
      </c>
      <c r="J95" s="428">
        <f>H95+'2025 Μάρτιος'!J95</f>
        <v>768.31000000000017</v>
      </c>
      <c r="K95" s="429">
        <f t="shared" si="45"/>
        <v>9.1558682302319006E-3</v>
      </c>
      <c r="L95" s="116">
        <v>0</v>
      </c>
      <c r="M95" s="76">
        <f t="shared" si="46"/>
        <v>0</v>
      </c>
      <c r="N95" s="66">
        <f>L95+'2025 Μάρτιος'!N95</f>
        <v>246.76</v>
      </c>
      <c r="O95" s="76">
        <f t="shared" si="47"/>
        <v>1.0446331316683944E-2</v>
      </c>
      <c r="P95" s="58"/>
      <c r="Q95" s="59">
        <f t="shared" si="48"/>
        <v>1015.089602199547</v>
      </c>
      <c r="S95"/>
      <c r="T95"/>
      <c r="U95"/>
      <c r="V95"/>
    </row>
    <row r="96" spans="1:22" ht="14.5">
      <c r="A96" s="180">
        <v>95</v>
      </c>
      <c r="B96" s="180">
        <v>16</v>
      </c>
      <c r="C96" s="115" t="str">
        <f>ΑΝΤΙΣΤΟΙΧΙΣΗ!L202</f>
        <v xml:space="preserve">Έντυπα και γραφική Ύλη </v>
      </c>
      <c r="D96" s="116">
        <f>'2025_60-69 ΕΞΟΔΑ+ΟΜ 2'!G52</f>
        <v>34.4</v>
      </c>
      <c r="E96" s="76">
        <f t="shared" si="42"/>
        <v>2.6605700426000573E-3</v>
      </c>
      <c r="F96" s="116">
        <f>D96+'2025 Μάρτιος'!F96</f>
        <v>304.21999999999997</v>
      </c>
      <c r="G96" s="76">
        <f t="shared" si="43"/>
        <v>7.8967888503218217E-3</v>
      </c>
      <c r="H96" s="56">
        <f>ΠΡΟΥΠΟΛΟΓΙΣΜΟΣ_ΕΞΟΔΑ!G192</f>
        <v>0</v>
      </c>
      <c r="I96" s="427">
        <f t="shared" si="44"/>
        <v>0</v>
      </c>
      <c r="J96" s="428">
        <f>H96+'2025 Μάρτιος'!J96</f>
        <v>12.879999999999999</v>
      </c>
      <c r="K96" s="429">
        <f t="shared" si="45"/>
        <v>1.534895846798647E-4</v>
      </c>
      <c r="L96" s="116">
        <v>0</v>
      </c>
      <c r="M96" s="76">
        <f t="shared" si="46"/>
        <v>0</v>
      </c>
      <c r="N96" s="66">
        <f>L96+'2025 Μάρτιος'!N96</f>
        <v>8.0399999999999991</v>
      </c>
      <c r="O96" s="76">
        <f t="shared" si="47"/>
        <v>3.4036514745557994E-4</v>
      </c>
      <c r="P96" s="58"/>
      <c r="Q96" s="59">
        <f t="shared" si="48"/>
        <v>359.55105121362504</v>
      </c>
      <c r="S96"/>
      <c r="T96"/>
      <c r="U96"/>
      <c r="V96"/>
    </row>
    <row r="97" spans="1:22" ht="14.5">
      <c r="A97" s="180">
        <v>96</v>
      </c>
      <c r="B97" s="180">
        <v>17</v>
      </c>
      <c r="C97" s="115" t="str">
        <f>ΑΝΤΙΣΤΟΙΧΙΣΗ!L203</f>
        <v xml:space="preserve">Υλικά Καθαριότητας </v>
      </c>
      <c r="D97" s="116">
        <f>'2025_60-69 ΕΞΟΔΑ+ΟΜ 2'!G53</f>
        <v>0</v>
      </c>
      <c r="E97" s="76">
        <f t="shared" si="42"/>
        <v>0</v>
      </c>
      <c r="F97" s="116">
        <f>D97+'2025 Μάρτιος'!F97</f>
        <v>0</v>
      </c>
      <c r="G97" s="76">
        <f t="shared" si="43"/>
        <v>0</v>
      </c>
      <c r="H97" s="56">
        <f>ΠΡΟΥΠΟΛΟΓΙΣΜΟΣ_ΕΞΟΔΑ!G196</f>
        <v>0</v>
      </c>
      <c r="I97" s="427">
        <f t="shared" si="44"/>
        <v>0</v>
      </c>
      <c r="J97" s="428">
        <f>H97+'2025 Μάρτιος'!J97</f>
        <v>0</v>
      </c>
      <c r="K97" s="429">
        <f t="shared" si="45"/>
        <v>0</v>
      </c>
      <c r="L97" s="116">
        <v>0</v>
      </c>
      <c r="M97" s="76">
        <f t="shared" si="46"/>
        <v>0</v>
      </c>
      <c r="N97" s="66">
        <f>L97+'2025 Μάρτιος'!N97</f>
        <v>0</v>
      </c>
      <c r="O97" s="76">
        <f t="shared" si="47"/>
        <v>0</v>
      </c>
      <c r="P97" s="58"/>
      <c r="Q97" s="59">
        <f t="shared" si="48"/>
        <v>0</v>
      </c>
      <c r="S97"/>
      <c r="T97"/>
      <c r="U97"/>
      <c r="V97"/>
    </row>
    <row r="98" spans="1:22" ht="15" customHeight="1">
      <c r="A98" s="180">
        <v>97</v>
      </c>
      <c r="B98" s="180">
        <v>18</v>
      </c>
      <c r="C98" s="118" t="str">
        <f>ΑΝΤΙΣΤΟΙΧΙΣΗ!L204</f>
        <v>Υλικά Φαρμακείου</v>
      </c>
      <c r="D98" s="116">
        <f>'2025_60-69 ΕΞΟΔΑ+ΟΜ 2'!G54</f>
        <v>0</v>
      </c>
      <c r="E98" s="76">
        <f t="shared" si="42"/>
        <v>0</v>
      </c>
      <c r="F98" s="116">
        <f>D98+'2025 Μάρτιος'!F98</f>
        <v>0</v>
      </c>
      <c r="G98" s="76">
        <f t="shared" si="43"/>
        <v>0</v>
      </c>
      <c r="H98" s="56">
        <f>ΠΡΟΥΠΟΛΟΓΙΣΜΟΣ_ΕΞΟΔΑ!G200</f>
        <v>0</v>
      </c>
      <c r="I98" s="427">
        <f t="shared" si="44"/>
        <v>0</v>
      </c>
      <c r="J98" s="428">
        <f>H98+'2025 Μάρτιος'!J98</f>
        <v>17.98</v>
      </c>
      <c r="K98" s="429">
        <f t="shared" si="45"/>
        <v>2.1426574010434532E-4</v>
      </c>
      <c r="L98" s="116">
        <v>0</v>
      </c>
      <c r="M98" s="76">
        <f t="shared" si="46"/>
        <v>0</v>
      </c>
      <c r="N98" s="66">
        <f>L98+'2025 Μάρτιος'!N98</f>
        <v>0</v>
      </c>
      <c r="O98" s="76">
        <f t="shared" si="47"/>
        <v>0</v>
      </c>
      <c r="P98" s="58"/>
      <c r="Q98" s="59">
        <f t="shared" si="48"/>
        <v>17.980214265740106</v>
      </c>
      <c r="S98"/>
      <c r="T98"/>
      <c r="U98"/>
      <c r="V98"/>
    </row>
    <row r="99" spans="1:22" ht="28">
      <c r="A99" s="180">
        <v>98</v>
      </c>
      <c r="B99" s="180">
        <v>19</v>
      </c>
      <c r="C99" s="121" t="str">
        <f>ΑΝΤΙΣΤΟΙΧΙΣΗ!L205</f>
        <v xml:space="preserve">Αγορές εφαρμογών για Marketing </v>
      </c>
      <c r="D99" s="116">
        <f>'2025_60-69 ΕΞΟΔΑ+ΟΜ 2'!G55</f>
        <v>2500</v>
      </c>
      <c r="E99" s="76">
        <f t="shared" si="42"/>
        <v>0.19335538100291114</v>
      </c>
      <c r="F99" s="116">
        <f>D99+'2025 Μάρτιος'!F99</f>
        <v>4747.45</v>
      </c>
      <c r="G99" s="76">
        <f t="shared" si="43"/>
        <v>0.12323190529044879</v>
      </c>
      <c r="H99" s="56">
        <f>ΠΡΟΥΠΟΛΟΓΙΣΜΟΣ_ΕΞΟΔΑ!G204</f>
        <v>37.19</v>
      </c>
      <c r="I99" s="427">
        <f t="shared" si="44"/>
        <v>3.0154361710041772E-3</v>
      </c>
      <c r="J99" s="428">
        <f>H99+'2025 Μάρτιος'!J99</f>
        <v>136.22999999999999</v>
      </c>
      <c r="K99" s="429">
        <f t="shared" si="45"/>
        <v>1.6234383634268609E-3</v>
      </c>
      <c r="L99" s="116">
        <v>37.19</v>
      </c>
      <c r="M99" s="76">
        <f t="shared" si="46"/>
        <v>4.0920789279391395E-3</v>
      </c>
      <c r="N99" s="66">
        <f>L99+'2025 Μάρτιος'!N99</f>
        <v>119.88</v>
      </c>
      <c r="O99" s="76">
        <f t="shared" si="47"/>
        <v>5.0749967508675279E-3</v>
      </c>
      <c r="P99" s="58"/>
      <c r="Q99" s="59">
        <f t="shared" si="48"/>
        <v>7578.2703932365066</v>
      </c>
      <c r="S99"/>
      <c r="T99"/>
      <c r="U99"/>
      <c r="V99"/>
    </row>
    <row r="100" spans="1:22" ht="42">
      <c r="A100" s="180">
        <v>99</v>
      </c>
      <c r="B100" s="180">
        <v>20</v>
      </c>
      <c r="C100" s="121" t="str">
        <f>ΑΝΤΙΣΤΟΙΧΙΣΗ!L206</f>
        <v>Αμοιβές συνεργατών ( Συνδρομές για Marketing - Ιστοσελίδα _ Editing 3D  -)</v>
      </c>
      <c r="D100" s="116">
        <f>'2025_60-69 ΕΞΟΔΑ+ΟΜ 2'!G56</f>
        <v>89.14</v>
      </c>
      <c r="E100" s="76">
        <f t="shared" si="42"/>
        <v>6.8942794650397998E-3</v>
      </c>
      <c r="F100" s="116">
        <f>D100+'2025 Μάρτιος'!F100</f>
        <v>801.03</v>
      </c>
      <c r="G100" s="76">
        <f t="shared" si="43"/>
        <v>2.0792731486336494E-2</v>
      </c>
      <c r="H100" s="56">
        <f>ΠΡΟΥΠΟΛΟΓΙΣΜΟΣ_ΕΞΟΔΑ!G208</f>
        <v>225.52</v>
      </c>
      <c r="I100" s="427">
        <f t="shared" si="44"/>
        <v>1.8285591967863998E-2</v>
      </c>
      <c r="J100" s="428">
        <f>H100+'2025 Μάρτιος'!J100</f>
        <v>688</v>
      </c>
      <c r="K100" s="429">
        <f t="shared" si="45"/>
        <v>8.1988225356946377E-3</v>
      </c>
      <c r="L100" s="116">
        <v>645.52</v>
      </c>
      <c r="M100" s="76">
        <f t="shared" si="46"/>
        <v>7.1027663069730393E-2</v>
      </c>
      <c r="N100" s="66">
        <f>L100+'2025 Μάρτιος'!N100</f>
        <v>1305.52</v>
      </c>
      <c r="O100" s="76">
        <f t="shared" si="47"/>
        <v>5.5267849167438904E-2</v>
      </c>
      <c r="P100" s="58"/>
      <c r="Q100" s="59">
        <f t="shared" si="48"/>
        <v>3754.9104669376925</v>
      </c>
      <c r="S100"/>
      <c r="T100"/>
      <c r="U100"/>
      <c r="V100"/>
    </row>
    <row r="101" spans="1:22" ht="14.5">
      <c r="A101" s="180">
        <v>100</v>
      </c>
      <c r="B101" s="180">
        <v>21</v>
      </c>
      <c r="C101" s="121" t="str">
        <f>ΑΝΤΙΣΤΟΙΧΙΣΗ!L207</f>
        <v xml:space="preserve">Αμοιβές Τρίτων </v>
      </c>
      <c r="D101" s="116">
        <f>'2025_60-69 ΕΞΟΔΑ+ΟΜ 2'!G57</f>
        <v>0</v>
      </c>
      <c r="E101" s="76">
        <f t="shared" si="42"/>
        <v>0</v>
      </c>
      <c r="F101" s="116">
        <f>D101+'2025 Μάρτιος'!F101</f>
        <v>0</v>
      </c>
      <c r="G101" s="76">
        <f t="shared" si="43"/>
        <v>0</v>
      </c>
      <c r="H101" s="56">
        <f>ΠΡΟΥΠΟΛΟΓΙΣΜΟΣ_ΕΞΟΔΑ!G212</f>
        <v>0</v>
      </c>
      <c r="I101" s="427">
        <f t="shared" si="44"/>
        <v>0</v>
      </c>
      <c r="J101" s="428">
        <f>H101+'2025 Μάρτιος'!J101</f>
        <v>8958.119999999999</v>
      </c>
      <c r="K101" s="429">
        <f t="shared" si="45"/>
        <v>0.10675295949630353</v>
      </c>
      <c r="L101" s="116">
        <v>0</v>
      </c>
      <c r="M101" s="76">
        <f t="shared" si="46"/>
        <v>0</v>
      </c>
      <c r="N101" s="66">
        <f>L101+'2025 Μάρτιος'!N101</f>
        <v>0</v>
      </c>
      <c r="O101" s="76">
        <f t="shared" si="47"/>
        <v>0</v>
      </c>
      <c r="P101" s="58"/>
      <c r="Q101" s="59">
        <f t="shared" si="48"/>
        <v>8958.2267529594956</v>
      </c>
      <c r="S101"/>
      <c r="T101"/>
      <c r="U101"/>
      <c r="V101"/>
    </row>
    <row r="102" spans="1:22" ht="15" customHeight="1">
      <c r="A102" s="180">
        <v>101</v>
      </c>
      <c r="B102" s="180">
        <v>22</v>
      </c>
      <c r="C102" s="122" t="str">
        <f>ΑΝΤΙΣΤΟΙΧΙΣΗ!L208</f>
        <v>Επισκευές - Συντηρήσεις</v>
      </c>
      <c r="D102" s="116">
        <f>'2025_60-69 ΕΞΟΔΑ+ΟΜ 2'!G58</f>
        <v>0</v>
      </c>
      <c r="E102" s="76">
        <f t="shared" si="42"/>
        <v>0</v>
      </c>
      <c r="F102" s="116">
        <f>D102+'2025 Μάρτιος'!F102</f>
        <v>0</v>
      </c>
      <c r="G102" s="76">
        <f t="shared" si="43"/>
        <v>0</v>
      </c>
      <c r="H102" s="56">
        <f>ΠΡΟΥΠΟΛΟΓΙΣΜΟΣ_ΕΞΟΔΑ!G216</f>
        <v>0</v>
      </c>
      <c r="I102" s="427">
        <f t="shared" si="44"/>
        <v>0</v>
      </c>
      <c r="J102" s="428">
        <f>H102+'2025 Μάρτιος'!J102</f>
        <v>384.13</v>
      </c>
      <c r="K102" s="429">
        <f t="shared" si="45"/>
        <v>4.5776361927854373E-3</v>
      </c>
      <c r="L102" s="116">
        <v>0</v>
      </c>
      <c r="M102" s="76">
        <f t="shared" si="46"/>
        <v>0</v>
      </c>
      <c r="N102" s="66">
        <f>L102+'2025 Μάρτιος'!N102</f>
        <v>1396.23</v>
      </c>
      <c r="O102" s="76">
        <f t="shared" si="47"/>
        <v>5.9107963909440855E-2</v>
      </c>
      <c r="P102" s="58"/>
      <c r="Q102" s="59">
        <f t="shared" si="48"/>
        <v>1780.4236856001021</v>
      </c>
      <c r="S102"/>
      <c r="T102"/>
      <c r="U102"/>
      <c r="V102"/>
    </row>
    <row r="103" spans="1:22" ht="14.5">
      <c r="A103" s="180">
        <v>102</v>
      </c>
      <c r="B103" s="180">
        <v>23</v>
      </c>
      <c r="C103" s="118" t="str">
        <f>ΑΝΤΙΣΤΟΙΧΙΣΗ!L209</f>
        <v xml:space="preserve">Εξοδα προβολής και διαφήμισης </v>
      </c>
      <c r="D103" s="116">
        <f>'2025_60-69 ΕΞΟΔΑ+ΟΜ 2'!G59</f>
        <v>83.83</v>
      </c>
      <c r="E103" s="76">
        <f t="shared" si="42"/>
        <v>6.4835926357896161E-3</v>
      </c>
      <c r="F103" s="116">
        <f>D103+'2025 Μάρτιος'!F103</f>
        <v>2273.7399999999998</v>
      </c>
      <c r="G103" s="76">
        <f t="shared" si="43"/>
        <v>5.9020592599206945E-2</v>
      </c>
      <c r="H103" s="56">
        <f>ΠΡΟΥΠΟΛΟΓΙΣΜΟΣ_ΕΞΟΔΑ!G220</f>
        <v>1420</v>
      </c>
      <c r="I103" s="427">
        <f t="shared" si="44"/>
        <v>0.11513630983667469</v>
      </c>
      <c r="J103" s="428">
        <f>H103+'2025 Μάρτιος'!J103</f>
        <v>2018.29</v>
      </c>
      <c r="K103" s="429">
        <f t="shared" si="45"/>
        <v>2.4051746417975479E-2</v>
      </c>
      <c r="L103" s="116">
        <v>1000</v>
      </c>
      <c r="M103" s="76">
        <f t="shared" si="46"/>
        <v>0.11003170013280827</v>
      </c>
      <c r="N103" s="66">
        <f>L103+'2025 Μάρτιος'!N103</f>
        <v>2598.29</v>
      </c>
      <c r="O103" s="76">
        <f t="shared" si="47"/>
        <v>0.10999594017193519</v>
      </c>
      <c r="P103" s="58"/>
      <c r="Q103" s="59">
        <f t="shared" si="48"/>
        <v>9394.5747198817953</v>
      </c>
      <c r="S103"/>
      <c r="T103"/>
      <c r="U103"/>
      <c r="V103"/>
    </row>
    <row r="104" spans="1:22" ht="15" customHeight="1">
      <c r="A104" s="180">
        <v>103</v>
      </c>
      <c r="B104" s="180">
        <v>24</v>
      </c>
      <c r="C104" s="122" t="str">
        <f>ΑΝΤΙΣΤΟΙΧΙΣΗ!L210</f>
        <v>Εξοδα εκθέσεων και επιδείξεων</v>
      </c>
      <c r="D104" s="116">
        <f>'2025_60-69 ΕΞΟΔΑ+ΟΜ 2'!G60</f>
        <v>0</v>
      </c>
      <c r="E104" s="76">
        <f t="shared" si="42"/>
        <v>0</v>
      </c>
      <c r="F104" s="116">
        <f>D104+'2025 Μάρτιος'!F104</f>
        <v>0</v>
      </c>
      <c r="G104" s="76">
        <f t="shared" si="43"/>
        <v>0</v>
      </c>
      <c r="H104" s="56">
        <f>ΠΡΟΥΠΟΛΟΓΙΣΜΟΣ_ΕΞΟΔΑ!G224</f>
        <v>0</v>
      </c>
      <c r="I104" s="427">
        <f t="shared" si="44"/>
        <v>0</v>
      </c>
      <c r="J104" s="428">
        <f>H104+'2025 Μάρτιος'!J104</f>
        <v>0</v>
      </c>
      <c r="K104" s="429">
        <f t="shared" si="45"/>
        <v>0</v>
      </c>
      <c r="L104" s="116">
        <v>0</v>
      </c>
      <c r="M104" s="76">
        <f t="shared" si="46"/>
        <v>0</v>
      </c>
      <c r="N104" s="66">
        <f>L104+'2025 Μάρτιος'!N104</f>
        <v>0</v>
      </c>
      <c r="O104" s="76">
        <f t="shared" si="47"/>
        <v>0</v>
      </c>
      <c r="P104" s="58"/>
      <c r="Q104" s="59">
        <f t="shared" si="48"/>
        <v>0</v>
      </c>
      <c r="S104"/>
      <c r="T104"/>
      <c r="U104"/>
      <c r="V104"/>
    </row>
    <row r="105" spans="1:22" ht="28">
      <c r="A105" s="180">
        <v>104</v>
      </c>
      <c r="B105" s="180">
        <v>25</v>
      </c>
      <c r="C105" s="122" t="str">
        <f>ΑΝΤΙΣΤΟΙΧΙΣΗ!L211</f>
        <v>Αποσβέσεις ( Εξοπλισμού R.DEP. &amp; M.DEP.)</v>
      </c>
      <c r="D105" s="116">
        <f>'2025_60-69 ΕΞΟΔΑ+ΟΜ 2'!G61</f>
        <v>0</v>
      </c>
      <c r="E105" s="76">
        <f t="shared" si="42"/>
        <v>0</v>
      </c>
      <c r="F105" s="116">
        <f>D105+'2025 Μάρτιος'!F105</f>
        <v>0</v>
      </c>
      <c r="G105" s="76">
        <f t="shared" si="43"/>
        <v>0</v>
      </c>
      <c r="H105" s="56">
        <f>ΠΡΟΥΠΟΛΟΓΙΣΜΟΣ_ΕΞΟΔΑ!G228</f>
        <v>0</v>
      </c>
      <c r="I105" s="427">
        <f t="shared" si="44"/>
        <v>0</v>
      </c>
      <c r="J105" s="428">
        <f>H105+'2025 Μάρτιος'!J105</f>
        <v>1157.3399999999999</v>
      </c>
      <c r="K105" s="429">
        <f>J105/$J$80</f>
        <v>1.3791897199797719E-2</v>
      </c>
      <c r="L105" s="116">
        <v>0</v>
      </c>
      <c r="M105" s="76">
        <f t="shared" si="46"/>
        <v>0</v>
      </c>
      <c r="N105" s="66">
        <f>L105+'2025 Μάρτιος'!N105</f>
        <v>0</v>
      </c>
      <c r="O105" s="76">
        <f t="shared" si="47"/>
        <v>0</v>
      </c>
      <c r="P105" s="58"/>
      <c r="Q105" s="59">
        <f t="shared" si="48"/>
        <v>1157.3537918971997</v>
      </c>
      <c r="S105"/>
      <c r="T105"/>
      <c r="U105"/>
      <c r="V105"/>
    </row>
    <row r="106" spans="1:22" ht="14.5">
      <c r="A106" s="180">
        <v>105</v>
      </c>
      <c r="B106" s="180">
        <v>26</v>
      </c>
      <c r="C106" s="122">
        <f>ΑΝΤΙΣΤΟΙΧΙΣΗ!L212</f>
        <v>0</v>
      </c>
      <c r="D106" s="116"/>
      <c r="E106" s="76"/>
      <c r="F106" s="116"/>
      <c r="G106" s="76"/>
      <c r="H106" s="56"/>
      <c r="I106" s="57"/>
      <c r="J106" s="58"/>
      <c r="K106" s="58"/>
      <c r="L106" s="116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0">
        <v>106</v>
      </c>
      <c r="B107" s="180">
        <v>27</v>
      </c>
      <c r="C107" s="122">
        <f>ΑΝΤΙΣΤΟΙΧΙΣΗ!L213</f>
        <v>0</v>
      </c>
      <c r="D107" s="116"/>
      <c r="E107" s="76"/>
      <c r="F107" s="116"/>
      <c r="G107" s="76"/>
      <c r="H107" s="56"/>
      <c r="I107" s="57"/>
      <c r="J107" s="58"/>
      <c r="K107" s="58"/>
      <c r="L107" s="116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0">
        <v>107</v>
      </c>
      <c r="B108" s="180">
        <v>28</v>
      </c>
      <c r="C108" s="122">
        <f>ΑΝΤΙΣΤΟΙΧΙΣΗ!L214</f>
        <v>0</v>
      </c>
      <c r="D108" s="116"/>
      <c r="E108" s="76"/>
      <c r="F108" s="116"/>
      <c r="G108" s="76"/>
      <c r="H108" s="56"/>
      <c r="I108" s="57"/>
      <c r="J108" s="58"/>
      <c r="K108" s="58"/>
      <c r="L108" s="116"/>
      <c r="M108" s="76"/>
      <c r="N108" s="58"/>
      <c r="O108" s="58"/>
      <c r="P108" s="58"/>
      <c r="Q108" s="59"/>
      <c r="S108"/>
      <c r="T108"/>
      <c r="U108"/>
      <c r="V108"/>
    </row>
    <row r="109" spans="1:22" ht="14.5">
      <c r="A109" s="180">
        <v>108</v>
      </c>
      <c r="B109" s="180">
        <v>29</v>
      </c>
      <c r="C109" s="122">
        <f>ΑΝΤΙΣΤΟΙΧΙΣΗ!L215</f>
        <v>0</v>
      </c>
      <c r="D109" s="116"/>
      <c r="E109" s="76"/>
      <c r="F109" s="116"/>
      <c r="G109" s="76"/>
      <c r="H109" s="56"/>
      <c r="I109" s="54"/>
      <c r="J109" s="64"/>
      <c r="K109" s="53"/>
      <c r="L109" s="116"/>
      <c r="M109" s="76"/>
      <c r="N109" s="64"/>
      <c r="O109" s="64"/>
      <c r="P109" s="64"/>
      <c r="Q109" s="59"/>
      <c r="S109"/>
      <c r="T109"/>
      <c r="U109"/>
      <c r="V109"/>
    </row>
    <row r="110" spans="1:22" ht="14.5">
      <c r="A110" s="180">
        <v>109</v>
      </c>
      <c r="B110" s="180">
        <v>30</v>
      </c>
      <c r="C110" s="123">
        <f>ΑΝΤΙΣΤΟΙΧΙΣΗ!L216</f>
        <v>0</v>
      </c>
      <c r="D110" s="116"/>
      <c r="E110" s="76"/>
      <c r="F110" s="116"/>
      <c r="G110" s="76"/>
      <c r="H110" s="56"/>
      <c r="I110" s="54"/>
      <c r="J110" s="64"/>
      <c r="K110" s="53"/>
      <c r="L110" s="116"/>
      <c r="M110" s="76"/>
      <c r="N110" s="64"/>
      <c r="O110" s="64"/>
      <c r="P110" s="64"/>
      <c r="Q110" s="59"/>
      <c r="S110"/>
      <c r="T110"/>
      <c r="U110"/>
      <c r="V110"/>
    </row>
    <row r="111" spans="1:22" ht="31">
      <c r="A111" s="174">
        <v>110</v>
      </c>
      <c r="B111" s="174"/>
      <c r="C111" s="75" t="s">
        <v>370</v>
      </c>
      <c r="D111" s="65">
        <f>'2025_60-69 ΕΞΟΔΑ+ΟΜ 2'!G36</f>
        <v>12929.560000000001</v>
      </c>
      <c r="E111" s="82"/>
      <c r="F111" s="65">
        <f>D111+'2025 Μάρτιος'!F111</f>
        <v>38524.520000000004</v>
      </c>
      <c r="G111" s="82"/>
      <c r="H111" s="65">
        <f>SUM(H81:H110)</f>
        <v>12333.207499999999</v>
      </c>
      <c r="I111" s="82"/>
      <c r="J111" s="65">
        <f>SUM(J81:J110)</f>
        <v>83914.488574999981</v>
      </c>
      <c r="K111" s="82"/>
      <c r="L111" s="65">
        <f>SUM(L81:L110)</f>
        <v>9088.2899999999991</v>
      </c>
      <c r="M111" s="82"/>
      <c r="N111" s="65">
        <f>SUM(N81:N110)</f>
        <v>23621.690000000002</v>
      </c>
      <c r="O111" s="82"/>
      <c r="P111" s="65">
        <f>SUM(P81:P110)</f>
        <v>0</v>
      </c>
      <c r="Q111" s="82"/>
      <c r="S111"/>
      <c r="T111"/>
      <c r="U111"/>
      <c r="V111"/>
    </row>
    <row r="112" spans="1:22" ht="23">
      <c r="A112" s="174">
        <v>111</v>
      </c>
      <c r="B112" s="174"/>
      <c r="C112" s="88" t="s">
        <v>382</v>
      </c>
      <c r="D112" s="65">
        <f>D80-D111</f>
        <v>0</v>
      </c>
      <c r="E112" s="82"/>
      <c r="F112" s="65">
        <f>F80-F111</f>
        <v>0</v>
      </c>
      <c r="G112" s="82"/>
      <c r="H112" s="65">
        <f>H80-H111</f>
        <v>0</v>
      </c>
      <c r="I112" s="82"/>
      <c r="J112" s="65">
        <f>J80-J111</f>
        <v>0</v>
      </c>
      <c r="K112" s="82"/>
      <c r="L112" s="65">
        <f>L80-L111</f>
        <v>0</v>
      </c>
      <c r="M112" s="82"/>
      <c r="N112" s="65">
        <f>N80-N111</f>
        <v>0</v>
      </c>
      <c r="O112" s="82"/>
      <c r="P112" s="65">
        <f>P80-P111</f>
        <v>0</v>
      </c>
      <c r="Q112" s="82"/>
      <c r="S112"/>
      <c r="T112"/>
      <c r="U112"/>
      <c r="V112"/>
    </row>
    <row r="113" spans="1:22" ht="15" customHeight="1">
      <c r="A113" s="176">
        <v>112</v>
      </c>
      <c r="B113" s="176"/>
      <c r="C113" s="108" t="s">
        <v>401</v>
      </c>
      <c r="D113" s="434" t="str">
        <f>ΑΝΤΙΣΤΟΙΧΙΣΗ!$F$32</f>
        <v xml:space="preserve">ΠΡΑΓΜΑΤΟΠΟΙΗΘΕΝΤΑ ΜΗΝΟΣ ΤΡΕΧ. ΕΤΟΥΣ </v>
      </c>
      <c r="E113" s="434"/>
      <c r="F113" s="434"/>
      <c r="G113" s="434"/>
      <c r="H113" s="434" t="str">
        <f>ΑΝΤΙΣΤΟΙΧΙΣΗ!$F$35</f>
        <v>ΠΡΟΥΠΟΛΟΓΙΣΜΟΣ ΤΡΕΧΟΝΤΟΣ ΕΤΟΥΣ</v>
      </c>
      <c r="I113" s="434"/>
      <c r="J113" s="434"/>
      <c r="K113" s="434"/>
      <c r="L113" s="434" t="str">
        <f>ΑΝΤΙΣΤΟΙΧΙΣΗ!$F$68</f>
        <v>ΠΡΑΓΜΑΤΟΠΟΙΗΘΕΝΤΑ ΠΡΟΗΓΟΥΜΕΝΟΥ ΕΤΟΥΣ</v>
      </c>
      <c r="M113" s="434"/>
      <c r="N113" s="434"/>
      <c r="O113" s="434">
        <f>ΑΝΤΙΣΤΟΙΧΙΣΗ!$D$33</f>
        <v>2024</v>
      </c>
      <c r="P113" s="435" t="str">
        <f>ΑΝΤΙΣΤΟΙΧΙΣΗ!$F$100</f>
        <v xml:space="preserve">ΣΥΓΚΡΙΣΕΙΣ </v>
      </c>
      <c r="Q113" s="435">
        <f>ΑΝΤΙΣΤΟΙΧΙΣΗ!$H$141</f>
        <v>2024</v>
      </c>
      <c r="S113"/>
      <c r="T113"/>
      <c r="U113"/>
      <c r="V113"/>
    </row>
    <row r="114" spans="1:22" ht="31.5" customHeight="1">
      <c r="A114" s="174">
        <v>113</v>
      </c>
      <c r="B114" s="74"/>
      <c r="C114" s="52" t="s">
        <v>413</v>
      </c>
      <c r="D114" s="433" t="str">
        <f>ΑΝΤΙΣΤΟΙΧΙΣΗ!$F$109</f>
        <v xml:space="preserve">ΑΠΡΙΛΙΟΣ ΤΡΕΧΟΝ ΕΤΟΣ </v>
      </c>
      <c r="E114" s="433"/>
      <c r="F114" s="433"/>
      <c r="G114" s="109">
        <f>ΑΝΤΙΣΤΟΙΧΙΣΗ!$D$34</f>
        <v>2025</v>
      </c>
      <c r="H114" s="433" t="str">
        <f>ΑΝΤΙΣΤΟΙΧΙΣΗ!$F$109</f>
        <v xml:space="preserve">ΑΠΡΙΛΙΟΣ ΤΡΕΧΟΝ ΕΤΟΣ </v>
      </c>
      <c r="I114" s="433"/>
      <c r="J114" s="433"/>
      <c r="K114" s="109">
        <f>ΑΝΤΙΣΤΟΙΧΙΣΗ!$D$34</f>
        <v>2025</v>
      </c>
      <c r="L114" s="433" t="str">
        <f>ΑΝΤΙΣΤΟΙΧΙΣΗ!$F$123</f>
        <v>ΑΠΡΙΛΙΟΣ ΠΡΟΗΓΟΥΜΕΝΟΥ ΕΤΟΥΣ</v>
      </c>
      <c r="M114" s="433"/>
      <c r="N114" s="433"/>
      <c r="O114" s="109">
        <f>ΑΝΤΙΣΤΟΙΧΙΣΗ!$D$33</f>
        <v>2024</v>
      </c>
      <c r="P114" s="433"/>
      <c r="Q114" s="433"/>
      <c r="S114"/>
      <c r="T114"/>
      <c r="U114"/>
      <c r="V114"/>
    </row>
    <row r="115" spans="1:22" ht="70">
      <c r="A115" s="173">
        <v>114</v>
      </c>
      <c r="B115" s="173" t="s">
        <v>386</v>
      </c>
      <c r="C115" s="113" t="s">
        <v>307</v>
      </c>
      <c r="D115" s="113" t="s">
        <v>408</v>
      </c>
      <c r="E115" s="114" t="s">
        <v>313</v>
      </c>
      <c r="F115" s="114" t="s">
        <v>314</v>
      </c>
      <c r="G115" s="114" t="s">
        <v>393</v>
      </c>
      <c r="H115" s="114" t="s">
        <v>308</v>
      </c>
      <c r="I115" s="114" t="s">
        <v>315</v>
      </c>
      <c r="J115" s="114" t="s">
        <v>314</v>
      </c>
      <c r="K115" s="114" t="s">
        <v>309</v>
      </c>
      <c r="L115" s="114" t="s">
        <v>308</v>
      </c>
      <c r="M115" s="114" t="s">
        <v>315</v>
      </c>
      <c r="N115" s="114" t="s">
        <v>314</v>
      </c>
      <c r="O115" s="114" t="s">
        <v>393</v>
      </c>
      <c r="P115" s="114" t="s">
        <v>305</v>
      </c>
      <c r="Q115" s="114" t="s">
        <v>306</v>
      </c>
      <c r="S115"/>
      <c r="T115"/>
      <c r="U115"/>
      <c r="V115"/>
    </row>
    <row r="116" spans="1:22" ht="15.5">
      <c r="A116" s="174">
        <v>115</v>
      </c>
      <c r="B116" s="74" t="s">
        <v>1</v>
      </c>
      <c r="C116" s="83" t="s">
        <v>422</v>
      </c>
      <c r="D116" s="65">
        <f>SUM(D117:D156)</f>
        <v>10041.650000000001</v>
      </c>
      <c r="E116" s="82"/>
      <c r="F116" s="65">
        <f>SUM(F117:F156)</f>
        <v>39488.04</v>
      </c>
      <c r="G116" s="82"/>
      <c r="H116" s="65">
        <f>SUM(H117:H156)</f>
        <v>9023.4196166666661</v>
      </c>
      <c r="I116" s="82"/>
      <c r="J116" s="65">
        <f>SUM(J117:J156)</f>
        <v>48472.779450000002</v>
      </c>
      <c r="K116" s="82"/>
      <c r="L116" s="65">
        <f>SUM(L117:L156)</f>
        <v>7490.6799999999985</v>
      </c>
      <c r="M116" s="82"/>
      <c r="N116" s="65">
        <f>SUM(N117:N156)</f>
        <v>36129.740000000005</v>
      </c>
      <c r="O116" s="82"/>
      <c r="P116" s="65">
        <f>SUM(P117:P156)</f>
        <v>0</v>
      </c>
      <c r="Q116" s="82"/>
      <c r="S116"/>
      <c r="T116"/>
      <c r="U116"/>
      <c r="V116"/>
    </row>
    <row r="117" spans="1:22" ht="14.5">
      <c r="A117" s="180">
        <v>116</v>
      </c>
      <c r="B117" s="180">
        <v>1</v>
      </c>
      <c r="C117" s="111" t="str">
        <f>ΑΝΤΙΣΤΟΙΧΙΣΗ!O187</f>
        <v>Μικτές Αποδοχές (Α.Κ.Διοικ.)</v>
      </c>
      <c r="D117" s="56">
        <f>'2025_60-69 ΕΞΟΔΑ+ΟΜ 2'!G71</f>
        <v>1839.83</v>
      </c>
      <c r="E117" s="76">
        <f>D117/$D$116</f>
        <v>0.18321988916164172</v>
      </c>
      <c r="F117" s="66">
        <f>D117+'2025 Μάρτιος'!F117</f>
        <v>5305.25</v>
      </c>
      <c r="G117" s="76">
        <f>F117/$F$116</f>
        <v>0.1343508059655531</v>
      </c>
      <c r="H117" s="56">
        <f>ΠΡΟΥΠΟΛΟΓΙΣΜΟΣ_ΕΞΟΔΑ!G237</f>
        <v>1750</v>
      </c>
      <c r="I117" s="426">
        <f>H117/$H$116</f>
        <v>0.193939778303967</v>
      </c>
      <c r="J117" s="66">
        <f>H117+'2025 Μάρτιος'!J117</f>
        <v>18649.944783333336</v>
      </c>
      <c r="K117" s="430">
        <f>J117/$J$116</f>
        <v>0.384750884825387</v>
      </c>
      <c r="L117" s="56">
        <f>'2024_60-69 ΕΞΟΔΑ+ΟΜ 2'!G66</f>
        <v>1313.16</v>
      </c>
      <c r="M117" s="76">
        <f>L117/$L$116</f>
        <v>0.17530584673220592</v>
      </c>
      <c r="N117" s="66">
        <f>L117+'2025 Μάρτιος'!N117</f>
        <v>5513.4699999999993</v>
      </c>
      <c r="O117" s="76">
        <f>N117/$N$116</f>
        <v>0.15260198385042345</v>
      </c>
      <c r="P117" s="66"/>
      <c r="Q117" s="80">
        <f t="shared" ref="Q117:Q153" si="49">SUM(D117:P117)</f>
        <v>34372.87895252218</v>
      </c>
      <c r="S117"/>
      <c r="T117"/>
      <c r="U117"/>
      <c r="V117"/>
    </row>
    <row r="118" spans="1:22" ht="28">
      <c r="A118" s="180">
        <v>117</v>
      </c>
      <c r="B118" s="180">
        <v>2</v>
      </c>
      <c r="C118" s="117" t="str">
        <f>ΑΝΤΙΣΤΟΙΧΙΣΗ!O188</f>
        <v>Ασφαλιστικές εισφορές  (Α.Κ.Διοικ.)</v>
      </c>
      <c r="D118" s="56">
        <f>'2025_60-69 ΕΞΟΔΑ+ΟΜ 2'!G72</f>
        <v>379.11</v>
      </c>
      <c r="E118" s="76">
        <f t="shared" ref="E118:E153" si="50">D118/$D$116</f>
        <v>3.7753755607893118E-2</v>
      </c>
      <c r="F118" s="66">
        <f>D118+'2025 Μάρτιος'!F118</f>
        <v>1079.74</v>
      </c>
      <c r="G118" s="76">
        <f t="shared" ref="G118:G153" si="51">F118/$F$116</f>
        <v>2.7343469060505408E-2</v>
      </c>
      <c r="H118" s="56">
        <f>ΠΡΟΥΠΟΛΟΓΙΣΜΟΣ_ΕΞΟΔΑ!G241</f>
        <v>359.53499999999997</v>
      </c>
      <c r="I118" s="426">
        <f t="shared" ref="I118:I153" si="52">H118/$H$116</f>
        <v>3.9844650395723866E-2</v>
      </c>
      <c r="J118" s="66">
        <f>H118+'2025 Μάρτιος'!J118</f>
        <v>2999.2249999999999</v>
      </c>
      <c r="K118" s="430">
        <f t="shared" ref="K118:K153" si="53">J118/$J$116</f>
        <v>6.1874417642869453E-2</v>
      </c>
      <c r="L118" s="56">
        <f>'2024_60-69 ΕΞΟΔΑ+ΟΜ 2'!G67</f>
        <v>292.7</v>
      </c>
      <c r="M118" s="76">
        <f t="shared" ref="M118:M153" si="54">L118/$L$116</f>
        <v>3.9075224145204444E-2</v>
      </c>
      <c r="N118" s="66">
        <f>L118+'2025 Μάρτιος'!N118</f>
        <v>1105.6200000000001</v>
      </c>
      <c r="O118" s="76">
        <f t="shared" ref="O118:O153" si="55">N118/$N$116</f>
        <v>3.0601382683628501E-2</v>
      </c>
      <c r="P118" s="66"/>
      <c r="Q118" s="80">
        <f t="shared" si="49"/>
        <v>6216.166492899536</v>
      </c>
      <c r="S118"/>
      <c r="T118"/>
      <c r="U118"/>
      <c r="V118" s="237"/>
    </row>
    <row r="119" spans="1:22" ht="14.5">
      <c r="A119" s="180">
        <v>118</v>
      </c>
      <c r="B119" s="180">
        <v>3</v>
      </c>
      <c r="C119" s="121" t="str">
        <f>ΑΝΤΙΣΤΟΙΧΙΣΗ!O189</f>
        <v xml:space="preserve">Ενοίκια  Έδρας </v>
      </c>
      <c r="D119" s="56">
        <f>'2025_60-69 ΕΞΟΔΑ+ΟΜ 2'!G73</f>
        <v>875.5</v>
      </c>
      <c r="E119" s="76">
        <f t="shared" si="50"/>
        <v>8.7186866700193683E-2</v>
      </c>
      <c r="F119" s="66">
        <f>D119+'2025 Μάρτιος'!F119</f>
        <v>3502</v>
      </c>
      <c r="G119" s="76">
        <f t="shared" si="51"/>
        <v>8.8685080343314071E-2</v>
      </c>
      <c r="H119" s="56">
        <f>ΠΡΟΥΠΟΛΟΓΙΣΜΟΣ_ΕΞΟΔΑ!G245</f>
        <v>850</v>
      </c>
      <c r="I119" s="426">
        <f t="shared" si="52"/>
        <v>9.4199320890498248E-2</v>
      </c>
      <c r="J119" s="66">
        <f>H119+'2025 Μάρτιος'!J119</f>
        <v>2179.38</v>
      </c>
      <c r="K119" s="430">
        <f t="shared" si="53"/>
        <v>4.4960904341127067E-2</v>
      </c>
      <c r="L119" s="56">
        <f>'2024_60-69 ΕΞΟΔΑ+ΟΜ 2'!G68</f>
        <v>850</v>
      </c>
      <c r="M119" s="76">
        <f t="shared" si="54"/>
        <v>0.11347434411829102</v>
      </c>
      <c r="N119" s="66">
        <f>L119+'2025 Μάρτιος'!N119</f>
        <v>3400</v>
      </c>
      <c r="O119" s="76">
        <f t="shared" si="55"/>
        <v>9.4105299401545633E-2</v>
      </c>
      <c r="P119" s="66"/>
      <c r="Q119" s="80">
        <f t="shared" si="49"/>
        <v>11657.402611815796</v>
      </c>
      <c r="S119"/>
      <c r="T119"/>
      <c r="U119"/>
      <c r="V119"/>
    </row>
    <row r="120" spans="1:22" ht="14.5">
      <c r="A120" s="180">
        <v>119</v>
      </c>
      <c r="B120" s="180">
        <v>4</v>
      </c>
      <c r="C120" s="121" t="str">
        <f>ΑΝΤΙΣΤΟΙΧΙΣΗ!O190</f>
        <v>Ενοίκιο Αποθήκης Β</v>
      </c>
      <c r="D120" s="56">
        <f>'2025_60-69 ΕΞΟΔΑ+ΟΜ 2'!G74</f>
        <v>0</v>
      </c>
      <c r="E120" s="76">
        <f t="shared" si="50"/>
        <v>0</v>
      </c>
      <c r="F120" s="66">
        <f>D120+'2025 Μάρτιος'!F120</f>
        <v>0</v>
      </c>
      <c r="G120" s="76">
        <f t="shared" si="51"/>
        <v>0</v>
      </c>
      <c r="H120" s="56">
        <f>ΠΡΟΥΠΟΛΟΓΙΣΜΟΣ_ΕΞΟΔΑ!G249</f>
        <v>0</v>
      </c>
      <c r="I120" s="426">
        <f t="shared" si="52"/>
        <v>0</v>
      </c>
      <c r="J120" s="66">
        <f>H120+'2025 Μάρτιος'!J120</f>
        <v>1700</v>
      </c>
      <c r="K120" s="430">
        <f t="shared" si="53"/>
        <v>3.5071230065392915E-2</v>
      </c>
      <c r="L120" s="56">
        <f>'2024_60-69 ΕΞΟΔΑ+ΟΜ 2'!G69</f>
        <v>0</v>
      </c>
      <c r="M120" s="76">
        <f t="shared" si="54"/>
        <v>0</v>
      </c>
      <c r="N120" s="66">
        <f>L120+'2025 Μάρτιος'!N120</f>
        <v>0</v>
      </c>
      <c r="O120" s="76">
        <f t="shared" si="55"/>
        <v>0</v>
      </c>
      <c r="P120" s="66"/>
      <c r="Q120" s="80">
        <f t="shared" si="49"/>
        <v>1700.0350712300653</v>
      </c>
      <c r="S120"/>
      <c r="T120"/>
      <c r="U120"/>
      <c r="V120"/>
    </row>
    <row r="121" spans="1:22" ht="14.5">
      <c r="A121" s="180">
        <v>120</v>
      </c>
      <c r="B121" s="180">
        <v>5</v>
      </c>
      <c r="C121" s="121" t="str">
        <f>ΑΝΤΙΣΤΟΙΧΙΣΗ!O191</f>
        <v>Ενοίκιο Αποθήκης Α</v>
      </c>
      <c r="D121" s="56">
        <f>'2025_60-69 ΕΞΟΔΑ+ΟΜ 2'!G75</f>
        <v>248.55</v>
      </c>
      <c r="E121" s="76">
        <f t="shared" si="50"/>
        <v>2.475190830192249E-2</v>
      </c>
      <c r="F121" s="66">
        <f>D121+'2025 Μάρτιος'!F121</f>
        <v>994.2</v>
      </c>
      <c r="G121" s="76">
        <f t="shared" si="51"/>
        <v>2.5177243540069349E-2</v>
      </c>
      <c r="H121" s="56">
        <f>ΠΡΟΥΠΟΛΟΓΙΣΜΟΣ_ΕΞΟΔΑ!G253</f>
        <v>248.55</v>
      </c>
      <c r="I121" s="426">
        <f t="shared" si="52"/>
        <v>2.7544989655686285E-2</v>
      </c>
      <c r="J121" s="66">
        <f>H121+'2025 Μάρτιος'!J121</f>
        <v>497.1</v>
      </c>
      <c r="K121" s="430">
        <f t="shared" si="53"/>
        <v>1.0255240273827541E-2</v>
      </c>
      <c r="L121" s="56">
        <f>'2024_60-69 ΕΞΟΔΑ+ΟΜ 2'!G70</f>
        <v>241.31</v>
      </c>
      <c r="M121" s="76">
        <f t="shared" si="54"/>
        <v>3.2214698799040951E-2</v>
      </c>
      <c r="N121" s="66">
        <f>L121+'2025 Μάρτιος'!N121</f>
        <v>965.24</v>
      </c>
      <c r="O121" s="76">
        <f t="shared" si="55"/>
        <v>2.6715940939514092E-2</v>
      </c>
      <c r="P121" s="66"/>
      <c r="Q121" s="80">
        <f t="shared" si="49"/>
        <v>3195.0966600215106</v>
      </c>
      <c r="S121"/>
      <c r="T121"/>
      <c r="U121"/>
      <c r="V121"/>
    </row>
    <row r="122" spans="1:22" ht="14.5">
      <c r="A122" s="180">
        <v>121</v>
      </c>
      <c r="B122" s="180">
        <v>6</v>
      </c>
      <c r="C122" s="121" t="str">
        <f>ΑΝΤΙΣΤΟΙΧΙΣΗ!O192</f>
        <v>Ενοίκιο Αριστοφάνους 1</v>
      </c>
      <c r="D122" s="56">
        <f>'2025_60-69 ΕΞΟΔΑ+ΟΜ 2'!G76</f>
        <v>965.25</v>
      </c>
      <c r="E122" s="76">
        <f t="shared" si="50"/>
        <v>9.6124640870773215E-2</v>
      </c>
      <c r="F122" s="66">
        <f>D122+'2025 Μάρτιος'!F122</f>
        <v>3861</v>
      </c>
      <c r="G122" s="76">
        <f t="shared" si="51"/>
        <v>9.7776440664059286E-2</v>
      </c>
      <c r="H122" s="56">
        <f>ΠΡΟΥΠΟΛΟΓΙΣΜΟΣ_ΕΞΟΔΑ!G257</f>
        <v>965.25</v>
      </c>
      <c r="I122" s="426">
        <f t="shared" si="52"/>
        <v>0.10697164057594521</v>
      </c>
      <c r="J122" s="66">
        <f>H122+'2025 Μάρτιος'!J122</f>
        <v>2427.6</v>
      </c>
      <c r="K122" s="430">
        <f t="shared" si="53"/>
        <v>5.0081716533381081E-2</v>
      </c>
      <c r="L122" s="56">
        <f>'2024_60-69 ΕΞΟΔΑ+ΟΜ 2'!G71</f>
        <v>965.25</v>
      </c>
      <c r="M122" s="76">
        <f t="shared" si="54"/>
        <v>0.12886013018844752</v>
      </c>
      <c r="N122" s="66">
        <f>L122+'2025 Μάρτιος'!N122</f>
        <v>3861</v>
      </c>
      <c r="O122" s="76">
        <f t="shared" si="55"/>
        <v>0.10686487087922579</v>
      </c>
      <c r="P122" s="66"/>
      <c r="Q122" s="80">
        <f t="shared" si="49"/>
        <v>13045.936679439712</v>
      </c>
      <c r="S122"/>
      <c r="T122"/>
      <c r="U122"/>
      <c r="V122"/>
    </row>
    <row r="123" spans="1:22" ht="14.5">
      <c r="A123" s="180">
        <v>122</v>
      </c>
      <c r="B123" s="180">
        <v>7</v>
      </c>
      <c r="C123" s="121" t="str">
        <f>ΑΝΤΙΣΤΟΙΧΙΣΗ!O193</f>
        <v xml:space="preserve">Χαρτόσημο ενοικίου Έδρας </v>
      </c>
      <c r="D123" s="56">
        <f>'2025_60-69 ΕΞΟΔΑ+ΟΜ 2'!G77</f>
        <v>31.52</v>
      </c>
      <c r="E123" s="76">
        <f t="shared" si="50"/>
        <v>3.1389263716620273E-3</v>
      </c>
      <c r="F123" s="66">
        <f>D123+'2025 Μάρτιος'!F123</f>
        <v>126.08</v>
      </c>
      <c r="G123" s="76">
        <f t="shared" si="51"/>
        <v>3.1928654853469554E-3</v>
      </c>
      <c r="H123" s="56">
        <f>ΠΡΟΥΠΟΛΟΓΙΣΜΟΣ_ΕΞΟΔΑ!G261</f>
        <v>30.6</v>
      </c>
      <c r="I123" s="426">
        <f t="shared" si="52"/>
        <v>3.3911755520579373E-3</v>
      </c>
      <c r="J123" s="66">
        <f>H123+'2025 Μάρτιος'!J123</f>
        <v>1991.6999999999998</v>
      </c>
      <c r="K123" s="430">
        <f t="shared" si="53"/>
        <v>4.1089040541907686E-2</v>
      </c>
      <c r="L123" s="56">
        <f>'2024_60-69 ΕΞΟΔΑ+ΟΜ 2'!G72</f>
        <v>30.6</v>
      </c>
      <c r="M123" s="76">
        <f t="shared" si="54"/>
        <v>4.0850763882584766E-3</v>
      </c>
      <c r="N123" s="66">
        <f>L123+'2025 Μάρτιος'!N123</f>
        <v>122.4</v>
      </c>
      <c r="O123" s="76">
        <f t="shared" si="55"/>
        <v>3.3877907784556432E-3</v>
      </c>
      <c r="P123" s="66"/>
      <c r="Q123" s="80">
        <f t="shared" si="49"/>
        <v>2332.9582848751174</v>
      </c>
      <c r="S123"/>
      <c r="T123"/>
      <c r="U123"/>
      <c r="V123"/>
    </row>
    <row r="124" spans="1:22" ht="28">
      <c r="A124" s="180">
        <v>123</v>
      </c>
      <c r="B124" s="180">
        <v>8</v>
      </c>
      <c r="C124" s="121" t="str">
        <f>ΑΝΤΙΣΤΟΙΧΙΣΗ!O194</f>
        <v xml:space="preserve">Χαρτόσημο Ενοικίου Αποθήκης Α </v>
      </c>
      <c r="D124" s="56">
        <f>'2025_60-69 ΕΞΟΔΑ+ΟΜ 2'!G78</f>
        <v>8.9499999999999993</v>
      </c>
      <c r="E124" s="76">
        <f t="shared" si="50"/>
        <v>8.912877863697697E-4</v>
      </c>
      <c r="F124" s="66">
        <f>D124+'2025 Μάρτιος'!F124</f>
        <v>35.799999999999997</v>
      </c>
      <c r="G124" s="76">
        <f t="shared" si="51"/>
        <v>9.0660361972891019E-4</v>
      </c>
      <c r="H124" s="56">
        <f>ΠΡΟΥΠΟΛΟΓΙΣΜΟΣ_ΕΞΟΔΑ!G265</f>
        <v>8.9499999999999886</v>
      </c>
      <c r="I124" s="426">
        <f t="shared" si="52"/>
        <v>9.9186343761171569E-4</v>
      </c>
      <c r="J124" s="66">
        <f>H124+'2025 Μάρτιος'!J124</f>
        <v>79.09999999999998</v>
      </c>
      <c r="K124" s="430">
        <f t="shared" si="53"/>
        <v>1.6318437048073995E-3</v>
      </c>
      <c r="L124" s="56">
        <f>'2024_60-69 ΕΞΟΔΑ+ΟΜ 2'!G73</f>
        <v>8.69</v>
      </c>
      <c r="M124" s="76">
        <f t="shared" si="54"/>
        <v>1.1601082945740576E-3</v>
      </c>
      <c r="N124" s="66">
        <f>L124+'2025 Μάρτιος'!N124</f>
        <v>34.76</v>
      </c>
      <c r="O124" s="76">
        <f t="shared" si="55"/>
        <v>9.6208829623462531E-4</v>
      </c>
      <c r="P124" s="66"/>
      <c r="Q124" s="80">
        <f t="shared" si="49"/>
        <v>176.25654379513929</v>
      </c>
      <c r="S124"/>
      <c r="T124"/>
      <c r="U124"/>
      <c r="V124"/>
    </row>
    <row r="125" spans="1:22" ht="28">
      <c r="A125" s="180">
        <v>124</v>
      </c>
      <c r="B125" s="180">
        <v>9</v>
      </c>
      <c r="C125" s="121" t="str">
        <f>ΑΝΤΙΣΤΟΙΧΙΣΗ!O195</f>
        <v xml:space="preserve">Χαρτόσημο Ενοικίου Αποθήκης Β </v>
      </c>
      <c r="D125" s="56">
        <f>'2025_60-69 ΕΞΟΔΑ+ΟΜ 2'!G79</f>
        <v>0</v>
      </c>
      <c r="E125" s="76">
        <f t="shared" si="50"/>
        <v>0</v>
      </c>
      <c r="F125" s="66">
        <f>D125+'2025 Μάρτιος'!F125</f>
        <v>0</v>
      </c>
      <c r="G125" s="76">
        <f t="shared" si="51"/>
        <v>0</v>
      </c>
      <c r="H125" s="56">
        <f>ΠΡΟΥΠΟΛΟΓΙΣΜΟΣ_ΕΞΟΔΑ!G269</f>
        <v>0</v>
      </c>
      <c r="I125" s="426">
        <f t="shared" si="52"/>
        <v>0</v>
      </c>
      <c r="J125" s="66">
        <f>H125+'2025 Μάρτιος'!J125</f>
        <v>17.899999999999977</v>
      </c>
      <c r="K125" s="430">
        <f t="shared" si="53"/>
        <v>3.6927942245325437E-4</v>
      </c>
      <c r="L125" s="56">
        <f>'2024_60-69 ΕΞΟΔΑ+ΟΜ 2'!G74</f>
        <v>0</v>
      </c>
      <c r="M125" s="76">
        <f t="shared" si="54"/>
        <v>0</v>
      </c>
      <c r="N125" s="66">
        <f>L125+'2025 Μάρτιος'!N125</f>
        <v>0</v>
      </c>
      <c r="O125" s="76">
        <f t="shared" si="55"/>
        <v>0</v>
      </c>
      <c r="P125" s="66"/>
      <c r="Q125" s="80">
        <f t="shared" si="49"/>
        <v>17.900369279422431</v>
      </c>
      <c r="S125"/>
      <c r="T125"/>
      <c r="U125"/>
      <c r="V125"/>
    </row>
    <row r="126" spans="1:22" ht="28">
      <c r="A126" s="180">
        <v>125</v>
      </c>
      <c r="B126" s="180">
        <v>10</v>
      </c>
      <c r="C126" s="121" t="str">
        <f>ΑΝΤΙΣΤΟΙΧΙΣΗ!O196</f>
        <v>Χαρτόσημο Ενοικίου Αριστοφάνους 1</v>
      </c>
      <c r="D126" s="56">
        <f>'2025_60-69 ΕΞΟΔΑ+ΟΜ 2'!G80</f>
        <v>34.75</v>
      </c>
      <c r="E126" s="76">
        <f t="shared" si="50"/>
        <v>3.460586656575363E-3</v>
      </c>
      <c r="F126" s="66">
        <f>D126+'2025 Μάρτιος'!F126</f>
        <v>139</v>
      </c>
      <c r="G126" s="76">
        <f t="shared" si="51"/>
        <v>3.5200531603999589E-3</v>
      </c>
      <c r="H126" s="56">
        <f>ΠΡΟΥΠΟΛΟΓΙΣΜΟΣ_ΕΞΟΔΑ!G273</f>
        <v>34.75</v>
      </c>
      <c r="I126" s="426">
        <f t="shared" si="52"/>
        <v>3.8510898834644871E-3</v>
      </c>
      <c r="J126" s="66">
        <f>H126+'2025 Μάρτιος'!J126</f>
        <v>69.5</v>
      </c>
      <c r="K126" s="430">
        <f t="shared" si="53"/>
        <v>1.4337944056145929E-3</v>
      </c>
      <c r="L126" s="56">
        <f>'2024_60-69 ΕΞΟΔΑ+ΟΜ 2'!G75</f>
        <v>34.75</v>
      </c>
      <c r="M126" s="76">
        <f t="shared" si="54"/>
        <v>4.6390981860124861E-3</v>
      </c>
      <c r="N126" s="66">
        <f>L126+'2025 Μάρτιος'!N126</f>
        <v>139</v>
      </c>
      <c r="O126" s="76">
        <f t="shared" si="55"/>
        <v>3.8472460637690715E-3</v>
      </c>
      <c r="P126" s="66"/>
      <c r="Q126" s="80">
        <f t="shared" si="49"/>
        <v>451.77075186835577</v>
      </c>
      <c r="S126"/>
      <c r="T126"/>
      <c r="U126"/>
      <c r="V126"/>
    </row>
    <row r="127" spans="1:22" ht="28.5" customHeight="1">
      <c r="A127" s="180">
        <v>126</v>
      </c>
      <c r="B127" s="180">
        <v>11</v>
      </c>
      <c r="C127" s="121" t="str">
        <f>ΑΝΤΙΣΤΟΙΧΙΣΗ!O197</f>
        <v xml:space="preserve">Κοινόχρηστες Δαπάνες Έδρας </v>
      </c>
      <c r="D127" s="56">
        <f>'2025_60-69 ΕΞΟΔΑ+ΟΜ 2'!G81</f>
        <v>0</v>
      </c>
      <c r="E127" s="76">
        <f t="shared" si="50"/>
        <v>0</v>
      </c>
      <c r="F127" s="66">
        <f>D127+'2025 Μάρτιος'!F127</f>
        <v>0</v>
      </c>
      <c r="G127" s="76">
        <f t="shared" si="51"/>
        <v>0</v>
      </c>
      <c r="H127" s="56">
        <f>ΠΡΟΥΠΟΛΟΓΙΣΜΟΣ_ΕΞΟΔΑ!G277</f>
        <v>0</v>
      </c>
      <c r="I127" s="426">
        <f t="shared" si="52"/>
        <v>0</v>
      </c>
      <c r="J127" s="66">
        <f>H127+'2025 Μάρτιος'!J127</f>
        <v>69.5</v>
      </c>
      <c r="K127" s="430">
        <f t="shared" si="53"/>
        <v>1.4337944056145929E-3</v>
      </c>
      <c r="L127" s="56">
        <f>'2024_60-69 ΕΞΟΔΑ+ΟΜ 2'!G76</f>
        <v>0</v>
      </c>
      <c r="M127" s="76">
        <f t="shared" si="54"/>
        <v>0</v>
      </c>
      <c r="N127" s="66">
        <f>L127+'2025 Μάρτιος'!N127</f>
        <v>0</v>
      </c>
      <c r="O127" s="76">
        <f t="shared" si="55"/>
        <v>0</v>
      </c>
      <c r="P127" s="66"/>
      <c r="Q127" s="80">
        <f t="shared" si="49"/>
        <v>69.501433794405614</v>
      </c>
      <c r="S127"/>
      <c r="T127"/>
      <c r="U127"/>
      <c r="V127"/>
    </row>
    <row r="128" spans="1:22" ht="28">
      <c r="A128" s="180">
        <v>127</v>
      </c>
      <c r="B128" s="180">
        <v>12</v>
      </c>
      <c r="C128" s="121" t="str">
        <f>ΑΝΤΙΣΤΟΙΧΙΣΗ!O198</f>
        <v xml:space="preserve">Κοινόχρηστες Δαπάνες Αποθήκης Α </v>
      </c>
      <c r="D128" s="56">
        <f>'2025_60-69 ΕΞΟΔΑ+ΟΜ 2'!G82</f>
        <v>0</v>
      </c>
      <c r="E128" s="76">
        <f t="shared" si="50"/>
        <v>0</v>
      </c>
      <c r="F128" s="66">
        <f>D128+'2025 Μάρτιος'!F128</f>
        <v>0</v>
      </c>
      <c r="G128" s="76">
        <f t="shared" si="51"/>
        <v>0</v>
      </c>
      <c r="H128" s="56">
        <f>ΠΡΟΥΠΟΛΟΓΙΣΜΟΣ_ΕΞΟΔΑ!G281</f>
        <v>0</v>
      </c>
      <c r="I128" s="426">
        <f t="shared" si="52"/>
        <v>0</v>
      </c>
      <c r="J128" s="66">
        <f>H128+'2025 Μάρτιος'!J128</f>
        <v>0</v>
      </c>
      <c r="K128" s="430">
        <f t="shared" si="53"/>
        <v>0</v>
      </c>
      <c r="L128" s="56">
        <f>'2024_60-69 ΕΞΟΔΑ+ΟΜ 2'!G77</f>
        <v>0</v>
      </c>
      <c r="M128" s="76">
        <f t="shared" si="54"/>
        <v>0</v>
      </c>
      <c r="N128" s="66">
        <f>L128+'2025 Μάρτιος'!N128</f>
        <v>0</v>
      </c>
      <c r="O128" s="76">
        <f t="shared" si="55"/>
        <v>0</v>
      </c>
      <c r="P128" s="66"/>
      <c r="Q128" s="80">
        <f t="shared" si="49"/>
        <v>0</v>
      </c>
      <c r="S128"/>
      <c r="T128"/>
      <c r="U128"/>
      <c r="V128"/>
    </row>
    <row r="129" spans="1:22" ht="28">
      <c r="A129" s="180">
        <v>128</v>
      </c>
      <c r="B129" s="180">
        <v>13</v>
      </c>
      <c r="C129" s="121" t="str">
        <f>ΑΝΤΙΣΤΟΙΧΙΣΗ!O199</f>
        <v xml:space="preserve">Κοινόχρηστες Δαπάνες Αποθήκης Β </v>
      </c>
      <c r="D129" s="56">
        <f>'2025_60-69 ΕΞΟΔΑ+ΟΜ 2'!G83</f>
        <v>0</v>
      </c>
      <c r="E129" s="76">
        <f t="shared" si="50"/>
        <v>0</v>
      </c>
      <c r="F129" s="66">
        <f>D129+'2025 Μάρτιος'!F129</f>
        <v>0</v>
      </c>
      <c r="G129" s="76">
        <f t="shared" si="51"/>
        <v>0</v>
      </c>
      <c r="H129" s="56">
        <f>ΠΡΟΥΠΟΛΟΓΙΣΜΟΣ_ΕΞΟΔΑ!G285</f>
        <v>0</v>
      </c>
      <c r="I129" s="426">
        <f t="shared" si="52"/>
        <v>0</v>
      </c>
      <c r="J129" s="66">
        <f>H129+'2025 Μάρτιος'!J129</f>
        <v>0</v>
      </c>
      <c r="K129" s="430">
        <f t="shared" si="53"/>
        <v>0</v>
      </c>
      <c r="L129" s="56">
        <f>'2024_60-69 ΕΞΟΔΑ+ΟΜ 2'!G78</f>
        <v>0</v>
      </c>
      <c r="M129" s="76">
        <f t="shared" si="54"/>
        <v>0</v>
      </c>
      <c r="N129" s="66">
        <f>L129+'2025 Μάρτιος'!N129</f>
        <v>0</v>
      </c>
      <c r="O129" s="76">
        <f t="shared" si="55"/>
        <v>0</v>
      </c>
      <c r="P129" s="66"/>
      <c r="Q129" s="80">
        <f t="shared" si="49"/>
        <v>0</v>
      </c>
      <c r="S129"/>
      <c r="T129"/>
      <c r="U129"/>
      <c r="V129"/>
    </row>
    <row r="130" spans="1:22" ht="28">
      <c r="A130" s="180">
        <v>129</v>
      </c>
      <c r="B130" s="180">
        <v>14</v>
      </c>
      <c r="C130" s="121" t="str">
        <f>ΑΝΤΙΣΤΟΙΧΙΣΗ!O200</f>
        <v>Κοινόχρηστες Δαπάνες Αριστοφάνους 1</v>
      </c>
      <c r="D130" s="56">
        <f>'2025_60-69 ΕΞΟΔΑ+ΟΜ 2'!G84</f>
        <v>39.700000000000003</v>
      </c>
      <c r="E130" s="76">
        <f t="shared" si="50"/>
        <v>3.9535335328357386E-3</v>
      </c>
      <c r="F130" s="66">
        <f>D130+'2025 Μάρτιος'!F130</f>
        <v>141.5</v>
      </c>
      <c r="G130" s="76">
        <f t="shared" si="51"/>
        <v>3.5833634690402459E-3</v>
      </c>
      <c r="H130" s="56">
        <f>ΠΡΟΥΠΟΛΟΓΙΣΜΟΣ_ΕΞΟΔΑ!G289</f>
        <v>38</v>
      </c>
      <c r="I130" s="426">
        <f t="shared" si="52"/>
        <v>4.2112637574575687E-3</v>
      </c>
      <c r="J130" s="66">
        <f>H130+'2025 Μάρτιος'!J130</f>
        <v>109.5</v>
      </c>
      <c r="K130" s="430">
        <f t="shared" si="53"/>
        <v>2.2589998189179554E-3</v>
      </c>
      <c r="L130" s="56">
        <f>'2024_60-69 ΕΞΟΔΑ+ΟΜ 2'!G79</f>
        <v>38</v>
      </c>
      <c r="M130" s="76">
        <f t="shared" si="54"/>
        <v>5.0729706782294808E-3</v>
      </c>
      <c r="N130" s="66">
        <f>L130+'2025 Μάρτιος'!N130</f>
        <v>185.5</v>
      </c>
      <c r="O130" s="76">
        <f t="shared" si="55"/>
        <v>5.1342744232313869E-3</v>
      </c>
      <c r="P130" s="66"/>
      <c r="Q130" s="80">
        <f t="shared" si="49"/>
        <v>552.22421440567973</v>
      </c>
      <c r="S130"/>
      <c r="T130"/>
      <c r="U130"/>
      <c r="V130"/>
    </row>
    <row r="131" spans="1:22" ht="14.5">
      <c r="A131" s="180">
        <v>130</v>
      </c>
      <c r="B131" s="180">
        <v>15</v>
      </c>
      <c r="C131" s="117" t="str">
        <f>ΑΝΤΙΣΤΟΙΧΙΣΗ!O201</f>
        <v xml:space="preserve">Ενέργεια  Έδρας </v>
      </c>
      <c r="D131" s="56">
        <f>'2025_60-69 ΕΞΟΔΑ+ΟΜ 2'!G85</f>
        <v>178.54</v>
      </c>
      <c r="E131" s="76">
        <f t="shared" si="50"/>
        <v>1.7779946522732813E-2</v>
      </c>
      <c r="F131" s="66">
        <f>D131+'2025 Μάρτιος'!F131</f>
        <v>612.16</v>
      </c>
      <c r="G131" s="76">
        <f t="shared" si="51"/>
        <v>1.5502415414895243E-2</v>
      </c>
      <c r="H131" s="56">
        <f>ΠΡΟΥΠΟΛΟΓΙΣΜΟΣ_ΕΞΟΔΑ!G293</f>
        <v>25.486799999999995</v>
      </c>
      <c r="I131" s="426">
        <f t="shared" si="52"/>
        <v>2.8245167666728827E-3</v>
      </c>
      <c r="J131" s="66">
        <f>H131+'2025 Μάρτιος'!J131</f>
        <v>235.44324999999998</v>
      </c>
      <c r="K131" s="430">
        <f t="shared" si="53"/>
        <v>4.8572261106434233E-3</v>
      </c>
      <c r="L131" s="56">
        <f>'2024_60-69 ΕΞΟΔΑ+ΟΜ 2'!G80</f>
        <v>25.36</v>
      </c>
      <c r="M131" s="76">
        <f t="shared" si="54"/>
        <v>3.3855404315763062E-3</v>
      </c>
      <c r="N131" s="66">
        <f>L131+'2025 Μάρτιος'!N131</f>
        <v>347.83</v>
      </c>
      <c r="O131" s="76">
        <f t="shared" si="55"/>
        <v>9.6272489090704766E-3</v>
      </c>
      <c r="P131" s="66"/>
      <c r="Q131" s="80">
        <f t="shared" si="49"/>
        <v>1424.8740268941553</v>
      </c>
      <c r="S131"/>
      <c r="T131"/>
      <c r="U131"/>
      <c r="V131" s="237"/>
    </row>
    <row r="132" spans="1:22" ht="14.5">
      <c r="A132" s="180">
        <v>131</v>
      </c>
      <c r="B132" s="180">
        <v>16</v>
      </c>
      <c r="C132" s="117" t="str">
        <f>ΑΝΤΙΣΤΟΙΧΙΣΗ!O202</f>
        <v xml:space="preserve">Ενέργεια Αποθήκης Α </v>
      </c>
      <c r="D132" s="56">
        <f>'2025_60-69 ΕΞΟΔΑ+ΟΜ 2'!G86</f>
        <v>22.79</v>
      </c>
      <c r="E132" s="76">
        <f t="shared" si="50"/>
        <v>2.2695473353482741E-3</v>
      </c>
      <c r="F132" s="66">
        <f>D132+'2025 Μάρτιος'!F132</f>
        <v>72.78</v>
      </c>
      <c r="G132" s="76">
        <f t="shared" si="51"/>
        <v>1.8430897051360362E-3</v>
      </c>
      <c r="H132" s="56">
        <f>ΠΡΟΥΠΟΛΟΓΙΣΜΟΣ_ΕΞΟΔΑ!G297</f>
        <v>0</v>
      </c>
      <c r="I132" s="426">
        <f t="shared" si="52"/>
        <v>0</v>
      </c>
      <c r="J132" s="66">
        <f>H132+'2025 Μάρτιος'!J132</f>
        <v>208.40684999999993</v>
      </c>
      <c r="K132" s="430">
        <f t="shared" si="53"/>
        <v>4.2994615197375465E-3</v>
      </c>
      <c r="L132" s="56">
        <f>'2024_60-69 ΕΞΟΔΑ+ΟΜ 2'!G81</f>
        <v>-1.98</v>
      </c>
      <c r="M132" s="76">
        <f t="shared" si="54"/>
        <v>-2.6432847218143082E-4</v>
      </c>
      <c r="N132" s="66">
        <f>L132+'2025 Μάρτιος'!N132</f>
        <v>3.0200000000000036</v>
      </c>
      <c r="O132" s="76">
        <f t="shared" si="55"/>
        <v>8.3587648291961222E-5</v>
      </c>
      <c r="P132" s="66"/>
      <c r="Q132" s="80">
        <f t="shared" si="49"/>
        <v>305.02508135773627</v>
      </c>
      <c r="S132"/>
      <c r="T132"/>
      <c r="U132"/>
      <c r="V132" s="237"/>
    </row>
    <row r="133" spans="1:22" ht="28">
      <c r="A133" s="180">
        <v>132</v>
      </c>
      <c r="B133" s="180">
        <v>17</v>
      </c>
      <c r="C133" s="117" t="str">
        <f>ΑΝΤΙΣΤΟΙΧΙΣΗ!O203</f>
        <v>Ενέργεια Αποθήκης Β (OPERATION)</v>
      </c>
      <c r="D133" s="56">
        <f>'2025_60-69 ΕΞΟΔΑ+ΟΜ 2'!G87</f>
        <v>11.49</v>
      </c>
      <c r="E133" s="76">
        <f t="shared" si="50"/>
        <v>1.1442342642892353E-3</v>
      </c>
      <c r="F133" s="66">
        <f>D133+'2025 Μάρτιος'!F133</f>
        <v>32.85</v>
      </c>
      <c r="G133" s="76">
        <f t="shared" si="51"/>
        <v>8.3189745553337161E-4</v>
      </c>
      <c r="H133" s="56">
        <f>ΠΡΟΥΠΟΛΟΓΙΣΜΟΣ_ΕΞΟΔΑ!G301</f>
        <v>9.5374499999999998</v>
      </c>
      <c r="I133" s="426">
        <f t="shared" si="52"/>
        <v>1.0569662506200971E-3</v>
      </c>
      <c r="J133" s="66">
        <f>H133+'2025 Μάρτιος'!J133</f>
        <v>46.9938</v>
      </c>
      <c r="K133" s="430">
        <f t="shared" si="53"/>
        <v>9.694884537923892E-4</v>
      </c>
      <c r="L133" s="56">
        <f>'2024_60-69 ΕΞΟΔΑ+ΟΜ 2'!G82</f>
        <v>9.49</v>
      </c>
      <c r="M133" s="76">
        <f t="shared" si="54"/>
        <v>1.2669076772736257E-3</v>
      </c>
      <c r="N133" s="66">
        <f>L133+'2025 Μάρτιος'!N133</f>
        <v>45.390000000000008</v>
      </c>
      <c r="O133" s="76">
        <f t="shared" si="55"/>
        <v>1.2563057470106344E-3</v>
      </c>
      <c r="P133" s="66"/>
      <c r="Q133" s="80">
        <f t="shared" si="49"/>
        <v>155.75777579984853</v>
      </c>
      <c r="S133"/>
      <c r="T133"/>
      <c r="U133"/>
      <c r="V133" s="237"/>
    </row>
    <row r="134" spans="1:22" ht="14.5">
      <c r="A134" s="180">
        <v>133</v>
      </c>
      <c r="B134" s="180">
        <v>18</v>
      </c>
      <c r="C134" s="117" t="str">
        <f>ΑΝΤΙΣΤΟΙΧΙΣΗ!O204</f>
        <v>Ενέργεια Αριστοφάνους 1</v>
      </c>
      <c r="D134" s="56">
        <f>'2025_60-69 ΕΞΟΔΑ+ΟΜ 2'!G88</f>
        <v>14.13</v>
      </c>
      <c r="E134" s="76">
        <f t="shared" si="50"/>
        <v>1.4071392649614356E-3</v>
      </c>
      <c r="F134" s="66">
        <f>D134+'2025 Μάρτιος'!F134</f>
        <v>49.63</v>
      </c>
      <c r="G134" s="76">
        <f t="shared" si="51"/>
        <v>1.2568362471269783E-3</v>
      </c>
      <c r="H134" s="56">
        <f>ΠΡΟΥΠΟΛΟΓΙΣΜΟΣ_ΕΞΟΔΑ!G305</f>
        <v>-12.823799999999999</v>
      </c>
      <c r="I134" s="426">
        <f t="shared" si="52"/>
        <v>-1.4211685308653781E-3</v>
      </c>
      <c r="J134" s="66">
        <f>H134+'2025 Μάρτιος'!J134</f>
        <v>8.6631</v>
      </c>
      <c r="K134" s="430">
        <f t="shared" si="53"/>
        <v>1.7872092539970903E-4</v>
      </c>
      <c r="L134" s="56">
        <f>'2024_60-69 ΕΞΟΔΑ+ΟΜ 2'!G83</f>
        <v>-12.76</v>
      </c>
      <c r="M134" s="76">
        <f t="shared" si="54"/>
        <v>-1.7034501540581098E-3</v>
      </c>
      <c r="N134" s="66">
        <f>L134+'2025 Μάρτιος'!N134</f>
        <v>32.050000000000004</v>
      </c>
      <c r="O134" s="76">
        <f t="shared" si="55"/>
        <v>8.8708083700574645E-4</v>
      </c>
      <c r="P134" s="66"/>
      <c r="Q134" s="80">
        <f t="shared" si="49"/>
        <v>78.889905158589571</v>
      </c>
      <c r="S134"/>
      <c r="T134"/>
      <c r="U134"/>
      <c r="V134" s="237"/>
    </row>
    <row r="135" spans="1:22" ht="28">
      <c r="A135" s="180">
        <v>134</v>
      </c>
      <c r="B135" s="180">
        <v>19</v>
      </c>
      <c r="C135" s="185" t="str">
        <f>ΑΝΤΙΣΤΟΙΧΙΣΗ!O205</f>
        <v xml:space="preserve">Τηλεπικοινωνίες (Τηλεφωνία &amp; Διαδίκτυο) </v>
      </c>
      <c r="D135" s="56">
        <f>'2025_60-69 ΕΞΟΔΑ+ΟΜ 2'!G89</f>
        <v>306.84999999999997</v>
      </c>
      <c r="E135" s="76">
        <f t="shared" si="50"/>
        <v>3.0557727066766908E-2</v>
      </c>
      <c r="F135" s="66">
        <f>D135+'2025 Μάρτιος'!F135</f>
        <v>1137.17</v>
      </c>
      <c r="G135" s="76">
        <f t="shared" si="51"/>
        <v>2.8797833470590083E-2</v>
      </c>
      <c r="H135" s="56">
        <f>ΠΡΟΥΠΟΛΟΓΙΣΜΟΣ_ΕΞΟΔΑ!G309</f>
        <v>334.3</v>
      </c>
      <c r="I135" s="426">
        <f t="shared" si="52"/>
        <v>3.7048038792580666E-2</v>
      </c>
      <c r="J135" s="66">
        <f>H135+'2025 Μάρτιος'!J135</f>
        <v>668.07600000000002</v>
      </c>
      <c r="K135" s="430">
        <f t="shared" si="53"/>
        <v>1.3782498292451435E-2</v>
      </c>
      <c r="L135" s="56">
        <f>'2024_60-69 ΕΞΟΔΑ+ΟΜ 2'!G84</f>
        <v>334.3</v>
      </c>
      <c r="M135" s="76">
        <f t="shared" si="54"/>
        <v>4.462879204558199E-2</v>
      </c>
      <c r="N135" s="66">
        <f>L135+'2025 Μάρτιος'!N135</f>
        <v>1099.1200000000001</v>
      </c>
      <c r="O135" s="76">
        <f t="shared" si="55"/>
        <v>3.0421475493596133E-2</v>
      </c>
      <c r="P135" s="66"/>
      <c r="Q135" s="80">
        <f t="shared" si="49"/>
        <v>3880.0012363651617</v>
      </c>
      <c r="S135"/>
      <c r="T135"/>
      <c r="U135"/>
      <c r="V135"/>
    </row>
    <row r="136" spans="1:22" ht="14.5">
      <c r="A136" s="180">
        <v>135</v>
      </c>
      <c r="B136" s="180">
        <v>20</v>
      </c>
      <c r="C136" s="121" t="str">
        <f>ΑΝΤΙΣΤΟΙΧΙΣΗ!O206</f>
        <v xml:space="preserve">Υδρευση </v>
      </c>
      <c r="D136" s="56">
        <f>'2025_60-69 ΕΞΟΔΑ+ΟΜ 2'!G90</f>
        <v>0</v>
      </c>
      <c r="E136" s="76">
        <f t="shared" si="50"/>
        <v>0</v>
      </c>
      <c r="F136" s="66">
        <f>D136+'2025 Μάρτιος'!F136</f>
        <v>12.13</v>
      </c>
      <c r="G136" s="76">
        <f t="shared" si="51"/>
        <v>3.0718161752267271E-4</v>
      </c>
      <c r="H136" s="56">
        <f>ΠΡΟΥΠΟΛΟΓΙΣΜΟΣ_ΕΞΟΔΑ!G313</f>
        <v>0</v>
      </c>
      <c r="I136" s="426">
        <f t="shared" si="52"/>
        <v>0</v>
      </c>
      <c r="J136" s="66">
        <f>H136+'2025 Μάρτιος'!J136</f>
        <v>458.38000000000005</v>
      </c>
      <c r="K136" s="430">
        <f t="shared" si="53"/>
        <v>9.4564414337498862E-3</v>
      </c>
      <c r="L136" s="56">
        <f>'2024_60-69 ΕΞΟΔΑ+ΟΜ 2'!G85</f>
        <v>0</v>
      </c>
      <c r="M136" s="76">
        <f t="shared" si="54"/>
        <v>0</v>
      </c>
      <c r="N136" s="66">
        <f>L136+'2025 Μάρτιος'!N136</f>
        <v>28.630000000000003</v>
      </c>
      <c r="O136" s="76">
        <f t="shared" si="55"/>
        <v>7.9242197701948579E-4</v>
      </c>
      <c r="P136" s="66"/>
      <c r="Q136" s="80">
        <f t="shared" si="49"/>
        <v>499.15055604502834</v>
      </c>
      <c r="S136"/>
      <c r="T136"/>
      <c r="U136"/>
      <c r="V136"/>
    </row>
    <row r="137" spans="1:22" ht="14.5">
      <c r="A137" s="180">
        <v>136</v>
      </c>
      <c r="B137" s="180">
        <v>21</v>
      </c>
      <c r="C137" s="121" t="str">
        <f>ΑΝΤΙΣΤΟΙΧΙΣΗ!O207</f>
        <v xml:space="preserve">Ασφάλιστρα </v>
      </c>
      <c r="D137" s="56">
        <f>'2025_60-69 ΕΞΟΔΑ+ΟΜ 2'!G91</f>
        <v>74.5</v>
      </c>
      <c r="E137" s="76">
        <f t="shared" si="50"/>
        <v>7.4190994507874692E-3</v>
      </c>
      <c r="F137" s="66">
        <f>D137+'2025 Μάρτιος'!F137</f>
        <v>299.25</v>
      </c>
      <c r="G137" s="76">
        <f t="shared" si="51"/>
        <v>7.578243944242358E-3</v>
      </c>
      <c r="H137" s="56">
        <f>ΠΡΟΥΠΟΛΟΓΙΣΜΟΣ_ΕΞΟΔΑ!G317</f>
        <v>71.5</v>
      </c>
      <c r="I137" s="426">
        <f t="shared" si="52"/>
        <v>7.9238252278477934E-3</v>
      </c>
      <c r="J137" s="66">
        <f>H137+'2025 Μάρτιος'!J137</f>
        <v>100.13</v>
      </c>
      <c r="K137" s="430">
        <f t="shared" si="53"/>
        <v>2.0656954508516427E-3</v>
      </c>
      <c r="L137" s="56">
        <f>'2024_60-69 ΕΞΟΔΑ+ΟΜ 2'!G86</f>
        <v>71.5</v>
      </c>
      <c r="M137" s="76">
        <f t="shared" si="54"/>
        <v>9.5451948287738914E-3</v>
      </c>
      <c r="N137" s="66">
        <f>L137+'2025 Μάρτιος'!N137</f>
        <v>387.74</v>
      </c>
      <c r="O137" s="76">
        <f t="shared" si="55"/>
        <v>1.0731879055869208E-2</v>
      </c>
      <c r="P137" s="66"/>
      <c r="Q137" s="80">
        <f t="shared" si="49"/>
        <v>1004.6652639379585</v>
      </c>
      <c r="S137"/>
      <c r="T137"/>
      <c r="U137"/>
      <c r="V137"/>
    </row>
    <row r="138" spans="1:22" ht="14.5">
      <c r="A138" s="180">
        <v>137</v>
      </c>
      <c r="B138" s="180">
        <v>22</v>
      </c>
      <c r="C138" s="121" t="str">
        <f>ΑΝΤΙΣΤΟΙΧΙΣΗ!O208</f>
        <v xml:space="preserve">Έντυπα και γραφική Ύλη </v>
      </c>
      <c r="D138" s="56">
        <f>'2025_60-69 ΕΞΟΔΑ+ΟΜ 2'!G92</f>
        <v>0</v>
      </c>
      <c r="E138" s="76">
        <f t="shared" si="50"/>
        <v>0</v>
      </c>
      <c r="F138" s="66">
        <f>D138+'2025 Μάρτιος'!F138</f>
        <v>0</v>
      </c>
      <c r="G138" s="76">
        <f t="shared" si="51"/>
        <v>0</v>
      </c>
      <c r="H138" s="56">
        <f>ΠΡΟΥΠΟΛΟΓΙΣΜΟΣ_ΕΞΟΔΑ!G321</f>
        <v>0</v>
      </c>
      <c r="I138" s="426">
        <f t="shared" si="52"/>
        <v>0</v>
      </c>
      <c r="J138" s="66">
        <f>H138+'2025 Μάρτιος'!J138</f>
        <v>316.24</v>
      </c>
      <c r="K138" s="430">
        <f t="shared" si="53"/>
        <v>6.5240739975763861E-3</v>
      </c>
      <c r="L138" s="56">
        <f>'2024_60-69 ΕΞΟΔΑ+ΟΜ 2'!G87</f>
        <v>0</v>
      </c>
      <c r="M138" s="76">
        <f t="shared" si="54"/>
        <v>0</v>
      </c>
      <c r="N138" s="66">
        <f>L138+'2025 Μάρτιος'!N138</f>
        <v>0</v>
      </c>
      <c r="O138" s="76">
        <f t="shared" si="55"/>
        <v>0</v>
      </c>
      <c r="P138" s="66"/>
      <c r="Q138" s="80">
        <f t="shared" si="49"/>
        <v>316.24652407399759</v>
      </c>
      <c r="S138"/>
      <c r="T138"/>
      <c r="U138"/>
      <c r="V138"/>
    </row>
    <row r="139" spans="1:22" ht="14.5">
      <c r="A139" s="180">
        <v>138</v>
      </c>
      <c r="B139" s="180">
        <v>23</v>
      </c>
      <c r="C139" s="121" t="str">
        <f>ΑΝΤΙΣΤΟΙΧΙΣΗ!O209</f>
        <v xml:space="preserve">Υλικά Καθαριότητας </v>
      </c>
      <c r="D139" s="56">
        <f>'2025_60-69 ΕΞΟΔΑ+ΟΜ 2'!G93</f>
        <v>0</v>
      </c>
      <c r="E139" s="76">
        <f t="shared" si="50"/>
        <v>0</v>
      </c>
      <c r="F139" s="66">
        <f>D139+'2025 Μάρτιος'!F139</f>
        <v>0</v>
      </c>
      <c r="G139" s="76">
        <f t="shared" si="51"/>
        <v>0</v>
      </c>
      <c r="H139" s="56">
        <f>ΠΡΟΥΠΟΛΟΓΙΣΜΟΣ_ΕΞΟΔΑ!G325</f>
        <v>0</v>
      </c>
      <c r="I139" s="426">
        <f t="shared" si="52"/>
        <v>0</v>
      </c>
      <c r="J139" s="66">
        <f>H139+'2025 Μάρτιος'!J139</f>
        <v>0</v>
      </c>
      <c r="K139" s="430">
        <f t="shared" si="53"/>
        <v>0</v>
      </c>
      <c r="L139" s="56">
        <f>'2024_60-69 ΕΞΟΔΑ+ΟΜ 2'!G88</f>
        <v>0</v>
      </c>
      <c r="M139" s="76">
        <f t="shared" si="54"/>
        <v>0</v>
      </c>
      <c r="N139" s="66">
        <f>L139+'2025 Μάρτιος'!N139</f>
        <v>0</v>
      </c>
      <c r="O139" s="76">
        <f t="shared" si="55"/>
        <v>0</v>
      </c>
      <c r="P139" s="66"/>
      <c r="Q139" s="80">
        <f t="shared" si="49"/>
        <v>0</v>
      </c>
      <c r="S139"/>
      <c r="T139"/>
      <c r="U139"/>
      <c r="V139"/>
    </row>
    <row r="140" spans="1:22" ht="14.5">
      <c r="A140" s="180">
        <v>139</v>
      </c>
      <c r="B140" s="180">
        <v>24</v>
      </c>
      <c r="C140" s="118" t="str">
        <f>ΑΝΤΙΣΤΟΙΧΙΣΗ!O210</f>
        <v>Υλικά Φαρμακείου</v>
      </c>
      <c r="D140" s="56">
        <f>'2025_60-69 ΕΞΟΔΑ+ΟΜ 2'!G94</f>
        <v>0</v>
      </c>
      <c r="E140" s="76">
        <f t="shared" si="50"/>
        <v>0</v>
      </c>
      <c r="F140" s="66">
        <f>D140+'2025 Μάρτιος'!F140</f>
        <v>0</v>
      </c>
      <c r="G140" s="76">
        <f t="shared" si="51"/>
        <v>0</v>
      </c>
      <c r="H140" s="56">
        <f>ΠΡΟΥΠΟΛΟΓΙΣΜΟΣ_ΕΞΟΔΑ!G329</f>
        <v>0</v>
      </c>
      <c r="I140" s="426">
        <f t="shared" si="52"/>
        <v>0</v>
      </c>
      <c r="J140" s="66">
        <f>H140+'2025 Μάρτιος'!J140</f>
        <v>0</v>
      </c>
      <c r="K140" s="430">
        <f t="shared" si="53"/>
        <v>0</v>
      </c>
      <c r="L140" s="56">
        <f>'2024_60-69 ΕΞΟΔΑ+ΟΜ 2'!G89</f>
        <v>0</v>
      </c>
      <c r="M140" s="76">
        <f t="shared" si="54"/>
        <v>0</v>
      </c>
      <c r="N140" s="66">
        <f>L140+'2025 Μάρτιος'!N140</f>
        <v>0</v>
      </c>
      <c r="O140" s="76">
        <f t="shared" si="55"/>
        <v>0</v>
      </c>
      <c r="P140" s="66"/>
      <c r="Q140" s="80">
        <f t="shared" si="49"/>
        <v>0</v>
      </c>
      <c r="S140"/>
      <c r="T140"/>
      <c r="U140"/>
      <c r="V140"/>
    </row>
    <row r="141" spans="1:22" ht="14.5">
      <c r="A141" s="180">
        <v>140</v>
      </c>
      <c r="B141" s="180">
        <v>25</v>
      </c>
      <c r="C141" s="118" t="str">
        <f>ΑΝΤΙΣΤΟΙΧΙΣΗ!O211</f>
        <v>Διάφορα αναλώσιμα</v>
      </c>
      <c r="D141" s="56">
        <f>'2025_60-69 ΕΞΟΔΑ+ΟΜ 2'!G95</f>
        <v>0</v>
      </c>
      <c r="E141" s="76">
        <f t="shared" si="50"/>
        <v>0</v>
      </c>
      <c r="F141" s="66">
        <f>D141+'2025 Μάρτιος'!F141</f>
        <v>488.54</v>
      </c>
      <c r="G141" s="76">
        <f t="shared" si="51"/>
        <v>1.237184727325033E-2</v>
      </c>
      <c r="H141" s="56">
        <f>ΠΡΟΥΠΟΛΟΓΙΣΜΟΣ_ΕΞΟΔΑ!G333</f>
        <v>133.24</v>
      </c>
      <c r="I141" s="426">
        <f t="shared" si="52"/>
        <v>1.476602060641175E-2</v>
      </c>
      <c r="J141" s="66">
        <f>H141+'2025 Μάρτιος'!J141</f>
        <v>173.31</v>
      </c>
      <c r="K141" s="430">
        <f t="shared" si="53"/>
        <v>3.5754087544901448E-3</v>
      </c>
      <c r="L141" s="56">
        <f>'2024_60-69 ΕΞΟΔΑ+ΟΜ 2'!G90</f>
        <v>133.24</v>
      </c>
      <c r="M141" s="76">
        <f t="shared" si="54"/>
        <v>1.7787437188613055E-2</v>
      </c>
      <c r="N141" s="66">
        <f>L141+'2025 Μάρτιος'!N141</f>
        <v>133.24</v>
      </c>
      <c r="O141" s="76">
        <f t="shared" si="55"/>
        <v>3.6878206153711595E-3</v>
      </c>
      <c r="P141" s="66"/>
      <c r="Q141" s="80">
        <f t="shared" si="49"/>
        <v>1061.6221885344382</v>
      </c>
      <c r="S141"/>
      <c r="T141"/>
      <c r="U141"/>
      <c r="V141"/>
    </row>
    <row r="142" spans="1:22" ht="56">
      <c r="A142" s="180">
        <v>141</v>
      </c>
      <c r="B142" s="180">
        <v>26</v>
      </c>
      <c r="C142" s="121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2'!G96</f>
        <v>1210</v>
      </c>
      <c r="E142" s="76">
        <f t="shared" si="50"/>
        <v>0.12049812530809179</v>
      </c>
      <c r="F142" s="66">
        <f>D142+'2025 Μάρτιος'!F142</f>
        <v>4742.7299999999996</v>
      </c>
      <c r="G142" s="76">
        <f t="shared" si="51"/>
        <v>0.1201054800390194</v>
      </c>
      <c r="H142" s="56">
        <f>ΠΡΟΥΠΟΛΟΓΙΣΜΟΣ_ΕΞΟΔΑ!G337</f>
        <v>900</v>
      </c>
      <c r="I142" s="426">
        <f t="shared" si="52"/>
        <v>9.9740457413468736E-2</v>
      </c>
      <c r="J142" s="66">
        <f>H142+'2025 Μάρτιος'!J142</f>
        <v>1600</v>
      </c>
      <c r="K142" s="430">
        <f t="shared" si="53"/>
        <v>3.300821653213451E-2</v>
      </c>
      <c r="L142" s="56">
        <f>'2024_60-69 ΕΞΟΔΑ+ΟΜ 2'!G91</f>
        <v>900</v>
      </c>
      <c r="M142" s="76">
        <f t="shared" si="54"/>
        <v>0.12014930553701401</v>
      </c>
      <c r="N142" s="66">
        <f>L142+'2025 Μάρτιος'!N142</f>
        <v>3000</v>
      </c>
      <c r="O142" s="76">
        <f t="shared" si="55"/>
        <v>8.3034087707246157E-2</v>
      </c>
      <c r="P142" s="66"/>
      <c r="Q142" s="80">
        <f t="shared" si="49"/>
        <v>12353.30653567254</v>
      </c>
      <c r="S142"/>
      <c r="T142"/>
      <c r="U142"/>
      <c r="V142"/>
    </row>
    <row r="143" spans="1:22" ht="56">
      <c r="A143" s="180">
        <v>142</v>
      </c>
      <c r="B143" s="180">
        <v>27</v>
      </c>
      <c r="C143" s="121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2'!G97</f>
        <v>788.73</v>
      </c>
      <c r="E143" s="76">
        <f t="shared" si="50"/>
        <v>7.8545856507645645E-2</v>
      </c>
      <c r="F143" s="66">
        <f>D143+'2025 Μάρτιος'!F143</f>
        <v>4434.25</v>
      </c>
      <c r="G143" s="76">
        <f t="shared" si="51"/>
        <v>0.11229349443527711</v>
      </c>
      <c r="H143" s="56">
        <f>ΠΡΟΥΠΟΛΟΓΙΣΜΟΣ_ΕΞΟΔΑ!G341</f>
        <v>0</v>
      </c>
      <c r="I143" s="426">
        <f t="shared" si="52"/>
        <v>0</v>
      </c>
      <c r="J143" s="66">
        <f>H143+'2025 Μάρτιος'!J143</f>
        <v>2116.15</v>
      </c>
      <c r="K143" s="430">
        <f t="shared" si="53"/>
        <v>4.3656460884047781E-2</v>
      </c>
      <c r="L143" s="56">
        <f>'2024_60-69 ΕΞΟΔΑ+ΟΜ 2'!G92</f>
        <v>0</v>
      </c>
      <c r="M143" s="76">
        <f t="shared" si="54"/>
        <v>0</v>
      </c>
      <c r="N143" s="66">
        <f>L143+'2025 Μάρτιος'!N143</f>
        <v>2400.42</v>
      </c>
      <c r="O143" s="76">
        <f t="shared" si="55"/>
        <v>6.6438894938075935E-2</v>
      </c>
      <c r="P143" s="66"/>
      <c r="Q143" s="80">
        <f t="shared" si="49"/>
        <v>9739.8509347067666</v>
      </c>
      <c r="S143"/>
      <c r="T143"/>
      <c r="U143"/>
      <c r="V143"/>
    </row>
    <row r="144" spans="1:22" ht="14.5">
      <c r="A144" s="180">
        <v>143</v>
      </c>
      <c r="B144" s="180">
        <v>28</v>
      </c>
      <c r="C144" s="121" t="str">
        <f>ΑΝΤΙΣΤΟΙΧΙΣΗ!O214</f>
        <v>Επισκευές - Συντηρήσεις</v>
      </c>
      <c r="D144" s="56">
        <f>'2025_60-69 ΕΞΟΔΑ+ΟΜ 2'!G98</f>
        <v>172.38</v>
      </c>
      <c r="E144" s="76">
        <f t="shared" si="50"/>
        <v>1.7166501521164348E-2</v>
      </c>
      <c r="F144" s="66">
        <f>D144+'2025 Μάρτιος'!F144</f>
        <v>1968.06</v>
      </c>
      <c r="G144" s="76">
        <f t="shared" si="51"/>
        <v>4.9839394409041317E-2</v>
      </c>
      <c r="H144" s="56">
        <f>ΠΡΟΥΠΟΛΟΓΙΣΜΟΣ_ΕΞΟΔΑ!G345</f>
        <v>841.99</v>
      </c>
      <c r="I144" s="426">
        <f t="shared" si="52"/>
        <v>9.3311630819518376E-2</v>
      </c>
      <c r="J144" s="66">
        <f>H144+'2025 Μάρτιος'!J144</f>
        <v>2745.38</v>
      </c>
      <c r="K144" s="430">
        <f t="shared" si="53"/>
        <v>5.6637560939369655E-2</v>
      </c>
      <c r="L144" s="56">
        <f>'2024_60-69 ΕΞΟΔΑ+ΟΜ 2'!G93</f>
        <v>841.99</v>
      </c>
      <c r="M144" s="76">
        <f t="shared" si="54"/>
        <v>0.11240501529901159</v>
      </c>
      <c r="N144" s="66">
        <f>L144+'2025 Μάρτιος'!N144</f>
        <v>1228.8400000000001</v>
      </c>
      <c r="O144" s="76">
        <f t="shared" si="55"/>
        <v>3.4011869446057455E-2</v>
      </c>
      <c r="P144" s="66"/>
      <c r="Q144" s="80">
        <f t="shared" si="49"/>
        <v>7799.0033719724343</v>
      </c>
      <c r="S144"/>
      <c r="T144"/>
      <c r="U144"/>
      <c r="V144"/>
    </row>
    <row r="145" spans="1:22" ht="14.5">
      <c r="A145" s="180">
        <v>144</v>
      </c>
      <c r="B145" s="180">
        <v>29</v>
      </c>
      <c r="C145" s="121" t="str">
        <f>ΑΝΤΙΣΤΟΙΧΙΣΗ!O215</f>
        <v xml:space="preserve">Εξοδα μεταφορών </v>
      </c>
      <c r="D145" s="56">
        <f>'2025_60-69 ΕΞΟΔΑ+ΟΜ 2'!G99</f>
        <v>65.22</v>
      </c>
      <c r="E145" s="76">
        <f t="shared" si="50"/>
        <v>6.4949485393336745E-3</v>
      </c>
      <c r="F145" s="66">
        <f>D145+'2025 Μάρτιος'!F145</f>
        <v>279.39999999999998</v>
      </c>
      <c r="G145" s="76">
        <f t="shared" si="51"/>
        <v>7.0755600936384779E-3</v>
      </c>
      <c r="H145" s="56">
        <f>ΠΡΟΥΠΟΛΟΓΙΣΜΟΣ_ΕΞΟΔΑ!G349</f>
        <v>224.23</v>
      </c>
      <c r="I145" s="426">
        <f t="shared" si="52"/>
        <v>2.4849780850913439E-2</v>
      </c>
      <c r="J145" s="66">
        <f>H145+'2025 Μάρτιος'!J145</f>
        <v>435.62</v>
      </c>
      <c r="K145" s="430">
        <f t="shared" si="53"/>
        <v>8.9868995535802715E-3</v>
      </c>
      <c r="L145" s="56">
        <f>'2024_60-69 ΕΞΟΔΑ+ΟΜ 2'!G94</f>
        <v>224.23</v>
      </c>
      <c r="M145" s="76">
        <f t="shared" si="54"/>
        <v>2.993453197840517E-2</v>
      </c>
      <c r="N145" s="66">
        <f>L145+'2025 Μάρτιος'!N145</f>
        <v>508.54999999999995</v>
      </c>
      <c r="O145" s="76">
        <f t="shared" si="55"/>
        <v>1.4075661767840008E-2</v>
      </c>
      <c r="P145" s="66"/>
      <c r="Q145" s="80">
        <f t="shared" si="49"/>
        <v>1737.3414173827837</v>
      </c>
      <c r="S145"/>
      <c r="T145"/>
      <c r="U145"/>
      <c r="V145"/>
    </row>
    <row r="146" spans="1:22" ht="14.5">
      <c r="A146" s="180">
        <v>145</v>
      </c>
      <c r="B146" s="180">
        <v>30</v>
      </c>
      <c r="C146" s="121" t="str">
        <f>ΑΝΤΙΣΤΟΙΧΙΣΗ!O216</f>
        <v xml:space="preserve">Εξοδα ταξιδίων </v>
      </c>
      <c r="D146" s="56">
        <f>'2025_60-69 ΕΞΟΔΑ+ΟΜ 2'!G100</f>
        <v>0</v>
      </c>
      <c r="E146" s="76">
        <f t="shared" si="50"/>
        <v>0</v>
      </c>
      <c r="F146" s="66">
        <f>D146+'2025 Μάρτιος'!F146</f>
        <v>0</v>
      </c>
      <c r="G146" s="76">
        <f t="shared" si="51"/>
        <v>0</v>
      </c>
      <c r="H146" s="56">
        <f>ΠΡΟΥΠΟΛΟΓΙΣΜΟΣ_ΕΞΟΔΑ!G353</f>
        <v>0</v>
      </c>
      <c r="I146" s="426">
        <f t="shared" si="52"/>
        <v>0</v>
      </c>
      <c r="J146" s="66">
        <f>H146+'2025 Μάρτιος'!J146</f>
        <v>157.87</v>
      </c>
      <c r="K146" s="430">
        <f t="shared" si="53"/>
        <v>3.256879464955047E-3</v>
      </c>
      <c r="L146" s="56">
        <f>'2024_60-69 ΕΞΟΔΑ+ΟΜ 2'!G95</f>
        <v>0</v>
      </c>
      <c r="M146" s="76">
        <f t="shared" si="54"/>
        <v>0</v>
      </c>
      <c r="N146" s="66">
        <f>L146+'2025 Μάρτιος'!N146</f>
        <v>0</v>
      </c>
      <c r="O146" s="76">
        <f t="shared" si="55"/>
        <v>0</v>
      </c>
      <c r="P146" s="66"/>
      <c r="Q146" s="80">
        <f t="shared" si="49"/>
        <v>157.87325687946495</v>
      </c>
      <c r="S146"/>
      <c r="T146"/>
      <c r="U146"/>
      <c r="V146"/>
    </row>
    <row r="147" spans="1:22" ht="14.5">
      <c r="A147" s="180">
        <v>146</v>
      </c>
      <c r="B147" s="180">
        <v>31</v>
      </c>
      <c r="C147" s="121" t="str">
        <f>ΑΝΤΙΣΤΟΙΧΙΣΗ!O217</f>
        <v xml:space="preserve">Υλικά άμεσης ανάλωσης </v>
      </c>
      <c r="D147" s="56">
        <f>'2025_60-69 ΕΞΟΔΑ+ΟΜ 2'!G101</f>
        <v>0</v>
      </c>
      <c r="E147" s="76">
        <f t="shared" si="50"/>
        <v>0</v>
      </c>
      <c r="F147" s="66">
        <f>D147+'2025 Μάρτιος'!F147</f>
        <v>0</v>
      </c>
      <c r="G147" s="76">
        <f t="shared" si="51"/>
        <v>0</v>
      </c>
      <c r="H147" s="56">
        <f>ΠΡΟΥΠΟΛΟΓΙΣΜΟΣ_ΕΞΟΔΑ!G357</f>
        <v>0</v>
      </c>
      <c r="I147" s="426">
        <f t="shared" si="52"/>
        <v>0</v>
      </c>
      <c r="J147" s="66">
        <f>H147+'2025 Μάρτιος'!J147</f>
        <v>0</v>
      </c>
      <c r="K147" s="430">
        <f t="shared" si="53"/>
        <v>0</v>
      </c>
      <c r="L147" s="56">
        <f>'2024_60-69 ΕΞΟΔΑ+ΟΜ 2'!G96</f>
        <v>0</v>
      </c>
      <c r="M147" s="76">
        <f t="shared" si="54"/>
        <v>0</v>
      </c>
      <c r="N147" s="66">
        <f>L147+'2025 Μάρτιος'!N147</f>
        <v>0</v>
      </c>
      <c r="O147" s="76">
        <f t="shared" si="55"/>
        <v>0</v>
      </c>
      <c r="P147" s="66"/>
      <c r="Q147" s="80">
        <f t="shared" si="49"/>
        <v>0</v>
      </c>
      <c r="S147"/>
      <c r="T147"/>
      <c r="U147"/>
      <c r="V147"/>
    </row>
    <row r="148" spans="1:22" ht="14.5">
      <c r="A148" s="180">
        <v>147</v>
      </c>
      <c r="B148" s="180">
        <v>32</v>
      </c>
      <c r="C148" s="121" t="str">
        <f>ΑΝΤΙΣΤΟΙΧΙΣΗ!O218</f>
        <v xml:space="preserve">Φόροι και τέλη </v>
      </c>
      <c r="D148" s="56">
        <f>'2025_60-69 ΕΞΟΔΑ+ΟΜ 2'!G102</f>
        <v>1130.7499999999998</v>
      </c>
      <c r="E148" s="76">
        <f t="shared" si="50"/>
        <v>0.11260599602654939</v>
      </c>
      <c r="F148" s="66">
        <f>D148+'2025 Μάρτιος'!F148</f>
        <v>2961.8</v>
      </c>
      <c r="G148" s="76">
        <f t="shared" si="51"/>
        <v>7.5004988852320861E-2</v>
      </c>
      <c r="H148" s="56">
        <f>ΠΡΟΥΠΟΛΟΓΙΣΜΟΣ_ΕΞΟΔΑ!G361</f>
        <v>438.03</v>
      </c>
      <c r="I148" s="426">
        <f t="shared" si="52"/>
        <v>4.854368062313523E-2</v>
      </c>
      <c r="J148" s="66">
        <f>H148+'2025 Μάρτιος'!J148</f>
        <v>1474.6000000000001</v>
      </c>
      <c r="K148" s="430">
        <f t="shared" si="53"/>
        <v>3.042119756142847E-2</v>
      </c>
      <c r="L148" s="56">
        <f>'2024_60-69 ΕΞΟΔΑ+ΟΜ 2'!G97</f>
        <v>140.51999999999992</v>
      </c>
      <c r="M148" s="76">
        <f t="shared" si="54"/>
        <v>1.8759311571179112E-2</v>
      </c>
      <c r="N148" s="66">
        <f>L148+'2025 Μάρτιος'!N148</f>
        <v>2518.09</v>
      </c>
      <c r="O148" s="76">
        <f t="shared" si="55"/>
        <v>6.9695768638246489E-2</v>
      </c>
      <c r="P148" s="66"/>
      <c r="Q148" s="80">
        <f t="shared" si="49"/>
        <v>8664.145030943273</v>
      </c>
      <c r="S148"/>
      <c r="T148"/>
      <c r="U148"/>
      <c r="V148"/>
    </row>
    <row r="149" spans="1:22" ht="14.5">
      <c r="A149" s="180">
        <v>148</v>
      </c>
      <c r="B149" s="180">
        <v>33</v>
      </c>
      <c r="C149" s="121" t="str">
        <f>ΑΝΤΙΣΤΟΙΧΙΣΗ!O219</f>
        <v>Εξοδα δημοσιεύσεων</v>
      </c>
      <c r="D149" s="56">
        <f>'2025_60-69 ΕΞΟΔΑ+ΟΜ 2'!G103</f>
        <v>0</v>
      </c>
      <c r="E149" s="76">
        <f t="shared" si="50"/>
        <v>0</v>
      </c>
      <c r="F149" s="66">
        <f>D149+'2025 Μάρτιος'!F149</f>
        <v>0</v>
      </c>
      <c r="G149" s="76">
        <f t="shared" si="51"/>
        <v>0</v>
      </c>
      <c r="H149" s="56">
        <f>ΠΡΟΥΠΟΛΟΓΙΣΜΟΣ_ΕΞΟΔΑ!G365</f>
        <v>0</v>
      </c>
      <c r="I149" s="426">
        <f t="shared" si="52"/>
        <v>0</v>
      </c>
      <c r="J149" s="66">
        <f>H149+'2025 Μάρτιος'!J149</f>
        <v>1265.0300000000002</v>
      </c>
      <c r="K149" s="430">
        <f t="shared" si="53"/>
        <v>2.6097740099778829E-2</v>
      </c>
      <c r="L149" s="56">
        <f>'2024_60-69 ΕΞΟΔΑ+ΟΜ 2'!G98</f>
        <v>0</v>
      </c>
      <c r="M149" s="76">
        <f t="shared" si="54"/>
        <v>0</v>
      </c>
      <c r="N149" s="66">
        <f>L149+'2025 Μάρτιος'!N149</f>
        <v>0</v>
      </c>
      <c r="O149" s="76">
        <f t="shared" si="55"/>
        <v>0</v>
      </c>
      <c r="P149" s="66"/>
      <c r="Q149" s="80">
        <f t="shared" si="49"/>
        <v>1265.0560977401001</v>
      </c>
      <c r="S149"/>
      <c r="T149"/>
      <c r="U149"/>
      <c r="V149"/>
    </row>
    <row r="150" spans="1:22" ht="14.5">
      <c r="A150" s="180">
        <v>149</v>
      </c>
      <c r="B150" s="180">
        <v>34</v>
      </c>
      <c r="C150" s="121" t="str">
        <f>ΑΝΤΙΣΤΟΙΧΙΣΗ!O220</f>
        <v xml:space="preserve">Λοιπά Διάφορα έξοδα </v>
      </c>
      <c r="D150" s="56">
        <f>'2025_60-69 ΕΞΟΔΑ+ΟΜ 2'!G104</f>
        <v>766.93</v>
      </c>
      <c r="E150" s="76">
        <f t="shared" si="50"/>
        <v>7.6374898547549447E-2</v>
      </c>
      <c r="F150" s="66">
        <f>D150+'2025 Μάρτιος'!F150</f>
        <v>2327.6999999999998</v>
      </c>
      <c r="G150" s="76">
        <f t="shared" si="51"/>
        <v>5.8946962168798446E-2</v>
      </c>
      <c r="H150" s="56">
        <f>ΠΡΟΥΠΟΛΟΓΙΣΜΟΣ_ΕΞΟΔΑ!G369</f>
        <v>0</v>
      </c>
      <c r="I150" s="426">
        <f t="shared" si="52"/>
        <v>0</v>
      </c>
      <c r="J150" s="66">
        <f>H150+'2025 Μάρτιος'!J150</f>
        <v>0</v>
      </c>
      <c r="K150" s="430">
        <f t="shared" si="53"/>
        <v>0</v>
      </c>
      <c r="L150" s="56">
        <f>'2024_60-69 ΕΞΟΔΑ+ΟΜ 2'!G99</f>
        <v>0</v>
      </c>
      <c r="M150" s="76">
        <f t="shared" si="54"/>
        <v>0</v>
      </c>
      <c r="N150" s="66">
        <f>L150+'2025 Μάρτιος'!N150</f>
        <v>556.22</v>
      </c>
      <c r="O150" s="76">
        <f t="shared" si="55"/>
        <v>1.5395073421508152E-2</v>
      </c>
      <c r="P150" s="66"/>
      <c r="Q150" s="80">
        <f t="shared" si="49"/>
        <v>3651.0007169341375</v>
      </c>
      <c r="S150"/>
      <c r="T150"/>
      <c r="U150"/>
      <c r="V150"/>
    </row>
    <row r="151" spans="1:22" ht="14.5">
      <c r="A151" s="180">
        <v>150</v>
      </c>
      <c r="B151" s="180">
        <v>35</v>
      </c>
      <c r="C151" s="121" t="str">
        <f>ΑΝΤΙΣΤΟΙΧΙΣΗ!O221</f>
        <v xml:space="preserve">Τόκοι και συναφή εξοδα </v>
      </c>
      <c r="D151" s="56">
        <f>'2025_60-69 ΕΞΟΔΑ+ΟΜ 2'!G105</f>
        <v>0</v>
      </c>
      <c r="E151" s="76">
        <f t="shared" si="50"/>
        <v>0</v>
      </c>
      <c r="F151" s="66">
        <f>D151+'2025 Μάρτιος'!F151</f>
        <v>0</v>
      </c>
      <c r="G151" s="76">
        <f t="shared" si="51"/>
        <v>0</v>
      </c>
      <c r="H151" s="56">
        <f>ΠΡΟΥΠΟΛΟΓΙΣΜΟΣ_ΕΞΟΔΑ!G373</f>
        <v>911.16</v>
      </c>
      <c r="I151" s="426">
        <f t="shared" si="52"/>
        <v>0.10097723908539574</v>
      </c>
      <c r="J151" s="66">
        <f>H151+'2025 Μάρτιος'!J151</f>
        <v>1936.58</v>
      </c>
      <c r="K151" s="430">
        <f t="shared" si="53"/>
        <v>3.9951907482375655E-2</v>
      </c>
      <c r="L151" s="56">
        <f>'2024_60-69 ΕΞΟΔΑ+ΟΜ 2'!G100</f>
        <v>911.16</v>
      </c>
      <c r="M151" s="76">
        <f t="shared" si="54"/>
        <v>0.12163915692567299</v>
      </c>
      <c r="N151" s="66">
        <f>L151+'2025 Μάρτιος'!N151</f>
        <v>3060.9</v>
      </c>
      <c r="O151" s="76">
        <f t="shared" si="55"/>
        <v>8.4719679687703248E-2</v>
      </c>
      <c r="P151" s="66"/>
      <c r="Q151" s="80">
        <f t="shared" si="49"/>
        <v>6820.1472879831799</v>
      </c>
      <c r="S151"/>
      <c r="T151"/>
      <c r="U151"/>
      <c r="V151"/>
    </row>
    <row r="152" spans="1:22" ht="42">
      <c r="A152" s="180">
        <v>151</v>
      </c>
      <c r="B152" s="180">
        <v>36</v>
      </c>
      <c r="C152" s="121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2'!G106</f>
        <v>777.67000000000007</v>
      </c>
      <c r="E152" s="76">
        <f t="shared" si="50"/>
        <v>7.7444443891193177E-2</v>
      </c>
      <c r="F152" s="66">
        <f>D152+'2025 Μάρτιος'!F152</f>
        <v>3110.6800000000003</v>
      </c>
      <c r="G152" s="76">
        <f t="shared" si="51"/>
        <v>7.877524435246723E-2</v>
      </c>
      <c r="H152" s="56">
        <f>ΠΡΟΥΠΟΛΟΓΙΣΜΟΣ_ΕΞΟΔΑ!G377</f>
        <v>444.43416666666667</v>
      </c>
      <c r="I152" s="426">
        <f t="shared" si="52"/>
        <v>4.9253407859452369E-2</v>
      </c>
      <c r="J152" s="66">
        <f>H152+'2025 Μάρτιος'!J152</f>
        <v>2013.1883333333335</v>
      </c>
      <c r="K152" s="430">
        <f t="shared" si="53"/>
        <v>4.1532347766646036E-2</v>
      </c>
      <c r="L152" s="56">
        <f>'2024_60-69 ΕΞΟΔΑ+ΟΜ 2'!G101</f>
        <v>0</v>
      </c>
      <c r="M152" s="76">
        <f t="shared" si="54"/>
        <v>0</v>
      </c>
      <c r="N152" s="66">
        <f>L152+'2025 Μάρτιος'!N152</f>
        <v>0</v>
      </c>
      <c r="O152" s="76">
        <f t="shared" si="55"/>
        <v>0</v>
      </c>
      <c r="P152" s="66"/>
      <c r="Q152" s="80">
        <f t="shared" si="49"/>
        <v>6346.2195054438698</v>
      </c>
      <c r="S152"/>
      <c r="T152"/>
      <c r="U152"/>
      <c r="V152"/>
    </row>
    <row r="153" spans="1:22" ht="14.5">
      <c r="A153" s="180">
        <v>152</v>
      </c>
      <c r="B153" s="180">
        <v>37</v>
      </c>
      <c r="C153" s="121" t="str">
        <f>ΑΝΤΙΣΤΟΙΧΙΣΗ!O223</f>
        <v xml:space="preserve">Ασυνήθη έξοδα </v>
      </c>
      <c r="D153" s="56">
        <f>'2025_60-69 ΕΞΟΔΑ+ΟΜ 2'!G107</f>
        <v>98.51</v>
      </c>
      <c r="E153" s="76">
        <f t="shared" si="50"/>
        <v>9.810140763719109E-3</v>
      </c>
      <c r="F153" s="66">
        <f>D153+'2025 Μάρτιος'!F153</f>
        <v>1774.34</v>
      </c>
      <c r="G153" s="76">
        <f t="shared" si="51"/>
        <v>4.4933605213122757E-2</v>
      </c>
      <c r="H153" s="56">
        <f>ΠΡΟΥΠΟΛΟΓΙΣΜΟΣ_ΕΞΟΔΑ!G381</f>
        <v>416.7</v>
      </c>
      <c r="I153" s="426">
        <f t="shared" si="52"/>
        <v>4.6179831782436023E-2</v>
      </c>
      <c r="J153" s="66">
        <f>H153+'2025 Μάρτιος'!J153</f>
        <v>1722.2683333333334</v>
      </c>
      <c r="K153" s="430">
        <f t="shared" si="53"/>
        <v>3.5530628795690682E-2</v>
      </c>
      <c r="L153" s="56">
        <f>'2024_60-69 ΕΞΟΔΑ+ΟΜ 2'!G102</f>
        <v>139.16999999999999</v>
      </c>
      <c r="M153" s="76">
        <f t="shared" si="54"/>
        <v>1.85790876128736E-2</v>
      </c>
      <c r="N153" s="66">
        <f>L153+'2025 Μάρτιος'!N153</f>
        <v>5452.7100000000009</v>
      </c>
      <c r="O153" s="76">
        <f t="shared" si="55"/>
        <v>0.15092026679405943</v>
      </c>
      <c r="P153" s="66"/>
      <c r="Q153" s="80">
        <f t="shared" si="49"/>
        <v>9604.0042868942965</v>
      </c>
      <c r="S153"/>
      <c r="T153"/>
      <c r="U153"/>
      <c r="V153"/>
    </row>
    <row r="154" spans="1:22" ht="14.5">
      <c r="A154" s="180">
        <v>153</v>
      </c>
      <c r="B154" s="180">
        <v>38</v>
      </c>
      <c r="C154" s="121">
        <f>ΑΝΤΙΣΤΟΙΧΙΣΗ!O224</f>
        <v>0</v>
      </c>
      <c r="D154" s="56"/>
      <c r="E154" s="76"/>
      <c r="F154" s="66"/>
      <c r="G154" s="76"/>
      <c r="H154" s="56"/>
      <c r="I154" s="81"/>
      <c r="J154" s="66"/>
      <c r="K154" s="66"/>
      <c r="L154" s="56"/>
      <c r="M154" s="76"/>
      <c r="N154" s="66"/>
      <c r="O154" s="76"/>
      <c r="P154" s="66"/>
      <c r="Q154" s="80"/>
      <c r="S154"/>
      <c r="T154"/>
      <c r="U154"/>
      <c r="V154"/>
    </row>
    <row r="155" spans="1:22" ht="14.5">
      <c r="A155" s="180">
        <v>154</v>
      </c>
      <c r="B155" s="180">
        <v>39</v>
      </c>
      <c r="C155" s="121">
        <f>ΑΝΤΙΣΤΟΙΧΙΣΗ!O225</f>
        <v>0</v>
      </c>
      <c r="D155" s="56"/>
      <c r="E155" s="76"/>
      <c r="F155" s="66"/>
      <c r="G155" s="76"/>
      <c r="H155" s="56"/>
      <c r="I155" s="81"/>
      <c r="J155" s="66"/>
      <c r="K155" s="66"/>
      <c r="L155" s="56"/>
      <c r="M155" s="76"/>
      <c r="N155" s="66"/>
      <c r="O155" s="76"/>
      <c r="P155" s="66"/>
      <c r="Q155" s="80"/>
      <c r="S155"/>
      <c r="T155"/>
      <c r="U155"/>
      <c r="V155"/>
    </row>
    <row r="156" spans="1:22" ht="14.5">
      <c r="A156" s="180">
        <v>155</v>
      </c>
      <c r="B156" s="180">
        <v>40</v>
      </c>
      <c r="C156" s="121">
        <f>ΑΝΤΙΣΤΟΙΧΙΣΗ!O226</f>
        <v>0</v>
      </c>
      <c r="D156" s="56"/>
      <c r="E156" s="76"/>
      <c r="F156" s="66"/>
      <c r="G156" s="76"/>
      <c r="H156" s="56"/>
      <c r="I156" s="81"/>
      <c r="J156" s="66"/>
      <c r="K156" s="66"/>
      <c r="L156" s="56"/>
      <c r="M156" s="76"/>
      <c r="N156" s="66"/>
      <c r="O156" s="76"/>
      <c r="P156" s="66"/>
      <c r="Q156" s="80"/>
      <c r="S156"/>
      <c r="T156"/>
      <c r="U156"/>
      <c r="V156"/>
    </row>
    <row r="157" spans="1:22" ht="28">
      <c r="A157" s="177"/>
      <c r="B157" s="177"/>
      <c r="C157" s="83" t="s">
        <v>371</v>
      </c>
      <c r="D157" s="65">
        <f>'2025_60-69 ΕΞΟΔΑ+ΟΜ 2'!G70</f>
        <v>10041.650000000001</v>
      </c>
      <c r="E157" s="82"/>
      <c r="F157" s="65">
        <f>D157+'2025 Μάρτιος'!F157</f>
        <v>39488.04</v>
      </c>
      <c r="G157" s="82"/>
      <c r="H157" s="65">
        <f>SUM(H117:H156)</f>
        <v>9023.4196166666661</v>
      </c>
      <c r="I157" s="82"/>
      <c r="J157" s="65">
        <f>SUM(J117:J156)</f>
        <v>48472.779450000002</v>
      </c>
      <c r="K157" s="82"/>
      <c r="L157" s="65">
        <f>SUM(L117:L156)</f>
        <v>7490.6799999999985</v>
      </c>
      <c r="M157" s="82"/>
      <c r="N157" s="65">
        <f>SUM(N117:N156)</f>
        <v>36129.740000000005</v>
      </c>
      <c r="O157" s="82"/>
      <c r="P157" s="65">
        <f>SUM(P117:P156)</f>
        <v>0</v>
      </c>
      <c r="Q157" s="82"/>
      <c r="S157"/>
      <c r="T157"/>
      <c r="U157"/>
      <c r="V157"/>
    </row>
    <row r="158" spans="1:22" ht="28">
      <c r="A158" s="177"/>
      <c r="B158" s="177"/>
      <c r="C158" s="83" t="s">
        <v>382</v>
      </c>
      <c r="D158" s="65">
        <f>D116-D157</f>
        <v>0</v>
      </c>
      <c r="E158" s="82"/>
      <c r="F158" s="65">
        <f>F116-F157</f>
        <v>0</v>
      </c>
      <c r="G158" s="82"/>
      <c r="H158" s="65">
        <f>H116-H157</f>
        <v>0</v>
      </c>
      <c r="I158" s="82"/>
      <c r="J158" s="65">
        <f>J116-J157</f>
        <v>0</v>
      </c>
      <c r="K158" s="82"/>
      <c r="L158" s="65">
        <f>L116-L157</f>
        <v>0</v>
      </c>
      <c r="M158" s="82"/>
      <c r="N158" s="65">
        <f>N116-N157</f>
        <v>0</v>
      </c>
      <c r="O158" s="82"/>
      <c r="P158" s="65">
        <f>P116-P157</f>
        <v>0</v>
      </c>
      <c r="Q158" s="82"/>
      <c r="S158"/>
      <c r="T158"/>
      <c r="U158"/>
      <c r="V158"/>
    </row>
    <row r="159" spans="1:22" ht="15.5">
      <c r="A159" s="178"/>
      <c r="B159" s="178"/>
      <c r="C159" s="84" t="s">
        <v>368</v>
      </c>
      <c r="D159" s="87">
        <f>D7-D74-D111-D157</f>
        <v>-5752.6341887905692</v>
      </c>
      <c r="E159" s="298"/>
      <c r="F159" s="87">
        <f>F7-F74-F111-F157</f>
        <v>-110099.85082595874</v>
      </c>
      <c r="G159" s="298"/>
      <c r="H159" s="87">
        <f>H7-H74-H111-H157</f>
        <v>5889.4456337210922</v>
      </c>
      <c r="I159" s="298"/>
      <c r="J159" s="87">
        <f>J7-J74-J111-J157</f>
        <v>-96626.12204158782</v>
      </c>
      <c r="K159" s="298"/>
      <c r="L159" s="87">
        <f>L7-L74-L111-L157</f>
        <v>262.17796460180034</v>
      </c>
      <c r="M159" s="298"/>
      <c r="N159" s="87">
        <f>N7-N74-N111-N157</f>
        <v>-106008.7469911505</v>
      </c>
      <c r="O159" s="298"/>
      <c r="P159" s="87"/>
      <c r="Q159" s="298"/>
      <c r="S159"/>
      <c r="T159"/>
      <c r="U159"/>
      <c r="V159"/>
    </row>
  </sheetData>
  <mergeCells count="33">
    <mergeCell ref="P114:Q114"/>
    <mergeCell ref="P77:Q77"/>
    <mergeCell ref="P78:Q78"/>
    <mergeCell ref="D113:G113"/>
    <mergeCell ref="H113:K113"/>
    <mergeCell ref="L113:O113"/>
    <mergeCell ref="P113:Q113"/>
    <mergeCell ref="D114:F114"/>
    <mergeCell ref="H114:J114"/>
    <mergeCell ref="L114:N114"/>
    <mergeCell ref="D78:F78"/>
    <mergeCell ref="H78:J78"/>
    <mergeCell ref="L78:N78"/>
    <mergeCell ref="D77:G77"/>
    <mergeCell ref="H77:K77"/>
    <mergeCell ref="L77:O77"/>
    <mergeCell ref="D40:G40"/>
    <mergeCell ref="H40:K40"/>
    <mergeCell ref="L40:O40"/>
    <mergeCell ref="P40:Q40"/>
    <mergeCell ref="P41:Q41"/>
    <mergeCell ref="D41:F41"/>
    <mergeCell ref="H41:J41"/>
    <mergeCell ref="L41:N41"/>
    <mergeCell ref="L2:O2"/>
    <mergeCell ref="D3:F3"/>
    <mergeCell ref="H3:J3"/>
    <mergeCell ref="L3:N3"/>
    <mergeCell ref="A1:Q1"/>
    <mergeCell ref="P2:Q2"/>
    <mergeCell ref="P3:Q3"/>
    <mergeCell ref="D2:G2"/>
    <mergeCell ref="H2:K2"/>
  </mergeCells>
  <pageMargins left="0.25" right="0.25" top="0.75" bottom="0.75" header="0.3" footer="0.3"/>
  <pageSetup paperSize="9"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1AF4233DC534D8823B45A4550D890" ma:contentTypeVersion="20" ma:contentTypeDescription="Create a new document." ma:contentTypeScope="" ma:versionID="14e775a10995a8354e56ff33acfb9c51">
  <xsd:schema xmlns:xsd="http://www.w3.org/2001/XMLSchema" xmlns:xs="http://www.w3.org/2001/XMLSchema" xmlns:p="http://schemas.microsoft.com/office/2006/metadata/properties" xmlns:ns2="bf4f4781-025e-46b2-b002-087a1304ea7d" xmlns:ns3="835ddbe8-13a7-4a96-b794-382a9499ecae" targetNamespace="http://schemas.microsoft.com/office/2006/metadata/properties" ma:root="true" ma:fieldsID="2f1df640136b578c30ce43ff85ea3067" ns2:_="" ns3:_="">
    <xsd:import namespace="bf4f4781-025e-46b2-b002-087a1304ea7d"/>
    <xsd:import namespace="835ddbe8-13a7-4a96-b794-382a9499e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TaxKeywordTaxHTField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f4781-025e-46b2-b002-087a1304e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a01f5e0-081d-498e-af2f-ba5d0f1ea5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ddbe8-13a7-4a96-b794-382a9499e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8a01f5e0-081d-498e-af2f-ba5d0f1ea5a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6bd027fc-b854-4dce-8f92-2343e520b06b}" ma:internalName="TaxCatchAll" ma:showField="CatchAllData" ma:web="835ddbe8-13a7-4a96-b794-382a9499ec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835ddbe8-13a7-4a96-b794-382a9499ecae">
      <Terms xmlns="http://schemas.microsoft.com/office/infopath/2007/PartnerControls"/>
    </TaxKeywordTaxHTField>
    <TaxCatchAll xmlns="835ddbe8-13a7-4a96-b794-382a9499ecae" xsi:nil="true"/>
    <lcf76f155ced4ddcb4097134ff3c332f xmlns="bf4f4781-025e-46b2-b002-087a1304ea7d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6744A6B-01F8-495B-A33A-DC396103F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f4781-025e-46b2-b002-087a1304ea7d"/>
    <ds:schemaRef ds:uri="835ddbe8-13a7-4a96-b794-382a9499e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A3A00-5559-433D-B16E-D102250B1D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25BA6-96B9-4863-9326-2E0A25CF6025}">
  <ds:schemaRefs>
    <ds:schemaRef ds:uri="http://schemas.microsoft.com/office/2006/metadata/properties"/>
    <ds:schemaRef ds:uri="http://schemas.microsoft.com/office/infopath/2007/PartnerControls"/>
    <ds:schemaRef ds:uri="835ddbe8-13a7-4a96-b794-382a9499ecae"/>
    <ds:schemaRef ds:uri="bf4f4781-025e-46b2-b002-087a1304ea7d"/>
  </ds:schemaRefs>
</ds:datastoreItem>
</file>

<file path=customXml/itemProps4.xml><?xml version="1.0" encoding="utf-8"?>
<ds:datastoreItem xmlns:ds="http://schemas.openxmlformats.org/officeDocument/2006/customXml" ds:itemID="{5C53AEF3-2D31-4018-89B6-D81AB8A09BF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ΠΡΟΥΠΟΛΟΓΙΣΜΟΣ_ΕΞΟΔΑ</vt:lpstr>
      <vt:lpstr>ΠΡΟΥΠΟΛΟΓΙΣΜΟΣ_ΕΣΟΔΑ</vt:lpstr>
      <vt:lpstr>2025_ΕΣΟΔΑ</vt:lpstr>
      <vt:lpstr>2025_60-69 ΕΞΟΔΑ+ΟΜ 2</vt:lpstr>
      <vt:lpstr>2024_60-69 ΕΞΟΔΑ+ΟΜ 2</vt:lpstr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Aύγουστος</vt:lpstr>
      <vt:lpstr>2025 Σεπτέμβριος</vt:lpstr>
      <vt:lpstr>2025 Οκτώβριος</vt:lpstr>
      <vt:lpstr>2025 Νοέμβριος</vt:lpstr>
      <vt:lpstr>2025 Δεκέμβριος</vt:lpstr>
      <vt:lpstr>Sheet1</vt:lpstr>
      <vt:lpstr>ΑΝΤΙΣΤΟΙΧΙΣΗ</vt:lpstr>
      <vt:lpstr>'2025 Ιανουάριος'!Print_Area</vt:lpstr>
    </vt:vector>
  </TitlesOfParts>
  <Manager/>
  <Company>KS&amp;Parteners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</dc:creator>
  <cp:keywords/>
  <dc:description/>
  <cp:lastModifiedBy>Sarantis Paltadakis</cp:lastModifiedBy>
  <cp:revision/>
  <cp:lastPrinted>2025-06-20T14:31:03Z</cp:lastPrinted>
  <dcterms:created xsi:type="dcterms:W3CDTF">2005-02-18T10:38:33Z</dcterms:created>
  <dcterms:modified xsi:type="dcterms:W3CDTF">2025-08-05T18:40:15Z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  <property fmtid="{D5CDD505-2E9C-101B-9397-08002B2CF9AE}" pid="4" name="ContentTypeId">
    <vt:lpwstr>0x0101003EC1AF4233DC534D8823B45A4550D890</vt:lpwstr>
  </property>
</Properties>
</file>