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2022-groupe06\team\"/>
    </mc:Choice>
  </mc:AlternateContent>
  <xr:revisionPtr revIDLastSave="0" documentId="13_ncr:1_{9F18BDB0-D3D1-4CD5-A9AC-648EC23EE24F}" xr6:coauthVersionLast="47" xr6:coauthVersionMax="47" xr10:uidLastSave="{00000000-0000-0000-0000-000000000000}"/>
  <bookViews>
    <workbookView xWindow="-110" yWindow="-110" windowWidth="38620" windowHeight="21100" activeTab="4" xr2:uid="{00000000-000D-0000-FFFF-FFFF00000000}"/>
  </bookViews>
  <sheets>
    <sheet name="Overview" sheetId="1" r:id="rId1"/>
    <sheet name="IT1" sheetId="2" r:id="rId2"/>
    <sheet name="IT2" sheetId="3" r:id="rId3"/>
    <sheet name="IT3" sheetId="4" r:id="rId4"/>
    <sheet name="IT4" sheetId="5" r:id="rId5"/>
  </sheets>
  <definedNames>
    <definedName name="IT1H1">'IT1'!$F$22</definedName>
    <definedName name="IT1H10">'IT1'!$F$87</definedName>
    <definedName name="IT1H11">'IT1'!$F$92</definedName>
    <definedName name="IT1H12">'IT1'!$F$97</definedName>
    <definedName name="IT1H13">'IT1'!$F$102</definedName>
    <definedName name="IT1H14">'IT1'!$F$107</definedName>
    <definedName name="IT1H2">'IT1'!$F$46</definedName>
    <definedName name="IT1H3">'IT1'!$F$52</definedName>
    <definedName name="IT1H4">'IT1'!$F$57</definedName>
    <definedName name="IT1H5">'IT1'!$F$62</definedName>
    <definedName name="IT1H6">'IT1'!$F$67</definedName>
    <definedName name="IT1H7">'IT1'!$F$72</definedName>
    <definedName name="IT1H8">'IT1'!$F$77</definedName>
    <definedName name="IT1H9">'IT1'!$F$82</definedName>
    <definedName name="IT2H1">'IT2'!$F$23</definedName>
    <definedName name="IT2H10">'IT2'!$F$113</definedName>
    <definedName name="IT2H11">'IT2'!$F$118</definedName>
    <definedName name="IT2H12">'IT2'!$F$123</definedName>
    <definedName name="IT2H13">'IT2'!$F$128</definedName>
    <definedName name="IT2H14">'IT2'!$F$133</definedName>
    <definedName name="IT2H2">'IT2'!$F$45</definedName>
    <definedName name="IT2H3">'IT2'!$F$64</definedName>
    <definedName name="IT2H4">'IT2'!$F$79</definedName>
    <definedName name="IT2H5">'IT2'!$F$84</definedName>
    <definedName name="IT2H6">'IT2'!$F$89</definedName>
    <definedName name="IT2H7">'IT2'!$F$94</definedName>
    <definedName name="IT2H8">'IT2'!$F$99</definedName>
    <definedName name="IT2H9">'IT2'!$F$108</definedName>
    <definedName name="IT3H1">'IT3'!$F$7</definedName>
    <definedName name="IT3H10">'IT3'!$F$108</definedName>
    <definedName name="IT3H11">'IT3'!$F$113</definedName>
    <definedName name="IT3H12">'IT3'!$F$118</definedName>
    <definedName name="IT3H13">'IT3'!$F$123</definedName>
    <definedName name="IT3H14">'IT3'!$F$128</definedName>
    <definedName name="IT3H2">'IT3'!$F$15</definedName>
    <definedName name="IT3H3">'IT3'!$F$27</definedName>
    <definedName name="IT3H4">'IT3'!$F$35</definedName>
    <definedName name="IT3H5">'IT3'!$F$72</definedName>
    <definedName name="IT3H6">'IT3'!$F$77</definedName>
    <definedName name="IT3H7">'IT3'!$F$82</definedName>
    <definedName name="IT3H8">'IT3'!$F$87</definedName>
    <definedName name="IT3H9">'IT3'!$F$103</definedName>
    <definedName name="IT4H1">'IT4'!$F$5</definedName>
    <definedName name="IT4H10">'IT4'!$F$59</definedName>
    <definedName name="IT4H11">'IT4'!$F$64</definedName>
    <definedName name="IT4H12">'IT4'!$F$74</definedName>
    <definedName name="IT4H13">'IT4'!$F$79</definedName>
    <definedName name="IT4H14">'IT4'!$F$84</definedName>
    <definedName name="IT4H2">'IT4'!$F$11</definedName>
    <definedName name="IT4H3">'IT4'!$F$17</definedName>
    <definedName name="IT4H4">'IT4'!$F$22</definedName>
    <definedName name="IT4H5">'IT4'!$F$27</definedName>
    <definedName name="IT4H6">'IT4'!$F$34</definedName>
    <definedName name="IT4H7">'IT4'!$F$39</definedName>
    <definedName name="IT4H8">'IT4'!$F$44</definedName>
    <definedName name="IT4H9">'IT4'!$F$49</definedName>
    <definedName name="THIS">!A1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5" l="1"/>
  <c r="M5" i="5"/>
  <c r="K5" i="5"/>
  <c r="Q4" i="5"/>
  <c r="O17" i="5"/>
  <c r="O16" i="5"/>
  <c r="O15" i="5"/>
  <c r="O14" i="5"/>
  <c r="O13" i="5"/>
  <c r="O12" i="5"/>
  <c r="O11" i="5"/>
  <c r="O10" i="5"/>
  <c r="Q10" i="5" s="1"/>
  <c r="O9" i="5"/>
  <c r="O8" i="5"/>
  <c r="O7" i="5"/>
  <c r="O6" i="5"/>
  <c r="O4" i="5"/>
  <c r="Q17" i="5"/>
  <c r="Q15" i="5"/>
  <c r="Q16" i="5"/>
  <c r="M17" i="5"/>
  <c r="M16" i="5"/>
  <c r="M15" i="5"/>
  <c r="M14" i="5"/>
  <c r="M13" i="5"/>
  <c r="M12" i="5"/>
  <c r="M11" i="5"/>
  <c r="M10" i="5"/>
  <c r="M9" i="5"/>
  <c r="M8" i="5"/>
  <c r="M7" i="5"/>
  <c r="M6" i="5"/>
  <c r="M4" i="5"/>
  <c r="Q13" i="5"/>
  <c r="Q14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K17" i="5"/>
  <c r="K16" i="5"/>
  <c r="K15" i="5"/>
  <c r="K14" i="5"/>
  <c r="K13" i="5"/>
  <c r="K12" i="5"/>
  <c r="K11" i="5"/>
  <c r="K10" i="5"/>
  <c r="K9" i="5"/>
  <c r="K8" i="5"/>
  <c r="K7" i="5"/>
  <c r="K6" i="5"/>
  <c r="K4" i="5"/>
  <c r="AA16" i="4"/>
  <c r="AA17" i="4"/>
  <c r="AA18" i="4"/>
  <c r="R4" i="5"/>
  <c r="G34" i="5"/>
  <c r="F34" i="5"/>
  <c r="G74" i="5"/>
  <c r="F74" i="5"/>
  <c r="G59" i="5"/>
  <c r="F59" i="5"/>
  <c r="F79" i="5"/>
  <c r="G79" i="5"/>
  <c r="AA15" i="4"/>
  <c r="AA14" i="4"/>
  <c r="AA13" i="4"/>
  <c r="AA12" i="4"/>
  <c r="AA11" i="4"/>
  <c r="AA10" i="4"/>
  <c r="AA9" i="4"/>
  <c r="AA8" i="4"/>
  <c r="AA7" i="4"/>
  <c r="AA6" i="4"/>
  <c r="AA5" i="4"/>
  <c r="G77" i="4"/>
  <c r="G72" i="4"/>
  <c r="I40" i="3"/>
  <c r="K6" i="3" s="1"/>
  <c r="J19" i="4"/>
  <c r="F35" i="4"/>
  <c r="G103" i="4"/>
  <c r="F103" i="4"/>
  <c r="F72" i="4"/>
  <c r="G35" i="4"/>
  <c r="G27" i="4"/>
  <c r="F27" i="4"/>
  <c r="G15" i="4"/>
  <c r="G7" i="4"/>
  <c r="F15" i="4"/>
  <c r="F7" i="4"/>
  <c r="P24" i="2"/>
  <c r="P23" i="2"/>
  <c r="P22" i="2"/>
  <c r="P21" i="2"/>
  <c r="P20" i="2"/>
  <c r="P19" i="2"/>
  <c r="P18" i="2"/>
  <c r="P17" i="2"/>
  <c r="P16" i="2"/>
  <c r="P15" i="2"/>
  <c r="P25" i="2"/>
  <c r="P14" i="2"/>
  <c r="P13" i="2"/>
  <c r="P12" i="2"/>
  <c r="P11" i="2"/>
  <c r="P10" i="2"/>
  <c r="P9" i="2"/>
  <c r="P8" i="2"/>
  <c r="P7" i="2"/>
  <c r="P6" i="2"/>
  <c r="P5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K8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7" i="2"/>
  <c r="K6" i="2"/>
  <c r="K5" i="2"/>
  <c r="I26" i="2"/>
  <c r="G46" i="2"/>
  <c r="F46" i="2"/>
  <c r="G22" i="2"/>
  <c r="F22" i="2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Q5" i="5" l="1"/>
  <c r="Q12" i="5"/>
  <c r="Q6" i="5"/>
  <c r="Q7" i="5"/>
  <c r="Q8" i="5"/>
  <c r="Q9" i="5"/>
  <c r="Q11" i="5"/>
  <c r="X11" i="4"/>
  <c r="P17" i="4"/>
  <c r="X16" i="4"/>
  <c r="L16" i="4"/>
  <c r="V16" i="4"/>
  <c r="T16" i="4"/>
  <c r="N16" i="4"/>
  <c r="R16" i="4"/>
  <c r="P16" i="4"/>
  <c r="L17" i="4"/>
  <c r="N17" i="4"/>
  <c r="X17" i="4"/>
  <c r="V17" i="4"/>
  <c r="T17" i="4"/>
  <c r="R17" i="4"/>
  <c r="X18" i="4"/>
  <c r="V18" i="4"/>
  <c r="T18" i="4"/>
  <c r="R18" i="4"/>
  <c r="P18" i="4"/>
  <c r="N18" i="4"/>
  <c r="L18" i="4"/>
  <c r="L15" i="4"/>
  <c r="R9" i="4"/>
  <c r="T7" i="4"/>
  <c r="V6" i="4"/>
  <c r="P10" i="4"/>
  <c r="X12" i="4"/>
  <c r="R10" i="4"/>
  <c r="T9" i="4"/>
  <c r="L8" i="4"/>
  <c r="X13" i="4"/>
  <c r="N14" i="4"/>
  <c r="V7" i="4"/>
  <c r="P9" i="4"/>
  <c r="N15" i="4"/>
  <c r="R11" i="4"/>
  <c r="T10" i="4"/>
  <c r="V8" i="4"/>
  <c r="N9" i="4"/>
  <c r="P8" i="4"/>
  <c r="X14" i="4"/>
  <c r="L6" i="4"/>
  <c r="P7" i="4"/>
  <c r="T8" i="4"/>
  <c r="V11" i="4"/>
  <c r="L9" i="4"/>
  <c r="P5" i="4"/>
  <c r="R15" i="4"/>
  <c r="T14" i="4"/>
  <c r="V12" i="4"/>
  <c r="X6" i="4"/>
  <c r="N13" i="4"/>
  <c r="L5" i="4"/>
  <c r="R12" i="4"/>
  <c r="V9" i="4"/>
  <c r="T12" i="4"/>
  <c r="L7" i="4"/>
  <c r="X5" i="4"/>
  <c r="L10" i="4"/>
  <c r="T15" i="4"/>
  <c r="V13" i="4"/>
  <c r="P15" i="4"/>
  <c r="X7" i="4"/>
  <c r="V10" i="4"/>
  <c r="L11" i="4"/>
  <c r="N7" i="4"/>
  <c r="R5" i="4"/>
  <c r="V14" i="4"/>
  <c r="P14" i="4"/>
  <c r="X8" i="4"/>
  <c r="N8" i="4"/>
  <c r="R13" i="4"/>
  <c r="T13" i="4"/>
  <c r="P6" i="4"/>
  <c r="L12" i="4"/>
  <c r="N10" i="4"/>
  <c r="R6" i="4"/>
  <c r="V15" i="4"/>
  <c r="P13" i="4"/>
  <c r="X9" i="4"/>
  <c r="X15" i="4"/>
  <c r="R14" i="4"/>
  <c r="N6" i="4"/>
  <c r="L13" i="4"/>
  <c r="N11" i="4"/>
  <c r="R7" i="4"/>
  <c r="T5" i="4"/>
  <c r="P12" i="4"/>
  <c r="X10" i="4"/>
  <c r="T11" i="4"/>
  <c r="N5" i="4"/>
  <c r="L14" i="4"/>
  <c r="N12" i="4"/>
  <c r="R8" i="4"/>
  <c r="T6" i="4"/>
  <c r="V5" i="4"/>
  <c r="P11" i="4"/>
  <c r="K11" i="3"/>
  <c r="K7" i="3"/>
  <c r="G108" i="3"/>
  <c r="F108" i="3"/>
  <c r="G79" i="3"/>
  <c r="F79" i="3"/>
  <c r="Z16" i="4" l="1"/>
  <c r="Z17" i="4"/>
  <c r="Z18" i="4"/>
  <c r="Z14" i="4"/>
  <c r="Z8" i="4"/>
  <c r="Z13" i="4"/>
  <c r="Z11" i="4"/>
  <c r="Z9" i="4"/>
  <c r="Z10" i="4"/>
  <c r="Z7" i="4"/>
  <c r="Z5" i="4"/>
  <c r="Z12" i="4"/>
  <c r="Z6" i="4"/>
  <c r="Z15" i="4"/>
  <c r="G64" i="3"/>
  <c r="F64" i="3"/>
  <c r="F45" i="3"/>
  <c r="G45" i="3"/>
  <c r="F23" i="3"/>
  <c r="G23" i="3"/>
  <c r="G84" i="5"/>
  <c r="F84" i="5"/>
  <c r="G64" i="5"/>
  <c r="F64" i="5"/>
  <c r="G49" i="5"/>
  <c r="F49" i="5"/>
  <c r="G44" i="5"/>
  <c r="F44" i="5"/>
  <c r="G39" i="5"/>
  <c r="F39" i="5"/>
  <c r="G27" i="5"/>
  <c r="F27" i="5"/>
  <c r="G22" i="5"/>
  <c r="F22" i="5"/>
  <c r="G17" i="5"/>
  <c r="F17" i="5"/>
  <c r="G11" i="5"/>
  <c r="F11" i="5"/>
  <c r="G5" i="5"/>
  <c r="F5" i="5"/>
  <c r="G128" i="4"/>
  <c r="F128" i="4"/>
  <c r="G123" i="4"/>
  <c r="F123" i="4"/>
  <c r="G118" i="4"/>
  <c r="F118" i="4"/>
  <c r="G113" i="4"/>
  <c r="F113" i="4"/>
  <c r="G108" i="4"/>
  <c r="F108" i="4"/>
  <c r="G87" i="4"/>
  <c r="F87" i="4"/>
  <c r="G82" i="4"/>
  <c r="F82" i="4"/>
  <c r="F77" i="4"/>
  <c r="G133" i="3"/>
  <c r="F133" i="3"/>
  <c r="G128" i="3"/>
  <c r="F128" i="3"/>
  <c r="G123" i="3"/>
  <c r="F123" i="3"/>
  <c r="G118" i="3"/>
  <c r="F118" i="3"/>
  <c r="G113" i="3"/>
  <c r="F113" i="3"/>
  <c r="G99" i="3"/>
  <c r="F99" i="3"/>
  <c r="G94" i="3"/>
  <c r="F94" i="3"/>
  <c r="G89" i="3"/>
  <c r="F89" i="3"/>
  <c r="G84" i="3"/>
  <c r="F84" i="3"/>
  <c r="G107" i="2"/>
  <c r="F107" i="2"/>
  <c r="D16" i="1" s="1"/>
  <c r="G102" i="2"/>
  <c r="F102" i="2"/>
  <c r="D15" i="1" s="1"/>
  <c r="G97" i="2"/>
  <c r="F97" i="2"/>
  <c r="D14" i="1" s="1"/>
  <c r="G92" i="2"/>
  <c r="F92" i="2"/>
  <c r="G87" i="2"/>
  <c r="F87" i="2"/>
  <c r="D12" i="1" s="1"/>
  <c r="G82" i="2"/>
  <c r="F82" i="2"/>
  <c r="D11" i="1" s="1"/>
  <c r="E11" i="1" s="1"/>
  <c r="G77" i="2"/>
  <c r="F77" i="2"/>
  <c r="D10" i="1" s="1"/>
  <c r="G72" i="2"/>
  <c r="F72" i="2"/>
  <c r="D9" i="1" s="1"/>
  <c r="G67" i="2"/>
  <c r="F67" i="2"/>
  <c r="D8" i="1" s="1"/>
  <c r="G62" i="2"/>
  <c r="F62" i="2"/>
  <c r="D7" i="1" s="1"/>
  <c r="G57" i="2"/>
  <c r="F57" i="2"/>
  <c r="D6" i="1" s="1"/>
  <c r="G52" i="2"/>
  <c r="F52" i="2"/>
  <c r="D5" i="1" s="1"/>
  <c r="D4" i="1"/>
  <c r="D3" i="1"/>
  <c r="C19" i="1"/>
  <c r="Q34" i="3" l="1"/>
  <c r="O33" i="3"/>
  <c r="M30" i="3"/>
  <c r="S37" i="3"/>
  <c r="Q23" i="3"/>
  <c r="M31" i="3"/>
  <c r="Q21" i="3"/>
  <c r="M7" i="3"/>
  <c r="M34" i="3"/>
  <c r="Q25" i="3"/>
  <c r="M9" i="3"/>
  <c r="O11" i="3"/>
  <c r="Q26" i="3"/>
  <c r="M10" i="3"/>
  <c r="O23" i="3"/>
  <c r="Q32" i="3"/>
  <c r="M16" i="3"/>
  <c r="O35" i="3"/>
  <c r="Q33" i="3"/>
  <c r="M33" i="3"/>
  <c r="M17" i="3"/>
  <c r="Q8" i="3"/>
  <c r="Q35" i="3"/>
  <c r="M19" i="3"/>
  <c r="Q9" i="3"/>
  <c r="Q37" i="3"/>
  <c r="M21" i="3"/>
  <c r="Q11" i="3"/>
  <c r="Q38" i="3"/>
  <c r="M22" i="3"/>
  <c r="Q13" i="3"/>
  <c r="S15" i="3"/>
  <c r="M28" i="3"/>
  <c r="Q14" i="3"/>
  <c r="S27" i="3"/>
  <c r="M29" i="3"/>
  <c r="Q20" i="3"/>
  <c r="S39" i="3"/>
  <c r="S25" i="3"/>
  <c r="M8" i="3"/>
  <c r="M20" i="3"/>
  <c r="M32" i="3"/>
  <c r="O10" i="3"/>
  <c r="O22" i="3"/>
  <c r="O34" i="3"/>
  <c r="Q12" i="3"/>
  <c r="Q24" i="3"/>
  <c r="Q36" i="3"/>
  <c r="S14" i="3"/>
  <c r="S26" i="3"/>
  <c r="S38" i="3"/>
  <c r="O24" i="3"/>
  <c r="M11" i="3"/>
  <c r="M23" i="3"/>
  <c r="M35" i="3"/>
  <c r="O13" i="3"/>
  <c r="O25" i="3"/>
  <c r="O37" i="3"/>
  <c r="Q15" i="3"/>
  <c r="Q27" i="3"/>
  <c r="Q39" i="3"/>
  <c r="S17" i="3"/>
  <c r="S29" i="3"/>
  <c r="O36" i="3"/>
  <c r="M12" i="3"/>
  <c r="M24" i="3"/>
  <c r="M36" i="3"/>
  <c r="O14" i="3"/>
  <c r="O26" i="3"/>
  <c r="O38" i="3"/>
  <c r="Q16" i="3"/>
  <c r="Q28" i="3"/>
  <c r="S6" i="3"/>
  <c r="S18" i="3"/>
  <c r="S30" i="3"/>
  <c r="O12" i="3"/>
  <c r="M13" i="3"/>
  <c r="M25" i="3"/>
  <c r="M37" i="3"/>
  <c r="O15" i="3"/>
  <c r="O27" i="3"/>
  <c r="O39" i="3"/>
  <c r="Q17" i="3"/>
  <c r="Q29" i="3"/>
  <c r="S7" i="3"/>
  <c r="S19" i="3"/>
  <c r="S31" i="3"/>
  <c r="S16" i="3"/>
  <c r="M14" i="3"/>
  <c r="M26" i="3"/>
  <c r="M38" i="3"/>
  <c r="O16" i="3"/>
  <c r="O28" i="3"/>
  <c r="Q6" i="3"/>
  <c r="Q18" i="3"/>
  <c r="Q30" i="3"/>
  <c r="S8" i="3"/>
  <c r="S20" i="3"/>
  <c r="S32" i="3"/>
  <c r="S28" i="3"/>
  <c r="M15" i="3"/>
  <c r="M27" i="3"/>
  <c r="M39" i="3"/>
  <c r="O17" i="3"/>
  <c r="O29" i="3"/>
  <c r="Q7" i="3"/>
  <c r="Q19" i="3"/>
  <c r="Q31" i="3"/>
  <c r="S9" i="3"/>
  <c r="S21" i="3"/>
  <c r="S33" i="3"/>
  <c r="O6" i="3"/>
  <c r="O18" i="3"/>
  <c r="O30" i="3"/>
  <c r="S10" i="3"/>
  <c r="S22" i="3"/>
  <c r="S34" i="3"/>
  <c r="O19" i="3"/>
  <c r="S35" i="3"/>
  <c r="O7" i="3"/>
  <c r="O31" i="3"/>
  <c r="S11" i="3"/>
  <c r="S23" i="3"/>
  <c r="M6" i="3"/>
  <c r="M18" i="3"/>
  <c r="O8" i="3"/>
  <c r="O20" i="3"/>
  <c r="O32" i="3"/>
  <c r="Q10" i="3"/>
  <c r="Q22" i="3"/>
  <c r="S12" i="3"/>
  <c r="S24" i="3"/>
  <c r="S36" i="3"/>
  <c r="O9" i="3"/>
  <c r="O21" i="3"/>
  <c r="S13" i="3"/>
  <c r="K24" i="3"/>
  <c r="K26" i="3"/>
  <c r="K38" i="3"/>
  <c r="K14" i="3"/>
  <c r="E12" i="1"/>
  <c r="F12" i="1" s="1"/>
  <c r="G12" i="1" s="1"/>
  <c r="E14" i="1"/>
  <c r="F14" i="1" s="1"/>
  <c r="F13" i="1" s="1"/>
  <c r="K15" i="3"/>
  <c r="K17" i="3"/>
  <c r="K29" i="3"/>
  <c r="K27" i="3"/>
  <c r="K18" i="3"/>
  <c r="K30" i="3"/>
  <c r="K16" i="3"/>
  <c r="K8" i="3"/>
  <c r="K19" i="3"/>
  <c r="K31" i="3"/>
  <c r="K39" i="3"/>
  <c r="K28" i="3"/>
  <c r="K20" i="3"/>
  <c r="K32" i="3"/>
  <c r="K9" i="3"/>
  <c r="K21" i="3"/>
  <c r="K33" i="3"/>
  <c r="K10" i="3"/>
  <c r="K22" i="3"/>
  <c r="K34" i="3"/>
  <c r="K23" i="3"/>
  <c r="K35" i="3"/>
  <c r="K12" i="3"/>
  <c r="K36" i="3"/>
  <c r="K13" i="3"/>
  <c r="K25" i="3"/>
  <c r="K37" i="3"/>
  <c r="E6" i="1"/>
  <c r="F6" i="1" s="1"/>
  <c r="G6" i="1" s="1"/>
  <c r="E4" i="1"/>
  <c r="F4" i="1" s="1"/>
  <c r="G4" i="1" s="1"/>
  <c r="E7" i="1"/>
  <c r="F7" i="1" s="1"/>
  <c r="G7" i="1" s="1"/>
  <c r="E15" i="1"/>
  <c r="F15" i="1" s="1"/>
  <c r="G15" i="1" s="1"/>
  <c r="E5" i="1"/>
  <c r="F5" i="1" s="1"/>
  <c r="G5" i="1" s="1"/>
  <c r="E8" i="1"/>
  <c r="F8" i="1" s="1"/>
  <c r="G8" i="1" s="1"/>
  <c r="E9" i="1"/>
  <c r="F9" i="1" s="1"/>
  <c r="G9" i="1" s="1"/>
  <c r="E10" i="1"/>
  <c r="F10" i="1" s="1"/>
  <c r="G10" i="1" s="1"/>
  <c r="F11" i="1"/>
  <c r="G11" i="1" s="1"/>
  <c r="E3" i="1"/>
  <c r="F3" i="1" s="1"/>
  <c r="E16" i="1"/>
  <c r="F16" i="1" s="1"/>
  <c r="G16" i="1" s="1"/>
  <c r="U35" i="3" l="1"/>
  <c r="U21" i="3"/>
  <c r="U17" i="3"/>
  <c r="U33" i="3"/>
  <c r="U6" i="3"/>
  <c r="U13" i="3"/>
  <c r="U32" i="3"/>
  <c r="U29" i="3"/>
  <c r="U20" i="3"/>
  <c r="U15" i="3"/>
  <c r="U23" i="3"/>
  <c r="U28" i="3"/>
  <c r="U11" i="3"/>
  <c r="U36" i="3"/>
  <c r="U12" i="3"/>
  <c r="U7" i="3"/>
  <c r="U31" i="3"/>
  <c r="U14" i="3"/>
  <c r="U34" i="3"/>
  <c r="U19" i="3"/>
  <c r="U38" i="3"/>
  <c r="U22" i="3"/>
  <c r="U8" i="3"/>
  <c r="U26" i="3"/>
  <c r="U39" i="3"/>
  <c r="U10" i="3"/>
  <c r="U16" i="3"/>
  <c r="U24" i="3"/>
  <c r="U30" i="3"/>
  <c r="U37" i="3"/>
  <c r="U18" i="3"/>
  <c r="U25" i="3"/>
  <c r="U9" i="3"/>
  <c r="U27" i="3"/>
  <c r="D13" i="1"/>
  <c r="D19" i="1" s="1"/>
  <c r="E13" i="1"/>
  <c r="E19" i="1" s="1"/>
  <c r="G13" i="1"/>
  <c r="G14" i="1"/>
  <c r="G3" i="1"/>
  <c r="F19" i="1"/>
  <c r="G19" i="1" l="1"/>
</calcChain>
</file>

<file path=xl/sharedStrings.xml><?xml version="1.0" encoding="utf-8"?>
<sst xmlns="http://schemas.openxmlformats.org/spreadsheetml/2006/main" count="935" uniqueCount="212">
  <si>
    <t>Estimation</t>
  </si>
  <si>
    <t>Itération 1</t>
  </si>
  <si>
    <t>Itération 2</t>
  </si>
  <si>
    <t>Itération 3</t>
  </si>
  <si>
    <t>Itération 4</t>
  </si>
  <si>
    <t>Histoire 1</t>
  </si>
  <si>
    <t>Histoire 2</t>
  </si>
  <si>
    <t>Histoire 3</t>
  </si>
  <si>
    <t>Histoire 4</t>
  </si>
  <si>
    <t>Histoire 5</t>
  </si>
  <si>
    <t>Histoire 6</t>
  </si>
  <si>
    <t>Histoire 7</t>
  </si>
  <si>
    <t>Histoire 8</t>
  </si>
  <si>
    <t>Histoire 9</t>
  </si>
  <si>
    <t>Histoire 10</t>
  </si>
  <si>
    <t>Histoire 11</t>
  </si>
  <si>
    <t>Histoire 12</t>
  </si>
  <si>
    <t>Histoire 13</t>
  </si>
  <si>
    <t>Histoire 14</t>
  </si>
  <si>
    <t>Points restants</t>
  </si>
  <si>
    <t>HISTOIRE 1</t>
  </si>
  <si>
    <t>Total</t>
  </si>
  <si>
    <t>Tâches</t>
  </si>
  <si>
    <t>Pilote</t>
  </si>
  <si>
    <t>Copilote</t>
  </si>
  <si>
    <t>Points réels</t>
  </si>
  <si>
    <t>Points estimés</t>
  </si>
  <si>
    <t>Jour</t>
  </si>
  <si>
    <t>Idéal</t>
  </si>
  <si>
    <t>Réel</t>
  </si>
  <si>
    <t>Alfred</t>
  </si>
  <si>
    <t>Iglesias</t>
  </si>
  <si>
    <t>HISTOIRE 2</t>
  </si>
  <si>
    <t>HISTOIRE 3</t>
  </si>
  <si>
    <t>HISTOIRE 4</t>
  </si>
  <si>
    <t>HISTOIRE 5</t>
  </si>
  <si>
    <t>HISTOIRE 6</t>
  </si>
  <si>
    <t>HISTOIRE 7</t>
  </si>
  <si>
    <t>HISTOIRE 8</t>
  </si>
  <si>
    <t>HISTOIRE 9</t>
  </si>
  <si>
    <t>HISTOIRE 10</t>
  </si>
  <si>
    <t>HISTOIRE 11</t>
  </si>
  <si>
    <t>HISTOIRE 12</t>
  </si>
  <si>
    <t>HISTOIRE 13</t>
  </si>
  <si>
    <t>HISTOIRE 14</t>
  </si>
  <si>
    <t>Debut intégration FXML</t>
  </si>
  <si>
    <t>Michal</t>
  </si>
  <si>
    <t>Eléonore</t>
  </si>
  <si>
    <t>Transformation des vues en FXML</t>
  </si>
  <si>
    <t>Dominik</t>
  </si>
  <si>
    <t>Database en DAO</t>
  </si>
  <si>
    <t>Connexion model-fxml</t>
  </si>
  <si>
    <t>Refactoring DAO</t>
  </si>
  <si>
    <t>Evan</t>
  </si>
  <si>
    <t>Eleonore</t>
  </si>
  <si>
    <t>Monir</t>
  </si>
  <si>
    <t>Louis</t>
  </si>
  <si>
    <t>Tests DAO</t>
  </si>
  <si>
    <t>Suite du passage DAO</t>
  </si>
  <si>
    <t>Hisao</t>
  </si>
  <si>
    <t>Nadim</t>
  </si>
  <si>
    <t>Diagrames de classe</t>
  </si>
  <si>
    <t>Import JSON - mise à jour</t>
  </si>
  <si>
    <t>FIX de l'import JSON</t>
  </si>
  <si>
    <t>Optimisation import JSON</t>
  </si>
  <si>
    <t>QAPlug + refactoring</t>
  </si>
  <si>
    <t>Peuplage database</t>
  </si>
  <si>
    <t>Suite des tests</t>
  </si>
  <si>
    <t>Javadoc</t>
  </si>
  <si>
    <t>Refactoring</t>
  </si>
  <si>
    <t>Petits fix des fxml</t>
  </si>
  <si>
    <t>Préparation pour la remise</t>
  </si>
  <si>
    <t>Debug</t>
  </si>
  <si>
    <t>Debut des tests</t>
  </si>
  <si>
    <t>Affichage des archives</t>
  </si>
  <si>
    <t>Tests et encore tests</t>
  </si>
  <si>
    <t>Changements des appels DAO</t>
  </si>
  <si>
    <t>Implementation de la side bar</t>
  </si>
  <si>
    <t>Début frontend FXML - possibilité 1</t>
  </si>
  <si>
    <t>Début frontend FXML - possibilité 2</t>
  </si>
  <si>
    <t>Début frontend FXML - possibilité 3</t>
  </si>
  <si>
    <t>Construction du Planning semaine</t>
  </si>
  <si>
    <t>Génération automatique d'un planning</t>
  </si>
  <si>
    <t>Debug du planning</t>
  </si>
  <si>
    <t>Tests planning</t>
  </si>
  <si>
    <t>Amélioration du planning</t>
  </si>
  <si>
    <t>Database planning</t>
  </si>
  <si>
    <t xml:space="preserve">Essai d'export </t>
  </si>
  <si>
    <t>Envoi de mails</t>
  </si>
  <si>
    <t>Création de PDF</t>
  </si>
  <si>
    <t>Export ODT</t>
  </si>
  <si>
    <t>Amélioration de l'export</t>
  </si>
  <si>
    <t>Amélioration de l'export PDF</t>
  </si>
  <si>
    <t>Bugfix</t>
  </si>
  <si>
    <t>Preview modifiable</t>
  </si>
  <si>
    <t>Amélioration de la preview</t>
  </si>
  <si>
    <t>Merge vers master</t>
  </si>
  <si>
    <t>Merge vers master + javadoc</t>
  </si>
  <si>
    <t>Temps total perdu sur des problèmes Intellij</t>
  </si>
  <si>
    <t>Frontend</t>
  </si>
  <si>
    <t>Création des utilisateurs dans la database (DAO)</t>
  </si>
  <si>
    <t>Gestion des profils</t>
  </si>
  <si>
    <t>Gestion de login/register</t>
  </si>
  <si>
    <t>Bugfix + refactor</t>
  </si>
  <si>
    <t>Diagrammes de classe</t>
  </si>
  <si>
    <t>Frontend du menu</t>
  </si>
  <si>
    <t>Suite du frontend</t>
  </si>
  <si>
    <t xml:space="preserve">Recherche de documentation </t>
  </si>
  <si>
    <t>Encore du frontend</t>
  </si>
  <si>
    <t>Fronted du menu recettes</t>
  </si>
  <si>
    <t>Database pour les recettes</t>
  </si>
  <si>
    <t>Importation JSON</t>
  </si>
  <si>
    <t>Suite de l'importation JSON</t>
  </si>
  <si>
    <t>Database - script création de tables</t>
  </si>
  <si>
    <t>Database ajout de méthodes pour les recettes</t>
  </si>
  <si>
    <t>Class ShoppingList + tests</t>
  </si>
  <si>
    <t>Class Product + tests</t>
  </si>
  <si>
    <t>Tests database</t>
  </si>
  <si>
    <t>Test database</t>
  </si>
  <si>
    <t>Page d'ajout des ingrédients</t>
  </si>
  <si>
    <t>Passage à un menu abstrait</t>
  </si>
  <si>
    <t>Corrections dans la database</t>
  </si>
  <si>
    <t>Affichage des ingrédietns et changment de quantités</t>
  </si>
  <si>
    <t>Modifications du frontend</t>
  </si>
  <si>
    <t>Bugfix database</t>
  </si>
  <si>
    <t>Préparation remise</t>
  </si>
  <si>
    <t>Database - ajout de méthodes pour les listes de courses</t>
  </si>
  <si>
    <t>Backend</t>
  </si>
  <si>
    <t>Gestion des controleurs</t>
  </si>
  <si>
    <t>Connection - modèle MVC</t>
  </si>
  <si>
    <t>Connection frontend et database</t>
  </si>
  <si>
    <t>Correction du burndown chart itération 1</t>
  </si>
  <si>
    <t>Rendre les tests de la DB indépendants</t>
  </si>
  <si>
    <t>Refactory code plus javadoc</t>
  </si>
  <si>
    <t>Tests unitaires class JSONRecipeReader</t>
  </si>
  <si>
    <t>Taches</t>
  </si>
  <si>
    <t>Temps presté</t>
  </si>
  <si>
    <t>Temps estimé</t>
  </si>
  <si>
    <t>Centrer les fenetres des menus</t>
  </si>
  <si>
    <t>Correction burndown chart - itéartion 2</t>
  </si>
  <si>
    <t>Tests unitaires - class DayPlanningGenerator</t>
  </si>
  <si>
    <t>Tests unitaires - class DayPlanningDao</t>
  </si>
  <si>
    <t>Refactoring nom dds méthodes et QAPlug</t>
  </si>
  <si>
    <t xml:space="preserve">Iglesias </t>
  </si>
  <si>
    <t>Tests unitaires - class Exporter</t>
  </si>
  <si>
    <t>Tests unitaires - class PDFCreate</t>
  </si>
  <si>
    <t>Tests unitaires - class JavaMailUtil</t>
  </si>
  <si>
    <t xml:space="preserve">HTML live map </t>
  </si>
  <si>
    <t>insertion de la map html dans l'application (fx, controller,frontend)</t>
  </si>
  <si>
    <t>bouton map main menu, bouton save html, ajout manuel marker</t>
  </si>
  <si>
    <t>Documentation leafletJS, Documentation lib Map intégrées, ArcGis</t>
  </si>
  <si>
    <t>Ajout de Maven pour US5, localisation grace a geolet (pas encore 100% fonctionnel)</t>
  </si>
  <si>
    <t>début des popups de plaçage de marqueur et popu d'affichage des marqueurs</t>
  </si>
  <si>
    <t>3.5</t>
  </si>
  <si>
    <t>Home &amp; market icones : img + marker + onAction</t>
  </si>
  <si>
    <t>Louis, Eleonore</t>
  </si>
  <si>
    <t>4.5</t>
  </si>
  <si>
    <t>fix du onAction double click vs click (double click != cart+home)</t>
  </si>
  <si>
    <t>Affichage/désaffichage de l'input box et commentaire et docu sur Ajax</t>
  </si>
  <si>
    <t>Fix de l'inputBox et TempMarkers</t>
  </si>
  <si>
    <t>modification des icones + méthodes pour ajouter/supprimer un marqueur d'un magasin</t>
  </si>
  <si>
    <t>Magasins dans la dB + sélection de marqueur depuis la dB + chemin vers le magasin le plus proche</t>
  </si>
  <si>
    <t>JavaDoc + imports inutiles + Overleaf itération 3</t>
  </si>
  <si>
    <t xml:space="preserve">Evan </t>
  </si>
  <si>
    <t>déplacement save button du tempmarker pour UX</t>
  </si>
  <si>
    <t>Ajout, suppression de magasins avec la dB</t>
  </si>
  <si>
    <t>Peupler les tables stores et soresLocations de la db</t>
  </si>
  <si>
    <t>0.5</t>
  </si>
  <si>
    <t>frontend produits d'un magasin + table storePrices</t>
  </si>
  <si>
    <t>Connection de la carte et de l'affichage des produits du magasin</t>
  </si>
  <si>
    <t>Affichage du menu des produits d'un magasin</t>
  </si>
  <si>
    <t>création classe StoreProductsDAO + refactoring</t>
  </si>
  <si>
    <t>Test après merge + Javadoc + refactoring + FXML + Overleaf</t>
  </si>
  <si>
    <t xml:space="preserve">gestion des erreurs </t>
  </si>
  <si>
    <t>2.5</t>
  </si>
  <si>
    <t>refactore package DAO + QAplug</t>
  </si>
  <si>
    <t>Ajout, changement et suppression de produits par magasin</t>
  </si>
  <si>
    <t>Verifications, changements fxml et affichage de popup en cas de mauvais inputs</t>
  </si>
  <si>
    <t>Peuplage db</t>
  </si>
  <si>
    <t>Big ass pleasure of merge :)</t>
  </si>
  <si>
    <t>Fin de TOUTE la javadoc du code</t>
  </si>
  <si>
    <t>Nettoyage sur la branche master - variables/méthodes non utilisées + TO DO (commentaires)</t>
  </si>
  <si>
    <t>1 seul temp marker, trace disparue si store marker supprimé, pas de popup au home,  suppression du temp</t>
  </si>
  <si>
    <t>Préparation remise + derniers bugfixs</t>
  </si>
  <si>
    <t>Affichage des noms de champs (demande client)</t>
  </si>
  <si>
    <t>Fix envoi des mails après passage à Maven</t>
  </si>
  <si>
    <t>1.5</t>
  </si>
  <si>
    <t xml:space="preserve">Création FXML Et controller récupération de mot de passe </t>
  </si>
  <si>
    <t>Ajout des coordonnées pour l'utilisateur dans la database + adaptation des tests</t>
  </si>
  <si>
    <t>Ajout de la sélection du domicile par carte après création du compte</t>
  </si>
  <si>
    <t>Fix Images dans Shopping List et début mise à jour Overleaf (jusqu'à itération 3)</t>
  </si>
  <si>
    <t>Récupération de la sélection du domicile sur la carte</t>
  </si>
  <si>
    <t>Option mot de passe oublié</t>
  </si>
  <si>
    <t>Affichage du profil utilisateur</t>
  </si>
  <si>
    <t>Possibilité de changement de mot de passe</t>
  </si>
  <si>
    <t>Possibilité de changement d'adresse</t>
  </si>
  <si>
    <t>Bugfix changement d'adresse</t>
  </si>
  <si>
    <t>Speedrun de l'implémeantiton</t>
  </si>
  <si>
    <t>remplissage texte section d'aide</t>
  </si>
  <si>
    <t>Javadoc + correction text</t>
  </si>
  <si>
    <t>Tentative de nettoyage avec SonarLint (itéartions 1 à 3)</t>
  </si>
  <si>
    <t>Recherche des problèmles des tests</t>
  </si>
  <si>
    <t>Merge US12 -&gt; Master</t>
  </si>
  <si>
    <t>Création de la classe d'importation</t>
  </si>
  <si>
    <t>Gestion des erreurs des fichiers json</t>
  </si>
  <si>
    <t xml:space="preserve">Recovery des méthodes supprimées (MapController) </t>
  </si>
  <si>
    <t>Gestion de la DB pour empêcher erreurs Import</t>
  </si>
  <si>
    <t>Debugging</t>
  </si>
  <si>
    <t>Refactoring of Error Handlers</t>
  </si>
  <si>
    <t>confirmation box et javadoc</t>
  </si>
  <si>
    <t>QAplug</t>
  </si>
  <si>
    <t>Refactoring &amp; QAplug + 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</si>
</sst>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&quot;-&quot;0"/>
  </numFmts>
  <fonts count="2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093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Georgia"/>
      <family val="1"/>
    </font>
    <font>
      <b/>
      <sz val="11"/>
      <color rgb="FF000000"/>
      <name val="Georgia1"/>
    </font>
    <font>
      <b/>
      <sz val="16"/>
      <color rgb="FF000000"/>
      <name val="Georgia"/>
      <family val="1"/>
    </font>
    <font>
      <b/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2"/>
      <color rgb="FF000000"/>
      <name val="Georgia"/>
      <family val="1"/>
    </font>
    <font>
      <b/>
      <sz val="10"/>
      <color rgb="FF000000"/>
      <name val="Georgia"/>
      <family val="1"/>
    </font>
    <font>
      <sz val="10"/>
      <color rgb="FF000000"/>
      <name val="Georgia"/>
      <family val="1"/>
    </font>
    <font>
      <b/>
      <sz val="12"/>
      <color rgb="FF000000"/>
      <name val="Georgia"/>
      <family val="1"/>
    </font>
    <font>
      <sz val="11"/>
      <color rgb="FFFFFFFF"/>
      <name val="Georgia1"/>
    </font>
    <font>
      <b/>
      <sz val="14"/>
      <color rgb="FF000000"/>
      <name val="Georgia1"/>
    </font>
    <font>
      <sz val="12"/>
      <color rgb="FF000000"/>
      <name val="Georgia1"/>
    </font>
    <font>
      <b/>
      <sz val="12"/>
      <color rgb="FF000000"/>
      <name val="Georgia1"/>
    </font>
    <font>
      <sz val="11"/>
      <color theme="0"/>
      <name val="Georgia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FFF3"/>
        <bgColor rgb="FFFFFFF3"/>
      </patternFill>
    </fill>
    <fill>
      <patternFill patternType="solid">
        <fgColor rgb="FFFBFFFF"/>
        <bgColor rgb="FFFBFFFF"/>
      </patternFill>
    </fill>
    <fill>
      <patternFill patternType="solid">
        <fgColor rgb="FF99CCFF"/>
        <bgColor rgb="FF99CCFF"/>
      </patternFill>
    </fill>
    <fill>
      <patternFill patternType="solid">
        <fgColor rgb="FF339966"/>
        <bgColor rgb="FF339966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1" fillId="2" borderId="0" applyNumberFormat="0" applyFont="0" applyBorder="0" applyProtection="0"/>
    <xf numFmtId="0" fontId="1" fillId="3" borderId="0" applyNumberFormat="0" applyFon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1" fillId="2" borderId="0" applyNumberFormat="0" applyBorder="0" applyAlignment="0" applyProtection="0"/>
    <xf numFmtId="0" fontId="3" fillId="0" borderId="0" applyNumberFormat="0" applyBorder="0" applyProtection="0"/>
  </cellStyleXfs>
  <cellXfs count="8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1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Border="1"/>
    <xf numFmtId="164" fontId="0" fillId="4" borderId="5" xfId="0" applyNumberFormat="1" applyFill="1" applyBorder="1"/>
    <xf numFmtId="164" fontId="0" fillId="5" borderId="5" xfId="0" applyNumberFormat="1" applyFill="1" applyBorder="1"/>
    <xf numFmtId="164" fontId="0" fillId="5" borderId="6" xfId="0" applyNumberFormat="1" applyFill="1" applyBorder="1"/>
    <xf numFmtId="0" fontId="4" fillId="0" borderId="7" xfId="0" applyFont="1" applyBorder="1" applyAlignment="1">
      <alignment horizontal="center"/>
    </xf>
    <xf numFmtId="0" fontId="0" fillId="0" borderId="7" xfId="0" applyBorder="1"/>
    <xf numFmtId="164" fontId="0" fillId="4" borderId="0" xfId="0" applyNumberFormat="1" applyFill="1"/>
    <xf numFmtId="164" fontId="0" fillId="5" borderId="0" xfId="0" applyNumberFormat="1" applyFill="1"/>
    <xf numFmtId="164" fontId="0" fillId="5" borderId="8" xfId="0" applyNumberFormat="1" applyFill="1" applyBorder="1"/>
    <xf numFmtId="0" fontId="4" fillId="0" borderId="9" xfId="0" applyFont="1" applyBorder="1" applyAlignment="1">
      <alignment horizontal="center"/>
    </xf>
    <xf numFmtId="0" fontId="0" fillId="0" borderId="9" xfId="0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5" borderId="11" xfId="0" applyNumberFormat="1" applyFill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14" fontId="11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12" fillId="0" borderId="0" xfId="0" applyFont="1"/>
    <xf numFmtId="0" fontId="13" fillId="0" borderId="1" xfId="0" applyFont="1" applyBorder="1" applyAlignment="1">
      <alignment horizontal="center"/>
    </xf>
    <xf numFmtId="0" fontId="14" fillId="0" borderId="0" xfId="0" applyFont="1"/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14" fontId="1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Border="1" applyAlignment="1"/>
    <xf numFmtId="0" fontId="10" fillId="0" borderId="0" xfId="0" applyFont="1" applyAlignment="1">
      <alignment horizontal="center" vertical="center"/>
    </xf>
    <xf numFmtId="14" fontId="11" fillId="0" borderId="12" xfId="0" applyNumberFormat="1" applyFont="1" applyBorder="1" applyAlignment="1">
      <alignment horizontal="center" wrapText="1"/>
    </xf>
    <xf numFmtId="0" fontId="18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14" fontId="18" fillId="0" borderId="0" xfId="0" applyNumberFormat="1" applyFont="1"/>
    <xf numFmtId="0" fontId="10" fillId="0" borderId="1" xfId="0" applyFont="1" applyBorder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8" fillId="0" borderId="0" xfId="0" applyFont="1"/>
    <xf numFmtId="1" fontId="5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0" fillId="0" borderId="8" xfId="0" applyBorder="1" applyAlignment="1"/>
    <xf numFmtId="0" fontId="0" fillId="0" borderId="0" xfId="0" applyAlignment="1"/>
    <xf numFmtId="0" fontId="15" fillId="8" borderId="1" xfId="0" applyFont="1" applyFill="1" applyBorder="1" applyAlignment="1">
      <alignment horizontal="center" wrapText="1"/>
    </xf>
    <xf numFmtId="0" fontId="15" fillId="9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15" fillId="9" borderId="15" xfId="0" applyFont="1" applyFill="1" applyBorder="1" applyAlignment="1">
      <alignment horizontal="center" wrapText="1"/>
    </xf>
    <xf numFmtId="0" fontId="15" fillId="9" borderId="2" xfId="0" applyFont="1" applyFill="1" applyBorder="1" applyAlignment="1">
      <alignment horizontal="center" wrapText="1"/>
    </xf>
    <xf numFmtId="0" fontId="15" fillId="9" borderId="3" xfId="0" applyFont="1" applyFill="1" applyBorder="1" applyAlignment="1">
      <alignment horizontal="center" wrapText="1"/>
    </xf>
    <xf numFmtId="0" fontId="15" fillId="8" borderId="15" xfId="0" applyFont="1" applyFill="1" applyBorder="1" applyAlignment="1">
      <alignment horizontal="center" wrapText="1"/>
    </xf>
    <xf numFmtId="0" fontId="15" fillId="8" borderId="2" xfId="0" applyFont="1" applyFill="1" applyBorder="1" applyAlignment="1">
      <alignment horizontal="center" wrapText="1"/>
    </xf>
    <xf numFmtId="0" fontId="15" fillId="8" borderId="3" xfId="0" applyFont="1" applyFill="1" applyBorder="1" applyAlignment="1">
      <alignment horizontal="center" wrapText="1"/>
    </xf>
  </cellXfs>
  <cellStyles count="8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f4" xfId="4" xr:uid="{00000000-0005-0000-0000-000003000000}"/>
    <cellStyle name="cf5" xfId="5" xr:uid="{00000000-0005-0000-0000-000004000000}"/>
    <cellStyle name="cf6" xfId="6" xr:uid="{00000000-0005-0000-0000-000005000000}"/>
    <cellStyle name="Normal" xfId="0" builtinId="0" customBuiltin="1"/>
    <cellStyle name="Normal 2" xfId="7" xr:uid="{00000000-0005-0000-0000-000007000000}"/>
  </cellStyles>
  <dxfs count="82"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en-US" sz="1600" b="1"/>
              <a:t>Burndown chart - groupe 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Overview!$B$3:$B$3</c:f>
              <c:strCache>
                <c:ptCount val="1"/>
                <c:pt idx="0">
                  <c:v>Histoire 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Overview!$C$3:$G$3</c:f>
              <c:numCache>
                <c:formatCode>0;[Red]"-"0</c:formatCode>
                <c:ptCount val="5"/>
                <c:pt idx="0" formatCode="General">
                  <c:v>60</c:v>
                </c:pt>
                <c:pt idx="1">
                  <c:v>-43</c:v>
                </c:pt>
                <c:pt idx="2">
                  <c:v>-92</c:v>
                </c:pt>
                <c:pt idx="3">
                  <c:v>-101</c:v>
                </c:pt>
                <c:pt idx="4">
                  <c:v>-101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1-491C-977C-8643E163A7DD}"/>
            </c:ext>
          </c:extLst>
        </c:ser>
        <c:ser>
          <c:idx val="1"/>
          <c:order val="1"/>
          <c:tx>
            <c:strRef>
              <c:f>Overview!$B$4:$B$4</c:f>
              <c:strCache>
                <c:ptCount val="1"/>
                <c:pt idx="0">
                  <c:v>Histoire 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Overview!$C$4:$G$4</c:f>
              <c:numCache>
                <c:formatCode>0;[Red]"-"0</c:formatCode>
                <c:ptCount val="5"/>
                <c:pt idx="0" formatCode="General">
                  <c:v>50</c:v>
                </c:pt>
                <c:pt idx="1">
                  <c:v>-44</c:v>
                </c:pt>
                <c:pt idx="2">
                  <c:v>-92</c:v>
                </c:pt>
                <c:pt idx="3">
                  <c:v>-103</c:v>
                </c:pt>
                <c:pt idx="4">
                  <c:v>-103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1-491C-977C-8643E163A7DD}"/>
            </c:ext>
          </c:extLst>
        </c:ser>
        <c:ser>
          <c:idx val="2"/>
          <c:order val="2"/>
          <c:tx>
            <c:strRef>
              <c:f>Overview!$B$5:$B$5</c:f>
              <c:strCache>
                <c:ptCount val="1"/>
                <c:pt idx="0">
                  <c:v>Histoire 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Overview!$C$5:$G$5</c:f>
              <c:numCache>
                <c:formatCode>0;[Red]"-"0</c:formatCode>
                <c:ptCount val="5"/>
                <c:pt idx="0" formatCode="General">
                  <c:v>65</c:v>
                </c:pt>
                <c:pt idx="1">
                  <c:v>65</c:v>
                </c:pt>
                <c:pt idx="2">
                  <c:v>29</c:v>
                </c:pt>
                <c:pt idx="3">
                  <c:v>18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1-491C-977C-8643E163A7DD}"/>
            </c:ext>
          </c:extLst>
        </c:ser>
        <c:ser>
          <c:idx val="3"/>
          <c:order val="3"/>
          <c:tx>
            <c:strRef>
              <c:f>Overview!$B$6:$B$6</c:f>
              <c:strCache>
                <c:ptCount val="1"/>
                <c:pt idx="0">
                  <c:v>Histoire 4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Overview!$C$6:$G$6</c:f>
              <c:numCache>
                <c:formatCode>0;[Red]"-"0</c:formatCode>
                <c:ptCount val="5"/>
                <c:pt idx="0" formatCode="General">
                  <c:v>50</c:v>
                </c:pt>
                <c:pt idx="1">
                  <c:v>50</c:v>
                </c:pt>
                <c:pt idx="2">
                  <c:v>0</c:v>
                </c:pt>
                <c:pt idx="3">
                  <c:v>-6</c:v>
                </c:pt>
                <c:pt idx="4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71-491C-977C-8643E163A7DD}"/>
            </c:ext>
          </c:extLst>
        </c:ser>
        <c:ser>
          <c:idx val="4"/>
          <c:order val="4"/>
          <c:tx>
            <c:strRef>
              <c:f>Overview!$B$7:$B$7</c:f>
              <c:strCache>
                <c:ptCount val="1"/>
                <c:pt idx="0">
                  <c:v>Histoire 5</c:v>
                </c:pt>
              </c:strCache>
            </c:strRef>
          </c:tx>
          <c:spPr>
            <a:ln w="28803" cap="rnd">
              <a:solidFill>
                <a:srgbClr val="7E0021"/>
              </a:solidFill>
              <a:prstDash val="solid"/>
              <a:round/>
            </a:ln>
          </c:spPr>
          <c:marker>
            <c:symbol val="star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Overview!$C$7:$G$7</c:f>
              <c:numCache>
                <c:formatCode>0;[Red]"-"0</c:formatCode>
                <c:ptCount val="5"/>
                <c:pt idx="0" formatCode="General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-30</c:v>
                </c:pt>
                <c:pt idx="4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71-491C-977C-8643E163A7DD}"/>
            </c:ext>
          </c:extLst>
        </c:ser>
        <c:ser>
          <c:idx val="5"/>
          <c:order val="5"/>
          <c:tx>
            <c:strRef>
              <c:f>Overview!$B$8:$B$8</c:f>
              <c:strCache>
                <c:ptCount val="1"/>
                <c:pt idx="0">
                  <c:v>Histoire 6</c:v>
                </c:pt>
              </c:strCache>
            </c:strRef>
          </c:tx>
          <c:spPr>
            <a:ln w="28803" cap="rnd">
              <a:solidFill>
                <a:srgbClr val="83CAFF"/>
              </a:solidFill>
              <a:prstDash val="solid"/>
              <a:round/>
            </a:ln>
          </c:spPr>
          <c:marker>
            <c:symbol val="circle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Overview!$C$8:$G$8</c:f>
              <c:numCache>
                <c:formatCode>0;[Red]"-"0</c:formatCode>
                <c:ptCount val="5"/>
                <c:pt idx="0" formatCode="General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56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71-491C-977C-8643E163A7DD}"/>
            </c:ext>
          </c:extLst>
        </c:ser>
        <c:ser>
          <c:idx val="6"/>
          <c:order val="6"/>
          <c:tx>
            <c:strRef>
              <c:f>Overview!$B$9:$B$9</c:f>
              <c:strCache>
                <c:ptCount val="1"/>
                <c:pt idx="0">
                  <c:v>Histoire 7</c:v>
                </c:pt>
              </c:strCache>
            </c:strRef>
          </c:tx>
          <c:spPr>
            <a:ln w="28803" cap="rnd">
              <a:solidFill>
                <a:srgbClr val="314004"/>
              </a:solidFill>
              <a:prstDash val="solid"/>
              <a:round/>
            </a:ln>
          </c:spPr>
          <c:marker>
            <c:symbol val="plus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Overview!$C$9:$G$9</c:f>
              <c:numCache>
                <c:formatCode>0;[Red]"-"0</c:formatCode>
                <c:ptCount val="5"/>
                <c:pt idx="0" formatCode="General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71-491C-977C-8643E163A7DD}"/>
            </c:ext>
          </c:extLst>
        </c:ser>
        <c:ser>
          <c:idx val="7"/>
          <c:order val="7"/>
          <c:tx>
            <c:strRef>
              <c:f>Overview!$B$10:$B$10</c:f>
              <c:strCache>
                <c:ptCount val="1"/>
                <c:pt idx="0">
                  <c:v>Histoire 8</c:v>
                </c:pt>
              </c:strCache>
            </c:strRef>
          </c:tx>
          <c:spPr>
            <a:ln w="28803" cap="rnd">
              <a:solidFill>
                <a:srgbClr val="AECF00"/>
              </a:solidFill>
              <a:prstDash val="solid"/>
              <a:round/>
            </a:ln>
          </c:spPr>
          <c:marker>
            <c:symbol val="dash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Overview!$C$10:$G$10</c:f>
              <c:numCache>
                <c:formatCode>0;[Red]"-"0</c:formatCode>
                <c:ptCount val="5"/>
                <c:pt idx="0" formatCode="General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71-491C-977C-8643E163A7DD}"/>
            </c:ext>
          </c:extLst>
        </c:ser>
        <c:ser>
          <c:idx val="8"/>
          <c:order val="8"/>
          <c:tx>
            <c:strRef>
              <c:f>Overview!$B$11:$B$11</c:f>
              <c:strCache>
                <c:ptCount val="1"/>
                <c:pt idx="0">
                  <c:v>Histoire 9</c:v>
                </c:pt>
              </c:strCache>
            </c:strRef>
          </c:tx>
          <c:spPr>
            <a:ln w="28803" cap="rnd">
              <a:solidFill>
                <a:srgbClr val="4B1F6F"/>
              </a:solidFill>
              <a:prstDash val="solid"/>
              <a:round/>
            </a:ln>
          </c:spPr>
          <c:marker>
            <c:symbol val="circle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Overview!$C$11:$G$11</c:f>
              <c:numCache>
                <c:formatCode>0;[Red]"-"0</c:formatCode>
                <c:ptCount val="5"/>
                <c:pt idx="0" formatCode="General">
                  <c:v>15</c:v>
                </c:pt>
                <c:pt idx="1">
                  <c:v>15</c:v>
                </c:pt>
                <c:pt idx="2">
                  <c:v>0</c:v>
                </c:pt>
                <c:pt idx="3">
                  <c:v>-22</c:v>
                </c:pt>
                <c:pt idx="4">
                  <c:v>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71-491C-977C-8643E163A7DD}"/>
            </c:ext>
          </c:extLst>
        </c:ser>
        <c:ser>
          <c:idx val="9"/>
          <c:order val="9"/>
          <c:tx>
            <c:strRef>
              <c:f>Overview!$B$12:$B$12</c:f>
              <c:strCache>
                <c:ptCount val="1"/>
                <c:pt idx="0">
                  <c:v>Histoire 10</c:v>
                </c:pt>
              </c:strCache>
            </c:strRef>
          </c:tx>
          <c:spPr>
            <a:ln w="28803" cap="rnd">
              <a:solidFill>
                <a:srgbClr val="FF950E"/>
              </a:solidFill>
              <a:prstDash val="solid"/>
              <a:round/>
            </a:ln>
          </c:spPr>
          <c:marker>
            <c:symbol val="diamond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Overview!$C$12:$G$12</c:f>
              <c:numCache>
                <c:formatCode>0;[Red]"-"0</c:formatCode>
                <c:ptCount val="5"/>
                <c:pt idx="0" formatCode="General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71-491C-977C-8643E163A7DD}"/>
            </c:ext>
          </c:extLst>
        </c:ser>
        <c:ser>
          <c:idx val="10"/>
          <c:order val="10"/>
          <c:tx>
            <c:strRef>
              <c:f>Overview!$B$14:$B$14</c:f>
              <c:strCache>
                <c:ptCount val="1"/>
                <c:pt idx="0">
                  <c:v>Histoire 12</c:v>
                </c:pt>
              </c:strCache>
            </c:strRef>
          </c:tx>
          <c:spPr>
            <a:ln w="28803" cap="rnd">
              <a:solidFill>
                <a:srgbClr val="C5000B"/>
              </a:solidFill>
              <a:prstDash val="solid"/>
              <a:round/>
            </a:ln>
          </c:spPr>
          <c:marker>
            <c:symbol val="x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Overview!$C$14:$G$14</c:f>
              <c:numCache>
                <c:formatCode>0;[Red]"-"0</c:formatCode>
                <c:ptCount val="5"/>
                <c:pt idx="0" formatCode="General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71-491C-977C-8643E163A7DD}"/>
            </c:ext>
          </c:extLst>
        </c:ser>
        <c:ser>
          <c:idx val="11"/>
          <c:order val="11"/>
          <c:tx>
            <c:strRef>
              <c:f>Overview!$B$15:$B$15</c:f>
              <c:strCache>
                <c:ptCount val="1"/>
                <c:pt idx="0">
                  <c:v>Histoire 13</c:v>
                </c:pt>
              </c:strCache>
            </c:strRef>
          </c:tx>
          <c:spPr>
            <a:ln w="28803" cap="rnd">
              <a:solidFill>
                <a:srgbClr val="0084D1"/>
              </a:solidFill>
              <a:prstDash val="solid"/>
              <a:round/>
            </a:ln>
          </c:spPr>
          <c:marker>
            <c:symbol val="plus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Overview!$C$15:$G$15</c:f>
              <c:numCache>
                <c:formatCode>0;[Red]"-"0</c:formatCode>
                <c:ptCount val="5"/>
                <c:pt idx="0" formatCode="General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71-491C-977C-8643E163A7DD}"/>
            </c:ext>
          </c:extLst>
        </c:ser>
        <c:ser>
          <c:idx val="12"/>
          <c:order val="12"/>
          <c:tx>
            <c:strRef>
              <c:f>Overview!$B$16:$B$16</c:f>
              <c:strCache>
                <c:ptCount val="1"/>
                <c:pt idx="0">
                  <c:v>Histoire 14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tar"/>
            <c:size val="7"/>
          </c:marker>
          <c:cat>
            <c:strRef>
              <c:f>Overview!$C$2:$G$2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Overview!$C$16:$G$16</c:f>
              <c:numCache>
                <c:formatCode>0;[Red]"-"0</c:formatCode>
                <c:ptCount val="5"/>
                <c:pt idx="0" formatCode="General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071-491C-977C-8643E163A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42752"/>
        <c:axId val="32936512"/>
      </c:lineChart>
      <c:valAx>
        <c:axId val="3293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BE"/>
          </a:p>
        </c:txPr>
        <c:crossAx val="32942752"/>
        <c:crossesAt val="0"/>
        <c:crossBetween val="between"/>
      </c:valAx>
      <c:catAx>
        <c:axId val="329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BE"/>
          </a:p>
        </c:txPr>
        <c:crossAx val="3293651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439783646899115"/>
          <c:y val="4.8118455363997933E-2"/>
          <c:w val="0.13335684919186294"/>
          <c:h val="0.88005840384275791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cat>
            <c:strRef>
              <c:f>Overview!$C$18:$G$18</c:f>
              <c:strCache>
                <c:ptCount val="5"/>
                <c:pt idx="0">
                  <c:v>Estimation</c:v>
                </c:pt>
                <c:pt idx="1">
                  <c:v>Itération 1</c:v>
                </c:pt>
                <c:pt idx="2">
                  <c:v>Itération 2</c:v>
                </c:pt>
                <c:pt idx="3">
                  <c:v>Itération 3</c:v>
                </c:pt>
                <c:pt idx="4">
                  <c:v>Itération 4</c:v>
                </c:pt>
              </c:strCache>
            </c:strRef>
          </c:cat>
          <c:val>
            <c:numRef>
              <c:f>Overview!$C$19:$G$19</c:f>
              <c:numCache>
                <c:formatCode>General</c:formatCode>
                <c:ptCount val="5"/>
                <c:pt idx="0">
                  <c:v>890</c:v>
                </c:pt>
                <c:pt idx="1">
                  <c:v>693</c:v>
                </c:pt>
                <c:pt idx="2">
                  <c:v>495</c:v>
                </c:pt>
                <c:pt idx="3">
                  <c:v>322</c:v>
                </c:pt>
                <c:pt idx="4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0-413F-9A44-57F6EF094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39840"/>
        <c:axId val="32936928"/>
      </c:lineChart>
      <c:valAx>
        <c:axId val="3293692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BE"/>
          </a:p>
        </c:txPr>
        <c:crossAx val="32939840"/>
        <c:crossesAt val="0"/>
        <c:crossBetween val="between"/>
      </c:valAx>
      <c:catAx>
        <c:axId val="329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BE"/>
          </a:p>
        </c:txPr>
        <c:crossAx val="3293692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en-GB" sz="1400" b="1"/>
              <a:t>Burndown chart - itération 1,</a:t>
            </a:r>
            <a:r>
              <a:rPr lang="en-GB" sz="1400" b="1" baseline="0"/>
              <a:t> groupe 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'IT1'!$O$4:$O$4</c:f>
              <c:strCache>
                <c:ptCount val="1"/>
                <c:pt idx="0">
                  <c:v>Idéal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cat>
            <c:numRef>
              <c:f>'IT1'!$J$5:$J$25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'IT1'!$O$5:$O$25</c:f>
              <c:numCache>
                <c:formatCode>0</c:formatCode>
                <c:ptCount val="21"/>
                <c:pt idx="0">
                  <c:v>98</c:v>
                </c:pt>
                <c:pt idx="1">
                  <c:v>93.1</c:v>
                </c:pt>
                <c:pt idx="2">
                  <c:v>88.2</c:v>
                </c:pt>
                <c:pt idx="3">
                  <c:v>83.3</c:v>
                </c:pt>
                <c:pt idx="4">
                  <c:v>78.400000000000006</c:v>
                </c:pt>
                <c:pt idx="5">
                  <c:v>73.5</c:v>
                </c:pt>
                <c:pt idx="6">
                  <c:v>68.599999999999994</c:v>
                </c:pt>
                <c:pt idx="7">
                  <c:v>63.699999999999996</c:v>
                </c:pt>
                <c:pt idx="8">
                  <c:v>58.8</c:v>
                </c:pt>
                <c:pt idx="9">
                  <c:v>53.900000000000006</c:v>
                </c:pt>
                <c:pt idx="10">
                  <c:v>49</c:v>
                </c:pt>
                <c:pt idx="11">
                  <c:v>44.099999999999994</c:v>
                </c:pt>
                <c:pt idx="12">
                  <c:v>39.199999999999989</c:v>
                </c:pt>
                <c:pt idx="13">
                  <c:v>34.299999999999997</c:v>
                </c:pt>
                <c:pt idx="14">
                  <c:v>29.399999999999991</c:v>
                </c:pt>
                <c:pt idx="15">
                  <c:v>24.5</c:v>
                </c:pt>
                <c:pt idx="16">
                  <c:v>19.599999999999994</c:v>
                </c:pt>
                <c:pt idx="17">
                  <c:v>14.69999999999999</c:v>
                </c:pt>
                <c:pt idx="18">
                  <c:v>9.7999999999999972</c:v>
                </c:pt>
                <c:pt idx="19">
                  <c:v>4.8999999999999932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D-4A91-BC9F-9B46F90C4751}"/>
            </c:ext>
          </c:extLst>
        </c:ser>
        <c:ser>
          <c:idx val="1"/>
          <c:order val="1"/>
          <c:tx>
            <c:strRef>
              <c:f>'IT1'!$P$4:$P$4</c:f>
              <c:strCache>
                <c:ptCount val="1"/>
                <c:pt idx="0">
                  <c:v>Réel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cat>
            <c:numRef>
              <c:f>'IT1'!$J$5:$J$25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'IT1'!$P$5:$P$25</c:f>
              <c:numCache>
                <c:formatCode>General</c:formatCode>
                <c:ptCount val="21"/>
                <c:pt idx="0">
                  <c:v>197</c:v>
                </c:pt>
                <c:pt idx="1">
                  <c:v>189</c:v>
                </c:pt>
                <c:pt idx="2">
                  <c:v>181</c:v>
                </c:pt>
                <c:pt idx="3">
                  <c:v>170</c:v>
                </c:pt>
                <c:pt idx="4">
                  <c:v>162</c:v>
                </c:pt>
                <c:pt idx="5">
                  <c:v>155</c:v>
                </c:pt>
                <c:pt idx="6">
                  <c:v>145</c:v>
                </c:pt>
                <c:pt idx="7">
                  <c:v>133</c:v>
                </c:pt>
                <c:pt idx="8">
                  <c:v>121</c:v>
                </c:pt>
                <c:pt idx="9">
                  <c:v>109</c:v>
                </c:pt>
                <c:pt idx="10">
                  <c:v>96</c:v>
                </c:pt>
                <c:pt idx="11">
                  <c:v>84</c:v>
                </c:pt>
                <c:pt idx="12">
                  <c:v>76</c:v>
                </c:pt>
                <c:pt idx="13">
                  <c:v>70</c:v>
                </c:pt>
                <c:pt idx="14">
                  <c:v>60</c:v>
                </c:pt>
                <c:pt idx="15">
                  <c:v>48</c:v>
                </c:pt>
                <c:pt idx="16">
                  <c:v>37</c:v>
                </c:pt>
                <c:pt idx="17">
                  <c:v>27</c:v>
                </c:pt>
                <c:pt idx="18">
                  <c:v>17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D-4A91-BC9F-9B46F90C4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44416"/>
        <c:axId val="32944000"/>
      </c:lineChart>
      <c:valAx>
        <c:axId val="329440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Nombre de points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BE"/>
          </a:p>
        </c:txPr>
        <c:crossAx val="32944416"/>
        <c:crossesAt val="0"/>
        <c:crossBetween val="between"/>
      </c:valAx>
      <c:catAx>
        <c:axId val="3294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Jours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BE"/>
          </a:p>
        </c:txPr>
        <c:crossAx val="3294400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600" b="1"/>
            </a:pPr>
            <a:r>
              <a:rPr lang="en-GB" sz="1600" b="1"/>
              <a:t>Burndown</a:t>
            </a:r>
            <a:r>
              <a:rPr lang="en-GB" sz="1600" b="1" baseline="0"/>
              <a:t> chart - itération 2, groupe 6 </a:t>
            </a:r>
            <a:endParaRPr lang="en-GB" sz="1600" b="1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'IT2'!$U$5</c:f>
              <c:strCache>
                <c:ptCount val="1"/>
                <c:pt idx="0">
                  <c:v>Idéal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cat>
            <c:numRef>
              <c:f>'IT2'!$J$6:$J$39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'IT2'!$U$6:$U$39</c:f>
              <c:numCache>
                <c:formatCode>0</c:formatCode>
                <c:ptCount val="34"/>
                <c:pt idx="0">
                  <c:v>173</c:v>
                </c:pt>
                <c:pt idx="1">
                  <c:v>167.75757575757578</c:v>
                </c:pt>
                <c:pt idx="2">
                  <c:v>162.51515151515153</c:v>
                </c:pt>
                <c:pt idx="3">
                  <c:v>157.27272727272728</c:v>
                </c:pt>
                <c:pt idx="4">
                  <c:v>152.03030303030303</c:v>
                </c:pt>
                <c:pt idx="5">
                  <c:v>146.78787878787881</c:v>
                </c:pt>
                <c:pt idx="6">
                  <c:v>141.54545454545453</c:v>
                </c:pt>
                <c:pt idx="7">
                  <c:v>136.30303030303031</c:v>
                </c:pt>
                <c:pt idx="8">
                  <c:v>131.06060606060606</c:v>
                </c:pt>
                <c:pt idx="9">
                  <c:v>125.81818181818181</c:v>
                </c:pt>
                <c:pt idx="10">
                  <c:v>120.57575757575759</c:v>
                </c:pt>
                <c:pt idx="11">
                  <c:v>115.33333333333333</c:v>
                </c:pt>
                <c:pt idx="12">
                  <c:v>110.09090909090909</c:v>
                </c:pt>
                <c:pt idx="13">
                  <c:v>104.84848484848486</c:v>
                </c:pt>
                <c:pt idx="14">
                  <c:v>99.606060606060595</c:v>
                </c:pt>
                <c:pt idx="15">
                  <c:v>94.36363636363636</c:v>
                </c:pt>
                <c:pt idx="16">
                  <c:v>89.12121212121211</c:v>
                </c:pt>
                <c:pt idx="17">
                  <c:v>83.87878787878789</c:v>
                </c:pt>
                <c:pt idx="18">
                  <c:v>78.63636363636364</c:v>
                </c:pt>
                <c:pt idx="19">
                  <c:v>73.393939393939391</c:v>
                </c:pt>
                <c:pt idx="20">
                  <c:v>68.151515151515156</c:v>
                </c:pt>
                <c:pt idx="21">
                  <c:v>62.909090909090907</c:v>
                </c:pt>
                <c:pt idx="22">
                  <c:v>57.666666666666657</c:v>
                </c:pt>
                <c:pt idx="23">
                  <c:v>52.424242424242415</c:v>
                </c:pt>
                <c:pt idx="24">
                  <c:v>47.18181818181818</c:v>
                </c:pt>
                <c:pt idx="25">
                  <c:v>41.939393939393945</c:v>
                </c:pt>
                <c:pt idx="26">
                  <c:v>36.696969696969703</c:v>
                </c:pt>
                <c:pt idx="27">
                  <c:v>31.454545454545446</c:v>
                </c:pt>
                <c:pt idx="28">
                  <c:v>26.212121212121207</c:v>
                </c:pt>
                <c:pt idx="29">
                  <c:v>20.969696969696972</c:v>
                </c:pt>
                <c:pt idx="30">
                  <c:v>15.727272727272712</c:v>
                </c:pt>
                <c:pt idx="31">
                  <c:v>10.484848484848476</c:v>
                </c:pt>
                <c:pt idx="32">
                  <c:v>5.2424242424242378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3-4F50-8A5A-EEED0CA370B5}"/>
            </c:ext>
          </c:extLst>
        </c:ser>
        <c:ser>
          <c:idx val="1"/>
          <c:order val="1"/>
          <c:tx>
            <c:strRef>
              <c:f>'IT2'!$V$5</c:f>
              <c:strCache>
                <c:ptCount val="1"/>
                <c:pt idx="0">
                  <c:v>Réel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cat>
            <c:numRef>
              <c:f>'IT2'!$J$6:$J$39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'IT2'!$V$6:$V$39</c:f>
              <c:numCache>
                <c:formatCode>General</c:formatCode>
                <c:ptCount val="34"/>
                <c:pt idx="0">
                  <c:v>198</c:v>
                </c:pt>
                <c:pt idx="1">
                  <c:v>198</c:v>
                </c:pt>
                <c:pt idx="2">
                  <c:v>196</c:v>
                </c:pt>
                <c:pt idx="3">
                  <c:v>194</c:v>
                </c:pt>
                <c:pt idx="4">
                  <c:v>191</c:v>
                </c:pt>
                <c:pt idx="5">
                  <c:v>182</c:v>
                </c:pt>
                <c:pt idx="6">
                  <c:v>181</c:v>
                </c:pt>
                <c:pt idx="7">
                  <c:v>173</c:v>
                </c:pt>
                <c:pt idx="8">
                  <c:v>165</c:v>
                </c:pt>
                <c:pt idx="9">
                  <c:v>162</c:v>
                </c:pt>
                <c:pt idx="10">
                  <c:v>156</c:v>
                </c:pt>
                <c:pt idx="11">
                  <c:v>144</c:v>
                </c:pt>
                <c:pt idx="12">
                  <c:v>138</c:v>
                </c:pt>
                <c:pt idx="13">
                  <c:v>134</c:v>
                </c:pt>
                <c:pt idx="14">
                  <c:v>131</c:v>
                </c:pt>
                <c:pt idx="15">
                  <c:v>128</c:v>
                </c:pt>
                <c:pt idx="16">
                  <c:v>121</c:v>
                </c:pt>
                <c:pt idx="17">
                  <c:v>103</c:v>
                </c:pt>
                <c:pt idx="18">
                  <c:v>94</c:v>
                </c:pt>
                <c:pt idx="19">
                  <c:v>85</c:v>
                </c:pt>
                <c:pt idx="20">
                  <c:v>76</c:v>
                </c:pt>
                <c:pt idx="21">
                  <c:v>69</c:v>
                </c:pt>
                <c:pt idx="22">
                  <c:v>64</c:v>
                </c:pt>
                <c:pt idx="23">
                  <c:v>52</c:v>
                </c:pt>
                <c:pt idx="24">
                  <c:v>42</c:v>
                </c:pt>
                <c:pt idx="25">
                  <c:v>34</c:v>
                </c:pt>
                <c:pt idx="26">
                  <c:v>34</c:v>
                </c:pt>
                <c:pt idx="27">
                  <c:v>30</c:v>
                </c:pt>
                <c:pt idx="28">
                  <c:v>26</c:v>
                </c:pt>
                <c:pt idx="29">
                  <c:v>18</c:v>
                </c:pt>
                <c:pt idx="30">
                  <c:v>11</c:v>
                </c:pt>
                <c:pt idx="31">
                  <c:v>6</c:v>
                </c:pt>
                <c:pt idx="32">
                  <c:v>2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3-4F50-8A5A-EEED0CA37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2144"/>
        <c:axId val="28363952"/>
      </c:lineChart>
      <c:valAx>
        <c:axId val="28363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Nombre</a:t>
                </a:r>
                <a:r>
                  <a:rPr lang="en-GB" sz="1200" baseline="0"/>
                  <a:t> de points</a:t>
                </a:r>
                <a:endParaRPr lang="en-GB" sz="1200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BE"/>
          </a:p>
        </c:txPr>
        <c:crossAx val="36402144"/>
        <c:crossesAt val="0"/>
        <c:crossBetween val="between"/>
      </c:valAx>
      <c:catAx>
        <c:axId val="3640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Jours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BE"/>
          </a:p>
        </c:txPr>
        <c:crossAx val="2836395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Burndown chart - itération 3, groupe 6 </a:t>
            </a:r>
            <a:endParaRPr lang="en-BE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Idéal</c:v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cat>
            <c:numRef>
              <c:f>'IT3'!$K$5:$K$18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'IT3'!$Z$5:$Z$18</c:f>
              <c:numCache>
                <c:formatCode>0</c:formatCode>
                <c:ptCount val="14"/>
                <c:pt idx="0">
                  <c:v>157.5</c:v>
                </c:pt>
                <c:pt idx="1">
                  <c:v>145.38461538461539</c:v>
                </c:pt>
                <c:pt idx="2">
                  <c:v>133.26923076923077</c:v>
                </c:pt>
                <c:pt idx="3">
                  <c:v>121.15384615384613</c:v>
                </c:pt>
                <c:pt idx="4">
                  <c:v>109.03846153846153</c:v>
                </c:pt>
                <c:pt idx="5">
                  <c:v>96.923076923076934</c:v>
                </c:pt>
                <c:pt idx="6">
                  <c:v>84.807692307692307</c:v>
                </c:pt>
                <c:pt idx="7">
                  <c:v>72.692307692307679</c:v>
                </c:pt>
                <c:pt idx="8">
                  <c:v>60.576923076923066</c:v>
                </c:pt>
                <c:pt idx="9">
                  <c:v>48.461538461538467</c:v>
                </c:pt>
                <c:pt idx="10">
                  <c:v>36.34615384615384</c:v>
                </c:pt>
                <c:pt idx="11">
                  <c:v>24.230769230769216</c:v>
                </c:pt>
                <c:pt idx="12">
                  <c:v>12.115384615384608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3-46AD-A60B-FFC50771B933}"/>
            </c:ext>
          </c:extLst>
        </c:ser>
        <c:ser>
          <c:idx val="1"/>
          <c:order val="1"/>
          <c:tx>
            <c:v>Réel</c:v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cat>
            <c:numRef>
              <c:f>'IT3'!$K$5:$K$18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'IT3'!$AA$5:$AA$18</c:f>
              <c:numCache>
                <c:formatCode>0</c:formatCode>
                <c:ptCount val="14"/>
                <c:pt idx="0">
                  <c:v>173</c:v>
                </c:pt>
                <c:pt idx="1">
                  <c:v>171</c:v>
                </c:pt>
                <c:pt idx="2">
                  <c:v>158</c:v>
                </c:pt>
                <c:pt idx="3">
                  <c:v>150</c:v>
                </c:pt>
                <c:pt idx="4">
                  <c:v>136</c:v>
                </c:pt>
                <c:pt idx="5">
                  <c:v>121</c:v>
                </c:pt>
                <c:pt idx="6">
                  <c:v>112</c:v>
                </c:pt>
                <c:pt idx="7">
                  <c:v>102</c:v>
                </c:pt>
                <c:pt idx="8">
                  <c:v>80</c:v>
                </c:pt>
                <c:pt idx="9">
                  <c:v>68</c:v>
                </c:pt>
                <c:pt idx="10">
                  <c:v>58</c:v>
                </c:pt>
                <c:pt idx="11">
                  <c:v>57</c:v>
                </c:pt>
                <c:pt idx="12">
                  <c:v>28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3-46AD-A60B-FFC50771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31072"/>
        <c:axId val="28361872"/>
      </c:lineChart>
      <c:valAx>
        <c:axId val="2836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Nombre</a:t>
                </a:r>
                <a:r>
                  <a:rPr lang="en-GB" baseline="0"/>
                  <a:t> de points</a:t>
                </a:r>
                <a:endParaRPr lang="en-GB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BE"/>
          </a:p>
        </c:txPr>
        <c:crossAx val="28931072"/>
        <c:crossesAt val="0"/>
        <c:crossBetween val="between"/>
      </c:valAx>
      <c:catAx>
        <c:axId val="2893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Jours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BE"/>
          </a:p>
        </c:txPr>
        <c:crossAx val="2836187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Burndown chart - itération 3, groupe 6 </a:t>
            </a:r>
            <a:endParaRPr lang="en-BE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'IT4'!$Q$3</c:f>
              <c:strCache>
                <c:ptCount val="1"/>
                <c:pt idx="0">
                  <c:v>Idéal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cat>
            <c:numRef>
              <c:f>'IT4'!$J$4:$J$17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'IT4'!$Q$4:$Q$17</c:f>
              <c:numCache>
                <c:formatCode>0</c:formatCode>
                <c:ptCount val="14"/>
                <c:pt idx="0">
                  <c:v>28</c:v>
                </c:pt>
                <c:pt idx="1">
                  <c:v>25.846153846153847</c:v>
                </c:pt>
                <c:pt idx="2">
                  <c:v>23.692307692307693</c:v>
                </c:pt>
                <c:pt idx="3">
                  <c:v>21.538461538461537</c:v>
                </c:pt>
                <c:pt idx="4">
                  <c:v>19.384615384615383</c:v>
                </c:pt>
                <c:pt idx="5">
                  <c:v>17.230769230769234</c:v>
                </c:pt>
                <c:pt idx="6">
                  <c:v>15.076923076923077</c:v>
                </c:pt>
                <c:pt idx="7">
                  <c:v>12.92307692307692</c:v>
                </c:pt>
                <c:pt idx="8">
                  <c:v>10.769230769230768</c:v>
                </c:pt>
                <c:pt idx="9">
                  <c:v>8.6153846153846168</c:v>
                </c:pt>
                <c:pt idx="10">
                  <c:v>6.4615384615384599</c:v>
                </c:pt>
                <c:pt idx="11">
                  <c:v>4.3076923076923048</c:v>
                </c:pt>
                <c:pt idx="12">
                  <c:v>2.1538461538461524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21-4DB6-BC49-E1DE193E12DB}"/>
            </c:ext>
          </c:extLst>
        </c:ser>
        <c:ser>
          <c:idx val="3"/>
          <c:order val="1"/>
          <c:tx>
            <c:strRef>
              <c:f>'IT4'!$R$3</c:f>
              <c:strCache>
                <c:ptCount val="1"/>
                <c:pt idx="0">
                  <c:v>Réel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cat>
            <c:numRef>
              <c:f>'IT4'!$J$4:$J$17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'IT4'!$P$4:$P$21</c:f>
              <c:numCache>
                <c:formatCode>0</c:formatCode>
                <c:ptCount val="18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21-4DB6-BC49-E1DE193E1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31072"/>
        <c:axId val="28361872"/>
      </c:lineChart>
      <c:valAx>
        <c:axId val="2836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Nombre</a:t>
                </a:r>
                <a:r>
                  <a:rPr lang="en-GB" baseline="0"/>
                  <a:t> de points</a:t>
                </a:r>
                <a:endParaRPr lang="en-GB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BE"/>
          </a:p>
        </c:txPr>
        <c:crossAx val="28931072"/>
        <c:crossesAt val="0"/>
        <c:crossBetween val="between"/>
      </c:valAx>
      <c:catAx>
        <c:axId val="2893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Jours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BE"/>
          </a:p>
        </c:txPr>
        <c:crossAx val="2836187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B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417387" y="751106"/>
    <xdr:ext cx="9256165" cy="62557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67304-0C9C-C092-D3DB-4F0A27952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54569" y="4073158"/>
    <xdr:ext cx="4417740" cy="247309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629ED-8C0A-821E-E970-425E1595E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3218600" y="5273116"/>
    <xdr:ext cx="8499827" cy="5407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1CF60-12B3-898B-B861-75401CDBD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3975878" y="9081710"/>
    <xdr:ext cx="13336591" cy="68978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A0494-4EF8-E134-6C23-FD55D116D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9786600" y="5670550"/>
    <xdr:ext cx="10820400" cy="6946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D7E2F-1374-3F02-7AC9-C819E3E9C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7199145" y="3915833"/>
    <xdr:ext cx="8761772" cy="47128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576CA-4320-7F2F-D218-75DBDAB64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9"/>
  <sheetViews>
    <sheetView zoomScale="145" zoomScaleNormal="145" workbookViewId="0">
      <selection activeCell="G22" sqref="G22"/>
    </sheetView>
  </sheetViews>
  <sheetFormatPr defaultRowHeight="14.5"/>
  <cols>
    <col min="1" max="7" width="11.54296875" customWidth="1"/>
    <col min="8" max="8" width="8.7265625" customWidth="1"/>
  </cols>
  <sheetData>
    <row r="1" spans="2:7">
      <c r="C1" s="1"/>
      <c r="D1" s="2"/>
      <c r="E1" s="2"/>
      <c r="F1" s="2"/>
      <c r="G1" s="3"/>
    </row>
    <row r="2" spans="2:7">
      <c r="C2" s="4" t="s">
        <v>0</v>
      </c>
      <c r="D2" s="5" t="s">
        <v>1</v>
      </c>
      <c r="E2" s="6" t="s">
        <v>2</v>
      </c>
      <c r="F2" s="5" t="s">
        <v>3</v>
      </c>
      <c r="G2" s="7" t="s">
        <v>4</v>
      </c>
    </row>
    <row r="3" spans="2:7">
      <c r="B3" s="8" t="s">
        <v>5</v>
      </c>
      <c r="C3" s="9">
        <v>60</v>
      </c>
      <c r="D3" s="10">
        <f>C3-_xlfn.SINGLE(IT1H1)</f>
        <v>-43</v>
      </c>
      <c r="E3" s="11">
        <f>D3-_xlfn.SINGLE(IT2H1)</f>
        <v>-92</v>
      </c>
      <c r="F3" s="10">
        <f>E3-_xlfn.SINGLE(IT3H1)</f>
        <v>-101</v>
      </c>
      <c r="G3" s="12">
        <f>F3-_xlfn.SINGLE(IT4H1)</f>
        <v>-101</v>
      </c>
    </row>
    <row r="4" spans="2:7">
      <c r="B4" s="13" t="s">
        <v>6</v>
      </c>
      <c r="C4" s="14">
        <v>50</v>
      </c>
      <c r="D4" s="15">
        <f>C4-IT1H2</f>
        <v>-44</v>
      </c>
      <c r="E4" s="16">
        <f>D4-_xlfn.SINGLE(IT2H2)</f>
        <v>-92</v>
      </c>
      <c r="F4" s="15">
        <f>E4-_xlfn.SINGLE(IT3H2)</f>
        <v>-103</v>
      </c>
      <c r="G4" s="17">
        <f>F4-_xlfn.SINGLE(IT4H2)</f>
        <v>-103</v>
      </c>
    </row>
    <row r="5" spans="2:7">
      <c r="B5" s="13" t="s">
        <v>7</v>
      </c>
      <c r="C5" s="14">
        <v>65</v>
      </c>
      <c r="D5" s="15">
        <f>C5-_xlfn.SINGLE(IT1H3)</f>
        <v>65</v>
      </c>
      <c r="E5" s="16">
        <f>D5-_xlfn.SINGLE(IT2H3)</f>
        <v>29</v>
      </c>
      <c r="F5" s="15">
        <f>E5-_xlfn.SINGLE(IT3H3)</f>
        <v>18</v>
      </c>
      <c r="G5" s="17">
        <f>F5-_xlfn.SINGLE(IT4H3)</f>
        <v>18</v>
      </c>
    </row>
    <row r="6" spans="2:7">
      <c r="B6" s="13" t="s">
        <v>8</v>
      </c>
      <c r="C6" s="14">
        <v>50</v>
      </c>
      <c r="D6" s="15">
        <f>C6-_xlfn.SINGLE(IT1H4)</f>
        <v>50</v>
      </c>
      <c r="E6" s="16">
        <f>D6-_xlfn.SINGLE(IT2H4)</f>
        <v>0</v>
      </c>
      <c r="F6" s="15">
        <f>E6-_xlfn.SINGLE(IT3H4)</f>
        <v>-6</v>
      </c>
      <c r="G6" s="17">
        <f>F6-_xlfn.SINGLE(IT4H4)</f>
        <v>-6</v>
      </c>
    </row>
    <row r="7" spans="2:7">
      <c r="B7" s="13" t="s">
        <v>9</v>
      </c>
      <c r="C7" s="14">
        <v>80</v>
      </c>
      <c r="D7" s="15">
        <f>C7-_xlfn.SINGLE(IT1H5)</f>
        <v>80</v>
      </c>
      <c r="E7" s="16">
        <f>D7-_xlfn.SINGLE(IT2H5)</f>
        <v>80</v>
      </c>
      <c r="F7" s="15">
        <f>E7-_xlfn.SINGLE(IT3H5)</f>
        <v>-30</v>
      </c>
      <c r="G7" s="17">
        <f>F7-_xlfn.SINGLE(IT4H5)</f>
        <v>-30</v>
      </c>
    </row>
    <row r="8" spans="2:7">
      <c r="B8" s="13" t="s">
        <v>10</v>
      </c>
      <c r="C8" s="14">
        <v>60</v>
      </c>
      <c r="D8" s="15">
        <f>C8-_xlfn.SINGLE(IT1H6)</f>
        <v>60</v>
      </c>
      <c r="E8" s="16">
        <f>D8-_xlfn.SINGLE(IT2H6)</f>
        <v>60</v>
      </c>
      <c r="F8" s="15">
        <f>E8-_xlfn.SINGLE(IT3H6)</f>
        <v>56</v>
      </c>
      <c r="G8" s="17">
        <f>F8-_xlfn.SINGLE(IT4H6)</f>
        <v>51</v>
      </c>
    </row>
    <row r="9" spans="2:7">
      <c r="B9" s="13" t="s">
        <v>11</v>
      </c>
      <c r="C9" s="14">
        <v>40</v>
      </c>
      <c r="D9" s="15">
        <f>C9-_xlfn.SINGLE(IT1H7)</f>
        <v>40</v>
      </c>
      <c r="E9" s="16">
        <f>D9-_xlfn.SINGLE(IT2H7)</f>
        <v>40</v>
      </c>
      <c r="F9" s="15">
        <f>E9-_xlfn.SINGLE(IT3H7)</f>
        <v>40</v>
      </c>
      <c r="G9" s="17">
        <f>F9-_xlfn.SINGLE(IT4H7)</f>
        <v>40</v>
      </c>
    </row>
    <row r="10" spans="2:7">
      <c r="B10" s="13" t="s">
        <v>12</v>
      </c>
      <c r="C10" s="14">
        <v>150</v>
      </c>
      <c r="D10" s="15">
        <f>C10-_xlfn.SINGLE(IT1H8)</f>
        <v>150</v>
      </c>
      <c r="E10" s="16">
        <f>D10-_xlfn.SINGLE(IT2H8)</f>
        <v>150</v>
      </c>
      <c r="F10" s="15">
        <f>E10-_xlfn.SINGLE(IT3H8)</f>
        <v>150</v>
      </c>
      <c r="G10" s="17">
        <f>F10-_xlfn.SINGLE(IT4H8)</f>
        <v>150</v>
      </c>
    </row>
    <row r="11" spans="2:7">
      <c r="B11" s="13" t="s">
        <v>13</v>
      </c>
      <c r="C11" s="14">
        <v>15</v>
      </c>
      <c r="D11" s="15">
        <f>C11-_xlfn.SINGLE(IT1H9)</f>
        <v>15</v>
      </c>
      <c r="E11" s="16">
        <f>D11-_xlfn.SINGLE(IT2H9)</f>
        <v>0</v>
      </c>
      <c r="F11" s="15">
        <f>E11-_xlfn.SINGLE(IT3H9)</f>
        <v>-22</v>
      </c>
      <c r="G11" s="17">
        <f>F11-_xlfn.SINGLE(IT4H9)</f>
        <v>-22</v>
      </c>
    </row>
    <row r="12" spans="2:7">
      <c r="B12" s="13" t="s">
        <v>14</v>
      </c>
      <c r="C12" s="14">
        <v>30</v>
      </c>
      <c r="D12" s="15">
        <f>C12-_xlfn.SINGLE(IT1H10)</f>
        <v>30</v>
      </c>
      <c r="E12" s="16">
        <f>D12-_xlfn.SINGLE(IT2H10)</f>
        <v>30</v>
      </c>
      <c r="F12" s="15">
        <f>E12-_xlfn.SINGLE(IT3H10)</f>
        <v>30</v>
      </c>
      <c r="G12" s="17">
        <f>F12-_xlfn.SINGLE(IT4H10)</f>
        <v>14</v>
      </c>
    </row>
    <row r="13" spans="2:7">
      <c r="B13" s="13" t="s">
        <v>15</v>
      </c>
      <c r="C13" s="14">
        <v>35</v>
      </c>
      <c r="D13" s="15">
        <f>F14-_xlfn.SINGLE(IT4H11)</f>
        <v>35</v>
      </c>
      <c r="E13" s="16">
        <f>F14-_xlfn.SINGLE(IT4H11)</f>
        <v>35</v>
      </c>
      <c r="F13" s="15">
        <f>F14-_xlfn.SINGLE(IT4H11)</f>
        <v>35</v>
      </c>
      <c r="G13" s="17">
        <f>F14-_xlfn.SINGLE(IT4H11)</f>
        <v>35</v>
      </c>
    </row>
    <row r="14" spans="2:7">
      <c r="B14" s="13" t="s">
        <v>16</v>
      </c>
      <c r="C14" s="14">
        <v>35</v>
      </c>
      <c r="D14" s="15">
        <f>C14-_xlfn.SINGLE(IT1H12)</f>
        <v>35</v>
      </c>
      <c r="E14" s="16">
        <f>D14-_xlfn.SINGLE(IT2H12)</f>
        <v>35</v>
      </c>
      <c r="F14" s="15">
        <f>E14-_xlfn.SINGLE(IT3H12)</f>
        <v>35</v>
      </c>
      <c r="G14" s="17">
        <f>F14-_xlfn.SINGLE(IT4H12)</f>
        <v>26</v>
      </c>
    </row>
    <row r="15" spans="2:7">
      <c r="B15" s="13" t="s">
        <v>17</v>
      </c>
      <c r="C15" s="14">
        <v>200</v>
      </c>
      <c r="D15" s="15">
        <f>C15-_xlfn.SINGLE(IT1H13)</f>
        <v>200</v>
      </c>
      <c r="E15" s="16">
        <f>D15-_xlfn.SINGLE(IT2H13)</f>
        <v>200</v>
      </c>
      <c r="F15" s="15">
        <f>E15-_xlfn.SINGLE(IT3H13)</f>
        <v>200</v>
      </c>
      <c r="G15" s="17">
        <f>F15-_xlfn.SINGLE(IT4H13)</f>
        <v>200</v>
      </c>
    </row>
    <row r="16" spans="2:7">
      <c r="B16" s="18" t="s">
        <v>18</v>
      </c>
      <c r="C16" s="19">
        <v>20</v>
      </c>
      <c r="D16" s="20">
        <f>C16-_xlfn.SINGLE(IT1H14)</f>
        <v>20</v>
      </c>
      <c r="E16" s="21">
        <f>D16-_xlfn.SINGLE(IT2H14)</f>
        <v>20</v>
      </c>
      <c r="F16" s="20">
        <f>E16-IT3H14</f>
        <v>20</v>
      </c>
      <c r="G16" s="22">
        <f>F16-_xlfn.SINGLE(IT4H14)</f>
        <v>20</v>
      </c>
    </row>
    <row r="18" spans="3:7">
      <c r="C18" s="4" t="s">
        <v>0</v>
      </c>
      <c r="D18" s="5" t="s">
        <v>1</v>
      </c>
      <c r="E18" s="6" t="s">
        <v>2</v>
      </c>
      <c r="F18" s="5" t="s">
        <v>3</v>
      </c>
      <c r="G18" s="7" t="s">
        <v>4</v>
      </c>
    </row>
    <row r="19" spans="3:7">
      <c r="C19">
        <f>SUM(C3:C16)</f>
        <v>890</v>
      </c>
      <c r="D19">
        <f>SUM(D3:D16)</f>
        <v>693</v>
      </c>
      <c r="E19">
        <f>SUM(E3:E16)</f>
        <v>495</v>
      </c>
      <c r="F19">
        <f>SUM(F3:F16)</f>
        <v>322</v>
      </c>
      <c r="G19">
        <f>SUM(G3:G16)</f>
        <v>292</v>
      </c>
    </row>
  </sheetData>
  <pageMargins left="0" right="0" top="0.39370078740157505" bottom="0.39370078740157505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107"/>
  <sheetViews>
    <sheetView topLeftCell="A16" zoomScale="89" zoomScaleNormal="115" workbookViewId="0">
      <selection activeCell="S35" sqref="S35"/>
    </sheetView>
  </sheetViews>
  <sheetFormatPr defaultRowHeight="14.5"/>
  <cols>
    <col min="1" max="1" width="13.54296875" style="23" customWidth="1"/>
    <col min="2" max="2" width="14.7265625" style="23" customWidth="1"/>
    <col min="3" max="3" width="54.453125" style="23" customWidth="1"/>
    <col min="4" max="5" width="17.1796875" style="23" customWidth="1"/>
    <col min="6" max="6" width="32.1796875" style="23" customWidth="1"/>
    <col min="7" max="7" width="25.7265625" style="23" customWidth="1"/>
    <col min="8" max="259" width="14.54296875" style="23" customWidth="1"/>
    <col min="260" max="260" width="13.54296875" style="23" customWidth="1"/>
    <col min="261" max="261" width="14.7265625" style="23" customWidth="1"/>
    <col min="262" max="262" width="54.453125" style="23" customWidth="1"/>
    <col min="263" max="263" width="33" style="23" customWidth="1"/>
    <col min="264" max="264" width="32.1796875" style="23" customWidth="1"/>
    <col min="265" max="265" width="25.7265625" style="23" customWidth="1"/>
    <col min="266" max="515" width="14.54296875" style="23" customWidth="1"/>
    <col min="516" max="516" width="13.54296875" style="23" customWidth="1"/>
    <col min="517" max="517" width="14.7265625" style="23" customWidth="1"/>
    <col min="518" max="518" width="54.453125" style="23" customWidth="1"/>
    <col min="519" max="519" width="33" style="23" customWidth="1"/>
    <col min="520" max="520" width="32.1796875" style="23" customWidth="1"/>
    <col min="521" max="521" width="25.7265625" style="23" customWidth="1"/>
    <col min="522" max="771" width="14.54296875" style="23" customWidth="1"/>
    <col min="772" max="772" width="13.54296875" style="23" customWidth="1"/>
    <col min="773" max="773" width="14.7265625" style="23" customWidth="1"/>
    <col min="774" max="774" width="54.453125" style="23" customWidth="1"/>
    <col min="775" max="775" width="33" style="23" customWidth="1"/>
    <col min="776" max="776" width="32.1796875" style="23" customWidth="1"/>
    <col min="777" max="777" width="25.7265625" style="23" customWidth="1"/>
    <col min="778" max="1023" width="14.54296875" style="23" customWidth="1"/>
    <col min="1024" max="1024" width="8.7265625" customWidth="1"/>
  </cols>
  <sheetData>
    <row r="1" spans="1:16">
      <c r="K1" s="71" t="s">
        <v>19</v>
      </c>
      <c r="L1" s="71"/>
      <c r="M1" s="71"/>
      <c r="N1" s="71"/>
    </row>
    <row r="2" spans="1:16" ht="20.25" customHeight="1">
      <c r="A2" s="25"/>
      <c r="C2" s="68" t="s">
        <v>20</v>
      </c>
      <c r="D2" s="68"/>
      <c r="E2" s="68"/>
      <c r="F2" s="68"/>
      <c r="G2" s="68"/>
    </row>
    <row r="3" spans="1:16" ht="18" customHeight="1">
      <c r="C3" s="26" t="s">
        <v>22</v>
      </c>
      <c r="D3" s="26" t="s">
        <v>23</v>
      </c>
      <c r="E3" s="26" t="s">
        <v>24</v>
      </c>
      <c r="F3" s="26" t="s">
        <v>25</v>
      </c>
      <c r="G3" s="26" t="s">
        <v>26</v>
      </c>
      <c r="K3" s="71" t="s">
        <v>5</v>
      </c>
      <c r="L3" s="71"/>
      <c r="M3" s="71" t="s">
        <v>6</v>
      </c>
      <c r="N3" s="71"/>
      <c r="O3" s="70" t="s">
        <v>21</v>
      </c>
      <c r="P3" s="70"/>
    </row>
    <row r="4" spans="1:16" ht="15" customHeight="1">
      <c r="C4" s="27" t="s">
        <v>104</v>
      </c>
      <c r="D4" s="27" t="s">
        <v>46</v>
      </c>
      <c r="E4" s="27" t="s">
        <v>53</v>
      </c>
      <c r="F4" s="28">
        <v>4</v>
      </c>
      <c r="G4" s="28">
        <v>2</v>
      </c>
      <c r="I4" s="71" t="s">
        <v>27</v>
      </c>
      <c r="J4" s="71"/>
      <c r="K4" s="24" t="s">
        <v>28</v>
      </c>
      <c r="L4" s="24" t="s">
        <v>29</v>
      </c>
      <c r="M4" s="24" t="s">
        <v>28</v>
      </c>
      <c r="N4" s="24" t="s">
        <v>29</v>
      </c>
      <c r="O4" s="24" t="s">
        <v>28</v>
      </c>
      <c r="P4" s="24" t="s">
        <v>29</v>
      </c>
    </row>
    <row r="5" spans="1:16" ht="15" customHeight="1">
      <c r="C5" s="27" t="s">
        <v>105</v>
      </c>
      <c r="D5" s="27" t="s">
        <v>31</v>
      </c>
      <c r="E5" s="27" t="s">
        <v>54</v>
      </c>
      <c r="F5" s="28">
        <v>12</v>
      </c>
      <c r="G5" s="28">
        <v>4</v>
      </c>
      <c r="I5" s="29">
        <v>44614</v>
      </c>
      <c r="J5" s="30">
        <v>0</v>
      </c>
      <c r="K5" s="42">
        <f>G22*(1-1/I26*J5)</f>
        <v>47</v>
      </c>
      <c r="L5" s="30">
        <v>103</v>
      </c>
      <c r="M5" s="42">
        <f>G46*(1-1/I26*J5)</f>
        <v>51</v>
      </c>
      <c r="N5" s="23">
        <v>94</v>
      </c>
      <c r="O5" s="43">
        <f t="shared" ref="O5:O25" si="0">M5+K5</f>
        <v>98</v>
      </c>
      <c r="P5" s="23">
        <f t="shared" ref="P5:P25" si="1">N5+L5</f>
        <v>197</v>
      </c>
    </row>
    <row r="6" spans="1:16" ht="15" customHeight="1">
      <c r="C6" s="27" t="s">
        <v>106</v>
      </c>
      <c r="D6" s="27" t="s">
        <v>54</v>
      </c>
      <c r="E6" s="27" t="s">
        <v>31</v>
      </c>
      <c r="F6" s="28">
        <v>8</v>
      </c>
      <c r="G6" s="28">
        <v>4</v>
      </c>
      <c r="I6" s="29">
        <v>44615</v>
      </c>
      <c r="J6" s="30">
        <v>1</v>
      </c>
      <c r="K6" s="42">
        <f>G22*(1-1/I26*J6)</f>
        <v>44.65</v>
      </c>
      <c r="L6" s="30">
        <v>99</v>
      </c>
      <c r="M6" s="42">
        <f>G46*(1-1/I26*J6)</f>
        <v>48.449999999999996</v>
      </c>
      <c r="N6" s="23">
        <v>90</v>
      </c>
      <c r="O6" s="43">
        <f t="shared" si="0"/>
        <v>93.1</v>
      </c>
      <c r="P6" s="23">
        <f t="shared" si="1"/>
        <v>189</v>
      </c>
    </row>
    <row r="7" spans="1:16" ht="15" customHeight="1">
      <c r="C7" s="27" t="s">
        <v>107</v>
      </c>
      <c r="D7" s="27" t="s">
        <v>31</v>
      </c>
      <c r="E7" s="27" t="s">
        <v>54</v>
      </c>
      <c r="F7" s="28">
        <v>2</v>
      </c>
      <c r="G7" s="28">
        <v>2</v>
      </c>
      <c r="I7" s="29">
        <v>44616</v>
      </c>
      <c r="J7" s="30">
        <v>2</v>
      </c>
      <c r="K7" s="42">
        <f>G22*(1-1/I26*J7)</f>
        <v>42.300000000000004</v>
      </c>
      <c r="L7" s="30">
        <v>95</v>
      </c>
      <c r="M7" s="42">
        <f>G46*(1-1/I26*J7)</f>
        <v>45.9</v>
      </c>
      <c r="N7" s="23">
        <v>86</v>
      </c>
      <c r="O7" s="43">
        <f t="shared" si="0"/>
        <v>88.2</v>
      </c>
      <c r="P7" s="23">
        <f t="shared" si="1"/>
        <v>181</v>
      </c>
    </row>
    <row r="8" spans="1:16" ht="15" customHeight="1">
      <c r="C8" s="27" t="s">
        <v>108</v>
      </c>
      <c r="D8" s="27" t="s">
        <v>30</v>
      </c>
      <c r="E8" s="27" t="s">
        <v>56</v>
      </c>
      <c r="F8" s="28">
        <v>6</v>
      </c>
      <c r="G8" s="28">
        <v>4</v>
      </c>
      <c r="I8" s="29">
        <v>44617</v>
      </c>
      <c r="J8" s="30">
        <v>3</v>
      </c>
      <c r="K8" s="42">
        <f>G22*(1-1/I26*J8)</f>
        <v>39.949999999999996</v>
      </c>
      <c r="L8" s="30">
        <v>89</v>
      </c>
      <c r="M8" s="42">
        <f>G46*(1-1/I26*J8)</f>
        <v>43.35</v>
      </c>
      <c r="N8" s="23">
        <v>81</v>
      </c>
      <c r="O8" s="43">
        <f t="shared" si="0"/>
        <v>83.3</v>
      </c>
      <c r="P8" s="23">
        <f t="shared" si="1"/>
        <v>170</v>
      </c>
    </row>
    <row r="9" spans="1:16" ht="15" customHeight="1">
      <c r="C9" s="27" t="s">
        <v>113</v>
      </c>
      <c r="D9" s="27" t="s">
        <v>55</v>
      </c>
      <c r="E9" s="27" t="s">
        <v>49</v>
      </c>
      <c r="F9" s="28">
        <v>4</v>
      </c>
      <c r="G9" s="28">
        <v>2</v>
      </c>
      <c r="I9" s="29">
        <v>44618</v>
      </c>
      <c r="J9" s="30">
        <v>4</v>
      </c>
      <c r="K9" s="42">
        <f>G22*(1-1/I26*J9)</f>
        <v>37.6</v>
      </c>
      <c r="L9" s="30">
        <v>86</v>
      </c>
      <c r="M9" s="42">
        <f>G46*(1-1/I26*J9)</f>
        <v>40.800000000000004</v>
      </c>
      <c r="N9" s="23">
        <v>76</v>
      </c>
      <c r="O9" s="43">
        <f t="shared" si="0"/>
        <v>78.400000000000006</v>
      </c>
      <c r="P9" s="23">
        <f t="shared" si="1"/>
        <v>162</v>
      </c>
    </row>
    <row r="10" spans="1:16" ht="15" customHeight="1">
      <c r="C10" s="27" t="s">
        <v>126</v>
      </c>
      <c r="D10" s="27" t="s">
        <v>49</v>
      </c>
      <c r="E10" s="27" t="s">
        <v>55</v>
      </c>
      <c r="F10" s="28">
        <v>8</v>
      </c>
      <c r="G10" s="28">
        <v>4</v>
      </c>
      <c r="I10" s="29">
        <v>44619</v>
      </c>
      <c r="J10" s="30">
        <v>5</v>
      </c>
      <c r="K10" s="42">
        <f>G22*(1-1/I26*J10)</f>
        <v>35.25</v>
      </c>
      <c r="L10" s="30">
        <v>86</v>
      </c>
      <c r="M10" s="42">
        <f>G46*(1-1/I26*J10)</f>
        <v>38.25</v>
      </c>
      <c r="N10" s="23">
        <v>69</v>
      </c>
      <c r="O10" s="43">
        <f t="shared" si="0"/>
        <v>73.5</v>
      </c>
      <c r="P10" s="23">
        <f t="shared" si="1"/>
        <v>155</v>
      </c>
    </row>
    <row r="11" spans="1:16" ht="15" customHeight="1">
      <c r="C11" s="27" t="s">
        <v>115</v>
      </c>
      <c r="D11" s="27" t="s">
        <v>46</v>
      </c>
      <c r="E11" s="27" t="s">
        <v>53</v>
      </c>
      <c r="F11" s="28">
        <v>8</v>
      </c>
      <c r="G11" s="28">
        <v>4</v>
      </c>
      <c r="I11" s="29">
        <v>44620</v>
      </c>
      <c r="J11" s="30">
        <v>6</v>
      </c>
      <c r="K11" s="42">
        <f>G22*(1-1/I26*J11)</f>
        <v>32.9</v>
      </c>
      <c r="L11" s="30">
        <v>81</v>
      </c>
      <c r="M11" s="42">
        <f>G46*(1-1/I26*J11)</f>
        <v>35.699999999999996</v>
      </c>
      <c r="N11" s="23">
        <v>64</v>
      </c>
      <c r="O11" s="43">
        <f t="shared" si="0"/>
        <v>68.599999999999994</v>
      </c>
      <c r="P11" s="23">
        <f t="shared" si="1"/>
        <v>145</v>
      </c>
    </row>
    <row r="12" spans="1:16" ht="15" customHeight="1">
      <c r="C12" s="27" t="s">
        <v>116</v>
      </c>
      <c r="D12" s="27" t="s">
        <v>53</v>
      </c>
      <c r="E12" s="27" t="s">
        <v>46</v>
      </c>
      <c r="F12" s="28">
        <v>6</v>
      </c>
      <c r="G12" s="28">
        <v>2</v>
      </c>
      <c r="I12" s="29">
        <v>44621</v>
      </c>
      <c r="J12" s="30">
        <v>7</v>
      </c>
      <c r="K12" s="42">
        <f>G22*(1-1/I26*J12)</f>
        <v>30.549999999999997</v>
      </c>
      <c r="L12" s="30">
        <v>73</v>
      </c>
      <c r="M12" s="42">
        <f>G46*(1-1/I26*J12)</f>
        <v>33.15</v>
      </c>
      <c r="N12" s="23">
        <v>60</v>
      </c>
      <c r="O12" s="43">
        <f t="shared" si="0"/>
        <v>63.699999999999996</v>
      </c>
      <c r="P12" s="23">
        <f t="shared" si="1"/>
        <v>133</v>
      </c>
    </row>
    <row r="13" spans="1:16" ht="15" customHeight="1">
      <c r="C13" s="27" t="s">
        <v>117</v>
      </c>
      <c r="D13" s="27" t="s">
        <v>55</v>
      </c>
      <c r="E13" s="27" t="s">
        <v>49</v>
      </c>
      <c r="F13" s="28">
        <v>8</v>
      </c>
      <c r="G13" s="28">
        <v>4</v>
      </c>
      <c r="I13" s="29">
        <v>44622</v>
      </c>
      <c r="J13" s="30">
        <v>8</v>
      </c>
      <c r="K13" s="42">
        <f>G22*(1-1/I26*J13)</f>
        <v>28.2</v>
      </c>
      <c r="L13" s="30">
        <v>68</v>
      </c>
      <c r="M13" s="42">
        <f>G46*(1-1/I26*J13)</f>
        <v>30.599999999999998</v>
      </c>
      <c r="N13" s="23">
        <v>53</v>
      </c>
      <c r="O13" s="43">
        <f t="shared" si="0"/>
        <v>58.8</v>
      </c>
      <c r="P13" s="23">
        <f t="shared" si="1"/>
        <v>121</v>
      </c>
    </row>
    <row r="14" spans="1:16" ht="15" customHeight="1">
      <c r="C14" s="27" t="s">
        <v>120</v>
      </c>
      <c r="D14" s="27" t="s">
        <v>46</v>
      </c>
      <c r="E14" s="27" t="s">
        <v>53</v>
      </c>
      <c r="F14" s="28">
        <v>4</v>
      </c>
      <c r="G14" s="28">
        <v>2</v>
      </c>
      <c r="I14" s="29">
        <v>44623</v>
      </c>
      <c r="J14" s="30">
        <v>9</v>
      </c>
      <c r="K14" s="42">
        <f>G22*(1-1/I26*J14)</f>
        <v>25.85</v>
      </c>
      <c r="L14" s="30">
        <v>61</v>
      </c>
      <c r="M14" s="42">
        <f>G46*(1-1/I26*J14)</f>
        <v>28.05</v>
      </c>
      <c r="N14" s="23">
        <v>48</v>
      </c>
      <c r="O14" s="43">
        <f t="shared" si="0"/>
        <v>53.900000000000006</v>
      </c>
      <c r="P14" s="23">
        <f t="shared" si="1"/>
        <v>109</v>
      </c>
    </row>
    <row r="15" spans="1:16" ht="15" customHeight="1">
      <c r="C15" s="27" t="s">
        <v>129</v>
      </c>
      <c r="D15" s="27" t="s">
        <v>46</v>
      </c>
      <c r="E15" s="27" t="s">
        <v>31</v>
      </c>
      <c r="F15" s="28">
        <v>6</v>
      </c>
      <c r="G15" s="28">
        <v>2</v>
      </c>
      <c r="I15" s="29">
        <v>44624</v>
      </c>
      <c r="J15" s="30">
        <v>10</v>
      </c>
      <c r="K15" s="42">
        <f>G22*(1-1/I26*J15)</f>
        <v>23.5</v>
      </c>
      <c r="L15" s="30">
        <v>56</v>
      </c>
      <c r="M15" s="42">
        <f>G46*(1-1/I26*J15)</f>
        <v>25.5</v>
      </c>
      <c r="N15" s="23">
        <v>40</v>
      </c>
      <c r="O15" s="43">
        <f t="shared" si="0"/>
        <v>49</v>
      </c>
      <c r="P15" s="23">
        <f t="shared" si="1"/>
        <v>96</v>
      </c>
    </row>
    <row r="16" spans="1:16" ht="15" customHeight="1">
      <c r="C16" s="27" t="s">
        <v>121</v>
      </c>
      <c r="D16" s="27" t="s">
        <v>49</v>
      </c>
      <c r="E16" s="27"/>
      <c r="F16" s="28">
        <v>3</v>
      </c>
      <c r="G16" s="28">
        <v>1</v>
      </c>
      <c r="I16" s="29">
        <v>44625</v>
      </c>
      <c r="J16" s="30">
        <v>11</v>
      </c>
      <c r="K16" s="42">
        <f>G22*(1-1/I26*J16)</f>
        <v>21.15</v>
      </c>
      <c r="L16" s="30">
        <v>49</v>
      </c>
      <c r="M16" s="42">
        <f>G46*(1-1/I26*J16)</f>
        <v>22.95</v>
      </c>
      <c r="N16" s="23">
        <v>35</v>
      </c>
      <c r="O16" s="43">
        <f t="shared" si="0"/>
        <v>44.099999999999994</v>
      </c>
      <c r="P16" s="23">
        <f t="shared" si="1"/>
        <v>84</v>
      </c>
    </row>
    <row r="17" spans="1:16" ht="15" customHeight="1">
      <c r="C17" s="27" t="s">
        <v>67</v>
      </c>
      <c r="D17" s="27" t="s">
        <v>53</v>
      </c>
      <c r="E17" s="27" t="s">
        <v>46</v>
      </c>
      <c r="F17" s="28">
        <v>6</v>
      </c>
      <c r="G17" s="28">
        <v>2</v>
      </c>
      <c r="I17" s="29">
        <v>44626</v>
      </c>
      <c r="J17" s="30">
        <v>12</v>
      </c>
      <c r="K17" s="42">
        <f>G22*(1-1/I26*J17)</f>
        <v>18.799999999999997</v>
      </c>
      <c r="L17" s="30">
        <v>44</v>
      </c>
      <c r="M17" s="42">
        <f>G46*(1-1/I26*J17)</f>
        <v>20.399999999999995</v>
      </c>
      <c r="N17" s="23">
        <v>32</v>
      </c>
      <c r="O17" s="43">
        <f t="shared" si="0"/>
        <v>39.199999999999989</v>
      </c>
      <c r="P17" s="23">
        <f t="shared" si="1"/>
        <v>76</v>
      </c>
    </row>
    <row r="18" spans="1:16" ht="15" customHeight="1">
      <c r="C18" s="27" t="s">
        <v>123</v>
      </c>
      <c r="D18" s="27" t="s">
        <v>30</v>
      </c>
      <c r="E18" s="27" t="s">
        <v>31</v>
      </c>
      <c r="F18" s="28">
        <v>8</v>
      </c>
      <c r="G18" s="28">
        <v>4</v>
      </c>
      <c r="I18" s="29">
        <v>44627</v>
      </c>
      <c r="J18" s="30">
        <v>13</v>
      </c>
      <c r="K18" s="42">
        <f>G22*(1-1/I26*J18)</f>
        <v>16.45</v>
      </c>
      <c r="L18" s="30">
        <v>40</v>
      </c>
      <c r="M18" s="42">
        <f>G46*(1-1/I26*J18)</f>
        <v>17.849999999999998</v>
      </c>
      <c r="N18" s="23">
        <v>30</v>
      </c>
      <c r="O18" s="43">
        <f t="shared" si="0"/>
        <v>34.299999999999997</v>
      </c>
      <c r="P18" s="23">
        <f t="shared" si="1"/>
        <v>70</v>
      </c>
    </row>
    <row r="19" spans="1:16" ht="15" customHeight="1">
      <c r="C19" s="27" t="s">
        <v>68</v>
      </c>
      <c r="D19" s="27"/>
      <c r="E19" s="27"/>
      <c r="F19" s="28">
        <v>6</v>
      </c>
      <c r="G19" s="28">
        <v>2</v>
      </c>
      <c r="I19" s="29">
        <v>44628</v>
      </c>
      <c r="J19" s="30">
        <v>14</v>
      </c>
      <c r="K19" s="42">
        <f>G22*(1-1/I26*J19)</f>
        <v>14.099999999999996</v>
      </c>
      <c r="L19" s="30">
        <v>34</v>
      </c>
      <c r="M19" s="42">
        <f>G46*(1-1/I26*J19)</f>
        <v>15.299999999999997</v>
      </c>
      <c r="N19" s="23">
        <v>26</v>
      </c>
      <c r="O19" s="43">
        <f t="shared" si="0"/>
        <v>29.399999999999991</v>
      </c>
      <c r="P19" s="23">
        <f t="shared" si="1"/>
        <v>60</v>
      </c>
    </row>
    <row r="20" spans="1:16" ht="15" customHeight="1">
      <c r="C20" s="27" t="s">
        <v>125</v>
      </c>
      <c r="D20" s="27"/>
      <c r="E20" s="27"/>
      <c r="F20" s="28">
        <v>4</v>
      </c>
      <c r="G20" s="28">
        <v>2</v>
      </c>
      <c r="I20" s="29">
        <v>44629</v>
      </c>
      <c r="J20" s="30">
        <v>15</v>
      </c>
      <c r="K20" s="42">
        <f>G22*(1-1/I26*J20)</f>
        <v>11.75</v>
      </c>
      <c r="L20" s="30">
        <v>28</v>
      </c>
      <c r="M20" s="42">
        <f>G46*(1-1/I26*J20)</f>
        <v>12.75</v>
      </c>
      <c r="N20" s="23">
        <v>20</v>
      </c>
      <c r="O20" s="43">
        <f t="shared" si="0"/>
        <v>24.5</v>
      </c>
      <c r="P20" s="23">
        <f t="shared" si="1"/>
        <v>48</v>
      </c>
    </row>
    <row r="21" spans="1:16" ht="15" customHeight="1">
      <c r="C21" s="27"/>
      <c r="D21" s="27"/>
      <c r="E21" s="27"/>
      <c r="F21" s="28"/>
      <c r="G21" s="28"/>
      <c r="I21" s="29">
        <v>44630</v>
      </c>
      <c r="J21" s="30">
        <v>16</v>
      </c>
      <c r="K21" s="42">
        <f>G22*(1-1/I26*J21)</f>
        <v>9.3999999999999986</v>
      </c>
      <c r="L21" s="30">
        <v>21</v>
      </c>
      <c r="M21" s="42">
        <f>G46*(1-1/I26*J21)</f>
        <v>10.199999999999998</v>
      </c>
      <c r="N21" s="23">
        <v>16</v>
      </c>
      <c r="O21" s="43">
        <f t="shared" si="0"/>
        <v>19.599999999999994</v>
      </c>
      <c r="P21" s="23">
        <f t="shared" si="1"/>
        <v>37</v>
      </c>
    </row>
    <row r="22" spans="1:16" ht="18" customHeight="1">
      <c r="A22" s="31"/>
      <c r="C22" s="69" t="s">
        <v>21</v>
      </c>
      <c r="D22" s="69"/>
      <c r="E22" s="69"/>
      <c r="F22" s="32">
        <f>SUM(F4:F21)</f>
        <v>103</v>
      </c>
      <c r="G22" s="32">
        <f>SUM(G4:G21)</f>
        <v>47</v>
      </c>
      <c r="I22" s="29">
        <v>44631</v>
      </c>
      <c r="J22" s="30">
        <v>17</v>
      </c>
      <c r="K22" s="42">
        <f>G22*(1-1/I26*J22)</f>
        <v>7.0499999999999954</v>
      </c>
      <c r="L22" s="30">
        <v>16</v>
      </c>
      <c r="M22" s="42">
        <f>G46*(1-1/I26*J22)</f>
        <v>7.649999999999995</v>
      </c>
      <c r="N22" s="23">
        <v>11</v>
      </c>
      <c r="O22" s="43">
        <f t="shared" si="0"/>
        <v>14.69999999999999</v>
      </c>
      <c r="P22" s="23">
        <f t="shared" si="1"/>
        <v>27</v>
      </c>
    </row>
    <row r="23" spans="1:16" ht="15" customHeight="1">
      <c r="I23" s="49">
        <v>44632</v>
      </c>
      <c r="J23" s="30">
        <v>18</v>
      </c>
      <c r="K23" s="42">
        <f>G22*(1-1/I26*J23)</f>
        <v>4.6999999999999993</v>
      </c>
      <c r="L23" s="30">
        <v>10</v>
      </c>
      <c r="M23" s="42">
        <f>G46*(1-1/I26*J23)</f>
        <v>5.0999999999999988</v>
      </c>
      <c r="N23" s="23">
        <v>7</v>
      </c>
      <c r="O23" s="43">
        <f t="shared" si="0"/>
        <v>9.7999999999999972</v>
      </c>
      <c r="P23" s="23">
        <f t="shared" si="1"/>
        <v>17</v>
      </c>
    </row>
    <row r="24" spans="1:16" ht="15" customHeight="1">
      <c r="I24" s="29">
        <v>44633</v>
      </c>
      <c r="J24" s="30">
        <v>19</v>
      </c>
      <c r="K24" s="42">
        <f>G22*(1-1/I26*J24)</f>
        <v>2.349999999999997</v>
      </c>
      <c r="L24" s="30">
        <v>4</v>
      </c>
      <c r="M24" s="42">
        <f>G46*(1-1/I26*J24)</f>
        <v>2.5499999999999967</v>
      </c>
      <c r="N24" s="23">
        <v>2</v>
      </c>
      <c r="O24" s="43">
        <f t="shared" si="0"/>
        <v>4.8999999999999932</v>
      </c>
      <c r="P24" s="23">
        <f t="shared" si="1"/>
        <v>6</v>
      </c>
    </row>
    <row r="25" spans="1:16" ht="15.75" customHeight="1">
      <c r="A25" s="64"/>
      <c r="B25" s="64"/>
      <c r="C25" s="66" t="s">
        <v>32</v>
      </c>
      <c r="D25" s="66"/>
      <c r="E25" s="66"/>
      <c r="F25" s="66"/>
      <c r="G25" s="66"/>
      <c r="I25" s="29">
        <v>44634</v>
      </c>
      <c r="J25" s="30">
        <v>20</v>
      </c>
      <c r="K25" s="42">
        <f>G22*(1-1/I26*J25)</f>
        <v>0</v>
      </c>
      <c r="L25" s="30">
        <v>0</v>
      </c>
      <c r="M25" s="42">
        <f>G46*(1-1/I26*J25)</f>
        <v>0</v>
      </c>
      <c r="N25" s="23">
        <v>0</v>
      </c>
      <c r="O25" s="43">
        <f t="shared" si="0"/>
        <v>0</v>
      </c>
      <c r="P25" s="23">
        <f t="shared" si="1"/>
        <v>0</v>
      </c>
    </row>
    <row r="26" spans="1:16" ht="15.75" customHeight="1">
      <c r="C26" s="34" t="s">
        <v>22</v>
      </c>
      <c r="D26" s="26" t="s">
        <v>23</v>
      </c>
      <c r="E26" s="26" t="s">
        <v>24</v>
      </c>
      <c r="F26" s="26" t="s">
        <v>25</v>
      </c>
      <c r="G26" s="26" t="s">
        <v>26</v>
      </c>
      <c r="I26" s="50">
        <f>COUNTA(I5:I25)-1</f>
        <v>20</v>
      </c>
    </row>
    <row r="27" spans="1:16" ht="15.75" customHeight="1">
      <c r="C27" s="46" t="s">
        <v>104</v>
      </c>
      <c r="D27" s="44" t="s">
        <v>30</v>
      </c>
      <c r="E27" s="44" t="s">
        <v>56</v>
      </c>
      <c r="F27" s="44">
        <v>4</v>
      </c>
      <c r="G27" s="44">
        <v>2</v>
      </c>
    </row>
    <row r="28" spans="1:16" ht="15.75" customHeight="1">
      <c r="C28" s="44" t="s">
        <v>107</v>
      </c>
      <c r="D28" s="44" t="s">
        <v>54</v>
      </c>
      <c r="E28" s="44" t="s">
        <v>31</v>
      </c>
      <c r="F28" s="44">
        <v>2</v>
      </c>
      <c r="G28" s="44">
        <v>2</v>
      </c>
    </row>
    <row r="29" spans="1:16" ht="15.75" customHeight="1">
      <c r="C29" s="44" t="s">
        <v>109</v>
      </c>
      <c r="D29" s="44" t="s">
        <v>30</v>
      </c>
      <c r="E29" s="44" t="s">
        <v>59</v>
      </c>
      <c r="F29" s="44">
        <v>10</v>
      </c>
      <c r="G29" s="44">
        <v>6</v>
      </c>
    </row>
    <row r="30" spans="1:16" ht="15.75" customHeight="1">
      <c r="C30" s="44" t="s">
        <v>110</v>
      </c>
      <c r="D30" s="44" t="s">
        <v>55</v>
      </c>
      <c r="E30" s="44" t="s">
        <v>49</v>
      </c>
      <c r="F30" s="44">
        <v>8</v>
      </c>
      <c r="G30" s="44">
        <v>4</v>
      </c>
    </row>
    <row r="31" spans="1:16" ht="15.75" customHeight="1">
      <c r="C31" s="44" t="s">
        <v>111</v>
      </c>
      <c r="D31" s="44" t="s">
        <v>59</v>
      </c>
      <c r="E31" s="44" t="s">
        <v>30</v>
      </c>
      <c r="F31" s="44">
        <v>4</v>
      </c>
      <c r="G31" s="44">
        <v>2</v>
      </c>
    </row>
    <row r="32" spans="1:16" ht="15.75" customHeight="1">
      <c r="C32" s="44" t="s">
        <v>127</v>
      </c>
      <c r="D32" s="44" t="s">
        <v>60</v>
      </c>
      <c r="E32" s="44" t="s">
        <v>59</v>
      </c>
      <c r="F32" s="44">
        <v>6</v>
      </c>
      <c r="G32" s="44">
        <v>4</v>
      </c>
    </row>
    <row r="33" spans="3:7" ht="15.75" customHeight="1">
      <c r="C33" s="44" t="s">
        <v>112</v>
      </c>
      <c r="D33" s="44" t="s">
        <v>59</v>
      </c>
      <c r="E33" s="44"/>
      <c r="F33" s="44">
        <v>4</v>
      </c>
      <c r="G33" s="44">
        <v>2</v>
      </c>
    </row>
    <row r="34" spans="3:7" ht="15.75" customHeight="1">
      <c r="C34" s="28" t="s">
        <v>113</v>
      </c>
      <c r="D34" s="44" t="s">
        <v>49</v>
      </c>
      <c r="E34" s="44" t="s">
        <v>55</v>
      </c>
      <c r="F34" s="44">
        <v>4</v>
      </c>
      <c r="G34" s="44">
        <v>2</v>
      </c>
    </row>
    <row r="35" spans="3:7" ht="15.75" customHeight="1">
      <c r="C35" s="28" t="s">
        <v>130</v>
      </c>
      <c r="D35" s="44" t="s">
        <v>59</v>
      </c>
      <c r="E35" s="44" t="s">
        <v>30</v>
      </c>
      <c r="F35" s="44">
        <v>6</v>
      </c>
      <c r="G35" s="44">
        <v>4</v>
      </c>
    </row>
    <row r="36" spans="3:7" ht="15.75" customHeight="1">
      <c r="C36" s="44" t="s">
        <v>114</v>
      </c>
      <c r="D36" s="44" t="s">
        <v>55</v>
      </c>
      <c r="E36" s="44" t="s">
        <v>49</v>
      </c>
      <c r="F36" s="44">
        <v>8</v>
      </c>
      <c r="G36" s="44">
        <v>4</v>
      </c>
    </row>
    <row r="37" spans="3:7" ht="15.75" customHeight="1">
      <c r="C37" s="46" t="s">
        <v>118</v>
      </c>
      <c r="D37" s="44" t="s">
        <v>49</v>
      </c>
      <c r="E37" s="44" t="s">
        <v>55</v>
      </c>
      <c r="F37" s="44">
        <v>8</v>
      </c>
      <c r="G37" s="44">
        <v>4</v>
      </c>
    </row>
    <row r="38" spans="3:7" ht="15.75" customHeight="1">
      <c r="C38" s="46" t="s">
        <v>119</v>
      </c>
      <c r="D38" s="44" t="s">
        <v>56</v>
      </c>
      <c r="E38" s="44"/>
      <c r="F38" s="44">
        <v>2</v>
      </c>
      <c r="G38" s="44">
        <v>2</v>
      </c>
    </row>
    <row r="39" spans="3:7" ht="15.75" customHeight="1">
      <c r="C39" s="46" t="s">
        <v>122</v>
      </c>
      <c r="D39" s="44" t="s">
        <v>56</v>
      </c>
      <c r="E39" s="44"/>
      <c r="F39" s="44">
        <v>4</v>
      </c>
      <c r="G39" s="44">
        <v>2</v>
      </c>
    </row>
    <row r="40" spans="3:7" ht="15.75" customHeight="1">
      <c r="C40" s="46" t="s">
        <v>123</v>
      </c>
      <c r="D40" s="44" t="s">
        <v>30</v>
      </c>
      <c r="E40" s="44" t="s">
        <v>56</v>
      </c>
      <c r="F40" s="44">
        <v>6</v>
      </c>
      <c r="G40" s="44">
        <v>2</v>
      </c>
    </row>
    <row r="41" spans="3:7" ht="15.75" customHeight="1">
      <c r="C41" s="46" t="s">
        <v>128</v>
      </c>
      <c r="D41" s="44" t="s">
        <v>46</v>
      </c>
      <c r="E41" s="44" t="s">
        <v>31</v>
      </c>
      <c r="F41" s="44">
        <v>8</v>
      </c>
      <c r="G41" s="44">
        <v>4</v>
      </c>
    </row>
    <row r="42" spans="3:7" ht="15.75" customHeight="1">
      <c r="C42" s="46" t="s">
        <v>124</v>
      </c>
      <c r="D42" s="44" t="s">
        <v>49</v>
      </c>
      <c r="E42" s="44"/>
      <c r="F42" s="44">
        <v>2</v>
      </c>
      <c r="G42" s="44">
        <v>1</v>
      </c>
    </row>
    <row r="43" spans="3:7" ht="15.75" customHeight="1">
      <c r="C43" s="46" t="s">
        <v>68</v>
      </c>
      <c r="D43" s="44"/>
      <c r="E43" s="44"/>
      <c r="F43" s="44">
        <v>6</v>
      </c>
      <c r="G43" s="44">
        <v>2</v>
      </c>
    </row>
    <row r="44" spans="3:7" ht="15.75" customHeight="1">
      <c r="C44" s="46" t="s">
        <v>125</v>
      </c>
      <c r="D44" s="44"/>
      <c r="E44" s="44"/>
      <c r="F44" s="44">
        <v>2</v>
      </c>
      <c r="G44" s="44">
        <v>2</v>
      </c>
    </row>
    <row r="45" spans="3:7" ht="16.5" customHeight="1">
      <c r="C45" s="44"/>
      <c r="D45" s="44"/>
      <c r="E45" s="46"/>
      <c r="F45" s="45"/>
      <c r="G45" s="45"/>
    </row>
    <row r="46" spans="3:7" ht="16.5" customHeight="1">
      <c r="C46" s="67" t="s">
        <v>21</v>
      </c>
      <c r="D46" s="67"/>
      <c r="E46" s="67"/>
      <c r="F46" s="37">
        <f>SUM(F27:F45)</f>
        <v>94</v>
      </c>
      <c r="G46" s="37">
        <f>SUM(G27:G45)</f>
        <v>51</v>
      </c>
    </row>
    <row r="47" spans="3:7" ht="16.5" customHeight="1"/>
    <row r="48" spans="3:7" ht="15.75" customHeight="1"/>
    <row r="49" spans="1:13" ht="15.75" customHeight="1">
      <c r="C49" s="68" t="s">
        <v>33</v>
      </c>
      <c r="D49" s="68"/>
      <c r="E49" s="68"/>
      <c r="F49" s="68"/>
      <c r="G49" s="68"/>
    </row>
    <row r="50" spans="1:13" ht="15.75" customHeight="1">
      <c r="A50" s="38"/>
      <c r="C50" s="26" t="s">
        <v>22</v>
      </c>
      <c r="D50" s="26" t="s">
        <v>23</v>
      </c>
      <c r="E50" s="26" t="s">
        <v>24</v>
      </c>
      <c r="F50" s="26" t="s">
        <v>25</v>
      </c>
      <c r="G50" s="26" t="s">
        <v>26</v>
      </c>
      <c r="H50" s="39"/>
      <c r="I50" s="39"/>
      <c r="J50" s="39"/>
      <c r="K50" s="39"/>
      <c r="L50" s="39"/>
      <c r="M50" s="38"/>
    </row>
    <row r="51" spans="1:13" ht="15.75" customHeight="1">
      <c r="A51"/>
      <c r="C51" s="27"/>
      <c r="D51" s="27"/>
      <c r="E51" s="27"/>
      <c r="F51" s="28"/>
      <c r="G51" s="28"/>
      <c r="H51"/>
      <c r="I51"/>
      <c r="J51"/>
      <c r="K51"/>
      <c r="L51"/>
      <c r="M51"/>
    </row>
    <row r="52" spans="1:13" ht="15.75" customHeight="1">
      <c r="C52" s="69" t="s">
        <v>21</v>
      </c>
      <c r="D52" s="69"/>
      <c r="E52" s="69"/>
      <c r="F52" s="32">
        <f>SUM(F51:F51)</f>
        <v>0</v>
      </c>
      <c r="G52" s="32">
        <f>SUM(G51:G51)</f>
        <v>0</v>
      </c>
    </row>
    <row r="53" spans="1:13" ht="15.75" customHeight="1"/>
    <row r="54" spans="1:13" ht="15.75" customHeight="1">
      <c r="C54" s="66" t="s">
        <v>34</v>
      </c>
      <c r="D54" s="66"/>
      <c r="E54" s="66"/>
      <c r="F54" s="66"/>
      <c r="G54" s="66"/>
    </row>
    <row r="55" spans="1:13" ht="15.75" customHeight="1">
      <c r="C55" s="34" t="s">
        <v>22</v>
      </c>
      <c r="D55" s="26" t="s">
        <v>23</v>
      </c>
      <c r="E55" s="26" t="s">
        <v>24</v>
      </c>
      <c r="F55" s="26" t="s">
        <v>25</v>
      </c>
      <c r="G55" s="26" t="s">
        <v>26</v>
      </c>
    </row>
    <row r="56" spans="1:13" ht="15.75" customHeight="1">
      <c r="C56" s="27"/>
      <c r="D56" s="27"/>
      <c r="E56" s="35"/>
      <c r="F56" s="36"/>
      <c r="G56" s="36"/>
    </row>
    <row r="57" spans="1:13" ht="15.75" customHeight="1">
      <c r="C57" s="67" t="s">
        <v>21</v>
      </c>
      <c r="D57" s="67"/>
      <c r="E57" s="67"/>
      <c r="F57" s="37">
        <f>SUM(F56:F56)</f>
        <v>0</v>
      </c>
      <c r="G57" s="37">
        <f>SUM(G56:G56)</f>
        <v>0</v>
      </c>
    </row>
    <row r="58" spans="1:13" ht="15.75" customHeight="1"/>
    <row r="59" spans="1:13" ht="15.75" customHeight="1">
      <c r="C59" s="68" t="s">
        <v>35</v>
      </c>
      <c r="D59" s="68"/>
      <c r="E59" s="68"/>
      <c r="F59" s="68"/>
      <c r="G59" s="68"/>
    </row>
    <row r="60" spans="1:13" ht="15.75" customHeight="1">
      <c r="C60" s="26" t="s">
        <v>22</v>
      </c>
      <c r="D60" s="26" t="s">
        <v>23</v>
      </c>
      <c r="E60" s="26" t="s">
        <v>24</v>
      </c>
      <c r="F60" s="26" t="s">
        <v>25</v>
      </c>
      <c r="G60" s="26" t="s">
        <v>26</v>
      </c>
    </row>
    <row r="61" spans="1:13" ht="15.75" customHeight="1">
      <c r="C61" s="27"/>
      <c r="D61" s="27"/>
      <c r="E61" s="27"/>
      <c r="F61" s="28"/>
      <c r="G61" s="28"/>
    </row>
    <row r="62" spans="1:13" ht="15.75" customHeight="1">
      <c r="C62" s="69" t="s">
        <v>21</v>
      </c>
      <c r="D62" s="69"/>
      <c r="E62" s="69"/>
      <c r="F62" s="32">
        <f>SUM(F61:F61)</f>
        <v>0</v>
      </c>
      <c r="G62" s="32">
        <f>SUM(G61:G61)</f>
        <v>0</v>
      </c>
    </row>
    <row r="63" spans="1:13" ht="15.75" customHeight="1"/>
    <row r="64" spans="1:13" ht="18" customHeight="1">
      <c r="A64" s="64"/>
      <c r="B64" s="64"/>
      <c r="C64" s="66" t="s">
        <v>36</v>
      </c>
      <c r="D64" s="66"/>
      <c r="E64" s="66"/>
      <c r="F64" s="66"/>
      <c r="G64" s="66"/>
    </row>
    <row r="65" spans="3:7" ht="15.75" customHeight="1">
      <c r="C65" s="34" t="s">
        <v>22</v>
      </c>
      <c r="D65" s="26" t="s">
        <v>23</v>
      </c>
      <c r="E65" s="26" t="s">
        <v>24</v>
      </c>
      <c r="F65" s="26" t="s">
        <v>25</v>
      </c>
      <c r="G65" s="26" t="s">
        <v>26</v>
      </c>
    </row>
    <row r="66" spans="3:7" ht="15.75" customHeight="1">
      <c r="C66" s="27"/>
      <c r="D66" s="27"/>
      <c r="E66" s="35"/>
      <c r="F66" s="36"/>
      <c r="G66" s="36"/>
    </row>
    <row r="67" spans="3:7" ht="15.75" customHeight="1">
      <c r="C67" s="67" t="s">
        <v>21</v>
      </c>
      <c r="D67" s="67"/>
      <c r="E67" s="67"/>
      <c r="F67" s="37">
        <f>SUM(F66:F66)</f>
        <v>0</v>
      </c>
      <c r="G67" s="37">
        <f>SUM(G66:G66)</f>
        <v>0</v>
      </c>
    </row>
    <row r="68" spans="3:7" ht="18" customHeight="1">
      <c r="C68" s="65"/>
      <c r="D68" s="65"/>
      <c r="E68" s="65"/>
    </row>
    <row r="69" spans="3:7" ht="15.75" customHeight="1">
      <c r="C69" s="68" t="s">
        <v>37</v>
      </c>
      <c r="D69" s="68"/>
      <c r="E69" s="68"/>
      <c r="F69" s="68"/>
      <c r="G69" s="68"/>
    </row>
    <row r="70" spans="3:7" ht="15.75" customHeight="1">
      <c r="C70" s="26" t="s">
        <v>22</v>
      </c>
      <c r="D70" s="26" t="s">
        <v>23</v>
      </c>
      <c r="E70" s="26" t="s">
        <v>24</v>
      </c>
      <c r="F70" s="26" t="s">
        <v>25</v>
      </c>
      <c r="G70" s="26" t="s">
        <v>26</v>
      </c>
    </row>
    <row r="71" spans="3:7" ht="15.75" customHeight="1">
      <c r="C71" s="27"/>
      <c r="D71" s="27"/>
      <c r="E71" s="27"/>
      <c r="F71" s="28"/>
      <c r="G71" s="28"/>
    </row>
    <row r="72" spans="3:7" ht="18" customHeight="1">
      <c r="C72" s="69" t="s">
        <v>21</v>
      </c>
      <c r="D72" s="69"/>
      <c r="E72" s="69"/>
      <c r="F72" s="32">
        <f>SUM(F71:F71)</f>
        <v>0</v>
      </c>
      <c r="G72" s="32">
        <f>SUM(G71:G71)</f>
        <v>0</v>
      </c>
    </row>
    <row r="73" spans="3:7" ht="15.75" customHeight="1"/>
    <row r="74" spans="3:7" ht="15.75" customHeight="1">
      <c r="C74" s="66" t="s">
        <v>38</v>
      </c>
      <c r="D74" s="66"/>
      <c r="E74" s="66"/>
      <c r="F74" s="66"/>
      <c r="G74" s="66"/>
    </row>
    <row r="75" spans="3:7" ht="15.75" customHeight="1">
      <c r="C75" s="34" t="s">
        <v>22</v>
      </c>
      <c r="D75" s="26" t="s">
        <v>23</v>
      </c>
      <c r="E75" s="26" t="s">
        <v>24</v>
      </c>
      <c r="F75" s="26" t="s">
        <v>25</v>
      </c>
      <c r="G75" s="26" t="s">
        <v>26</v>
      </c>
    </row>
    <row r="76" spans="3:7" ht="15.75" customHeight="1">
      <c r="C76" s="27"/>
      <c r="D76" s="27"/>
      <c r="E76" s="35"/>
      <c r="F76" s="36"/>
      <c r="G76" s="36"/>
    </row>
    <row r="77" spans="3:7" ht="15.75" customHeight="1">
      <c r="C77" s="67" t="s">
        <v>21</v>
      </c>
      <c r="D77" s="67"/>
      <c r="E77" s="67"/>
      <c r="F77" s="37">
        <f>SUM(F76:F76)</f>
        <v>0</v>
      </c>
      <c r="G77" s="37">
        <f>SUM(G76:G76)</f>
        <v>0</v>
      </c>
    </row>
    <row r="78" spans="3:7" ht="15.75" customHeight="1"/>
    <row r="79" spans="3:7" ht="15.75" customHeight="1">
      <c r="C79" s="68" t="s">
        <v>39</v>
      </c>
      <c r="D79" s="68"/>
      <c r="E79" s="68"/>
      <c r="F79" s="68"/>
      <c r="G79" s="68"/>
    </row>
    <row r="80" spans="3:7" ht="15.75" customHeight="1">
      <c r="C80" s="26" t="s">
        <v>22</v>
      </c>
      <c r="D80" s="26" t="s">
        <v>23</v>
      </c>
      <c r="E80" s="26" t="s">
        <v>24</v>
      </c>
      <c r="F80" s="26" t="s">
        <v>25</v>
      </c>
      <c r="G80" s="26" t="s">
        <v>26</v>
      </c>
    </row>
    <row r="81" spans="1:7" ht="15.75" customHeight="1">
      <c r="C81" s="27"/>
      <c r="D81" s="27"/>
      <c r="E81" s="27"/>
      <c r="F81" s="28"/>
      <c r="G81" s="28"/>
    </row>
    <row r="82" spans="1:7" ht="15.75" customHeight="1">
      <c r="C82" s="69" t="s">
        <v>21</v>
      </c>
      <c r="D82" s="69"/>
      <c r="E82" s="69"/>
      <c r="F82" s="32">
        <f>SUM(F81:F81)</f>
        <v>0</v>
      </c>
      <c r="G82" s="32">
        <f>SUM(G81:G81)</f>
        <v>0</v>
      </c>
    </row>
    <row r="83" spans="1:7" ht="15.75" customHeight="1">
      <c r="A83" s="64"/>
      <c r="B83" s="64"/>
      <c r="C83" s="65"/>
      <c r="D83" s="65"/>
      <c r="E83" s="65"/>
      <c r="F83" s="65"/>
      <c r="G83" s="65"/>
    </row>
    <row r="84" spans="1:7" ht="15.75" customHeight="1">
      <c r="C84" s="66" t="s">
        <v>40</v>
      </c>
      <c r="D84" s="66"/>
      <c r="E84" s="66"/>
      <c r="F84" s="66"/>
      <c r="G84" s="66"/>
    </row>
    <row r="85" spans="1:7" ht="15.75" customHeight="1">
      <c r="C85" s="34" t="s">
        <v>22</v>
      </c>
      <c r="D85" s="26" t="s">
        <v>23</v>
      </c>
      <c r="E85" s="26" t="s">
        <v>24</v>
      </c>
      <c r="F85" s="26" t="s">
        <v>25</v>
      </c>
      <c r="G85" s="26" t="s">
        <v>26</v>
      </c>
    </row>
    <row r="86" spans="1:7" ht="15.75" customHeight="1">
      <c r="C86" s="27"/>
      <c r="D86" s="27"/>
      <c r="E86" s="35"/>
      <c r="F86" s="36"/>
      <c r="G86" s="36"/>
    </row>
    <row r="87" spans="1:7" ht="15.75" customHeight="1">
      <c r="C87" s="67" t="s">
        <v>21</v>
      </c>
      <c r="D87" s="67"/>
      <c r="E87" s="67"/>
      <c r="F87" s="37">
        <f>SUM(F86:F86)</f>
        <v>0</v>
      </c>
      <c r="G87" s="37">
        <f>SUM(G86:G86)</f>
        <v>0</v>
      </c>
    </row>
    <row r="88" spans="1:7" ht="15.75" customHeight="1"/>
    <row r="89" spans="1:7" ht="15.75" customHeight="1">
      <c r="C89" s="68" t="s">
        <v>41</v>
      </c>
      <c r="D89" s="68"/>
      <c r="E89" s="68"/>
      <c r="F89" s="68"/>
      <c r="G89" s="68"/>
    </row>
    <row r="90" spans="1:7" ht="15.75" customHeight="1">
      <c r="C90" s="26" t="s">
        <v>22</v>
      </c>
      <c r="D90" s="26" t="s">
        <v>23</v>
      </c>
      <c r="E90" s="26" t="s">
        <v>24</v>
      </c>
      <c r="F90" s="26" t="s">
        <v>25</v>
      </c>
      <c r="G90" s="26" t="s">
        <v>26</v>
      </c>
    </row>
    <row r="91" spans="1:7" ht="15.75" customHeight="1">
      <c r="C91" s="27"/>
      <c r="D91" s="27"/>
      <c r="E91" s="27"/>
      <c r="F91" s="28"/>
      <c r="G91" s="28"/>
    </row>
    <row r="92" spans="1:7" ht="15.75" customHeight="1">
      <c r="C92" s="69" t="s">
        <v>21</v>
      </c>
      <c r="D92" s="69"/>
      <c r="E92" s="69"/>
      <c r="F92" s="32">
        <f>SUM(F91:F91)</f>
        <v>0</v>
      </c>
      <c r="G92" s="32">
        <f>SUM(G91:G91)</f>
        <v>0</v>
      </c>
    </row>
    <row r="94" spans="1:7" ht="18">
      <c r="C94" s="66" t="s">
        <v>42</v>
      </c>
      <c r="D94" s="66"/>
      <c r="E94" s="66"/>
      <c r="F94" s="66"/>
      <c r="G94" s="66"/>
    </row>
    <row r="95" spans="1:7" ht="17.5">
      <c r="C95" s="34" t="s">
        <v>22</v>
      </c>
      <c r="D95" s="26" t="s">
        <v>23</v>
      </c>
      <c r="E95" s="26" t="s">
        <v>24</v>
      </c>
      <c r="F95" s="26" t="s">
        <v>25</v>
      </c>
      <c r="G95" s="26" t="s">
        <v>26</v>
      </c>
    </row>
    <row r="96" spans="1:7" ht="15.5">
      <c r="C96" s="27"/>
      <c r="D96" s="27"/>
      <c r="E96" s="35"/>
      <c r="F96" s="36"/>
      <c r="G96" s="36"/>
    </row>
    <row r="97" spans="3:7" ht="18">
      <c r="C97" s="67" t="s">
        <v>21</v>
      </c>
      <c r="D97" s="67"/>
      <c r="E97" s="67"/>
      <c r="F97" s="37">
        <f>SUM(F96:F96)</f>
        <v>0</v>
      </c>
      <c r="G97" s="37">
        <f>SUM(G96:G96)</f>
        <v>0</v>
      </c>
    </row>
    <row r="99" spans="3:7" ht="17.5">
      <c r="C99" s="68" t="s">
        <v>43</v>
      </c>
      <c r="D99" s="68"/>
      <c r="E99" s="68"/>
      <c r="F99" s="68"/>
      <c r="G99" s="68"/>
    </row>
    <row r="100" spans="3:7" ht="17.5">
      <c r="C100" s="26" t="s">
        <v>22</v>
      </c>
      <c r="D100" s="26" t="s">
        <v>23</v>
      </c>
      <c r="E100" s="26" t="s">
        <v>24</v>
      </c>
      <c r="F100" s="26" t="s">
        <v>25</v>
      </c>
      <c r="G100" s="26" t="s">
        <v>26</v>
      </c>
    </row>
    <row r="101" spans="3:7" ht="15.5">
      <c r="C101" s="27"/>
      <c r="D101" s="27"/>
      <c r="E101" s="27"/>
      <c r="F101" s="28"/>
      <c r="G101" s="28"/>
    </row>
    <row r="102" spans="3:7" ht="17.5">
      <c r="C102" s="69" t="s">
        <v>21</v>
      </c>
      <c r="D102" s="69"/>
      <c r="E102" s="69"/>
      <c r="F102" s="32">
        <f>SUM(F101:F101)</f>
        <v>0</v>
      </c>
      <c r="G102" s="32">
        <f>SUM(G101:G101)</f>
        <v>0</v>
      </c>
    </row>
    <row r="104" spans="3:7" ht="18">
      <c r="C104" s="66" t="s">
        <v>44</v>
      </c>
      <c r="D104" s="66"/>
      <c r="E104" s="66"/>
      <c r="F104" s="66"/>
      <c r="G104" s="66"/>
    </row>
    <row r="105" spans="3:7" ht="17.5">
      <c r="C105" s="34" t="s">
        <v>22</v>
      </c>
      <c r="D105" s="26" t="s">
        <v>23</v>
      </c>
      <c r="E105" s="26" t="s">
        <v>24</v>
      </c>
      <c r="F105" s="26" t="s">
        <v>25</v>
      </c>
      <c r="G105" s="26" t="s">
        <v>26</v>
      </c>
    </row>
    <row r="106" spans="3:7" ht="15.5">
      <c r="C106" s="27"/>
      <c r="D106" s="27"/>
      <c r="E106" s="35"/>
      <c r="F106" s="36"/>
      <c r="G106" s="36"/>
    </row>
    <row r="107" spans="3:7" ht="18">
      <c r="C107" s="67" t="s">
        <v>21</v>
      </c>
      <c r="D107" s="67"/>
      <c r="E107" s="67"/>
      <c r="F107" s="37">
        <f>SUM(F106:F106)</f>
        <v>0</v>
      </c>
      <c r="G107" s="37">
        <f>SUM(G106:G106)</f>
        <v>0</v>
      </c>
    </row>
  </sheetData>
  <mergeCells count="38">
    <mergeCell ref="O3:P3"/>
    <mergeCell ref="I4:J4"/>
    <mergeCell ref="C52:E52"/>
    <mergeCell ref="K1:N1"/>
    <mergeCell ref="C2:G2"/>
    <mergeCell ref="K3:L3"/>
    <mergeCell ref="M3:N3"/>
    <mergeCell ref="C22:E22"/>
    <mergeCell ref="A64:B64"/>
    <mergeCell ref="C64:G64"/>
    <mergeCell ref="A25:B25"/>
    <mergeCell ref="C25:G25"/>
    <mergeCell ref="C46:E46"/>
    <mergeCell ref="C49:G49"/>
    <mergeCell ref="C54:G54"/>
    <mergeCell ref="C77:E77"/>
    <mergeCell ref="C79:G79"/>
    <mergeCell ref="C82:E82"/>
    <mergeCell ref="C57:E57"/>
    <mergeCell ref="C59:G59"/>
    <mergeCell ref="C62:E62"/>
    <mergeCell ref="C67:E67"/>
    <mergeCell ref="C68:E68"/>
    <mergeCell ref="C69:G69"/>
    <mergeCell ref="C72:E72"/>
    <mergeCell ref="C74:G74"/>
    <mergeCell ref="A83:B83"/>
    <mergeCell ref="C83:G83"/>
    <mergeCell ref="C84:G84"/>
    <mergeCell ref="C104:G104"/>
    <mergeCell ref="C107:E107"/>
    <mergeCell ref="C89:G89"/>
    <mergeCell ref="C92:E92"/>
    <mergeCell ref="C94:G94"/>
    <mergeCell ref="C97:E97"/>
    <mergeCell ref="C99:G99"/>
    <mergeCell ref="C102:E102"/>
    <mergeCell ref="C87:E87"/>
  </mergeCells>
  <conditionalFormatting sqref="I5:J25">
    <cfRule type="expression" dxfId="81" priority="13" stopIfTrue="1">
      <formula>LEN(TRIM(I5))&gt;0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O133"/>
  <sheetViews>
    <sheetView topLeftCell="G37" zoomScale="115" zoomScaleNormal="115" zoomScaleSheetLayoutView="70" workbookViewId="0">
      <selection activeCell="I51" sqref="I51"/>
    </sheetView>
  </sheetViews>
  <sheetFormatPr defaultRowHeight="14.5"/>
  <cols>
    <col min="1" max="1" width="13.54296875" style="23" customWidth="1"/>
    <col min="2" max="2" width="14.7265625" style="23" customWidth="1"/>
    <col min="3" max="3" width="54.453125" style="23" customWidth="1"/>
    <col min="4" max="5" width="17.1796875" style="23" customWidth="1"/>
    <col min="6" max="6" width="32.1796875" style="23" customWidth="1"/>
    <col min="7" max="7" width="25.7265625" style="23" customWidth="1"/>
    <col min="8" max="265" width="14.54296875" style="23" customWidth="1"/>
    <col min="266" max="266" width="13.54296875" style="23" customWidth="1"/>
    <col min="267" max="267" width="14.7265625" style="23" customWidth="1"/>
    <col min="268" max="268" width="54.453125" style="23" customWidth="1"/>
    <col min="269" max="269" width="33" style="23" customWidth="1"/>
    <col min="270" max="270" width="32.1796875" style="23" customWidth="1"/>
    <col min="271" max="271" width="25.7265625" style="23" customWidth="1"/>
    <col min="272" max="521" width="14.54296875" style="23" customWidth="1"/>
    <col min="522" max="522" width="13.54296875" style="23" customWidth="1"/>
    <col min="523" max="523" width="14.7265625" style="23" customWidth="1"/>
    <col min="524" max="524" width="54.453125" style="23" customWidth="1"/>
    <col min="525" max="525" width="33" style="23" customWidth="1"/>
    <col min="526" max="526" width="32.1796875" style="23" customWidth="1"/>
    <col min="527" max="527" width="25.7265625" style="23" customWidth="1"/>
    <col min="528" max="777" width="14.54296875" style="23" customWidth="1"/>
    <col min="778" max="778" width="13.54296875" style="23" customWidth="1"/>
    <col min="779" max="779" width="14.7265625" style="23" customWidth="1"/>
    <col min="780" max="780" width="54.453125" style="23" customWidth="1"/>
    <col min="781" max="781" width="33" style="23" customWidth="1"/>
    <col min="782" max="782" width="32.1796875" style="23" customWidth="1"/>
    <col min="783" max="783" width="25.7265625" style="23" customWidth="1"/>
    <col min="784" max="1029" width="14.54296875" style="23" customWidth="1"/>
    <col min="1030" max="1030" width="8.7265625" customWidth="1"/>
  </cols>
  <sheetData>
    <row r="2" spans="1:22" ht="20.25" customHeight="1">
      <c r="A2" s="25"/>
      <c r="C2" s="68" t="s">
        <v>20</v>
      </c>
      <c r="D2" s="68"/>
      <c r="E2" s="68"/>
      <c r="F2" s="68"/>
      <c r="G2" s="68"/>
    </row>
    <row r="3" spans="1:22" ht="18" customHeight="1">
      <c r="C3" s="26" t="s">
        <v>22</v>
      </c>
      <c r="D3" s="26" t="s">
        <v>23</v>
      </c>
      <c r="E3" s="26" t="s">
        <v>24</v>
      </c>
      <c r="F3" s="26" t="s">
        <v>25</v>
      </c>
      <c r="G3" s="26" t="s">
        <v>26</v>
      </c>
      <c r="K3" s="71" t="s">
        <v>19</v>
      </c>
      <c r="L3" s="71"/>
      <c r="M3" s="71"/>
      <c r="N3" s="71"/>
      <c r="O3" s="24"/>
      <c r="P3" s="24"/>
      <c r="Q3" s="24"/>
      <c r="R3" s="24"/>
      <c r="S3" s="24"/>
      <c r="T3" s="24"/>
    </row>
    <row r="4" spans="1:22" ht="18" customHeight="1">
      <c r="C4" s="44" t="s">
        <v>45</v>
      </c>
      <c r="D4" s="44" t="s">
        <v>46</v>
      </c>
      <c r="E4" s="44" t="s">
        <v>47</v>
      </c>
      <c r="F4" s="44">
        <v>3</v>
      </c>
      <c r="G4" s="44">
        <v>2</v>
      </c>
      <c r="K4" s="71" t="s">
        <v>5</v>
      </c>
      <c r="L4" s="71"/>
      <c r="M4" s="71" t="s">
        <v>6</v>
      </c>
      <c r="N4" s="71"/>
      <c r="O4" s="71" t="s">
        <v>7</v>
      </c>
      <c r="P4" s="71"/>
      <c r="Q4" s="71" t="s">
        <v>8</v>
      </c>
      <c r="R4" s="71"/>
      <c r="S4" s="71" t="s">
        <v>13</v>
      </c>
      <c r="T4" s="71"/>
      <c r="U4" s="70" t="s">
        <v>21</v>
      </c>
      <c r="V4" s="70"/>
    </row>
    <row r="5" spans="1:22" ht="18" customHeight="1">
      <c r="C5" s="44" t="s">
        <v>48</v>
      </c>
      <c r="D5" s="44" t="s">
        <v>47</v>
      </c>
      <c r="E5" s="44" t="s">
        <v>49</v>
      </c>
      <c r="F5" s="44">
        <v>3</v>
      </c>
      <c r="G5" s="44">
        <v>3</v>
      </c>
      <c r="I5" s="71" t="s">
        <v>27</v>
      </c>
      <c r="J5" s="71"/>
      <c r="K5" s="24" t="s">
        <v>28</v>
      </c>
      <c r="L5" s="24" t="s">
        <v>29</v>
      </c>
      <c r="M5" s="24" t="s">
        <v>28</v>
      </c>
      <c r="N5" s="24" t="s">
        <v>29</v>
      </c>
      <c r="O5" s="24" t="s">
        <v>28</v>
      </c>
      <c r="P5" s="24" t="s">
        <v>29</v>
      </c>
      <c r="Q5" s="24" t="s">
        <v>28</v>
      </c>
      <c r="R5" s="24" t="s">
        <v>29</v>
      </c>
      <c r="S5" s="24" t="s">
        <v>28</v>
      </c>
      <c r="T5" s="24" t="s">
        <v>29</v>
      </c>
      <c r="U5" s="24" t="s">
        <v>28</v>
      </c>
      <c r="V5" s="24" t="s">
        <v>29</v>
      </c>
    </row>
    <row r="6" spans="1:22" ht="18" customHeight="1">
      <c r="C6" s="44" t="s">
        <v>50</v>
      </c>
      <c r="D6" s="44" t="s">
        <v>30</v>
      </c>
      <c r="E6" s="44" t="s">
        <v>31</v>
      </c>
      <c r="F6" s="44">
        <v>5</v>
      </c>
      <c r="G6" s="44">
        <v>5</v>
      </c>
      <c r="I6" s="40">
        <v>44636</v>
      </c>
      <c r="J6" s="41">
        <v>0</v>
      </c>
      <c r="K6" s="42">
        <f>G23*(1-1/I40*J6)</f>
        <v>30</v>
      </c>
      <c r="L6" s="30">
        <v>49</v>
      </c>
      <c r="M6" s="42">
        <f>G45*(1-1/I40*J6)</f>
        <v>27</v>
      </c>
      <c r="N6" s="30">
        <v>48</v>
      </c>
      <c r="O6" s="42">
        <f>G64*(1-1/I40*J6)</f>
        <v>64</v>
      </c>
      <c r="P6" s="30">
        <v>36</v>
      </c>
      <c r="Q6" s="42">
        <f>G79*(1-1/I40*J6)</f>
        <v>33</v>
      </c>
      <c r="R6" s="30">
        <v>50</v>
      </c>
      <c r="S6" s="42">
        <f>G108*(1-1/I40*J6)</f>
        <v>19</v>
      </c>
      <c r="T6" s="30">
        <v>15</v>
      </c>
      <c r="U6" s="43">
        <f t="shared" ref="U6:U20" si="0">K6+M6+O6+Q6+S6</f>
        <v>173</v>
      </c>
      <c r="V6" s="23">
        <f t="shared" ref="V6:V39" si="1">L6+N6+P6+R6+T6</f>
        <v>198</v>
      </c>
    </row>
    <row r="7" spans="1:22" ht="18" customHeight="1">
      <c r="C7" s="44" t="s">
        <v>51</v>
      </c>
      <c r="D7" s="44" t="s">
        <v>49</v>
      </c>
      <c r="E7" s="44" t="s">
        <v>47</v>
      </c>
      <c r="F7" s="44">
        <v>3</v>
      </c>
      <c r="G7" s="44">
        <v>3</v>
      </c>
      <c r="I7" s="40">
        <v>44637</v>
      </c>
      <c r="J7" s="41">
        <v>1</v>
      </c>
      <c r="K7" s="42">
        <f>G23*(1-1/I40*J7)</f>
        <v>29.090909090909093</v>
      </c>
      <c r="L7" s="30">
        <v>49</v>
      </c>
      <c r="M7" s="42">
        <f>G45*(1-1/I40*J7)</f>
        <v>26.181818181818183</v>
      </c>
      <c r="N7" s="30">
        <v>48</v>
      </c>
      <c r="O7" s="42">
        <f>G64*(1-1/I40*J7)</f>
        <v>62.060606060606062</v>
      </c>
      <c r="P7" s="30">
        <v>36</v>
      </c>
      <c r="Q7" s="42">
        <f>G79*(1-1/I40*J7)</f>
        <v>32</v>
      </c>
      <c r="R7" s="30">
        <v>50</v>
      </c>
      <c r="S7" s="42">
        <f>G108*(1-1/I40*J7)</f>
        <v>18.424242424242426</v>
      </c>
      <c r="T7" s="30">
        <v>15</v>
      </c>
      <c r="U7" s="43">
        <f t="shared" si="0"/>
        <v>167.75757575757578</v>
      </c>
      <c r="V7" s="23">
        <f t="shared" si="1"/>
        <v>198</v>
      </c>
    </row>
    <row r="8" spans="1:22" ht="18" customHeight="1">
      <c r="C8" s="44" t="s">
        <v>73</v>
      </c>
      <c r="D8" s="44" t="s">
        <v>31</v>
      </c>
      <c r="E8" s="44"/>
      <c r="F8" s="44">
        <v>3</v>
      </c>
      <c r="G8" s="44">
        <v>1</v>
      </c>
      <c r="I8" s="40">
        <v>44638</v>
      </c>
      <c r="J8" s="41">
        <v>2</v>
      </c>
      <c r="K8" s="42">
        <f>$G$23*(1-1/I40*J8)</f>
        <v>28.181818181818183</v>
      </c>
      <c r="L8" s="30">
        <v>47</v>
      </c>
      <c r="M8" s="42">
        <f>G45*(1-1/I40*J8)</f>
        <v>25.363636363636367</v>
      </c>
      <c r="N8" s="30">
        <v>48</v>
      </c>
      <c r="O8" s="42">
        <f>G64*(1-1/I40*J8)</f>
        <v>60.121212121212125</v>
      </c>
      <c r="P8" s="30">
        <v>36</v>
      </c>
      <c r="Q8" s="42">
        <f>G79*(1-1/I40*J8)</f>
        <v>31</v>
      </c>
      <c r="R8" s="30">
        <v>50</v>
      </c>
      <c r="S8" s="42">
        <f>G108*(1-1/I40*J8)</f>
        <v>17.848484848484851</v>
      </c>
      <c r="T8" s="30">
        <v>15</v>
      </c>
      <c r="U8" s="43">
        <f t="shared" si="0"/>
        <v>162.51515151515153</v>
      </c>
      <c r="V8" s="23">
        <f t="shared" si="1"/>
        <v>196</v>
      </c>
    </row>
    <row r="9" spans="1:22" ht="18" customHeight="1">
      <c r="C9" s="44" t="s">
        <v>52</v>
      </c>
      <c r="D9" s="44" t="s">
        <v>53</v>
      </c>
      <c r="E9" s="44"/>
      <c r="F9" s="44">
        <v>1</v>
      </c>
      <c r="G9" s="44">
        <v>1</v>
      </c>
      <c r="I9" s="40">
        <v>44639</v>
      </c>
      <c r="J9" s="41">
        <v>3</v>
      </c>
      <c r="K9" s="42">
        <f>$G$23*(1-1/I40*J9)</f>
        <v>27.272727272727273</v>
      </c>
      <c r="L9" s="30">
        <v>45</v>
      </c>
      <c r="M9" s="42">
        <f>G45*(1-1/I40*J9)</f>
        <v>24.545454545454543</v>
      </c>
      <c r="N9" s="30">
        <v>48</v>
      </c>
      <c r="O9" s="42">
        <f>G64*(1-1/I40*J9)</f>
        <v>58.18181818181818</v>
      </c>
      <c r="P9" s="30">
        <v>36</v>
      </c>
      <c r="Q9" s="42">
        <f>G79*(1-1/I40*J9)</f>
        <v>30</v>
      </c>
      <c r="R9" s="30">
        <v>50</v>
      </c>
      <c r="S9" s="42">
        <f>G108*(1-1/I40*J9)</f>
        <v>17.272727272727273</v>
      </c>
      <c r="T9" s="30">
        <v>15</v>
      </c>
      <c r="U9" s="43">
        <f t="shared" si="0"/>
        <v>157.27272727272728</v>
      </c>
      <c r="V9" s="23">
        <f t="shared" si="1"/>
        <v>194</v>
      </c>
    </row>
    <row r="10" spans="1:22" ht="18" customHeight="1">
      <c r="C10" s="44" t="s">
        <v>57</v>
      </c>
      <c r="D10" s="44" t="s">
        <v>55</v>
      </c>
      <c r="E10" s="44" t="s">
        <v>46</v>
      </c>
      <c r="F10" s="44">
        <v>4</v>
      </c>
      <c r="G10" s="44">
        <v>2</v>
      </c>
      <c r="I10" s="40">
        <v>44640</v>
      </c>
      <c r="J10" s="41">
        <v>4</v>
      </c>
      <c r="K10" s="42">
        <f>$G$23*(1-1/I40*J10)</f>
        <v>26.363636363636363</v>
      </c>
      <c r="L10" s="30">
        <v>45</v>
      </c>
      <c r="M10" s="42">
        <f>G45*(1-1/I40*J10)</f>
        <v>23.727272727272727</v>
      </c>
      <c r="N10" s="30">
        <v>45</v>
      </c>
      <c r="O10" s="42">
        <f>G64*(1-1/I40*J10)</f>
        <v>56.242424242424242</v>
      </c>
      <c r="P10" s="30">
        <v>36</v>
      </c>
      <c r="Q10" s="42">
        <f>G79*(1-1/I40*J10)</f>
        <v>29</v>
      </c>
      <c r="R10" s="30">
        <v>50</v>
      </c>
      <c r="S10" s="42">
        <f>G108*(1-1/I40*J10)</f>
        <v>16.696969696969695</v>
      </c>
      <c r="T10" s="30">
        <v>15</v>
      </c>
      <c r="U10" s="43">
        <f t="shared" si="0"/>
        <v>152.03030303030303</v>
      </c>
      <c r="V10" s="23">
        <f t="shared" si="1"/>
        <v>191</v>
      </c>
    </row>
    <row r="11" spans="1:22" ht="18" customHeight="1">
      <c r="C11" s="44" t="s">
        <v>58</v>
      </c>
      <c r="D11" s="44" t="s">
        <v>56</v>
      </c>
      <c r="E11" s="44" t="s">
        <v>59</v>
      </c>
      <c r="F11" s="44">
        <v>2</v>
      </c>
      <c r="G11" s="44">
        <v>2</v>
      </c>
      <c r="I11" s="40">
        <v>44641</v>
      </c>
      <c r="J11" s="41">
        <v>5</v>
      </c>
      <c r="K11" s="42">
        <f>$G$23*(1-1/I40*J11)</f>
        <v>25.454545454545457</v>
      </c>
      <c r="L11" s="30">
        <v>40</v>
      </c>
      <c r="M11" s="42">
        <f>G45*(1-1/I40*J11)</f>
        <v>22.90909090909091</v>
      </c>
      <c r="N11" s="30">
        <v>41</v>
      </c>
      <c r="O11" s="42">
        <f>G64*(1-1/I40*J11)</f>
        <v>54.303030303030305</v>
      </c>
      <c r="P11" s="30">
        <v>36</v>
      </c>
      <c r="Q11" s="42">
        <f>G79*(1-1/I40*J11)</f>
        <v>28</v>
      </c>
      <c r="R11" s="30">
        <v>50</v>
      </c>
      <c r="S11" s="42">
        <f>G108*(1-1/I40*J11)</f>
        <v>16.121212121212121</v>
      </c>
      <c r="T11" s="30">
        <v>15</v>
      </c>
      <c r="U11" s="43">
        <f t="shared" si="0"/>
        <v>146.78787878787881</v>
      </c>
      <c r="V11" s="23">
        <f t="shared" si="1"/>
        <v>182</v>
      </c>
    </row>
    <row r="12" spans="1:22" ht="18" customHeight="1">
      <c r="C12" s="44" t="s">
        <v>61</v>
      </c>
      <c r="D12" s="44" t="s">
        <v>55</v>
      </c>
      <c r="E12" s="44" t="s">
        <v>56</v>
      </c>
      <c r="F12" s="44">
        <v>1</v>
      </c>
      <c r="G12" s="44">
        <v>1</v>
      </c>
      <c r="I12" s="40">
        <v>44642</v>
      </c>
      <c r="J12" s="41">
        <v>6</v>
      </c>
      <c r="K12" s="42">
        <f>$G$23*(1-1/I40*J12)</f>
        <v>24.545454545454543</v>
      </c>
      <c r="L12" s="30">
        <v>39</v>
      </c>
      <c r="M12" s="42">
        <f>G45*(1-1/I40*J12)</f>
        <v>22.09090909090909</v>
      </c>
      <c r="N12" s="30">
        <v>41</v>
      </c>
      <c r="O12" s="42">
        <f>G64*(1-1/I40*J12)</f>
        <v>52.36363636363636</v>
      </c>
      <c r="P12" s="30">
        <v>36</v>
      </c>
      <c r="Q12" s="42">
        <f>G79*(1-1/I40*J12)</f>
        <v>26.999999999999996</v>
      </c>
      <c r="R12" s="30">
        <v>50</v>
      </c>
      <c r="S12" s="42">
        <f>G108*(1-1/I40*J12)</f>
        <v>15.545454545454545</v>
      </c>
      <c r="T12" s="30">
        <v>15</v>
      </c>
      <c r="U12" s="43">
        <f t="shared" si="0"/>
        <v>141.54545454545453</v>
      </c>
      <c r="V12" s="23">
        <f t="shared" si="1"/>
        <v>181</v>
      </c>
    </row>
    <row r="13" spans="1:22" ht="18" customHeight="1">
      <c r="C13" s="44" t="s">
        <v>65</v>
      </c>
      <c r="D13" s="44" t="s">
        <v>49</v>
      </c>
      <c r="E13" s="44"/>
      <c r="F13" s="44">
        <v>2</v>
      </c>
      <c r="G13" s="44">
        <v>1</v>
      </c>
      <c r="I13" s="40">
        <v>44643</v>
      </c>
      <c r="J13" s="41">
        <v>7</v>
      </c>
      <c r="K13" s="42">
        <f>$G$23*(1-1/I40*J13)</f>
        <v>23.636363636363637</v>
      </c>
      <c r="L13" s="30">
        <v>36</v>
      </c>
      <c r="M13" s="42">
        <f>G45*(1-1/I40*J13)</f>
        <v>21.272727272727273</v>
      </c>
      <c r="N13" s="30">
        <v>38</v>
      </c>
      <c r="O13" s="42">
        <f>G64*(1-1/I40*J13)</f>
        <v>50.424242424242422</v>
      </c>
      <c r="P13" s="30">
        <v>36</v>
      </c>
      <c r="Q13" s="42">
        <f>G79*(1-1/I40*J13)</f>
        <v>26</v>
      </c>
      <c r="R13" s="30">
        <v>50</v>
      </c>
      <c r="S13" s="42">
        <f>G108*(1-1/I40*J13)</f>
        <v>14.969696969696969</v>
      </c>
      <c r="T13" s="30">
        <v>13</v>
      </c>
      <c r="U13" s="43">
        <f t="shared" si="0"/>
        <v>136.30303030303031</v>
      </c>
      <c r="V13" s="23">
        <f t="shared" si="1"/>
        <v>173</v>
      </c>
    </row>
    <row r="14" spans="1:22" ht="18" customHeight="1">
      <c r="C14" s="44" t="s">
        <v>66</v>
      </c>
      <c r="D14" s="44" t="s">
        <v>56</v>
      </c>
      <c r="E14" s="44" t="s">
        <v>30</v>
      </c>
      <c r="F14" s="44">
        <v>5</v>
      </c>
      <c r="G14" s="44">
        <v>2</v>
      </c>
      <c r="I14" s="40">
        <v>44644</v>
      </c>
      <c r="J14" s="41">
        <v>8</v>
      </c>
      <c r="K14" s="42">
        <f>$G$23*(1-1/I40*J14)</f>
        <v>22.727272727272727</v>
      </c>
      <c r="L14" s="30">
        <v>30</v>
      </c>
      <c r="M14" s="42">
        <f>G45*(1-1/I40*J14)</f>
        <v>20.454545454545453</v>
      </c>
      <c r="N14" s="30">
        <v>36</v>
      </c>
      <c r="O14" s="42">
        <f>G64*(1-1/I40*J14)</f>
        <v>48.484848484848484</v>
      </c>
      <c r="P14" s="30">
        <v>36</v>
      </c>
      <c r="Q14" s="42">
        <f>G79*(1-1/I40*J14)</f>
        <v>25</v>
      </c>
      <c r="R14" s="30">
        <v>50</v>
      </c>
      <c r="S14" s="42">
        <f>G108*(1-1/I40*J14)</f>
        <v>14.393939393939394</v>
      </c>
      <c r="T14" s="30">
        <v>13</v>
      </c>
      <c r="U14" s="43">
        <f t="shared" si="0"/>
        <v>131.06060606060606</v>
      </c>
      <c r="V14" s="23">
        <f t="shared" si="1"/>
        <v>165</v>
      </c>
    </row>
    <row r="15" spans="1:22" ht="18" customHeight="1">
      <c r="C15" s="44" t="s">
        <v>67</v>
      </c>
      <c r="D15" s="44" t="s">
        <v>55</v>
      </c>
      <c r="E15" s="44"/>
      <c r="F15" s="44">
        <v>3</v>
      </c>
      <c r="G15" s="44">
        <v>2</v>
      </c>
      <c r="I15" s="40">
        <v>44645</v>
      </c>
      <c r="J15" s="41">
        <v>9</v>
      </c>
      <c r="K15" s="42">
        <f>$G$23*(1-1/I40*J15)</f>
        <v>21.81818181818182</v>
      </c>
      <c r="L15" s="30">
        <v>28</v>
      </c>
      <c r="M15" s="42">
        <f>G45*(1-1/I40*J15)</f>
        <v>19.636363636363637</v>
      </c>
      <c r="N15" s="30">
        <v>35</v>
      </c>
      <c r="O15" s="42">
        <f>G64*(1-1/I40*J15)</f>
        <v>46.545454545454547</v>
      </c>
      <c r="P15" s="30">
        <v>36</v>
      </c>
      <c r="Q15" s="42">
        <f>G79*(1-1/I40*J15)</f>
        <v>24</v>
      </c>
      <c r="R15" s="30">
        <v>50</v>
      </c>
      <c r="S15" s="42">
        <f>G108*(1-1/I40*J15)</f>
        <v>13.818181818181818</v>
      </c>
      <c r="T15" s="30">
        <v>13</v>
      </c>
      <c r="U15" s="43">
        <f t="shared" si="0"/>
        <v>125.81818181818181</v>
      </c>
      <c r="V15" s="23">
        <f t="shared" si="1"/>
        <v>162</v>
      </c>
    </row>
    <row r="16" spans="1:22" ht="18" customHeight="1">
      <c r="C16" s="44" t="s">
        <v>70</v>
      </c>
      <c r="D16" s="44" t="s">
        <v>46</v>
      </c>
      <c r="E16" s="44" t="s">
        <v>55</v>
      </c>
      <c r="F16" s="44">
        <v>1</v>
      </c>
      <c r="G16" s="44">
        <v>1</v>
      </c>
      <c r="I16" s="40">
        <v>44646</v>
      </c>
      <c r="J16" s="41">
        <v>10</v>
      </c>
      <c r="K16" s="42">
        <f>$G$23*(1-1/I40*J16)</f>
        <v>20.90909090909091</v>
      </c>
      <c r="L16" s="30">
        <v>25</v>
      </c>
      <c r="M16" s="42">
        <f>G45*(1-1/I40*J16)</f>
        <v>18.81818181818182</v>
      </c>
      <c r="N16" s="30">
        <v>35</v>
      </c>
      <c r="O16" s="42">
        <f>G64*(1-1/I40*J16)</f>
        <v>44.606060606060609</v>
      </c>
      <c r="P16" s="30">
        <v>36</v>
      </c>
      <c r="Q16" s="42">
        <f>G79*(1-1/I40*J16)</f>
        <v>23</v>
      </c>
      <c r="R16" s="30">
        <v>50</v>
      </c>
      <c r="S16" s="42">
        <f>G108*(1-1/I40*J16)</f>
        <v>13.242424242424244</v>
      </c>
      <c r="T16" s="30">
        <v>10</v>
      </c>
      <c r="U16" s="43">
        <f t="shared" si="0"/>
        <v>120.57575757575759</v>
      </c>
      <c r="V16" s="23">
        <f t="shared" si="1"/>
        <v>156</v>
      </c>
    </row>
    <row r="17" spans="1:22" ht="18" customHeight="1">
      <c r="C17" s="44" t="s">
        <v>72</v>
      </c>
      <c r="D17" s="44" t="s">
        <v>60</v>
      </c>
      <c r="E17" s="44" t="s">
        <v>31</v>
      </c>
      <c r="F17" s="44">
        <v>3</v>
      </c>
      <c r="G17" s="44">
        <v>1</v>
      </c>
      <c r="I17" s="40">
        <v>44647</v>
      </c>
      <c r="J17" s="41">
        <v>11</v>
      </c>
      <c r="K17" s="42">
        <f>$G$23*(1-1/I40*J17)</f>
        <v>20</v>
      </c>
      <c r="L17" s="30">
        <v>21</v>
      </c>
      <c r="M17" s="42">
        <f>G45*(1-1/I40*J17)</f>
        <v>18</v>
      </c>
      <c r="N17" s="30">
        <v>31</v>
      </c>
      <c r="O17" s="42">
        <f>G64*(1-1/I40*J17)</f>
        <v>42.666666666666664</v>
      </c>
      <c r="P17" s="30">
        <v>36</v>
      </c>
      <c r="Q17" s="42">
        <f>G79*(1-1/I40*J17)</f>
        <v>22</v>
      </c>
      <c r="R17" s="30">
        <v>50</v>
      </c>
      <c r="S17" s="42">
        <f>G108*(1-1/I40*J17)</f>
        <v>12.666666666666666</v>
      </c>
      <c r="T17" s="30">
        <v>6</v>
      </c>
      <c r="U17" s="43">
        <f t="shared" si="0"/>
        <v>115.33333333333333</v>
      </c>
      <c r="V17" s="23">
        <f t="shared" si="1"/>
        <v>144</v>
      </c>
    </row>
    <row r="18" spans="1:22" ht="18" customHeight="1">
      <c r="C18" s="44" t="s">
        <v>74</v>
      </c>
      <c r="D18" s="44" t="s">
        <v>49</v>
      </c>
      <c r="E18" s="44" t="s">
        <v>47</v>
      </c>
      <c r="F18" s="44">
        <v>2</v>
      </c>
      <c r="G18" s="44">
        <v>1</v>
      </c>
      <c r="I18" s="40">
        <v>44648</v>
      </c>
      <c r="J18" s="41">
        <v>12</v>
      </c>
      <c r="K18" s="42">
        <f>$G$23*(1-1/I40*J18)</f>
        <v>19.09090909090909</v>
      </c>
      <c r="L18" s="30">
        <v>18</v>
      </c>
      <c r="M18" s="42">
        <f>G45*(1-1/I40*J18)</f>
        <v>17.18181818181818</v>
      </c>
      <c r="N18" s="30">
        <v>29</v>
      </c>
      <c r="O18" s="42">
        <f>G64*(1-1/I40*J18)</f>
        <v>40.727272727272727</v>
      </c>
      <c r="P18" s="30">
        <v>36</v>
      </c>
      <c r="Q18" s="42">
        <f>G79*(1-1/I40*J18)</f>
        <v>21</v>
      </c>
      <c r="R18" s="30">
        <v>50</v>
      </c>
      <c r="S18" s="42">
        <f>G108*(1-1/I40*J18)</f>
        <v>12.09090909090909</v>
      </c>
      <c r="T18" s="30">
        <v>5</v>
      </c>
      <c r="U18" s="43">
        <f t="shared" si="0"/>
        <v>110.09090909090909</v>
      </c>
      <c r="V18" s="23">
        <f t="shared" si="1"/>
        <v>138</v>
      </c>
    </row>
    <row r="19" spans="1:22" ht="18" customHeight="1">
      <c r="C19" s="44" t="s">
        <v>69</v>
      </c>
      <c r="D19" s="44" t="s">
        <v>55</v>
      </c>
      <c r="E19" s="44" t="s">
        <v>49</v>
      </c>
      <c r="F19" s="44">
        <v>3</v>
      </c>
      <c r="G19" s="44">
        <v>1</v>
      </c>
      <c r="I19" s="40">
        <v>44649</v>
      </c>
      <c r="J19" s="41">
        <v>13</v>
      </c>
      <c r="K19" s="42">
        <f>$G$23*(1-1/I40*J19)</f>
        <v>18.181818181818183</v>
      </c>
      <c r="L19" s="30">
        <v>14</v>
      </c>
      <c r="M19" s="42">
        <f>G45*(1-1/I40*J19)</f>
        <v>16.363636363636363</v>
      </c>
      <c r="N19" s="30">
        <v>29</v>
      </c>
      <c r="O19" s="42">
        <f>G64*(1-1/I40*J19)</f>
        <v>38.787878787878789</v>
      </c>
      <c r="P19" s="30">
        <v>36</v>
      </c>
      <c r="Q19" s="42">
        <f>G79*(1-1/I40*J19)</f>
        <v>20</v>
      </c>
      <c r="R19" s="30">
        <v>50</v>
      </c>
      <c r="S19" s="42">
        <f>G108*(1-1/I40*J19)</f>
        <v>11.515151515151516</v>
      </c>
      <c r="T19" s="30">
        <v>5</v>
      </c>
      <c r="U19" s="43">
        <f t="shared" si="0"/>
        <v>104.84848484848486</v>
      </c>
      <c r="V19" s="23">
        <f t="shared" si="1"/>
        <v>134</v>
      </c>
    </row>
    <row r="20" spans="1:22" ht="18" customHeight="1">
      <c r="C20" s="44" t="s">
        <v>76</v>
      </c>
      <c r="D20" s="44" t="s">
        <v>53</v>
      </c>
      <c r="E20" s="44" t="s">
        <v>30</v>
      </c>
      <c r="F20" s="44">
        <v>2</v>
      </c>
      <c r="G20" s="44">
        <v>1</v>
      </c>
      <c r="I20" s="40">
        <v>44650</v>
      </c>
      <c r="J20" s="41">
        <v>14</v>
      </c>
      <c r="K20" s="42">
        <f>$G$23*(1-1/I40*J20)</f>
        <v>17.27272727272727</v>
      </c>
      <c r="L20" s="30">
        <v>11</v>
      </c>
      <c r="M20" s="42">
        <f>G45*(1-1/I40*J20)</f>
        <v>15.545454545454543</v>
      </c>
      <c r="N20" s="30">
        <v>29</v>
      </c>
      <c r="O20" s="42">
        <f>G64*(1-1/I40*J20)</f>
        <v>36.848484848484844</v>
      </c>
      <c r="P20" s="30">
        <v>36</v>
      </c>
      <c r="Q20" s="42">
        <f>G79*(1-1/I40*J20)</f>
        <v>18.999999999999996</v>
      </c>
      <c r="R20" s="30">
        <v>50</v>
      </c>
      <c r="S20" s="42">
        <f>G108*(1-1/I40*J20)</f>
        <v>10.939393939393938</v>
      </c>
      <c r="T20" s="30">
        <v>5</v>
      </c>
      <c r="U20" s="43">
        <f t="shared" si="0"/>
        <v>99.606060606060595</v>
      </c>
      <c r="V20" s="23">
        <f t="shared" si="1"/>
        <v>131</v>
      </c>
    </row>
    <row r="21" spans="1:22" ht="18" customHeight="1">
      <c r="C21" s="44" t="s">
        <v>69</v>
      </c>
      <c r="D21" s="44"/>
      <c r="E21" s="44"/>
      <c r="F21" s="44">
        <v>2</v>
      </c>
      <c r="G21" s="44">
        <v>0</v>
      </c>
      <c r="I21" s="40">
        <v>44651</v>
      </c>
      <c r="J21" s="41">
        <v>15</v>
      </c>
      <c r="K21" s="42">
        <f>$G$23*(1-1/I40*J21)</f>
        <v>16.363636363636363</v>
      </c>
      <c r="L21" s="30">
        <v>11</v>
      </c>
      <c r="M21" s="42">
        <f>G45*(1-1/I40*J21)</f>
        <v>14.727272727272727</v>
      </c>
      <c r="N21" s="30">
        <v>29</v>
      </c>
      <c r="O21" s="42">
        <f>G64*(1-1/I40*J21)</f>
        <v>34.909090909090907</v>
      </c>
      <c r="P21" s="30">
        <v>36</v>
      </c>
      <c r="Q21" s="42">
        <f>G79*(1-1/I40*J21)</f>
        <v>18</v>
      </c>
      <c r="R21" s="30">
        <v>50</v>
      </c>
      <c r="S21" s="42">
        <f>G108*(1-1/I40*J21)</f>
        <v>10.363636363636363</v>
      </c>
      <c r="T21" s="30">
        <v>2</v>
      </c>
      <c r="U21" s="43">
        <f t="shared" ref="U21:U39" si="2">K21+M21+O21+Q21+S21</f>
        <v>94.36363636363636</v>
      </c>
      <c r="V21" s="23">
        <f t="shared" si="1"/>
        <v>128</v>
      </c>
    </row>
    <row r="22" spans="1:22" ht="15" customHeight="1">
      <c r="C22" s="44" t="s">
        <v>68</v>
      </c>
      <c r="D22" s="44"/>
      <c r="E22" s="44"/>
      <c r="F22" s="44">
        <v>1</v>
      </c>
      <c r="G22" s="44">
        <v>0</v>
      </c>
      <c r="I22" s="40">
        <v>44652</v>
      </c>
      <c r="J22" s="41">
        <v>16</v>
      </c>
      <c r="K22" s="42">
        <f>$G$23*(1-1/I40*J22)</f>
        <v>15.454545454545453</v>
      </c>
      <c r="L22" s="30">
        <v>11</v>
      </c>
      <c r="M22" s="42">
        <f>G45*(1-1/I40*J22)</f>
        <v>13.909090909090908</v>
      </c>
      <c r="N22" s="30">
        <v>25</v>
      </c>
      <c r="O22" s="42">
        <f>G64*(1-1/I40*J22)</f>
        <v>32.969696969696969</v>
      </c>
      <c r="P22" s="30">
        <v>35</v>
      </c>
      <c r="Q22" s="42">
        <f>G79*(1-1/I40*J22)</f>
        <v>17</v>
      </c>
      <c r="R22" s="30">
        <v>50</v>
      </c>
      <c r="S22" s="42">
        <f>G108*(1-1/I40*J22)</f>
        <v>9.7878787878787872</v>
      </c>
      <c r="T22" s="30">
        <v>0</v>
      </c>
      <c r="U22" s="43">
        <f t="shared" si="2"/>
        <v>89.12121212121211</v>
      </c>
      <c r="V22" s="23">
        <f t="shared" si="1"/>
        <v>121</v>
      </c>
    </row>
    <row r="23" spans="1:22" ht="18" customHeight="1">
      <c r="A23" s="31"/>
      <c r="C23" s="69" t="s">
        <v>21</v>
      </c>
      <c r="D23" s="69"/>
      <c r="E23" s="69"/>
      <c r="F23" s="32">
        <f>SUM(F4:F22)</f>
        <v>49</v>
      </c>
      <c r="G23" s="32">
        <f>SUM(G4:G22)</f>
        <v>30</v>
      </c>
      <c r="I23" s="40">
        <v>44653</v>
      </c>
      <c r="J23" s="41">
        <v>17</v>
      </c>
      <c r="K23" s="42">
        <f>$G$23*(1-1/I40*J23)</f>
        <v>14.545454545454547</v>
      </c>
      <c r="L23" s="30">
        <v>7</v>
      </c>
      <c r="M23" s="42">
        <f>G45*(1-1/I40*J23)</f>
        <v>13.090909090909092</v>
      </c>
      <c r="N23" s="30">
        <v>24</v>
      </c>
      <c r="O23" s="42">
        <f>G64*(1-1/I40*J23)</f>
        <v>31.030303030303031</v>
      </c>
      <c r="P23" s="30">
        <v>30</v>
      </c>
      <c r="Q23" s="42">
        <f>G79*(1-1/I40*J23)</f>
        <v>16</v>
      </c>
      <c r="R23" s="30">
        <v>42</v>
      </c>
      <c r="S23" s="42">
        <f>G108*(1-1/I40*J23)</f>
        <v>9.2121212121212128</v>
      </c>
      <c r="T23" s="30">
        <v>0</v>
      </c>
      <c r="U23" s="43">
        <f t="shared" si="2"/>
        <v>83.87878787878789</v>
      </c>
      <c r="V23" s="23">
        <f t="shared" si="1"/>
        <v>103</v>
      </c>
    </row>
    <row r="24" spans="1:22" ht="15" customHeight="1">
      <c r="I24" s="40">
        <v>44654</v>
      </c>
      <c r="J24" s="41">
        <v>18</v>
      </c>
      <c r="K24" s="42">
        <f>$G$23*(1-1/I40*J24)</f>
        <v>13.636363636363637</v>
      </c>
      <c r="L24" s="30">
        <v>5</v>
      </c>
      <c r="M24" s="42">
        <f>G45*(1-1/I40*J24)</f>
        <v>12.272727272727273</v>
      </c>
      <c r="N24" s="30">
        <v>24</v>
      </c>
      <c r="O24" s="42">
        <f>G64*(1-1/I40*J24)</f>
        <v>29.090909090909093</v>
      </c>
      <c r="P24" s="30">
        <v>25</v>
      </c>
      <c r="Q24" s="42">
        <f>G79*(1-1/I40*J24)</f>
        <v>15.000000000000002</v>
      </c>
      <c r="R24" s="30">
        <v>40</v>
      </c>
      <c r="S24" s="42">
        <f>G108*(1-1/I40*J24)</f>
        <v>8.6363636363636367</v>
      </c>
      <c r="T24" s="30">
        <v>0</v>
      </c>
      <c r="U24" s="43">
        <f t="shared" si="2"/>
        <v>78.63636363636364</v>
      </c>
      <c r="V24" s="23">
        <f t="shared" si="1"/>
        <v>94</v>
      </c>
    </row>
    <row r="25" spans="1:22" ht="15" customHeight="1">
      <c r="I25" s="40">
        <v>44655</v>
      </c>
      <c r="J25" s="41">
        <v>19</v>
      </c>
      <c r="K25" s="42">
        <f>$G$23*(1-1/I40*J25)</f>
        <v>12.727272727272727</v>
      </c>
      <c r="L25" s="30">
        <v>5</v>
      </c>
      <c r="M25" s="42">
        <f>G45*(1-1/I40*J25)</f>
        <v>11.454545454545453</v>
      </c>
      <c r="N25" s="30">
        <v>23</v>
      </c>
      <c r="O25" s="42">
        <f>G64*(1-1/I40*J25)</f>
        <v>27.151515151515149</v>
      </c>
      <c r="P25" s="30">
        <v>21</v>
      </c>
      <c r="Q25" s="42">
        <f>G79*(1-1/I40*J25)</f>
        <v>13.999999999999998</v>
      </c>
      <c r="R25" s="30">
        <v>36</v>
      </c>
      <c r="S25" s="42">
        <f>G108*(1-1/I40*J25)</f>
        <v>8.0606060606060606</v>
      </c>
      <c r="T25" s="30">
        <v>0</v>
      </c>
      <c r="U25" s="43">
        <f t="shared" si="2"/>
        <v>73.393939393939391</v>
      </c>
      <c r="V25" s="23">
        <f t="shared" si="1"/>
        <v>85</v>
      </c>
    </row>
    <row r="26" spans="1:22" ht="15.75" customHeight="1">
      <c r="A26" s="64"/>
      <c r="B26" s="64"/>
      <c r="C26" s="66" t="s">
        <v>32</v>
      </c>
      <c r="D26" s="66"/>
      <c r="E26" s="66"/>
      <c r="F26" s="66"/>
      <c r="G26" s="66"/>
      <c r="I26" s="40">
        <v>44656</v>
      </c>
      <c r="J26" s="41">
        <v>20</v>
      </c>
      <c r="K26" s="42">
        <f>$G$23*(1-1/I40*J26)</f>
        <v>11.818181818181818</v>
      </c>
      <c r="L26" s="30">
        <v>3</v>
      </c>
      <c r="M26" s="42">
        <f>G45*(1-1/I40*J26)</f>
        <v>10.636363636363637</v>
      </c>
      <c r="N26" s="30">
        <v>23</v>
      </c>
      <c r="O26" s="42">
        <f>G64*(1-1/I40*J26)</f>
        <v>25.212121212121211</v>
      </c>
      <c r="P26" s="30">
        <v>17</v>
      </c>
      <c r="Q26" s="42">
        <f>G79*(1-1/I40*J26)</f>
        <v>13</v>
      </c>
      <c r="R26" s="30">
        <v>33</v>
      </c>
      <c r="S26" s="42">
        <f>G108*(1-1/I40*J26)</f>
        <v>7.4848484848484844</v>
      </c>
      <c r="T26" s="30">
        <v>0</v>
      </c>
      <c r="U26" s="43">
        <f t="shared" si="2"/>
        <v>68.151515151515156</v>
      </c>
      <c r="V26" s="23">
        <f t="shared" si="1"/>
        <v>76</v>
      </c>
    </row>
    <row r="27" spans="1:22" ht="15.75" customHeight="1">
      <c r="C27" s="34" t="s">
        <v>22</v>
      </c>
      <c r="D27" s="26" t="s">
        <v>23</v>
      </c>
      <c r="E27" s="26" t="s">
        <v>24</v>
      </c>
      <c r="F27" s="26" t="s">
        <v>25</v>
      </c>
      <c r="G27" s="26" t="s">
        <v>26</v>
      </c>
      <c r="I27" s="40">
        <v>44657</v>
      </c>
      <c r="J27" s="41">
        <v>21</v>
      </c>
      <c r="K27" s="42">
        <f>$G$23*(1-1/I40*J27)</f>
        <v>10.90909090909091</v>
      </c>
      <c r="L27" s="30">
        <v>3</v>
      </c>
      <c r="M27" s="42">
        <f>G45*(1-1/I40*J27)</f>
        <v>9.8181818181818183</v>
      </c>
      <c r="N27" s="30">
        <v>23</v>
      </c>
      <c r="O27" s="42">
        <f>G64*(1-1/I40*J27)</f>
        <v>23.272727272727273</v>
      </c>
      <c r="P27" s="30">
        <v>13</v>
      </c>
      <c r="Q27" s="42">
        <f>G79*(1-1/I40*J27)</f>
        <v>12</v>
      </c>
      <c r="R27" s="30">
        <v>30</v>
      </c>
      <c r="S27" s="42">
        <f>G108*(1-1/I40*J27)</f>
        <v>6.9090909090909092</v>
      </c>
      <c r="T27" s="30">
        <v>0</v>
      </c>
      <c r="U27" s="43">
        <f t="shared" si="2"/>
        <v>62.909090909090907</v>
      </c>
      <c r="V27" s="23">
        <f t="shared" si="1"/>
        <v>69</v>
      </c>
    </row>
    <row r="28" spans="1:22" ht="15.75" customHeight="1">
      <c r="C28" s="44" t="s">
        <v>48</v>
      </c>
      <c r="D28" s="44" t="s">
        <v>49</v>
      </c>
      <c r="E28" s="44" t="s">
        <v>54</v>
      </c>
      <c r="F28" s="44">
        <v>3</v>
      </c>
      <c r="G28" s="44">
        <v>2</v>
      </c>
      <c r="I28" s="40">
        <v>44658</v>
      </c>
      <c r="J28" s="41">
        <v>22</v>
      </c>
      <c r="K28" s="42">
        <f>$G$23*(1-1/I40*J28)</f>
        <v>9.9999999999999982</v>
      </c>
      <c r="L28" s="30">
        <v>3</v>
      </c>
      <c r="M28" s="42">
        <f>G45*(1-1/I40*J28)</f>
        <v>8.9999999999999982</v>
      </c>
      <c r="N28" s="30">
        <v>23</v>
      </c>
      <c r="O28" s="42">
        <f>G64*(1-1/I40*J28)</f>
        <v>21.333333333333329</v>
      </c>
      <c r="P28" s="30">
        <v>8</v>
      </c>
      <c r="Q28" s="42">
        <f>G79*(1-1/I40*J28)</f>
        <v>10.999999999999998</v>
      </c>
      <c r="R28" s="30">
        <v>30</v>
      </c>
      <c r="S28" s="42">
        <f>G108*(1-1/I40*J28)</f>
        <v>6.3333333333333321</v>
      </c>
      <c r="T28" s="30">
        <v>0</v>
      </c>
      <c r="U28" s="43">
        <f t="shared" si="2"/>
        <v>57.666666666666657</v>
      </c>
      <c r="V28" s="23">
        <f t="shared" si="1"/>
        <v>64</v>
      </c>
    </row>
    <row r="29" spans="1:22" ht="15.75" customHeight="1">
      <c r="C29" s="44" t="s">
        <v>50</v>
      </c>
      <c r="D29" s="44" t="s">
        <v>31</v>
      </c>
      <c r="E29" s="44" t="s">
        <v>55</v>
      </c>
      <c r="F29" s="44">
        <v>5</v>
      </c>
      <c r="G29" s="44">
        <v>3</v>
      </c>
      <c r="I29" s="40">
        <v>44659</v>
      </c>
      <c r="J29" s="41">
        <v>23</v>
      </c>
      <c r="K29" s="42">
        <f>$G$23*(1-1/I40*J29)</f>
        <v>9.0909090909090899</v>
      </c>
      <c r="L29" s="30">
        <v>3</v>
      </c>
      <c r="M29" s="42">
        <f>G45*(1-1/I40*J29)</f>
        <v>8.1818181818181799</v>
      </c>
      <c r="N29" s="30">
        <v>18</v>
      </c>
      <c r="O29" s="42">
        <f>G64*(1-1/I40*J29)</f>
        <v>19.393939393939391</v>
      </c>
      <c r="P29" s="30">
        <v>6</v>
      </c>
      <c r="Q29" s="42">
        <f>G79*(1-1/I40*J29)</f>
        <v>9.9999999999999982</v>
      </c>
      <c r="R29" s="30">
        <v>25</v>
      </c>
      <c r="S29" s="42">
        <f>G108*(1-1/I40*J29)</f>
        <v>5.7575757575757569</v>
      </c>
      <c r="T29" s="30">
        <v>0</v>
      </c>
      <c r="U29" s="43">
        <f t="shared" si="2"/>
        <v>52.424242424242415</v>
      </c>
      <c r="V29" s="23">
        <f t="shared" si="1"/>
        <v>52</v>
      </c>
    </row>
    <row r="30" spans="1:22" ht="15.75" customHeight="1">
      <c r="C30" s="44" t="s">
        <v>51</v>
      </c>
      <c r="D30" s="44" t="s">
        <v>30</v>
      </c>
      <c r="E30" s="44" t="s">
        <v>49</v>
      </c>
      <c r="F30" s="44">
        <v>3</v>
      </c>
      <c r="G30" s="44">
        <v>3</v>
      </c>
      <c r="I30" s="40">
        <v>44660</v>
      </c>
      <c r="J30" s="41">
        <v>24</v>
      </c>
      <c r="K30" s="42">
        <f>$G$23*(1-1/I40*J30)</f>
        <v>8.1818181818181817</v>
      </c>
      <c r="L30" s="30">
        <v>3</v>
      </c>
      <c r="M30" s="42">
        <f>G45*(1-1/I40*J30)</f>
        <v>7.3636363636363633</v>
      </c>
      <c r="N30" s="30">
        <v>18</v>
      </c>
      <c r="O30" s="42">
        <f>G64*(1-1/I40*J30)</f>
        <v>17.454545454545453</v>
      </c>
      <c r="P30" s="30">
        <v>0</v>
      </c>
      <c r="Q30" s="42">
        <f>G79*(1-1/I40*J30)</f>
        <v>9</v>
      </c>
      <c r="R30" s="30">
        <v>21</v>
      </c>
      <c r="S30" s="42">
        <f>G108*(1-1/I40*J30)</f>
        <v>5.1818181818181817</v>
      </c>
      <c r="T30" s="30">
        <v>0</v>
      </c>
      <c r="U30" s="43">
        <f t="shared" si="2"/>
        <v>47.18181818181818</v>
      </c>
      <c r="V30" s="23">
        <f t="shared" si="1"/>
        <v>42</v>
      </c>
    </row>
    <row r="31" spans="1:22" ht="15.75" customHeight="1">
      <c r="C31" s="44" t="s">
        <v>57</v>
      </c>
      <c r="D31" s="44" t="s">
        <v>46</v>
      </c>
      <c r="E31" s="44" t="s">
        <v>55</v>
      </c>
      <c r="F31" s="44">
        <v>4</v>
      </c>
      <c r="G31" s="44">
        <v>2</v>
      </c>
      <c r="I31" s="40">
        <v>44661</v>
      </c>
      <c r="J31" s="41">
        <v>25</v>
      </c>
      <c r="K31" s="42">
        <f>$G$23*(1-1/I40*J31)</f>
        <v>7.2727272727272734</v>
      </c>
      <c r="L31" s="30">
        <v>1</v>
      </c>
      <c r="M31" s="42">
        <f>G45*(1-1/I40*J31)</f>
        <v>6.5454545454545459</v>
      </c>
      <c r="N31" s="30">
        <v>15</v>
      </c>
      <c r="O31" s="42">
        <f>G64*(1-1/I40*J31)</f>
        <v>15.515151515151516</v>
      </c>
      <c r="P31" s="30">
        <v>0</v>
      </c>
      <c r="Q31" s="42">
        <f>G79*(1-1/I40*J31)</f>
        <v>8</v>
      </c>
      <c r="R31" s="30">
        <v>18</v>
      </c>
      <c r="S31" s="42">
        <f>G108*(1-1/I40*J31)</f>
        <v>4.6060606060606064</v>
      </c>
      <c r="T31" s="30">
        <v>0</v>
      </c>
      <c r="U31" s="43">
        <f t="shared" si="2"/>
        <v>41.939393939393945</v>
      </c>
      <c r="V31" s="23">
        <f t="shared" si="1"/>
        <v>34</v>
      </c>
    </row>
    <row r="32" spans="1:22" ht="15.75" customHeight="1">
      <c r="C32" s="44" t="s">
        <v>58</v>
      </c>
      <c r="D32" s="44" t="s">
        <v>59</v>
      </c>
      <c r="E32" s="44" t="s">
        <v>60</v>
      </c>
      <c r="F32" s="44">
        <v>5</v>
      </c>
      <c r="G32" s="44">
        <v>2</v>
      </c>
      <c r="I32" s="40">
        <v>44662</v>
      </c>
      <c r="J32" s="41">
        <v>26</v>
      </c>
      <c r="K32" s="42">
        <f>$G$23*(1-1/I40*J32)</f>
        <v>6.3636363636363651</v>
      </c>
      <c r="L32" s="30">
        <v>1</v>
      </c>
      <c r="M32" s="42">
        <f>G45*(1-1/I40*J32)</f>
        <v>5.7272727272727284</v>
      </c>
      <c r="N32" s="30">
        <v>15</v>
      </c>
      <c r="O32" s="42">
        <f>G64*(1-1/I40*J32)</f>
        <v>13.575757575757578</v>
      </c>
      <c r="P32" s="30">
        <v>0</v>
      </c>
      <c r="Q32" s="42">
        <f>G79*(1-1/I40*J32)</f>
        <v>7.0000000000000009</v>
      </c>
      <c r="R32" s="30">
        <v>18</v>
      </c>
      <c r="S32" s="42">
        <f>G108*(1-1/I40*J32)</f>
        <v>4.0303030303030312</v>
      </c>
      <c r="T32" s="30">
        <v>0</v>
      </c>
      <c r="U32" s="43">
        <f t="shared" si="2"/>
        <v>36.696969696969703</v>
      </c>
      <c r="V32" s="23">
        <f t="shared" si="1"/>
        <v>34</v>
      </c>
    </row>
    <row r="33" spans="3:22" ht="15.75" customHeight="1">
      <c r="C33" s="44" t="s">
        <v>61</v>
      </c>
      <c r="D33" s="44" t="s">
        <v>56</v>
      </c>
      <c r="E33" s="44" t="s">
        <v>55</v>
      </c>
      <c r="F33" s="44">
        <v>1</v>
      </c>
      <c r="G33" s="44">
        <v>1</v>
      </c>
      <c r="I33" s="40">
        <v>44663</v>
      </c>
      <c r="J33" s="41">
        <v>27</v>
      </c>
      <c r="K33" s="42">
        <f>$G$23*(1-1/I40*J33)</f>
        <v>5.4545454545454533</v>
      </c>
      <c r="L33" s="30">
        <v>0</v>
      </c>
      <c r="M33" s="42">
        <f>G45*(1-1/I40*J33)</f>
        <v>4.9090909090909074</v>
      </c>
      <c r="N33" s="30">
        <v>15</v>
      </c>
      <c r="O33" s="42">
        <f>G64*(1-1/I40*J33)</f>
        <v>11.636363636363633</v>
      </c>
      <c r="P33" s="30">
        <v>0</v>
      </c>
      <c r="Q33" s="42">
        <f>G79*(1-1/I40*J33)</f>
        <v>5.9999999999999982</v>
      </c>
      <c r="R33" s="30">
        <v>15</v>
      </c>
      <c r="S33" s="42">
        <f>G108*(1-1/I40*J33)</f>
        <v>3.4545454545454537</v>
      </c>
      <c r="T33" s="30">
        <v>0</v>
      </c>
      <c r="U33" s="43">
        <f t="shared" si="2"/>
        <v>31.454545454545446</v>
      </c>
      <c r="V33" s="23">
        <f t="shared" si="1"/>
        <v>30</v>
      </c>
    </row>
    <row r="34" spans="3:22" ht="15.75" customHeight="1">
      <c r="C34" s="44" t="s">
        <v>62</v>
      </c>
      <c r="D34" s="44" t="s">
        <v>46</v>
      </c>
      <c r="E34" s="44" t="s">
        <v>56</v>
      </c>
      <c r="F34" s="44">
        <v>3</v>
      </c>
      <c r="G34" s="44">
        <v>2</v>
      </c>
      <c r="I34" s="40">
        <v>44664</v>
      </c>
      <c r="J34" s="41">
        <v>28</v>
      </c>
      <c r="K34" s="42">
        <f>$G$23*(1-1/I40*J34)</f>
        <v>4.545454545454545</v>
      </c>
      <c r="L34" s="30">
        <v>0</v>
      </c>
      <c r="M34" s="42">
        <f>G45*(1-1/I40*J34)</f>
        <v>4.0909090909090899</v>
      </c>
      <c r="N34" s="30">
        <v>15</v>
      </c>
      <c r="O34" s="42">
        <f>G64*(1-1/I40*J34)</f>
        <v>9.6969696969696955</v>
      </c>
      <c r="P34" s="30">
        <v>0</v>
      </c>
      <c r="Q34" s="42">
        <f>G79*(1-1/I40*J34)</f>
        <v>4.9999999999999991</v>
      </c>
      <c r="R34" s="30">
        <v>11</v>
      </c>
      <c r="S34" s="42">
        <f>G108*(1-1/I40*J34)</f>
        <v>2.8787878787878785</v>
      </c>
      <c r="T34" s="30">
        <v>0</v>
      </c>
      <c r="U34" s="43">
        <f t="shared" si="2"/>
        <v>26.212121212121207</v>
      </c>
      <c r="V34" s="23">
        <f t="shared" si="1"/>
        <v>26</v>
      </c>
    </row>
    <row r="35" spans="3:22" ht="15.75" customHeight="1">
      <c r="C35" s="44" t="s">
        <v>63</v>
      </c>
      <c r="D35" s="44" t="s">
        <v>46</v>
      </c>
      <c r="E35" s="44" t="s">
        <v>31</v>
      </c>
      <c r="F35" s="44">
        <v>1</v>
      </c>
      <c r="G35" s="44">
        <v>1</v>
      </c>
      <c r="I35" s="40">
        <v>44665</v>
      </c>
      <c r="J35" s="41">
        <v>29</v>
      </c>
      <c r="K35" s="42">
        <f>$G$23*(1-1/I40*J35)</f>
        <v>3.6363636363636367</v>
      </c>
      <c r="L35" s="30">
        <v>0</v>
      </c>
      <c r="M35" s="42">
        <f>G45*(1-1/I40*J35)</f>
        <v>3.2727272727272729</v>
      </c>
      <c r="N35" s="30">
        <v>10</v>
      </c>
      <c r="O35" s="42">
        <f>G64*(1-1/I40*J35)</f>
        <v>7.7575757575757578</v>
      </c>
      <c r="P35" s="30">
        <v>0</v>
      </c>
      <c r="Q35" s="42">
        <f>G79*(1-1/I40*J35)</f>
        <v>4</v>
      </c>
      <c r="R35" s="30">
        <v>8</v>
      </c>
      <c r="S35" s="42">
        <f>G108*(1-1/I40*J35)</f>
        <v>2.3030303030303032</v>
      </c>
      <c r="T35" s="30">
        <v>0</v>
      </c>
      <c r="U35" s="43">
        <f t="shared" si="2"/>
        <v>20.969696969696972</v>
      </c>
      <c r="V35" s="23">
        <f t="shared" si="1"/>
        <v>18</v>
      </c>
    </row>
    <row r="36" spans="3:22" ht="15.75" customHeight="1">
      <c r="C36" s="44" t="s">
        <v>64</v>
      </c>
      <c r="D36" s="44" t="s">
        <v>59</v>
      </c>
      <c r="E36" s="44"/>
      <c r="F36" s="44">
        <v>2</v>
      </c>
      <c r="G36" s="44">
        <v>1</v>
      </c>
      <c r="I36" s="40">
        <v>44666</v>
      </c>
      <c r="J36" s="41">
        <v>30</v>
      </c>
      <c r="K36" s="42">
        <f>$G$23*(1-1/I40*J36)</f>
        <v>2.7272727272727249</v>
      </c>
      <c r="L36" s="30">
        <v>0</v>
      </c>
      <c r="M36" s="42">
        <f>G45*(1-1/I40*J36)</f>
        <v>2.4545454545454524</v>
      </c>
      <c r="N36" s="30">
        <v>8</v>
      </c>
      <c r="O36" s="42">
        <f>G64*(1-1/I40*J36)</f>
        <v>5.818181818181813</v>
      </c>
      <c r="P36" s="30">
        <v>0</v>
      </c>
      <c r="Q36" s="42">
        <f>G79*(1-1/I40*J36)</f>
        <v>2.9999999999999973</v>
      </c>
      <c r="R36" s="30">
        <v>3</v>
      </c>
      <c r="S36" s="42">
        <f>G108*(1-1/I40*J36)</f>
        <v>1.7272727272727257</v>
      </c>
      <c r="T36" s="30">
        <v>0</v>
      </c>
      <c r="U36" s="43">
        <f t="shared" si="2"/>
        <v>15.727272727272712</v>
      </c>
      <c r="V36" s="23">
        <f t="shared" si="1"/>
        <v>11</v>
      </c>
    </row>
    <row r="37" spans="3:22" ht="15.75" customHeight="1">
      <c r="C37" s="44" t="s">
        <v>65</v>
      </c>
      <c r="D37" s="44" t="s">
        <v>49</v>
      </c>
      <c r="E37" s="44"/>
      <c r="F37" s="44">
        <v>3</v>
      </c>
      <c r="G37" s="44">
        <v>1</v>
      </c>
      <c r="I37" s="40">
        <v>44667</v>
      </c>
      <c r="J37" s="41">
        <v>31</v>
      </c>
      <c r="K37" s="42">
        <f>$G$23*(1-1/I40*J37)</f>
        <v>1.8181818181818166</v>
      </c>
      <c r="L37" s="30">
        <v>0</v>
      </c>
      <c r="M37" s="42">
        <f>G45*(1-1/I40*J37)</f>
        <v>1.6363636363636349</v>
      </c>
      <c r="N37" s="30">
        <v>3</v>
      </c>
      <c r="O37" s="42">
        <f>G64*(1-1/I40*J37)</f>
        <v>3.8787878787878753</v>
      </c>
      <c r="P37" s="30">
        <v>0</v>
      </c>
      <c r="Q37" s="42">
        <f>G79*(1-1/I40*J37)</f>
        <v>1.9999999999999982</v>
      </c>
      <c r="R37" s="30">
        <v>3</v>
      </c>
      <c r="S37" s="42">
        <f>G108*(1-1/I40*J37)</f>
        <v>1.1515151515151505</v>
      </c>
      <c r="T37" s="30">
        <v>0</v>
      </c>
      <c r="U37" s="43">
        <f t="shared" si="2"/>
        <v>10.484848484848476</v>
      </c>
      <c r="V37" s="23">
        <f t="shared" si="1"/>
        <v>6</v>
      </c>
    </row>
    <row r="38" spans="3:22" ht="15.75" customHeight="1">
      <c r="C38" s="44" t="s">
        <v>67</v>
      </c>
      <c r="D38" s="44" t="s">
        <v>55</v>
      </c>
      <c r="E38" s="44" t="s">
        <v>46</v>
      </c>
      <c r="F38" s="44">
        <v>3</v>
      </c>
      <c r="G38" s="44">
        <v>2</v>
      </c>
      <c r="I38" s="40">
        <v>44668</v>
      </c>
      <c r="J38" s="41">
        <v>32</v>
      </c>
      <c r="K38" s="42">
        <f>$G$23*(1-1/I40*J38)</f>
        <v>0.90909090909090828</v>
      </c>
      <c r="L38" s="30">
        <v>0</v>
      </c>
      <c r="M38" s="42">
        <f>G45*(1-1/I40*J38)</f>
        <v>0.81818181818181746</v>
      </c>
      <c r="N38" s="30">
        <v>2</v>
      </c>
      <c r="O38" s="42">
        <f>G64*(1-1/I40*J38)</f>
        <v>1.9393939393939377</v>
      </c>
      <c r="P38" s="30">
        <v>0</v>
      </c>
      <c r="Q38" s="42">
        <f>G79*(1-1/I40*J38)</f>
        <v>0.99999999999999911</v>
      </c>
      <c r="R38" s="30">
        <v>0</v>
      </c>
      <c r="S38" s="42">
        <f>G108*(1-1/I40*J38)</f>
        <v>0.57575757575757525</v>
      </c>
      <c r="T38" s="30">
        <v>0</v>
      </c>
      <c r="U38" s="43">
        <f t="shared" si="2"/>
        <v>5.2424242424242378</v>
      </c>
      <c r="V38" s="23">
        <f t="shared" si="1"/>
        <v>2</v>
      </c>
    </row>
    <row r="39" spans="3:22" ht="15.75" customHeight="1">
      <c r="C39" s="44" t="s">
        <v>71</v>
      </c>
      <c r="D39" s="44" t="s">
        <v>46</v>
      </c>
      <c r="E39" s="44" t="s">
        <v>55</v>
      </c>
      <c r="F39" s="44">
        <v>2</v>
      </c>
      <c r="G39" s="44">
        <v>1</v>
      </c>
      <c r="I39" s="40">
        <v>44669</v>
      </c>
      <c r="J39" s="41">
        <v>33</v>
      </c>
      <c r="K39" s="42">
        <f>$G$23*(1-1/I40*J39)</f>
        <v>0</v>
      </c>
      <c r="L39" s="30">
        <v>0</v>
      </c>
      <c r="M39" s="42">
        <f>G45*(1-1/I40*J39)</f>
        <v>0</v>
      </c>
      <c r="N39" s="30">
        <v>0</v>
      </c>
      <c r="O39" s="42">
        <f>G64*(1-1/I40*J39)</f>
        <v>0</v>
      </c>
      <c r="P39" s="30">
        <v>0</v>
      </c>
      <c r="Q39" s="42">
        <f>G79*(1-1/I40*J39)</f>
        <v>0</v>
      </c>
      <c r="R39" s="30">
        <v>0</v>
      </c>
      <c r="S39" s="42">
        <f>G108*(1-1/I40*J39)</f>
        <v>0</v>
      </c>
      <c r="T39" s="30">
        <v>0</v>
      </c>
      <c r="U39" s="43">
        <f t="shared" si="2"/>
        <v>0</v>
      </c>
      <c r="V39" s="23">
        <f t="shared" si="1"/>
        <v>0</v>
      </c>
    </row>
    <row r="40" spans="3:22" ht="15.75" customHeight="1">
      <c r="C40" s="44" t="s">
        <v>75</v>
      </c>
      <c r="D40" s="44" t="s">
        <v>56</v>
      </c>
      <c r="E40" s="44" t="s">
        <v>55</v>
      </c>
      <c r="F40" s="44">
        <v>3</v>
      </c>
      <c r="G40" s="44">
        <v>2</v>
      </c>
      <c r="I40" s="50">
        <f>COUNTA(I6:I39)-1</f>
        <v>33</v>
      </c>
    </row>
    <row r="41" spans="3:22" ht="15.75" customHeight="1">
      <c r="C41" s="44" t="s">
        <v>69</v>
      </c>
      <c r="D41" s="44" t="s">
        <v>46</v>
      </c>
      <c r="E41" s="44" t="s">
        <v>49</v>
      </c>
      <c r="F41" s="44">
        <v>3</v>
      </c>
      <c r="G41" s="44">
        <v>2</v>
      </c>
    </row>
    <row r="42" spans="3:22" ht="15.75" customHeight="1">
      <c r="C42" s="44" t="s">
        <v>77</v>
      </c>
      <c r="D42" s="44" t="s">
        <v>49</v>
      </c>
      <c r="E42" s="44"/>
      <c r="F42" s="44">
        <v>3</v>
      </c>
      <c r="G42" s="44">
        <v>2</v>
      </c>
    </row>
    <row r="43" spans="3:22" ht="15.75" customHeight="1">
      <c r="C43" s="44" t="s">
        <v>69</v>
      </c>
      <c r="D43" s="44"/>
      <c r="E43" s="44"/>
      <c r="F43" s="44">
        <v>3</v>
      </c>
      <c r="G43" s="44">
        <v>0</v>
      </c>
    </row>
    <row r="44" spans="3:22" ht="16.5" customHeight="1">
      <c r="C44" s="44" t="s">
        <v>68</v>
      </c>
      <c r="D44" s="44"/>
      <c r="E44" s="44"/>
      <c r="F44" s="44">
        <v>1</v>
      </c>
      <c r="G44" s="44">
        <v>0</v>
      </c>
    </row>
    <row r="45" spans="3:22" ht="16.5" customHeight="1">
      <c r="C45" s="67" t="s">
        <v>21</v>
      </c>
      <c r="D45" s="67"/>
      <c r="E45" s="67"/>
      <c r="F45" s="37">
        <f>SUM(F28:F44)</f>
        <v>48</v>
      </c>
      <c r="G45" s="37">
        <f>SUM(G28:G44)</f>
        <v>27</v>
      </c>
    </row>
    <row r="46" spans="3:22" ht="16.5" customHeight="1"/>
    <row r="47" spans="3:22" ht="15.75" customHeight="1"/>
    <row r="48" spans="3:22" ht="15.75" customHeight="1">
      <c r="C48" s="68" t="s">
        <v>33</v>
      </c>
      <c r="D48" s="68"/>
      <c r="E48" s="68"/>
      <c r="F48" s="68"/>
      <c r="G48" s="68"/>
    </row>
    <row r="49" spans="1:8" ht="15.75" customHeight="1">
      <c r="A49" s="38"/>
      <c r="C49" s="26" t="s">
        <v>22</v>
      </c>
      <c r="D49" s="26" t="s">
        <v>23</v>
      </c>
      <c r="E49" s="26" t="s">
        <v>24</v>
      </c>
      <c r="F49" s="26" t="s">
        <v>25</v>
      </c>
      <c r="G49" s="26" t="s">
        <v>26</v>
      </c>
      <c r="H49" s="39"/>
    </row>
    <row r="50" spans="1:8" ht="15.75" customHeight="1">
      <c r="A50" s="38"/>
      <c r="C50" s="44" t="s">
        <v>78</v>
      </c>
      <c r="D50" s="44" t="s">
        <v>56</v>
      </c>
      <c r="E50" s="44" t="s">
        <v>53</v>
      </c>
      <c r="F50" s="44">
        <v>3</v>
      </c>
      <c r="G50" s="44">
        <v>1</v>
      </c>
      <c r="H50" s="39"/>
    </row>
    <row r="51" spans="1:8" ht="15.75" customHeight="1">
      <c r="A51" s="38"/>
      <c r="C51" s="44" t="s">
        <v>79</v>
      </c>
      <c r="D51" s="44" t="s">
        <v>53</v>
      </c>
      <c r="E51" s="44" t="s">
        <v>59</v>
      </c>
      <c r="F51" s="44">
        <v>3</v>
      </c>
      <c r="G51" s="44">
        <v>1</v>
      </c>
      <c r="H51" s="39"/>
    </row>
    <row r="52" spans="1:8" ht="15.75" customHeight="1">
      <c r="A52" s="38"/>
      <c r="C52" s="44" t="s">
        <v>80</v>
      </c>
      <c r="D52" s="44" t="s">
        <v>59</v>
      </c>
      <c r="E52" s="44" t="s">
        <v>56</v>
      </c>
      <c r="F52" s="44">
        <v>3</v>
      </c>
      <c r="G52" s="44">
        <v>1</v>
      </c>
      <c r="H52" s="39"/>
    </row>
    <row r="53" spans="1:8" ht="15.75" customHeight="1">
      <c r="A53" s="38"/>
      <c r="C53" s="44" t="s">
        <v>86</v>
      </c>
      <c r="D53" s="44"/>
      <c r="E53" s="44"/>
      <c r="F53" s="44">
        <v>5</v>
      </c>
      <c r="G53" s="44">
        <v>5</v>
      </c>
      <c r="H53" s="39"/>
    </row>
    <row r="54" spans="1:8" ht="15.75" customHeight="1">
      <c r="A54" s="38"/>
      <c r="C54" s="44" t="s">
        <v>81</v>
      </c>
      <c r="D54" s="44" t="s">
        <v>49</v>
      </c>
      <c r="E54" s="44"/>
      <c r="F54" s="44">
        <v>5</v>
      </c>
      <c r="G54" s="44">
        <v>20</v>
      </c>
      <c r="H54" s="39"/>
    </row>
    <row r="55" spans="1:8" ht="15.75" customHeight="1">
      <c r="A55" s="38"/>
      <c r="C55" s="44" t="s">
        <v>82</v>
      </c>
      <c r="D55" s="44" t="s">
        <v>49</v>
      </c>
      <c r="E55" s="44"/>
      <c r="F55" s="44">
        <v>5</v>
      </c>
      <c r="G55" s="44">
        <v>20</v>
      </c>
      <c r="H55" s="39"/>
    </row>
    <row r="56" spans="1:8" ht="15.75" customHeight="1">
      <c r="A56" s="38"/>
      <c r="C56" s="44" t="s">
        <v>84</v>
      </c>
      <c r="D56" s="44" t="s">
        <v>46</v>
      </c>
      <c r="E56" s="44" t="s">
        <v>55</v>
      </c>
      <c r="F56" s="44">
        <v>3</v>
      </c>
      <c r="G56" s="44">
        <v>5</v>
      </c>
      <c r="H56" s="39"/>
    </row>
    <row r="57" spans="1:8" ht="15.75" customHeight="1">
      <c r="A57" s="38"/>
      <c r="C57" s="44" t="s">
        <v>83</v>
      </c>
      <c r="D57" s="44" t="s">
        <v>49</v>
      </c>
      <c r="E57" s="44"/>
      <c r="F57" s="44">
        <v>4</v>
      </c>
      <c r="G57" s="44">
        <v>5</v>
      </c>
      <c r="H57" s="39"/>
    </row>
    <row r="58" spans="1:8" ht="15.75" customHeight="1">
      <c r="A58" s="38"/>
      <c r="C58" s="44" t="s">
        <v>85</v>
      </c>
      <c r="D58" s="44" t="s">
        <v>49</v>
      </c>
      <c r="E58" s="44"/>
      <c r="F58" s="44">
        <v>4</v>
      </c>
      <c r="G58" s="44">
        <v>5</v>
      </c>
      <c r="H58" s="39"/>
    </row>
    <row r="59" spans="1:8" ht="15.75" customHeight="1">
      <c r="A59" s="38"/>
      <c r="C59" s="44" t="s">
        <v>96</v>
      </c>
      <c r="D59" s="44" t="s">
        <v>46</v>
      </c>
      <c r="E59" s="44"/>
      <c r="F59" s="44">
        <v>1</v>
      </c>
      <c r="G59" s="44">
        <v>1</v>
      </c>
      <c r="H59" s="39"/>
    </row>
    <row r="60" spans="1:8" ht="15.75" customHeight="1">
      <c r="A60" s="38"/>
      <c r="C60" s="44"/>
      <c r="D60" s="44"/>
      <c r="E60" s="44"/>
      <c r="F60" s="44"/>
      <c r="G60" s="44"/>
      <c r="H60" s="39"/>
    </row>
    <row r="61" spans="1:8" ht="15.75" customHeight="1">
      <c r="A61" s="38"/>
      <c r="C61" s="44"/>
      <c r="D61" s="44"/>
      <c r="E61" s="44"/>
      <c r="F61" s="44"/>
      <c r="G61" s="44"/>
      <c r="H61" s="39"/>
    </row>
    <row r="62" spans="1:8" ht="15.75" customHeight="1">
      <c r="A62" s="38"/>
      <c r="C62" s="44"/>
      <c r="D62" s="44"/>
      <c r="E62" s="44"/>
      <c r="F62" s="44"/>
      <c r="G62" s="44"/>
      <c r="H62" s="39"/>
    </row>
    <row r="63" spans="1:8" ht="15.75" customHeight="1">
      <c r="C63" s="44"/>
      <c r="D63" s="44"/>
      <c r="E63" s="44"/>
      <c r="F63" s="44"/>
      <c r="G63" s="44"/>
    </row>
    <row r="64" spans="1:8" ht="15.75" customHeight="1">
      <c r="C64" s="69" t="s">
        <v>21</v>
      </c>
      <c r="D64" s="69"/>
      <c r="E64" s="69"/>
      <c r="F64" s="32">
        <f>SUM(F50:F63)</f>
        <v>36</v>
      </c>
      <c r="G64" s="32">
        <f>SUM(G50:G63)</f>
        <v>64</v>
      </c>
    </row>
    <row r="65" spans="1:7" ht="15.75" customHeight="1"/>
    <row r="66" spans="1:7" ht="15.75" customHeight="1">
      <c r="C66" s="66" t="s">
        <v>34</v>
      </c>
      <c r="D66" s="66"/>
      <c r="E66" s="66"/>
      <c r="F66" s="66"/>
      <c r="G66" s="66"/>
    </row>
    <row r="67" spans="1:7" ht="15.75" customHeight="1">
      <c r="C67" s="34" t="s">
        <v>22</v>
      </c>
      <c r="D67" s="26" t="s">
        <v>23</v>
      </c>
      <c r="E67" s="26" t="s">
        <v>24</v>
      </c>
      <c r="F67" s="26" t="s">
        <v>25</v>
      </c>
      <c r="G67" s="26" t="s">
        <v>26</v>
      </c>
    </row>
    <row r="68" spans="1:7" ht="15.75" customHeight="1">
      <c r="C68" s="46" t="s">
        <v>87</v>
      </c>
      <c r="D68" s="44" t="s">
        <v>60</v>
      </c>
      <c r="E68" s="44" t="s">
        <v>46</v>
      </c>
      <c r="F68" s="44">
        <v>2</v>
      </c>
      <c r="G68" s="44">
        <v>2</v>
      </c>
    </row>
    <row r="69" spans="1:7" ht="15.75" customHeight="1">
      <c r="C69" s="46" t="s">
        <v>88</v>
      </c>
      <c r="D69" s="44" t="s">
        <v>53</v>
      </c>
      <c r="E69" s="44" t="s">
        <v>60</v>
      </c>
      <c r="F69" s="44">
        <v>3</v>
      </c>
      <c r="G69" s="44">
        <v>2</v>
      </c>
    </row>
    <row r="70" spans="1:7" ht="15.75" customHeight="1">
      <c r="C70" s="46" t="s">
        <v>89</v>
      </c>
      <c r="D70" s="44" t="s">
        <v>53</v>
      </c>
      <c r="E70" s="44"/>
      <c r="F70" s="44">
        <v>2</v>
      </c>
      <c r="G70" s="44">
        <v>2</v>
      </c>
    </row>
    <row r="71" spans="1:7" ht="15.75" customHeight="1">
      <c r="C71" s="46" t="s">
        <v>90</v>
      </c>
      <c r="D71" s="44" t="s">
        <v>30</v>
      </c>
      <c r="E71" s="44" t="s">
        <v>56</v>
      </c>
      <c r="F71" s="44">
        <v>3</v>
      </c>
      <c r="G71" s="44">
        <v>2</v>
      </c>
    </row>
    <row r="72" spans="1:7" ht="15.75" customHeight="1">
      <c r="C72" s="46" t="s">
        <v>91</v>
      </c>
      <c r="D72" s="44" t="s">
        <v>56</v>
      </c>
      <c r="E72" s="44" t="s">
        <v>30</v>
      </c>
      <c r="F72" s="44">
        <v>3</v>
      </c>
      <c r="G72" s="44">
        <v>3</v>
      </c>
    </row>
    <row r="73" spans="1:7" ht="15.75" customHeight="1">
      <c r="C73" s="46" t="s">
        <v>92</v>
      </c>
      <c r="D73" s="44" t="s">
        <v>53</v>
      </c>
      <c r="E73" s="44" t="s">
        <v>56</v>
      </c>
      <c r="F73" s="44">
        <v>4</v>
      </c>
      <c r="G73" s="44">
        <v>4</v>
      </c>
    </row>
    <row r="74" spans="1:7" ht="15.75" customHeight="1">
      <c r="C74" s="46" t="s">
        <v>94</v>
      </c>
      <c r="D74" s="44" t="s">
        <v>30</v>
      </c>
      <c r="E74" s="44" t="s">
        <v>53</v>
      </c>
      <c r="F74" s="44">
        <v>5</v>
      </c>
      <c r="G74" s="44">
        <v>10</v>
      </c>
    </row>
    <row r="75" spans="1:7" ht="15.75" customHeight="1">
      <c r="C75" s="46" t="s">
        <v>95</v>
      </c>
      <c r="D75" s="44" t="s">
        <v>53</v>
      </c>
      <c r="E75" s="44"/>
      <c r="F75" s="44">
        <v>4</v>
      </c>
      <c r="G75" s="44">
        <v>2</v>
      </c>
    </row>
    <row r="76" spans="1:7" ht="15.75" customHeight="1">
      <c r="C76" s="46" t="s">
        <v>97</v>
      </c>
      <c r="D76" s="44"/>
      <c r="E76" s="44"/>
      <c r="F76" s="44">
        <v>4</v>
      </c>
      <c r="G76" s="44">
        <v>2</v>
      </c>
    </row>
    <row r="77" spans="1:7" ht="15.75" customHeight="1">
      <c r="A77" s="64"/>
      <c r="B77" s="64"/>
      <c r="C77" s="44" t="s">
        <v>93</v>
      </c>
      <c r="D77" s="44" t="s">
        <v>53</v>
      </c>
      <c r="E77" s="46"/>
      <c r="F77" s="45">
        <v>5</v>
      </c>
      <c r="G77" s="45">
        <v>4</v>
      </c>
    </row>
    <row r="78" spans="1:7" ht="15.75" customHeight="1">
      <c r="A78" s="47"/>
      <c r="B78" s="47"/>
      <c r="C78" s="44" t="s">
        <v>98</v>
      </c>
      <c r="D78" s="44"/>
      <c r="E78" s="46"/>
      <c r="F78" s="45">
        <v>15</v>
      </c>
      <c r="G78" s="45">
        <v>0</v>
      </c>
    </row>
    <row r="79" spans="1:7" ht="15.75" customHeight="1">
      <c r="C79" s="67" t="s">
        <v>21</v>
      </c>
      <c r="D79" s="67"/>
      <c r="E79" s="67"/>
      <c r="F79" s="37">
        <f>SUM(F68:F78)</f>
        <v>50</v>
      </c>
      <c r="G79" s="37">
        <f>SUM(G68:G78)</f>
        <v>33</v>
      </c>
    </row>
    <row r="80" spans="1:7" ht="15.75" customHeight="1"/>
    <row r="81" spans="1:10" ht="15.75" customHeight="1">
      <c r="C81" s="68" t="s">
        <v>35</v>
      </c>
      <c r="D81" s="68"/>
      <c r="E81" s="68"/>
      <c r="F81" s="68"/>
      <c r="G81" s="68"/>
    </row>
    <row r="82" spans="1:10" ht="15.75" customHeight="1">
      <c r="C82" s="26" t="s">
        <v>22</v>
      </c>
      <c r="D82" s="26" t="s">
        <v>23</v>
      </c>
      <c r="E82" s="26" t="s">
        <v>24</v>
      </c>
      <c r="F82" s="26" t="s">
        <v>25</v>
      </c>
      <c r="G82" s="26" t="s">
        <v>26</v>
      </c>
    </row>
    <row r="83" spans="1:10" ht="15.75" customHeight="1">
      <c r="C83" s="27"/>
      <c r="D83" s="27"/>
      <c r="E83" s="27"/>
      <c r="F83" s="28"/>
      <c r="G83" s="28"/>
    </row>
    <row r="84" spans="1:10" ht="15.75" customHeight="1">
      <c r="C84" s="69" t="s">
        <v>21</v>
      </c>
      <c r="D84" s="69"/>
      <c r="E84" s="69"/>
      <c r="F84" s="32">
        <f>SUM(F83:F83)</f>
        <v>0</v>
      </c>
      <c r="G84" s="32">
        <f>SUM(G83:G83)</f>
        <v>0</v>
      </c>
    </row>
    <row r="85" spans="1:10" ht="15.75" customHeight="1"/>
    <row r="86" spans="1:10" ht="18" customHeight="1">
      <c r="A86" s="64"/>
      <c r="B86" s="64"/>
      <c r="C86" s="66" t="s">
        <v>36</v>
      </c>
      <c r="D86" s="66"/>
      <c r="E86" s="66"/>
      <c r="F86" s="66"/>
      <c r="G86" s="66"/>
    </row>
    <row r="87" spans="1:10" ht="15.75" customHeight="1">
      <c r="C87" s="34" t="s">
        <v>22</v>
      </c>
      <c r="D87" s="26" t="s">
        <v>23</v>
      </c>
      <c r="E87" s="26" t="s">
        <v>24</v>
      </c>
      <c r="F87" s="26" t="s">
        <v>25</v>
      </c>
      <c r="G87" s="26" t="s">
        <v>26</v>
      </c>
    </row>
    <row r="88" spans="1:10" ht="15.75" customHeight="1">
      <c r="C88" s="27"/>
      <c r="D88" s="27"/>
      <c r="E88" s="35"/>
      <c r="F88" s="36"/>
      <c r="G88" s="36"/>
      <c r="J88" s="41"/>
    </row>
    <row r="89" spans="1:10" ht="15.75" customHeight="1">
      <c r="C89" s="67" t="s">
        <v>21</v>
      </c>
      <c r="D89" s="67"/>
      <c r="E89" s="67"/>
      <c r="F89" s="37">
        <f>SUM(F88:F88)</f>
        <v>0</v>
      </c>
      <c r="G89" s="37">
        <f>SUM(G88:G88)</f>
        <v>0</v>
      </c>
    </row>
    <row r="90" spans="1:10" ht="18" customHeight="1">
      <c r="C90" s="65"/>
      <c r="D90" s="65"/>
      <c r="E90" s="65"/>
    </row>
    <row r="91" spans="1:10" ht="15.75" customHeight="1">
      <c r="C91" s="68" t="s">
        <v>37</v>
      </c>
      <c r="D91" s="68"/>
      <c r="E91" s="68"/>
      <c r="F91" s="68"/>
      <c r="G91" s="68"/>
    </row>
    <row r="92" spans="1:10" ht="15.75" customHeight="1">
      <c r="C92" s="26" t="s">
        <v>22</v>
      </c>
      <c r="D92" s="26" t="s">
        <v>23</v>
      </c>
      <c r="E92" s="26" t="s">
        <v>24</v>
      </c>
      <c r="F92" s="26" t="s">
        <v>25</v>
      </c>
      <c r="G92" s="26" t="s">
        <v>26</v>
      </c>
    </row>
    <row r="93" spans="1:10" ht="15.75" customHeight="1">
      <c r="C93" s="27"/>
      <c r="D93" s="27"/>
      <c r="E93" s="27"/>
      <c r="F93" s="28"/>
      <c r="G93" s="28"/>
    </row>
    <row r="94" spans="1:10" ht="18" customHeight="1">
      <c r="C94" s="69" t="s">
        <v>21</v>
      </c>
      <c r="D94" s="69"/>
      <c r="E94" s="69"/>
      <c r="F94" s="32">
        <f>SUM(F93:F93)</f>
        <v>0</v>
      </c>
      <c r="G94" s="32">
        <f>SUM(G93:G93)</f>
        <v>0</v>
      </c>
    </row>
    <row r="95" spans="1:10" ht="15.75" customHeight="1"/>
    <row r="96" spans="1:10" ht="15.75" customHeight="1">
      <c r="C96" s="66" t="s">
        <v>38</v>
      </c>
      <c r="D96" s="66"/>
      <c r="E96" s="66"/>
      <c r="F96" s="66"/>
      <c r="G96" s="66"/>
    </row>
    <row r="97" spans="1:7" ht="15.75" customHeight="1">
      <c r="C97" s="34" t="s">
        <v>22</v>
      </c>
      <c r="D97" s="26" t="s">
        <v>23</v>
      </c>
      <c r="E97" s="26" t="s">
        <v>24</v>
      </c>
      <c r="F97" s="26" t="s">
        <v>25</v>
      </c>
      <c r="G97" s="26" t="s">
        <v>26</v>
      </c>
    </row>
    <row r="98" spans="1:7" ht="15.75" customHeight="1">
      <c r="C98" s="27"/>
      <c r="D98" s="27"/>
      <c r="E98" s="35"/>
      <c r="F98" s="36"/>
      <c r="G98" s="36"/>
    </row>
    <row r="99" spans="1:7" ht="15.75" customHeight="1">
      <c r="C99" s="67" t="s">
        <v>21</v>
      </c>
      <c r="D99" s="67"/>
      <c r="E99" s="67"/>
      <c r="F99" s="37">
        <f>SUM(F98:F98)</f>
        <v>0</v>
      </c>
      <c r="G99" s="37">
        <f>SUM(G98:G98)</f>
        <v>0</v>
      </c>
    </row>
    <row r="100" spans="1:7" ht="15.75" customHeight="1"/>
    <row r="101" spans="1:7" ht="15.75" customHeight="1">
      <c r="C101" s="68" t="s">
        <v>39</v>
      </c>
      <c r="D101" s="68"/>
      <c r="E101" s="68"/>
      <c r="F101" s="68"/>
      <c r="G101" s="68"/>
    </row>
    <row r="102" spans="1:7" ht="15.75" customHeight="1">
      <c r="C102" s="26" t="s">
        <v>22</v>
      </c>
      <c r="D102" s="26" t="s">
        <v>23</v>
      </c>
      <c r="E102" s="26" t="s">
        <v>24</v>
      </c>
      <c r="F102" s="26" t="s">
        <v>25</v>
      </c>
      <c r="G102" s="26" t="s">
        <v>26</v>
      </c>
    </row>
    <row r="103" spans="1:7" ht="15.75" customHeight="1">
      <c r="C103" s="44" t="s">
        <v>99</v>
      </c>
      <c r="D103" s="44" t="s">
        <v>49</v>
      </c>
      <c r="E103" s="44" t="s">
        <v>30</v>
      </c>
      <c r="F103" s="44">
        <v>4</v>
      </c>
      <c r="G103" s="44">
        <v>5</v>
      </c>
    </row>
    <row r="104" spans="1:7" ht="15.75" customHeight="1">
      <c r="C104" s="44" t="s">
        <v>100</v>
      </c>
      <c r="D104" s="44" t="s">
        <v>31</v>
      </c>
      <c r="E104" s="44" t="s">
        <v>49</v>
      </c>
      <c r="F104" s="44">
        <v>5</v>
      </c>
      <c r="G104" s="44">
        <v>5</v>
      </c>
    </row>
    <row r="105" spans="1:7" ht="15.75" customHeight="1">
      <c r="C105" s="44" t="s">
        <v>101</v>
      </c>
      <c r="D105" s="44"/>
      <c r="E105" s="44"/>
      <c r="F105" s="44">
        <v>2</v>
      </c>
      <c r="G105" s="44">
        <v>3</v>
      </c>
    </row>
    <row r="106" spans="1:7" ht="15.75" customHeight="1">
      <c r="C106" s="44" t="s">
        <v>102</v>
      </c>
      <c r="D106" s="44" t="s">
        <v>30</v>
      </c>
      <c r="E106" s="44" t="s">
        <v>47</v>
      </c>
      <c r="F106" s="44">
        <v>3</v>
      </c>
      <c r="G106" s="44">
        <v>4</v>
      </c>
    </row>
    <row r="107" spans="1:7" ht="15.75" customHeight="1">
      <c r="C107" s="48" t="s">
        <v>103</v>
      </c>
      <c r="D107" s="48"/>
      <c r="E107" s="48"/>
      <c r="F107" s="48">
        <v>1</v>
      </c>
      <c r="G107" s="48">
        <v>2</v>
      </c>
    </row>
    <row r="108" spans="1:7" ht="15.75" customHeight="1">
      <c r="C108" s="69" t="s">
        <v>21</v>
      </c>
      <c r="D108" s="69"/>
      <c r="E108" s="69"/>
      <c r="F108" s="32">
        <f>SUM(F103:F107)</f>
        <v>15</v>
      </c>
      <c r="G108" s="32">
        <f>SUM(G103:G107)</f>
        <v>19</v>
      </c>
    </row>
    <row r="109" spans="1:7" ht="15.75" customHeight="1">
      <c r="A109" s="64"/>
      <c r="B109" s="64"/>
      <c r="C109" s="65"/>
      <c r="D109" s="65"/>
      <c r="E109" s="65"/>
      <c r="F109" s="65"/>
      <c r="G109" s="65"/>
    </row>
    <row r="110" spans="1:7" ht="15.75" customHeight="1">
      <c r="C110" s="66" t="s">
        <v>40</v>
      </c>
      <c r="D110" s="66"/>
      <c r="E110" s="66"/>
      <c r="F110" s="66"/>
      <c r="G110" s="66"/>
    </row>
    <row r="111" spans="1:7" ht="15.75" customHeight="1">
      <c r="C111" s="34" t="s">
        <v>22</v>
      </c>
      <c r="D111" s="26" t="s">
        <v>23</v>
      </c>
      <c r="E111" s="26" t="s">
        <v>24</v>
      </c>
      <c r="F111" s="26" t="s">
        <v>25</v>
      </c>
      <c r="G111" s="26" t="s">
        <v>26</v>
      </c>
    </row>
    <row r="112" spans="1:7" ht="15.75" customHeight="1">
      <c r="C112" s="27"/>
      <c r="D112" s="27"/>
      <c r="E112" s="35"/>
      <c r="F112" s="36"/>
      <c r="G112" s="36"/>
    </row>
    <row r="113" spans="3:7" ht="15.75" customHeight="1">
      <c r="C113" s="67" t="s">
        <v>21</v>
      </c>
      <c r="D113" s="67"/>
      <c r="E113" s="67"/>
      <c r="F113" s="37">
        <f>SUM(F112:F112)</f>
        <v>0</v>
      </c>
      <c r="G113" s="37">
        <f>SUM(G112:G112)</f>
        <v>0</v>
      </c>
    </row>
    <row r="114" spans="3:7" ht="15.75" customHeight="1"/>
    <row r="115" spans="3:7" ht="15.75" customHeight="1">
      <c r="C115" s="68" t="s">
        <v>41</v>
      </c>
      <c r="D115" s="68"/>
      <c r="E115" s="68"/>
      <c r="F115" s="68"/>
      <c r="G115" s="68"/>
    </row>
    <row r="116" spans="3:7" ht="15.75" customHeight="1">
      <c r="C116" s="26" t="s">
        <v>22</v>
      </c>
      <c r="D116" s="26" t="s">
        <v>23</v>
      </c>
      <c r="E116" s="26" t="s">
        <v>24</v>
      </c>
      <c r="F116" s="26" t="s">
        <v>25</v>
      </c>
      <c r="G116" s="26" t="s">
        <v>26</v>
      </c>
    </row>
    <row r="117" spans="3:7" ht="15.75" customHeight="1">
      <c r="C117" s="27"/>
      <c r="D117" s="27"/>
      <c r="E117" s="27"/>
      <c r="F117" s="28"/>
      <c r="G117" s="28"/>
    </row>
    <row r="118" spans="3:7" ht="15.75" customHeight="1">
      <c r="C118" s="69" t="s">
        <v>21</v>
      </c>
      <c r="D118" s="69"/>
      <c r="E118" s="69"/>
      <c r="F118" s="32">
        <f>SUM(F117:F117)</f>
        <v>0</v>
      </c>
      <c r="G118" s="32">
        <f>SUM(G117:G117)</f>
        <v>0</v>
      </c>
    </row>
    <row r="120" spans="3:7" ht="18">
      <c r="C120" s="66" t="s">
        <v>42</v>
      </c>
      <c r="D120" s="66"/>
      <c r="E120" s="66"/>
      <c r="F120" s="66"/>
      <c r="G120" s="66"/>
    </row>
    <row r="121" spans="3:7" ht="17.5">
      <c r="C121" s="34" t="s">
        <v>22</v>
      </c>
      <c r="D121" s="26" t="s">
        <v>23</v>
      </c>
      <c r="E121" s="26" t="s">
        <v>24</v>
      </c>
      <c r="F121" s="26" t="s">
        <v>25</v>
      </c>
      <c r="G121" s="26" t="s">
        <v>26</v>
      </c>
    </row>
    <row r="122" spans="3:7" ht="15.5">
      <c r="C122" s="27"/>
      <c r="D122" s="27"/>
      <c r="E122" s="35"/>
      <c r="F122" s="36"/>
      <c r="G122" s="36"/>
    </row>
    <row r="123" spans="3:7" ht="18">
      <c r="C123" s="67" t="s">
        <v>21</v>
      </c>
      <c r="D123" s="67"/>
      <c r="E123" s="67"/>
      <c r="F123" s="37">
        <f>SUM(F122:F122)</f>
        <v>0</v>
      </c>
      <c r="G123" s="37">
        <f>SUM(G122:G122)</f>
        <v>0</v>
      </c>
    </row>
    <row r="125" spans="3:7" ht="17.5">
      <c r="C125" s="68" t="s">
        <v>43</v>
      </c>
      <c r="D125" s="68"/>
      <c r="E125" s="68"/>
      <c r="F125" s="68"/>
      <c r="G125" s="68"/>
    </row>
    <row r="126" spans="3:7" ht="17.5">
      <c r="C126" s="26" t="s">
        <v>22</v>
      </c>
      <c r="D126" s="26" t="s">
        <v>23</v>
      </c>
      <c r="E126" s="26" t="s">
        <v>24</v>
      </c>
      <c r="F126" s="26" t="s">
        <v>25</v>
      </c>
      <c r="G126" s="26" t="s">
        <v>26</v>
      </c>
    </row>
    <row r="127" spans="3:7" ht="15.5">
      <c r="C127" s="27"/>
      <c r="D127" s="27"/>
      <c r="E127" s="27"/>
      <c r="F127" s="28"/>
      <c r="G127" s="28"/>
    </row>
    <row r="128" spans="3:7" ht="17.5">
      <c r="C128" s="69" t="s">
        <v>21</v>
      </c>
      <c r="D128" s="69"/>
      <c r="E128" s="69"/>
      <c r="F128" s="32">
        <f>SUM(F127:F127)</f>
        <v>0</v>
      </c>
      <c r="G128" s="32">
        <f>SUM(G127:G127)</f>
        <v>0</v>
      </c>
    </row>
    <row r="130" spans="3:7" ht="17.5">
      <c r="C130" s="68" t="s">
        <v>44</v>
      </c>
      <c r="D130" s="68"/>
      <c r="E130" s="68"/>
      <c r="F130" s="68"/>
      <c r="G130" s="68"/>
    </row>
    <row r="131" spans="3:7" ht="17.5">
      <c r="C131" s="26" t="s">
        <v>22</v>
      </c>
      <c r="D131" s="26" t="s">
        <v>23</v>
      </c>
      <c r="E131" s="26" t="s">
        <v>24</v>
      </c>
      <c r="F131" s="26" t="s">
        <v>25</v>
      </c>
      <c r="G131" s="26" t="s">
        <v>26</v>
      </c>
    </row>
    <row r="132" spans="3:7" ht="15.5">
      <c r="C132" s="27"/>
      <c r="D132" s="27"/>
      <c r="E132" s="27"/>
      <c r="F132" s="28"/>
      <c r="G132" s="28"/>
    </row>
    <row r="133" spans="3:7" ht="17.5">
      <c r="C133" s="69" t="s">
        <v>21</v>
      </c>
      <c r="D133" s="69"/>
      <c r="E133" s="69"/>
      <c r="F133" s="32">
        <f>SUM(F132:F132)</f>
        <v>0</v>
      </c>
      <c r="G133" s="32">
        <f>SUM(G132:G132)</f>
        <v>0</v>
      </c>
    </row>
  </sheetData>
  <mergeCells count="42">
    <mergeCell ref="I5:J5"/>
    <mergeCell ref="O4:P4"/>
    <mergeCell ref="Q4:R4"/>
    <mergeCell ref="S4:T4"/>
    <mergeCell ref="K3:N3"/>
    <mergeCell ref="C2:G2"/>
    <mergeCell ref="K4:L4"/>
    <mergeCell ref="M4:N4"/>
    <mergeCell ref="U4:V4"/>
    <mergeCell ref="A86:B86"/>
    <mergeCell ref="C86:G86"/>
    <mergeCell ref="C23:E23"/>
    <mergeCell ref="A26:B26"/>
    <mergeCell ref="C26:G26"/>
    <mergeCell ref="C45:E45"/>
    <mergeCell ref="C48:G48"/>
    <mergeCell ref="C64:E64"/>
    <mergeCell ref="C66:G66"/>
    <mergeCell ref="A77:B77"/>
    <mergeCell ref="C79:E79"/>
    <mergeCell ref="C81:G81"/>
    <mergeCell ref="C84:E84"/>
    <mergeCell ref="C113:E113"/>
    <mergeCell ref="C89:E89"/>
    <mergeCell ref="C90:E90"/>
    <mergeCell ref="C91:G91"/>
    <mergeCell ref="C94:E94"/>
    <mergeCell ref="C96:G96"/>
    <mergeCell ref="C99:E99"/>
    <mergeCell ref="C101:G101"/>
    <mergeCell ref="C108:E108"/>
    <mergeCell ref="A109:B109"/>
    <mergeCell ref="C109:G109"/>
    <mergeCell ref="C110:G110"/>
    <mergeCell ref="C130:G130"/>
    <mergeCell ref="C133:E133"/>
    <mergeCell ref="C115:G115"/>
    <mergeCell ref="C118:E118"/>
    <mergeCell ref="C120:G120"/>
    <mergeCell ref="C123:E123"/>
    <mergeCell ref="C125:G125"/>
    <mergeCell ref="C128:E128"/>
  </mergeCells>
  <conditionalFormatting sqref="I11:J11">
    <cfRule type="expression" dxfId="80" priority="44" stopIfTrue="1">
      <formula>LEN(TRIM(I11))&gt;0</formula>
    </cfRule>
  </conditionalFormatting>
  <conditionalFormatting sqref="I12:J12">
    <cfRule type="expression" dxfId="79" priority="45" stopIfTrue="1">
      <formula>LEN(TRIM(I12))&gt;0</formula>
    </cfRule>
  </conditionalFormatting>
  <conditionalFormatting sqref="I13:J13">
    <cfRule type="expression" dxfId="78" priority="46" stopIfTrue="1">
      <formula>LEN(TRIM(I13))&gt;0</formula>
    </cfRule>
  </conditionalFormatting>
  <conditionalFormatting sqref="I14:J14">
    <cfRule type="expression" dxfId="77" priority="47" stopIfTrue="1">
      <formula>LEN(TRIM(I14))&gt;0</formula>
    </cfRule>
  </conditionalFormatting>
  <conditionalFormatting sqref="I15:J15">
    <cfRule type="expression" dxfId="76" priority="48" stopIfTrue="1">
      <formula>LEN(TRIM(I15))&gt;0</formula>
    </cfRule>
  </conditionalFormatting>
  <conditionalFormatting sqref="I16:J16">
    <cfRule type="expression" dxfId="75" priority="49" stopIfTrue="1">
      <formula>LEN(TRIM(I16))&gt;0</formula>
    </cfRule>
  </conditionalFormatting>
  <conditionalFormatting sqref="I17:J17">
    <cfRule type="expression" dxfId="74" priority="50" stopIfTrue="1">
      <formula>LEN(TRIM(I17))&gt;0</formula>
    </cfRule>
  </conditionalFormatting>
  <conditionalFormatting sqref="I18:J18">
    <cfRule type="expression" dxfId="73" priority="51" stopIfTrue="1">
      <formula>LEN(TRIM(I18))&gt;0</formula>
    </cfRule>
  </conditionalFormatting>
  <conditionalFormatting sqref="I19:J19">
    <cfRule type="expression" dxfId="72" priority="52" stopIfTrue="1">
      <formula>LEN(TRIM(I19))&gt;0</formula>
    </cfRule>
  </conditionalFormatting>
  <conditionalFormatting sqref="I20:J20">
    <cfRule type="expression" dxfId="71" priority="53" stopIfTrue="1">
      <formula>LEN(TRIM(I20))&gt;0</formula>
    </cfRule>
  </conditionalFormatting>
  <conditionalFormatting sqref="I21:J21">
    <cfRule type="expression" dxfId="70" priority="54" stopIfTrue="1">
      <formula>LEN(TRIM(I21))&gt;0</formula>
    </cfRule>
  </conditionalFormatting>
  <conditionalFormatting sqref="I22:J22">
    <cfRule type="expression" dxfId="69" priority="55" stopIfTrue="1">
      <formula>LEN(TRIM(I22))&gt;0</formula>
    </cfRule>
  </conditionalFormatting>
  <conditionalFormatting sqref="I23:J23">
    <cfRule type="expression" dxfId="68" priority="56" stopIfTrue="1">
      <formula>LEN(TRIM(I23))&gt;0</formula>
    </cfRule>
  </conditionalFormatting>
  <conditionalFormatting sqref="I24:J24">
    <cfRule type="expression" dxfId="67" priority="57" stopIfTrue="1">
      <formula>LEN(TRIM(I24))&gt;0</formula>
    </cfRule>
  </conditionalFormatting>
  <conditionalFormatting sqref="I25:J25">
    <cfRule type="expression" dxfId="66" priority="58" stopIfTrue="1">
      <formula>LEN(TRIM(I25))&gt;0</formula>
    </cfRule>
  </conditionalFormatting>
  <conditionalFormatting sqref="I26:J26">
    <cfRule type="expression" dxfId="65" priority="59" stopIfTrue="1">
      <formula>LEN(TRIM(I26))&gt;0</formula>
    </cfRule>
  </conditionalFormatting>
  <conditionalFormatting sqref="I27:J27">
    <cfRule type="expression" dxfId="64" priority="60" stopIfTrue="1">
      <formula>LEN(TRIM(I27))&gt;0</formula>
    </cfRule>
  </conditionalFormatting>
  <conditionalFormatting sqref="I28:J28">
    <cfRule type="expression" dxfId="63" priority="61" stopIfTrue="1">
      <formula>LEN(TRIM(I28))&gt;0</formula>
    </cfRule>
  </conditionalFormatting>
  <conditionalFormatting sqref="I29:J29">
    <cfRule type="expression" dxfId="62" priority="62" stopIfTrue="1">
      <formula>LEN(TRIM(I29))&gt;0</formula>
    </cfRule>
  </conditionalFormatting>
  <conditionalFormatting sqref="I30:J30">
    <cfRule type="expression" dxfId="61" priority="29" stopIfTrue="1">
      <formula>LEN(TRIM(I30))&gt;0</formula>
    </cfRule>
  </conditionalFormatting>
  <conditionalFormatting sqref="I31:J31">
    <cfRule type="expression" dxfId="60" priority="30" stopIfTrue="1">
      <formula>LEN(TRIM(I31))&gt;0</formula>
    </cfRule>
  </conditionalFormatting>
  <conditionalFormatting sqref="I32:J32">
    <cfRule type="expression" dxfId="59" priority="31" stopIfTrue="1">
      <formula>LEN(TRIM(I32))&gt;0</formula>
    </cfRule>
  </conditionalFormatting>
  <conditionalFormatting sqref="I33:J33">
    <cfRule type="expression" dxfId="58" priority="32" stopIfTrue="1">
      <formula>LEN(TRIM(I33))&gt;0</formula>
    </cfRule>
  </conditionalFormatting>
  <conditionalFormatting sqref="I34:J34">
    <cfRule type="expression" dxfId="57" priority="33" stopIfTrue="1">
      <formula>LEN(TRIM(I34))&gt;0</formula>
    </cfRule>
  </conditionalFormatting>
  <conditionalFormatting sqref="I35:J35">
    <cfRule type="expression" dxfId="56" priority="34" stopIfTrue="1">
      <formula>LEN(TRIM(I35))&gt;0</formula>
    </cfRule>
  </conditionalFormatting>
  <conditionalFormatting sqref="I36:J36">
    <cfRule type="expression" dxfId="55" priority="35" stopIfTrue="1">
      <formula>LEN(TRIM(I36))&gt;0</formula>
    </cfRule>
  </conditionalFormatting>
  <conditionalFormatting sqref="I37:J37">
    <cfRule type="expression" dxfId="54" priority="36" stopIfTrue="1">
      <formula>LEN(TRIM(I37))&gt;0</formula>
    </cfRule>
  </conditionalFormatting>
  <conditionalFormatting sqref="I38:J38">
    <cfRule type="expression" dxfId="53" priority="37" stopIfTrue="1">
      <formula>LEN(TRIM(I38))&gt;0</formula>
    </cfRule>
  </conditionalFormatting>
  <conditionalFormatting sqref="I39:J39">
    <cfRule type="expression" dxfId="52" priority="38" stopIfTrue="1">
      <formula>LEN(TRIM(I39))&gt;0</formula>
    </cfRule>
  </conditionalFormatting>
  <conditionalFormatting sqref="I6:J7">
    <cfRule type="expression" dxfId="51" priority="42" stopIfTrue="1">
      <formula>LEN(TRIM(I6))&gt;0</formula>
    </cfRule>
  </conditionalFormatting>
  <conditionalFormatting sqref="I8:J10">
    <cfRule type="expression" dxfId="50" priority="43" stopIfTrue="1">
      <formula>LEN(TRIM(I8))&gt;0</formula>
    </cfRule>
  </conditionalFormatting>
  <conditionalFormatting sqref="J13">
    <cfRule type="expression" dxfId="49" priority="11" stopIfTrue="1">
      <formula>LEN(TRIM(J13))&gt;0</formula>
    </cfRule>
  </conditionalFormatting>
  <conditionalFormatting sqref="J14">
    <cfRule type="expression" dxfId="48" priority="12" stopIfTrue="1">
      <formula>LEN(TRIM(J14))&gt;0</formula>
    </cfRule>
  </conditionalFormatting>
  <conditionalFormatting sqref="J15">
    <cfRule type="expression" dxfId="47" priority="13" stopIfTrue="1">
      <formula>LEN(TRIM(J15))&gt;0</formula>
    </cfRule>
  </conditionalFormatting>
  <conditionalFormatting sqref="J16">
    <cfRule type="expression" dxfId="46" priority="14" stopIfTrue="1">
      <formula>LEN(TRIM(J16))&gt;0</formula>
    </cfRule>
  </conditionalFormatting>
  <conditionalFormatting sqref="J17">
    <cfRule type="expression" dxfId="45" priority="15" stopIfTrue="1">
      <formula>LEN(TRIM(J17))&gt;0</formula>
    </cfRule>
  </conditionalFormatting>
  <conditionalFormatting sqref="J18">
    <cfRule type="expression" dxfId="44" priority="16" stopIfTrue="1">
      <formula>LEN(TRIM(J18))&gt;0</formula>
    </cfRule>
  </conditionalFormatting>
  <conditionalFormatting sqref="J19">
    <cfRule type="expression" dxfId="43" priority="17" stopIfTrue="1">
      <formula>LEN(TRIM(J19))&gt;0</formula>
    </cfRule>
  </conditionalFormatting>
  <conditionalFormatting sqref="J20">
    <cfRule type="expression" dxfId="42" priority="18" stopIfTrue="1">
      <formula>LEN(TRIM(J20))&gt;0</formula>
    </cfRule>
  </conditionalFormatting>
  <conditionalFormatting sqref="J21">
    <cfRule type="expression" dxfId="41" priority="19" stopIfTrue="1">
      <formula>LEN(TRIM(J21))&gt;0</formula>
    </cfRule>
  </conditionalFormatting>
  <conditionalFormatting sqref="J22">
    <cfRule type="expression" dxfId="40" priority="20" stopIfTrue="1">
      <formula>LEN(TRIM(J22))&gt;0</formula>
    </cfRule>
  </conditionalFormatting>
  <conditionalFormatting sqref="J23">
    <cfRule type="expression" dxfId="39" priority="21" stopIfTrue="1">
      <formula>LEN(TRIM(J23))&gt;0</formula>
    </cfRule>
  </conditionalFormatting>
  <conditionalFormatting sqref="J24">
    <cfRule type="expression" dxfId="38" priority="22" stopIfTrue="1">
      <formula>LEN(TRIM(J24))&gt;0</formula>
    </cfRule>
  </conditionalFormatting>
  <conditionalFormatting sqref="J25">
    <cfRule type="expression" dxfId="37" priority="23" stopIfTrue="1">
      <formula>LEN(TRIM(J25))&gt;0</formula>
    </cfRule>
  </conditionalFormatting>
  <conditionalFormatting sqref="J26">
    <cfRule type="expression" dxfId="36" priority="24" stopIfTrue="1">
      <formula>LEN(TRIM(J26))&gt;0</formula>
    </cfRule>
  </conditionalFormatting>
  <conditionalFormatting sqref="J27">
    <cfRule type="expression" dxfId="35" priority="25" stopIfTrue="1">
      <formula>LEN(TRIM(J27))&gt;0</formula>
    </cfRule>
  </conditionalFormatting>
  <conditionalFormatting sqref="J28">
    <cfRule type="expression" dxfId="34" priority="26" stopIfTrue="1">
      <formula>LEN(TRIM(J28))&gt;0</formula>
    </cfRule>
  </conditionalFormatting>
  <conditionalFormatting sqref="J29">
    <cfRule type="expression" dxfId="33" priority="27" stopIfTrue="1">
      <formula>LEN(TRIM(J29))&gt;0</formula>
    </cfRule>
  </conditionalFormatting>
  <conditionalFormatting sqref="J30">
    <cfRule type="expression" dxfId="32" priority="28" stopIfTrue="1">
      <formula>LEN(TRIM(J30))&gt;0</formula>
    </cfRule>
  </conditionalFormatting>
  <conditionalFormatting sqref="J31">
    <cfRule type="expression" dxfId="31" priority="1" stopIfTrue="1">
      <formula>LEN(TRIM(J31))&gt;0</formula>
    </cfRule>
  </conditionalFormatting>
  <conditionalFormatting sqref="J32">
    <cfRule type="expression" dxfId="30" priority="2" stopIfTrue="1">
      <formula>LEN(TRIM(J32))&gt;0</formula>
    </cfRule>
  </conditionalFormatting>
  <conditionalFormatting sqref="J33">
    <cfRule type="expression" dxfId="29" priority="3" stopIfTrue="1">
      <formula>LEN(TRIM(J33))&gt;0</formula>
    </cfRule>
  </conditionalFormatting>
  <conditionalFormatting sqref="J34">
    <cfRule type="expression" dxfId="28" priority="4" stopIfTrue="1">
      <formula>LEN(TRIM(J34))&gt;0</formula>
    </cfRule>
  </conditionalFormatting>
  <conditionalFormatting sqref="J35">
    <cfRule type="expression" dxfId="27" priority="5" stopIfTrue="1">
      <formula>LEN(TRIM(J35))&gt;0</formula>
    </cfRule>
  </conditionalFormatting>
  <conditionalFormatting sqref="J36">
    <cfRule type="expression" dxfId="26" priority="6" stopIfTrue="1">
      <formula>LEN(TRIM(J36))&gt;0</formula>
    </cfRule>
  </conditionalFormatting>
  <conditionalFormatting sqref="J37">
    <cfRule type="expression" dxfId="25" priority="7" stopIfTrue="1">
      <formula>LEN(TRIM(J37))&gt;0</formula>
    </cfRule>
  </conditionalFormatting>
  <conditionalFormatting sqref="J38">
    <cfRule type="expression" dxfId="24" priority="8" stopIfTrue="1">
      <formula>LEN(TRIM(J38))&gt;0</formula>
    </cfRule>
  </conditionalFormatting>
  <conditionalFormatting sqref="J39">
    <cfRule type="expression" dxfId="23" priority="9" stopIfTrue="1">
      <formula>LEN(TRIM(J39))&gt;0</formula>
    </cfRule>
  </conditionalFormatting>
  <conditionalFormatting sqref="J88">
    <cfRule type="expression" dxfId="22" priority="10" stopIfTrue="1">
      <formula>LEN(TRIM(J88))&gt;0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I136"/>
  <sheetViews>
    <sheetView topLeftCell="E1" zoomScale="80" zoomScaleNormal="80" workbookViewId="0">
      <selection activeCell="J84" sqref="J84"/>
    </sheetView>
  </sheetViews>
  <sheetFormatPr defaultRowHeight="14.5"/>
  <cols>
    <col min="1" max="1" width="13.54296875" style="23" customWidth="1"/>
    <col min="2" max="2" width="14.7265625" style="23" customWidth="1"/>
    <col min="3" max="3" width="114.7265625" style="23" customWidth="1"/>
    <col min="4" max="5" width="17.1796875" style="23" customWidth="1"/>
    <col min="6" max="6" width="32.1796875" style="23" customWidth="1"/>
    <col min="7" max="7" width="25.7265625" style="23" customWidth="1"/>
    <col min="8" max="259" width="14.54296875" style="23" customWidth="1"/>
    <col min="260" max="260" width="13.54296875" style="23" customWidth="1"/>
    <col min="261" max="261" width="14.7265625" style="23" customWidth="1"/>
    <col min="262" max="262" width="54.453125" style="23" customWidth="1"/>
    <col min="263" max="263" width="33" style="23" customWidth="1"/>
    <col min="264" max="264" width="32.1796875" style="23" customWidth="1"/>
    <col min="265" max="265" width="25.7265625" style="23" customWidth="1"/>
    <col min="266" max="515" width="14.54296875" style="23" customWidth="1"/>
    <col min="516" max="516" width="13.54296875" style="23" customWidth="1"/>
    <col min="517" max="517" width="14.7265625" style="23" customWidth="1"/>
    <col min="518" max="518" width="54.453125" style="23" customWidth="1"/>
    <col min="519" max="519" width="33" style="23" customWidth="1"/>
    <col min="520" max="520" width="32.1796875" style="23" customWidth="1"/>
    <col min="521" max="521" width="25.7265625" style="23" customWidth="1"/>
    <col min="522" max="771" width="14.54296875" style="23" customWidth="1"/>
    <col min="772" max="772" width="13.54296875" style="23" customWidth="1"/>
    <col min="773" max="773" width="14.7265625" style="23" customWidth="1"/>
    <col min="774" max="774" width="54.453125" style="23" customWidth="1"/>
    <col min="775" max="775" width="33" style="23" customWidth="1"/>
    <col min="776" max="776" width="32.1796875" style="23" customWidth="1"/>
    <col min="777" max="777" width="25.7265625" style="23" customWidth="1"/>
    <col min="778" max="1023" width="14.54296875" style="23" customWidth="1"/>
    <col min="1024" max="1024" width="8.7265625" customWidth="1"/>
  </cols>
  <sheetData>
    <row r="2" spans="1:27" ht="20.25" customHeight="1">
      <c r="A2" s="25"/>
      <c r="C2" s="68" t="s">
        <v>20</v>
      </c>
      <c r="D2" s="68"/>
      <c r="E2" s="68"/>
      <c r="F2" s="68"/>
      <c r="G2" s="68"/>
      <c r="L2" s="71" t="s">
        <v>19</v>
      </c>
      <c r="M2" s="71"/>
      <c r="N2" s="71"/>
      <c r="O2" s="71"/>
    </row>
    <row r="3" spans="1:27" ht="18" customHeight="1">
      <c r="C3" s="26" t="s">
        <v>22</v>
      </c>
      <c r="D3" s="26" t="s">
        <v>23</v>
      </c>
      <c r="E3" s="26" t="s">
        <v>24</v>
      </c>
      <c r="F3" s="26" t="s">
        <v>25</v>
      </c>
      <c r="G3" s="26" t="s">
        <v>26</v>
      </c>
      <c r="L3" s="71" t="s">
        <v>5</v>
      </c>
      <c r="M3" s="71"/>
      <c r="N3" s="71" t="s">
        <v>6</v>
      </c>
      <c r="O3" s="71"/>
      <c r="P3" s="71" t="s">
        <v>7</v>
      </c>
      <c r="Q3" s="71"/>
      <c r="R3" s="71" t="s">
        <v>8</v>
      </c>
      <c r="S3" s="71"/>
      <c r="T3" s="71" t="s">
        <v>9</v>
      </c>
      <c r="U3" s="71"/>
      <c r="V3" s="71" t="s">
        <v>13</v>
      </c>
      <c r="W3" s="71"/>
      <c r="X3" s="71" t="s">
        <v>13</v>
      </c>
      <c r="Y3" s="71"/>
      <c r="Z3" s="70" t="s">
        <v>21</v>
      </c>
      <c r="AA3" s="70"/>
    </row>
    <row r="4" spans="1:27" ht="18" customHeight="1">
      <c r="C4" s="44" t="s">
        <v>131</v>
      </c>
      <c r="D4" s="44" t="s">
        <v>46</v>
      </c>
      <c r="E4" s="44"/>
      <c r="F4" s="44">
        <v>2</v>
      </c>
      <c r="G4" s="44">
        <v>2</v>
      </c>
      <c r="J4" s="71" t="s">
        <v>27</v>
      </c>
      <c r="K4" s="71"/>
      <c r="L4" s="24" t="s">
        <v>28</v>
      </c>
      <c r="M4" s="24" t="s">
        <v>29</v>
      </c>
      <c r="N4" s="51" t="s">
        <v>28</v>
      </c>
      <c r="O4" s="51" t="s">
        <v>29</v>
      </c>
      <c r="P4" s="51" t="s">
        <v>28</v>
      </c>
      <c r="Q4" s="51" t="s">
        <v>29</v>
      </c>
      <c r="R4" s="51" t="s">
        <v>28</v>
      </c>
      <c r="S4" s="51" t="s">
        <v>29</v>
      </c>
      <c r="T4" s="51" t="s">
        <v>28</v>
      </c>
      <c r="U4" s="51" t="s">
        <v>29</v>
      </c>
      <c r="V4" s="51" t="s">
        <v>28</v>
      </c>
      <c r="W4" s="51" t="s">
        <v>29</v>
      </c>
      <c r="X4" s="52" t="s">
        <v>28</v>
      </c>
      <c r="Y4" s="52" t="s">
        <v>29</v>
      </c>
      <c r="Z4" s="51" t="s">
        <v>28</v>
      </c>
      <c r="AA4" s="51" t="s">
        <v>29</v>
      </c>
    </row>
    <row r="5" spans="1:27" ht="18" customHeight="1">
      <c r="C5" s="44" t="s">
        <v>132</v>
      </c>
      <c r="D5" s="44" t="s">
        <v>59</v>
      </c>
      <c r="E5" s="44" t="s">
        <v>47</v>
      </c>
      <c r="F5" s="44">
        <v>5</v>
      </c>
      <c r="G5" s="44">
        <v>5</v>
      </c>
      <c r="J5" s="29">
        <v>44670</v>
      </c>
      <c r="K5" s="41">
        <v>0</v>
      </c>
      <c r="L5" s="42">
        <f>G7*(1-1/J19*K5)</f>
        <v>9</v>
      </c>
      <c r="M5" s="23">
        <v>9</v>
      </c>
      <c r="N5" s="42">
        <f>G15*(1-1/J19*K5)</f>
        <v>10</v>
      </c>
      <c r="O5" s="23">
        <v>11</v>
      </c>
      <c r="P5" s="42">
        <f>G27*(1-1/J19*K5)</f>
        <v>11</v>
      </c>
      <c r="Q5" s="23">
        <v>11</v>
      </c>
      <c r="R5" s="42">
        <f>G35*(1-1/J19*K5)</f>
        <v>5</v>
      </c>
      <c r="S5" s="23">
        <v>6</v>
      </c>
      <c r="T5" s="42">
        <f>G72*(1-1/J19*K5)</f>
        <v>95.5</v>
      </c>
      <c r="U5" s="23">
        <v>110</v>
      </c>
      <c r="V5" s="42">
        <f>G103*(1-1/J19*K5)</f>
        <v>19</v>
      </c>
      <c r="W5" s="23">
        <v>22</v>
      </c>
      <c r="X5" s="42">
        <f>G77*(1-1/J19*K5)</f>
        <v>8</v>
      </c>
      <c r="Y5" s="23">
        <v>4</v>
      </c>
      <c r="Z5" s="43">
        <f t="shared" ref="Z5:Z16" si="0">L5+N5+P5+R5+T5+V5+X5</f>
        <v>157.5</v>
      </c>
      <c r="AA5" s="43">
        <f t="shared" ref="AA5:AA16" si="1">M5+O5+Q5+S5+U5+W5+Y5</f>
        <v>173</v>
      </c>
    </row>
    <row r="6" spans="1:27" ht="15" customHeight="1">
      <c r="C6" s="44" t="s">
        <v>133</v>
      </c>
      <c r="D6" s="44" t="s">
        <v>31</v>
      </c>
      <c r="E6" s="44"/>
      <c r="F6" s="44">
        <v>2</v>
      </c>
      <c r="G6" s="44">
        <v>2</v>
      </c>
      <c r="J6" s="29">
        <v>44671</v>
      </c>
      <c r="K6" s="41">
        <v>1</v>
      </c>
      <c r="L6" s="42">
        <f>G7*(1-1/J19*K6)</f>
        <v>8.3076923076923084</v>
      </c>
      <c r="M6" s="23">
        <v>7</v>
      </c>
      <c r="N6" s="42">
        <f>G15*(1-1/J19*K6)</f>
        <v>9.2307692307692317</v>
      </c>
      <c r="O6" s="23">
        <v>11</v>
      </c>
      <c r="P6" s="42">
        <f>G27*(1-1/J19*K6)</f>
        <v>10.153846153846155</v>
      </c>
      <c r="Q6" s="23">
        <v>11</v>
      </c>
      <c r="R6" s="42">
        <f>G35*(1-1/J19*K6)</f>
        <v>4.6153846153846159</v>
      </c>
      <c r="S6" s="23">
        <v>6</v>
      </c>
      <c r="T6" s="42">
        <f>G72*(1-1/J19*K6)</f>
        <v>88.15384615384616</v>
      </c>
      <c r="U6" s="23">
        <v>110</v>
      </c>
      <c r="V6" s="42">
        <f>G103*(1-1/J19*K6)</f>
        <v>17.53846153846154</v>
      </c>
      <c r="W6" s="23">
        <v>22</v>
      </c>
      <c r="X6" s="42">
        <f>G77*(1-1/J19*K6)</f>
        <v>7.384615384615385</v>
      </c>
      <c r="Y6" s="23">
        <v>4</v>
      </c>
      <c r="Z6" s="43">
        <f t="shared" si="0"/>
        <v>145.38461538461539</v>
      </c>
      <c r="AA6" s="43">
        <f t="shared" si="1"/>
        <v>171</v>
      </c>
    </row>
    <row r="7" spans="1:27" ht="18" customHeight="1">
      <c r="A7" s="31"/>
      <c r="C7" s="69" t="s">
        <v>21</v>
      </c>
      <c r="D7" s="69"/>
      <c r="E7" s="69"/>
      <c r="F7" s="32">
        <f>SUM(F4:F6)</f>
        <v>9</v>
      </c>
      <c r="G7" s="32">
        <f>SUM(G4:G6)</f>
        <v>9</v>
      </c>
      <c r="J7" s="29">
        <v>44672</v>
      </c>
      <c r="K7" s="41">
        <v>2</v>
      </c>
      <c r="L7" s="42">
        <f>G7*(1-1/J19*K7)</f>
        <v>7.615384615384615</v>
      </c>
      <c r="M7" s="23">
        <v>7</v>
      </c>
      <c r="N7" s="42">
        <f>G15*(1-1/J19*K7)</f>
        <v>8.4615384615384617</v>
      </c>
      <c r="O7" s="23">
        <v>8</v>
      </c>
      <c r="P7" s="42">
        <f>G27*(1-1/J19*K7)</f>
        <v>9.3076923076923084</v>
      </c>
      <c r="Q7" s="23">
        <v>8</v>
      </c>
      <c r="R7" s="42">
        <f>G35*(1-1/J19*K7)</f>
        <v>4.2307692307692308</v>
      </c>
      <c r="S7" s="23">
        <v>4</v>
      </c>
      <c r="T7" s="42">
        <f>G72*(1-1/J19*K7)</f>
        <v>80.807692307692307</v>
      </c>
      <c r="U7" s="23">
        <v>105</v>
      </c>
      <c r="V7" s="42">
        <f>G103*(1-1/J19*K7)</f>
        <v>16.076923076923077</v>
      </c>
      <c r="W7" s="23">
        <v>22</v>
      </c>
      <c r="X7" s="42">
        <f>G77*(1-1/J19*K7)</f>
        <v>6.7692307692307692</v>
      </c>
      <c r="Y7" s="23">
        <v>4</v>
      </c>
      <c r="Z7" s="43">
        <f t="shared" si="0"/>
        <v>133.26923076923077</v>
      </c>
      <c r="AA7" s="43">
        <f t="shared" si="1"/>
        <v>158</v>
      </c>
    </row>
    <row r="8" spans="1:27" ht="15" customHeight="1">
      <c r="I8" s="33"/>
      <c r="J8" s="29">
        <v>44673</v>
      </c>
      <c r="K8" s="41">
        <v>3</v>
      </c>
      <c r="L8" s="42">
        <f>G7*(1-1/J19*K8)</f>
        <v>6.9230769230769225</v>
      </c>
      <c r="M8" s="23">
        <v>7</v>
      </c>
      <c r="N8" s="42">
        <f>G15*(1-1/J19*K8)</f>
        <v>7.6923076923076916</v>
      </c>
      <c r="O8" s="23">
        <v>8</v>
      </c>
      <c r="P8" s="42">
        <f>G27*(1-1/J19*K8)</f>
        <v>8.4615384615384599</v>
      </c>
      <c r="Q8" s="23">
        <v>8</v>
      </c>
      <c r="R8" s="42">
        <f>G35*(1-1/J19*K8)</f>
        <v>3.8461538461538458</v>
      </c>
      <c r="S8" s="23">
        <v>4</v>
      </c>
      <c r="T8" s="42">
        <f>G72*(1-1/J19*K8)</f>
        <v>73.461538461538453</v>
      </c>
      <c r="U8" s="23">
        <v>100</v>
      </c>
      <c r="V8" s="42">
        <f>G103*(1-1/J19*K8)</f>
        <v>14.615384615384613</v>
      </c>
      <c r="W8" s="23">
        <v>19</v>
      </c>
      <c r="X8" s="42">
        <f>G77*(1-1/J19*K8)</f>
        <v>6.1538461538461533</v>
      </c>
      <c r="Y8" s="23">
        <v>4</v>
      </c>
      <c r="Z8" s="43">
        <f t="shared" si="0"/>
        <v>121.15384615384613</v>
      </c>
      <c r="AA8" s="43">
        <f t="shared" si="1"/>
        <v>150</v>
      </c>
    </row>
    <row r="9" spans="1:27" ht="15" customHeight="1">
      <c r="J9" s="29">
        <v>44674</v>
      </c>
      <c r="K9" s="41">
        <v>4</v>
      </c>
      <c r="L9" s="42">
        <f>G7*(1-1/J19*K9)</f>
        <v>6.2307692307692308</v>
      </c>
      <c r="M9" s="23">
        <v>7</v>
      </c>
      <c r="N9" s="42">
        <f>G15*(1-1/J19*K9)</f>
        <v>6.9230769230769234</v>
      </c>
      <c r="O9" s="23">
        <v>6</v>
      </c>
      <c r="P9" s="42">
        <f>G27*(1-1/J19*K9)</f>
        <v>7.615384615384615</v>
      </c>
      <c r="Q9" s="23">
        <v>6</v>
      </c>
      <c r="R9" s="42">
        <f>G35*(1-1/J19*K9)</f>
        <v>3.4615384615384617</v>
      </c>
      <c r="S9" s="23">
        <v>4</v>
      </c>
      <c r="T9" s="42">
        <f>G72*(1-1/J19*K9)</f>
        <v>66.115384615384613</v>
      </c>
      <c r="U9" s="23">
        <v>93</v>
      </c>
      <c r="V9" s="42">
        <f>G103*(1-1/J19*K9)</f>
        <v>13.153846153846153</v>
      </c>
      <c r="W9" s="23">
        <v>16</v>
      </c>
      <c r="X9" s="42">
        <f>G77*(1-1/J19*K9)</f>
        <v>5.5384615384615383</v>
      </c>
      <c r="Y9" s="23">
        <v>4</v>
      </c>
      <c r="Z9" s="43">
        <f t="shared" si="0"/>
        <v>109.03846153846153</v>
      </c>
      <c r="AA9" s="43">
        <f t="shared" si="1"/>
        <v>136</v>
      </c>
    </row>
    <row r="10" spans="1:27" ht="15.75" customHeight="1">
      <c r="A10" s="64"/>
      <c r="B10" s="64"/>
      <c r="C10" s="66" t="s">
        <v>32</v>
      </c>
      <c r="D10" s="66"/>
      <c r="E10" s="66"/>
      <c r="F10" s="66"/>
      <c r="G10" s="66"/>
      <c r="J10" s="29">
        <v>44675</v>
      </c>
      <c r="K10" s="41">
        <v>5</v>
      </c>
      <c r="L10" s="42">
        <f>G7*(1-1/J19*K10)</f>
        <v>5.5384615384615383</v>
      </c>
      <c r="M10" s="23">
        <v>5</v>
      </c>
      <c r="N10" s="42">
        <f>G15*(1-1/J19*K10)</f>
        <v>6.1538461538461542</v>
      </c>
      <c r="O10" s="23">
        <v>6</v>
      </c>
      <c r="P10" s="42">
        <f>G27*(1-1/J19*K10)</f>
        <v>6.7692307692307701</v>
      </c>
      <c r="Q10" s="23">
        <v>6</v>
      </c>
      <c r="R10" s="42">
        <f>G35*(1-1/J19*K10)</f>
        <v>3.0769230769230771</v>
      </c>
      <c r="S10" s="23">
        <v>3</v>
      </c>
      <c r="T10" s="42">
        <f>G72*(1-1/J19*K10)</f>
        <v>58.769230769230774</v>
      </c>
      <c r="U10" s="23">
        <v>81</v>
      </c>
      <c r="V10" s="42">
        <f>G103*(1-1/J19*K10)</f>
        <v>11.692307692307693</v>
      </c>
      <c r="W10" s="23">
        <v>16</v>
      </c>
      <c r="X10" s="42">
        <f>G77*(1-1/J19*K10)</f>
        <v>4.9230769230769234</v>
      </c>
      <c r="Y10" s="23">
        <v>4</v>
      </c>
      <c r="Z10" s="43">
        <f t="shared" si="0"/>
        <v>96.923076923076934</v>
      </c>
      <c r="AA10" s="43">
        <f t="shared" si="1"/>
        <v>121</v>
      </c>
    </row>
    <row r="11" spans="1:27" ht="15.75" customHeight="1">
      <c r="C11" s="34" t="s">
        <v>22</v>
      </c>
      <c r="D11" s="26" t="s">
        <v>23</v>
      </c>
      <c r="E11" s="26" t="s">
        <v>24</v>
      </c>
      <c r="F11" s="26" t="s">
        <v>25</v>
      </c>
      <c r="G11" s="26" t="s">
        <v>26</v>
      </c>
      <c r="J11" s="29">
        <v>44676</v>
      </c>
      <c r="K11" s="41">
        <v>6</v>
      </c>
      <c r="L11" s="42">
        <f>G7*(1-1/J19*K11)</f>
        <v>4.8461538461538458</v>
      </c>
      <c r="M11" s="23">
        <v>5</v>
      </c>
      <c r="N11" s="42">
        <f>G15*(1-1/J19*K11)</f>
        <v>5.3846153846153841</v>
      </c>
      <c r="O11" s="23">
        <v>6</v>
      </c>
      <c r="P11" s="42">
        <f>G27*(1-1/J19*K11)</f>
        <v>5.9230769230769225</v>
      </c>
      <c r="Q11" s="23">
        <v>5</v>
      </c>
      <c r="R11" s="42">
        <f>G35*(1-1/J19*K11)</f>
        <v>2.6923076923076921</v>
      </c>
      <c r="S11" s="23">
        <v>3</v>
      </c>
      <c r="T11" s="42">
        <f>G72*(1-1/J19*K11)</f>
        <v>51.42307692307692</v>
      </c>
      <c r="U11" s="23">
        <v>75</v>
      </c>
      <c r="V11" s="42">
        <f>G103*(1-1/J19*K11)</f>
        <v>10.23076923076923</v>
      </c>
      <c r="W11" s="23">
        <v>14</v>
      </c>
      <c r="X11" s="42">
        <f>G77*(1-1/J19*K11)</f>
        <v>4.3076923076923075</v>
      </c>
      <c r="Y11" s="23">
        <v>4</v>
      </c>
      <c r="Z11" s="43">
        <f t="shared" si="0"/>
        <v>84.807692307692307</v>
      </c>
      <c r="AA11" s="43">
        <f t="shared" si="1"/>
        <v>112</v>
      </c>
    </row>
    <row r="12" spans="1:27" ht="15.75" customHeight="1">
      <c r="C12" s="44" t="s">
        <v>134</v>
      </c>
      <c r="D12" s="44" t="s">
        <v>55</v>
      </c>
      <c r="E12" s="44"/>
      <c r="F12" s="44">
        <v>3</v>
      </c>
      <c r="G12" s="44">
        <v>2</v>
      </c>
      <c r="J12" s="29">
        <v>44677</v>
      </c>
      <c r="K12" s="41">
        <v>7</v>
      </c>
      <c r="L12" s="42">
        <f>G7*(1-1/J19*K12)</f>
        <v>4.1538461538461533</v>
      </c>
      <c r="M12" s="23">
        <v>5</v>
      </c>
      <c r="N12" s="42">
        <f>G15*(1-1/J19*K12)</f>
        <v>4.615384615384615</v>
      </c>
      <c r="O12" s="23">
        <v>6</v>
      </c>
      <c r="P12" s="42">
        <f>G27*(1-1/J19*K12)</f>
        <v>5.0769230769230758</v>
      </c>
      <c r="Q12" s="23">
        <v>5</v>
      </c>
      <c r="R12" s="42">
        <f>G35*(1-1/J19*K12)</f>
        <v>2.3076923076923075</v>
      </c>
      <c r="S12" s="23">
        <v>2</v>
      </c>
      <c r="T12" s="42">
        <f>G72*(1-1/J19*K12)</f>
        <v>44.076923076923066</v>
      </c>
      <c r="U12" s="23">
        <v>70</v>
      </c>
      <c r="V12" s="42">
        <f>G103*(1-1/J19*K12)</f>
        <v>8.7692307692307683</v>
      </c>
      <c r="W12" s="23">
        <v>10</v>
      </c>
      <c r="X12" s="42">
        <f>G77*(1-1/J19*K12)</f>
        <v>3.6923076923076916</v>
      </c>
      <c r="Y12" s="23">
        <v>4</v>
      </c>
      <c r="Z12" s="43">
        <f t="shared" si="0"/>
        <v>72.692307692307679</v>
      </c>
      <c r="AA12" s="43">
        <f t="shared" si="1"/>
        <v>102</v>
      </c>
    </row>
    <row r="13" spans="1:27" ht="15.75" customHeight="1">
      <c r="C13" s="44" t="s">
        <v>133</v>
      </c>
      <c r="D13" s="44" t="s">
        <v>31</v>
      </c>
      <c r="E13" s="44"/>
      <c r="F13" s="44">
        <v>2</v>
      </c>
      <c r="G13" s="44">
        <v>2</v>
      </c>
      <c r="J13" s="29">
        <v>44678</v>
      </c>
      <c r="K13" s="41">
        <v>8</v>
      </c>
      <c r="L13" s="42">
        <f>G7*(1-1/J19*K13)</f>
        <v>3.4615384615384612</v>
      </c>
      <c r="M13" s="23">
        <v>5</v>
      </c>
      <c r="N13" s="42">
        <f>G15*(1-1/J19*K13)</f>
        <v>3.8461538461538458</v>
      </c>
      <c r="O13" s="23">
        <v>6</v>
      </c>
      <c r="P13" s="42">
        <f>G27*(1-1/J19*K13)</f>
        <v>4.2307692307692299</v>
      </c>
      <c r="Q13" s="23">
        <v>3</v>
      </c>
      <c r="R13" s="42">
        <f>G35*(1-1/J19*K13)</f>
        <v>1.9230769230769229</v>
      </c>
      <c r="S13" s="23">
        <v>2</v>
      </c>
      <c r="T13" s="42">
        <f>G72*(1-1/J19*K13)</f>
        <v>36.730769230769226</v>
      </c>
      <c r="U13" s="23">
        <v>52</v>
      </c>
      <c r="V13" s="42">
        <f>G103*(1-1/J19*K13)</f>
        <v>7.3076923076923066</v>
      </c>
      <c r="W13" s="23">
        <v>8</v>
      </c>
      <c r="X13" s="42">
        <f>G77*(1-1/J19*K13)</f>
        <v>3.0769230769230766</v>
      </c>
      <c r="Y13" s="23">
        <v>4</v>
      </c>
      <c r="Z13" s="43">
        <f t="shared" si="0"/>
        <v>60.576923076923066</v>
      </c>
      <c r="AA13" s="43">
        <f t="shared" si="1"/>
        <v>80</v>
      </c>
    </row>
    <row r="14" spans="1:27" ht="15.75" customHeight="1">
      <c r="C14" s="44" t="s">
        <v>132</v>
      </c>
      <c r="D14" s="44" t="s">
        <v>59</v>
      </c>
      <c r="E14" s="44"/>
      <c r="F14" s="44">
        <v>6</v>
      </c>
      <c r="G14" s="44">
        <v>6</v>
      </c>
      <c r="J14" s="29">
        <v>44679</v>
      </c>
      <c r="K14" s="41">
        <v>9</v>
      </c>
      <c r="L14" s="42">
        <f>G7*(1-1/J19*K14)</f>
        <v>2.7692307692307692</v>
      </c>
      <c r="M14" s="23">
        <v>2</v>
      </c>
      <c r="N14" s="42">
        <f>G15*(1-1/J19*K14)</f>
        <v>3.0769230769230771</v>
      </c>
      <c r="O14" s="23">
        <v>6</v>
      </c>
      <c r="P14" s="42">
        <f>G27*(1-1/J19*K14)</f>
        <v>3.384615384615385</v>
      </c>
      <c r="Q14" s="23">
        <v>3</v>
      </c>
      <c r="R14" s="42">
        <f>G35*(1-1/J19*K14)</f>
        <v>1.5384615384615385</v>
      </c>
      <c r="S14" s="23">
        <v>2</v>
      </c>
      <c r="T14" s="42">
        <f>G72*(1-1/J19*K14)</f>
        <v>29.384615384615387</v>
      </c>
      <c r="U14" s="23">
        <v>46</v>
      </c>
      <c r="V14" s="42">
        <f>G103*(1-1/J19*K14)</f>
        <v>5.8461538461538467</v>
      </c>
      <c r="W14" s="23">
        <v>5</v>
      </c>
      <c r="X14" s="42">
        <f>G77*(1-1/J19*K14)</f>
        <v>2.4615384615384617</v>
      </c>
      <c r="Y14" s="23">
        <v>4</v>
      </c>
      <c r="Z14" s="43">
        <f t="shared" si="0"/>
        <v>48.461538461538467</v>
      </c>
      <c r="AA14" s="43">
        <f t="shared" si="1"/>
        <v>68</v>
      </c>
    </row>
    <row r="15" spans="1:27" ht="16" customHeight="1">
      <c r="C15" s="67" t="s">
        <v>21</v>
      </c>
      <c r="D15" s="67"/>
      <c r="E15" s="67"/>
      <c r="F15" s="37">
        <f>SUM(F12:F14)</f>
        <v>11</v>
      </c>
      <c r="G15" s="37">
        <f>SUM(G12:G14)</f>
        <v>10</v>
      </c>
      <c r="J15" s="29">
        <v>44680</v>
      </c>
      <c r="K15" s="41">
        <v>10</v>
      </c>
      <c r="L15" s="42">
        <f>G7*(1-1/J19*K15)</f>
        <v>2.0769230769230766</v>
      </c>
      <c r="M15" s="23">
        <v>0</v>
      </c>
      <c r="N15" s="42">
        <f>G15*(1-1/J19*K15)</f>
        <v>2.3076923076923075</v>
      </c>
      <c r="O15" s="23">
        <v>6</v>
      </c>
      <c r="P15" s="42">
        <f>G27*(1-1/J19*K15)</f>
        <v>2.5384615384615379</v>
      </c>
      <c r="Q15" s="23">
        <v>3</v>
      </c>
      <c r="R15" s="42">
        <f>G35*(1-1/J19*K15)</f>
        <v>1.1538461538461537</v>
      </c>
      <c r="S15" s="23">
        <v>2</v>
      </c>
      <c r="T15" s="42">
        <f>G72*(1-1/J19*K15)</f>
        <v>22.038461538461533</v>
      </c>
      <c r="U15" s="23">
        <v>40</v>
      </c>
      <c r="V15" s="42">
        <f>G103*(1-1/J19*K15)</f>
        <v>4.3846153846153841</v>
      </c>
      <c r="W15" s="23">
        <v>3</v>
      </c>
      <c r="X15" s="42">
        <f>G77*(1-1/J19*K15)</f>
        <v>1.8461538461538458</v>
      </c>
      <c r="Y15" s="23">
        <v>4</v>
      </c>
      <c r="Z15" s="43">
        <f t="shared" si="0"/>
        <v>36.34615384615384</v>
      </c>
      <c r="AA15" s="43">
        <f t="shared" si="1"/>
        <v>58</v>
      </c>
    </row>
    <row r="16" spans="1:27" ht="16.5" customHeight="1">
      <c r="J16" s="29">
        <v>44681</v>
      </c>
      <c r="K16" s="41">
        <v>11</v>
      </c>
      <c r="L16" s="42">
        <f>G7*(1-1/J19*K16)</f>
        <v>1.3846153846153837</v>
      </c>
      <c r="M16" s="23">
        <v>0</v>
      </c>
      <c r="N16" s="42">
        <f>G15*(1-1/J19*K16)</f>
        <v>1.5384615384615374</v>
      </c>
      <c r="O16" s="23">
        <v>6</v>
      </c>
      <c r="P16" s="42">
        <f>G27*(1-1/J19*K16)</f>
        <v>1.6923076923076912</v>
      </c>
      <c r="Q16" s="23">
        <v>3</v>
      </c>
      <c r="R16" s="42">
        <f>G35*(1-1/J19*K16)</f>
        <v>0.76923076923076872</v>
      </c>
      <c r="S16" s="23">
        <v>2</v>
      </c>
      <c r="T16" s="42">
        <f>G72*(1-1/J19*K16)</f>
        <v>14.692307692307683</v>
      </c>
      <c r="U16" s="23">
        <v>39</v>
      </c>
      <c r="V16" s="42">
        <f>G103*(1-1/J19*K16)</f>
        <v>2.9230769230769211</v>
      </c>
      <c r="W16" s="23">
        <v>3</v>
      </c>
      <c r="X16" s="42">
        <f>G77*(1-1/J19*K16)</f>
        <v>1.2307692307692299</v>
      </c>
      <c r="Y16" s="23">
        <v>4</v>
      </c>
      <c r="Z16" s="43">
        <f t="shared" si="0"/>
        <v>24.230769230769216</v>
      </c>
      <c r="AA16" s="43">
        <f t="shared" si="1"/>
        <v>57</v>
      </c>
    </row>
    <row r="17" spans="1:27" ht="15.75" customHeight="1">
      <c r="J17" s="29">
        <v>44682</v>
      </c>
      <c r="K17" s="41">
        <v>12</v>
      </c>
      <c r="L17" s="42">
        <f>G7*(1-1/J19*K17)</f>
        <v>0.69230769230769185</v>
      </c>
      <c r="M17" s="23">
        <v>0</v>
      </c>
      <c r="N17" s="42">
        <f>G15*(1-1/J19*K17)</f>
        <v>0.76923076923076872</v>
      </c>
      <c r="O17" s="23">
        <v>2</v>
      </c>
      <c r="P17" s="42">
        <f>G27*(1-1/J19*K17)</f>
        <v>0.84615384615384559</v>
      </c>
      <c r="Q17" s="23">
        <v>0</v>
      </c>
      <c r="R17" s="42">
        <f>G35*(1-1/J19*K17)</f>
        <v>0.38461538461538436</v>
      </c>
      <c r="S17" s="23">
        <v>2</v>
      </c>
      <c r="T17" s="42">
        <f>G72*(1-1/J19*K17)</f>
        <v>7.3461538461538414</v>
      </c>
      <c r="U17" s="23">
        <v>20</v>
      </c>
      <c r="V17" s="42">
        <f>G103*(1-1/J19*K17)</f>
        <v>1.4615384615384606</v>
      </c>
      <c r="W17" s="23">
        <v>0</v>
      </c>
      <c r="X17" s="42">
        <f>G77*(1-1/J19*K17)</f>
        <v>0.61538461538461497</v>
      </c>
      <c r="Y17" s="23">
        <v>4</v>
      </c>
      <c r="Z17" s="43">
        <f>L17+N17+P17+R17+T17+V17+X17</f>
        <v>12.115384615384608</v>
      </c>
      <c r="AA17" s="43">
        <f>M17+O17+Q17+S17+U17+W17+Y17</f>
        <v>28</v>
      </c>
    </row>
    <row r="18" spans="1:27" ht="15.75" customHeight="1">
      <c r="C18" s="68" t="s">
        <v>33</v>
      </c>
      <c r="D18" s="68"/>
      <c r="E18" s="68"/>
      <c r="F18" s="68"/>
      <c r="G18" s="68"/>
      <c r="J18" s="29">
        <v>44683</v>
      </c>
      <c r="K18" s="41">
        <v>13</v>
      </c>
      <c r="L18" s="42">
        <f>G7*(1-1/J19*K18)</f>
        <v>0</v>
      </c>
      <c r="M18" s="23">
        <v>0</v>
      </c>
      <c r="N18" s="42">
        <f>G15*(1-1/J19*K18)</f>
        <v>0</v>
      </c>
      <c r="O18" s="23">
        <v>0</v>
      </c>
      <c r="P18" s="42">
        <f>G27*(1-1/J19*K18)</f>
        <v>0</v>
      </c>
      <c r="Q18" s="23">
        <v>0</v>
      </c>
      <c r="R18" s="42">
        <f>G35*(1-1/J19*K18)</f>
        <v>0</v>
      </c>
      <c r="S18" s="23">
        <v>0</v>
      </c>
      <c r="T18" s="42">
        <f>G72*(1-1/J19*K18)</f>
        <v>0</v>
      </c>
      <c r="U18" s="23">
        <v>0</v>
      </c>
      <c r="V18" s="42">
        <f>G103*(1-1/J19*K18)</f>
        <v>0</v>
      </c>
      <c r="W18" s="23">
        <v>0</v>
      </c>
      <c r="X18" s="42">
        <f>G77*(1-1/J19*K18)</f>
        <v>0</v>
      </c>
      <c r="Y18" s="23">
        <v>0</v>
      </c>
      <c r="Z18" s="43">
        <f>L18+N18+P18+R18+T18+V18+X18</f>
        <v>0</v>
      </c>
      <c r="AA18" s="43">
        <f>M18+O18+Q18+S18+U18+W18+Y18</f>
        <v>0</v>
      </c>
    </row>
    <row r="19" spans="1:27" ht="15.75" customHeight="1">
      <c r="A19" s="38"/>
      <c r="C19" s="26" t="s">
        <v>22</v>
      </c>
      <c r="D19" s="26" t="s">
        <v>23</v>
      </c>
      <c r="E19" s="26" t="s">
        <v>24</v>
      </c>
      <c r="F19" s="26" t="s">
        <v>25</v>
      </c>
      <c r="G19" s="26" t="s">
        <v>26</v>
      </c>
      <c r="H19" s="39"/>
      <c r="I19" s="39"/>
      <c r="J19" s="56">
        <f>COUNTA(J5:J18)-1</f>
        <v>13</v>
      </c>
      <c r="L19" s="42"/>
      <c r="M19" s="38"/>
    </row>
    <row r="20" spans="1:27" ht="15.75" customHeight="1">
      <c r="A20" s="38"/>
      <c r="C20" s="54" t="s">
        <v>135</v>
      </c>
      <c r="D20" s="53" t="s">
        <v>23</v>
      </c>
      <c r="E20" s="53" t="s">
        <v>24</v>
      </c>
      <c r="F20" s="53" t="s">
        <v>136</v>
      </c>
      <c r="G20" s="55" t="s">
        <v>137</v>
      </c>
      <c r="H20" s="39"/>
      <c r="I20" s="39"/>
      <c r="J20" s="39"/>
      <c r="K20" s="39"/>
      <c r="L20" s="39"/>
      <c r="M20" s="38"/>
    </row>
    <row r="21" spans="1:27" ht="15.75" customHeight="1">
      <c r="A21" s="38"/>
      <c r="C21" s="44" t="s">
        <v>138</v>
      </c>
      <c r="D21" s="44" t="s">
        <v>49</v>
      </c>
      <c r="E21" s="44" t="s">
        <v>60</v>
      </c>
      <c r="F21" s="44">
        <v>1</v>
      </c>
      <c r="G21" s="44">
        <v>1</v>
      </c>
      <c r="H21" s="39"/>
      <c r="I21" s="39"/>
      <c r="J21" s="39"/>
      <c r="K21" s="39"/>
      <c r="L21" s="39"/>
      <c r="M21" s="38"/>
    </row>
    <row r="22" spans="1:27" ht="15.75" customHeight="1">
      <c r="A22" s="38"/>
      <c r="C22" s="44" t="s">
        <v>139</v>
      </c>
      <c r="D22" s="44" t="s">
        <v>46</v>
      </c>
      <c r="E22" s="44"/>
      <c r="F22" s="44">
        <v>2</v>
      </c>
      <c r="G22" s="44">
        <v>2</v>
      </c>
      <c r="H22" s="39"/>
      <c r="I22" s="39"/>
      <c r="J22" s="39"/>
      <c r="K22" s="39"/>
      <c r="L22" s="39"/>
      <c r="M22" s="38"/>
    </row>
    <row r="23" spans="1:27" ht="15.75" customHeight="1">
      <c r="A23" s="38"/>
      <c r="C23" s="44" t="s">
        <v>140</v>
      </c>
      <c r="D23" s="44" t="s">
        <v>56</v>
      </c>
      <c r="E23" s="44" t="s">
        <v>55</v>
      </c>
      <c r="F23" s="44">
        <v>1</v>
      </c>
      <c r="G23" s="44">
        <v>1</v>
      </c>
      <c r="H23" s="39"/>
      <c r="I23" s="39"/>
      <c r="J23" s="39"/>
      <c r="K23" s="39"/>
      <c r="L23" s="39"/>
      <c r="M23" s="38"/>
    </row>
    <row r="24" spans="1:27" ht="15.75" customHeight="1">
      <c r="A24" s="38"/>
      <c r="C24" s="44" t="s">
        <v>141</v>
      </c>
      <c r="D24" s="44" t="s">
        <v>55</v>
      </c>
      <c r="E24" s="44"/>
      <c r="F24" s="44">
        <v>2</v>
      </c>
      <c r="G24" s="44">
        <v>2</v>
      </c>
      <c r="H24" s="39"/>
      <c r="I24" s="39"/>
      <c r="J24" s="39"/>
      <c r="K24" s="39"/>
      <c r="L24" s="39"/>
      <c r="M24" s="38"/>
    </row>
    <row r="25" spans="1:27" ht="15.75" customHeight="1">
      <c r="A25" s="38"/>
      <c r="C25" s="44" t="s">
        <v>133</v>
      </c>
      <c r="D25" s="44" t="s">
        <v>31</v>
      </c>
      <c r="E25" s="44"/>
      <c r="F25" s="44">
        <v>2</v>
      </c>
      <c r="G25" s="44">
        <v>2</v>
      </c>
      <c r="H25" s="39"/>
      <c r="I25" s="39"/>
      <c r="J25" s="39"/>
      <c r="K25" s="39"/>
      <c r="L25" s="39"/>
      <c r="M25" s="38"/>
    </row>
    <row r="26" spans="1:27" ht="15.75" customHeight="1">
      <c r="A26" s="38"/>
      <c r="C26" s="44" t="s">
        <v>142</v>
      </c>
      <c r="D26" s="44" t="s">
        <v>143</v>
      </c>
      <c r="E26" s="44"/>
      <c r="F26" s="44">
        <v>3</v>
      </c>
      <c r="G26" s="44">
        <v>3</v>
      </c>
      <c r="H26" s="39"/>
      <c r="I26" s="39"/>
      <c r="J26" s="39"/>
      <c r="K26" s="39"/>
      <c r="L26" s="39"/>
      <c r="M26" s="38"/>
    </row>
    <row r="27" spans="1:27" ht="15.75" customHeight="1">
      <c r="C27" s="69" t="s">
        <v>21</v>
      </c>
      <c r="D27" s="69"/>
      <c r="E27" s="69"/>
      <c r="F27" s="32">
        <f>SUM(F21:F26)</f>
        <v>11</v>
      </c>
      <c r="G27" s="32">
        <f>SUM(G21:G26)</f>
        <v>11</v>
      </c>
    </row>
    <row r="28" spans="1:27" ht="15.75" customHeight="1"/>
    <row r="29" spans="1:27" ht="15.75" customHeight="1">
      <c r="C29" s="66" t="s">
        <v>34</v>
      </c>
      <c r="D29" s="66"/>
      <c r="E29" s="66"/>
      <c r="F29" s="66"/>
      <c r="G29" s="66"/>
    </row>
    <row r="30" spans="1:27" ht="15.75" customHeight="1">
      <c r="C30" s="34" t="s">
        <v>22</v>
      </c>
      <c r="D30" s="26" t="s">
        <v>23</v>
      </c>
      <c r="E30" s="26" t="s">
        <v>24</v>
      </c>
      <c r="F30" s="26" t="s">
        <v>25</v>
      </c>
      <c r="G30" s="26" t="s">
        <v>26</v>
      </c>
    </row>
    <row r="31" spans="1:27" ht="15.75" customHeight="1">
      <c r="C31" s="44" t="s">
        <v>144</v>
      </c>
      <c r="D31" s="44" t="s">
        <v>55</v>
      </c>
      <c r="E31" s="44"/>
      <c r="F31" s="44">
        <v>2</v>
      </c>
      <c r="G31" s="44">
        <v>1</v>
      </c>
    </row>
    <row r="32" spans="1:27" ht="15.75" customHeight="1">
      <c r="C32" s="44" t="s">
        <v>145</v>
      </c>
      <c r="D32" s="44" t="s">
        <v>55</v>
      </c>
      <c r="E32" s="44"/>
      <c r="F32" s="44">
        <v>1</v>
      </c>
      <c r="G32" s="44">
        <v>1</v>
      </c>
    </row>
    <row r="33" spans="3:7" ht="15.75" customHeight="1">
      <c r="C33" s="44" t="s">
        <v>146</v>
      </c>
      <c r="D33" s="44" t="s">
        <v>56</v>
      </c>
      <c r="E33" s="44" t="s">
        <v>55</v>
      </c>
      <c r="F33" s="44">
        <v>1</v>
      </c>
      <c r="G33" s="44">
        <v>1</v>
      </c>
    </row>
    <row r="34" spans="3:7" ht="15.75" customHeight="1">
      <c r="C34" s="44" t="s">
        <v>133</v>
      </c>
      <c r="D34" s="44" t="s">
        <v>31</v>
      </c>
      <c r="E34" s="44"/>
      <c r="F34" s="44">
        <v>2</v>
      </c>
      <c r="G34" s="44">
        <v>2</v>
      </c>
    </row>
    <row r="35" spans="3:7" ht="15.75" customHeight="1">
      <c r="C35" s="67" t="s">
        <v>21</v>
      </c>
      <c r="D35" s="67"/>
      <c r="E35" s="67"/>
      <c r="F35" s="37">
        <f>SUM(F31:F34)</f>
        <v>6</v>
      </c>
      <c r="G35" s="37">
        <f>SUM(G31:G34)</f>
        <v>5</v>
      </c>
    </row>
    <row r="36" spans="3:7" ht="15.75" customHeight="1"/>
    <row r="37" spans="3:7" ht="15.75" customHeight="1">
      <c r="C37" s="68" t="s">
        <v>35</v>
      </c>
      <c r="D37" s="68"/>
      <c r="E37" s="68"/>
      <c r="F37" s="68"/>
      <c r="G37" s="68"/>
    </row>
    <row r="38" spans="3:7" ht="15.75" customHeight="1">
      <c r="C38" s="26" t="s">
        <v>22</v>
      </c>
      <c r="D38" s="26" t="s">
        <v>23</v>
      </c>
      <c r="E38" s="26" t="s">
        <v>24</v>
      </c>
      <c r="F38" s="26" t="s">
        <v>25</v>
      </c>
      <c r="G38" s="26" t="s">
        <v>26</v>
      </c>
    </row>
    <row r="39" spans="3:7" ht="15.75" customHeight="1">
      <c r="C39" s="44" t="s">
        <v>147</v>
      </c>
      <c r="D39" s="44" t="s">
        <v>30</v>
      </c>
      <c r="E39" s="44" t="s">
        <v>54</v>
      </c>
      <c r="F39" s="44">
        <v>5</v>
      </c>
      <c r="G39" s="44">
        <v>4</v>
      </c>
    </row>
    <row r="40" spans="3:7" ht="15.75" customHeight="1">
      <c r="C40" s="44" t="s">
        <v>148</v>
      </c>
      <c r="D40" s="44" t="s">
        <v>56</v>
      </c>
      <c r="E40" s="44" t="s">
        <v>30</v>
      </c>
      <c r="F40" s="44">
        <v>8</v>
      </c>
      <c r="G40" s="44">
        <v>6</v>
      </c>
    </row>
    <row r="41" spans="3:7" ht="15.75" customHeight="1">
      <c r="C41" s="44" t="s">
        <v>149</v>
      </c>
      <c r="D41" s="44" t="s">
        <v>30</v>
      </c>
      <c r="E41" s="44" t="s">
        <v>56</v>
      </c>
      <c r="F41" s="44">
        <v>6</v>
      </c>
      <c r="G41" s="44">
        <v>6</v>
      </c>
    </row>
    <row r="42" spans="3:7" ht="15.75" customHeight="1">
      <c r="C42" s="44" t="s">
        <v>150</v>
      </c>
      <c r="D42" s="44" t="s">
        <v>30</v>
      </c>
      <c r="E42" s="44" t="s">
        <v>56</v>
      </c>
      <c r="F42" s="44">
        <v>6</v>
      </c>
      <c r="G42" s="44">
        <v>0</v>
      </c>
    </row>
    <row r="43" spans="3:7" ht="15.75" customHeight="1">
      <c r="C43" s="44" t="s">
        <v>151</v>
      </c>
      <c r="D43" s="44" t="s">
        <v>49</v>
      </c>
      <c r="E43" s="44" t="s">
        <v>60</v>
      </c>
      <c r="F43" s="44">
        <v>7</v>
      </c>
      <c r="G43" s="44">
        <v>7</v>
      </c>
    </row>
    <row r="44" spans="3:7" ht="15.75" customHeight="1">
      <c r="C44" s="44" t="s">
        <v>152</v>
      </c>
      <c r="D44" s="44" t="s">
        <v>56</v>
      </c>
      <c r="E44" s="44"/>
      <c r="F44" s="44" t="s">
        <v>153</v>
      </c>
      <c r="G44" s="44" t="s">
        <v>153</v>
      </c>
    </row>
    <row r="45" spans="3:7" ht="15.75" customHeight="1">
      <c r="C45" s="44" t="s">
        <v>154</v>
      </c>
      <c r="D45" s="44" t="s">
        <v>30</v>
      </c>
      <c r="E45" s="44" t="s">
        <v>155</v>
      </c>
      <c r="F45" s="44" t="s">
        <v>156</v>
      </c>
      <c r="G45" s="44">
        <v>4</v>
      </c>
    </row>
    <row r="46" spans="3:7" ht="15.75" customHeight="1">
      <c r="C46" s="44" t="s">
        <v>157</v>
      </c>
      <c r="D46" s="44" t="s">
        <v>30</v>
      </c>
      <c r="E46" s="44" t="s">
        <v>56</v>
      </c>
      <c r="F46" s="44">
        <v>4</v>
      </c>
      <c r="G46" s="44">
        <v>4</v>
      </c>
    </row>
    <row r="47" spans="3:7" ht="15.75" customHeight="1">
      <c r="C47" s="44" t="s">
        <v>158</v>
      </c>
      <c r="D47" s="44" t="s">
        <v>56</v>
      </c>
      <c r="E47" s="44" t="s">
        <v>30</v>
      </c>
      <c r="F47" s="44">
        <v>2</v>
      </c>
      <c r="G47" s="44">
        <v>2</v>
      </c>
    </row>
    <row r="48" spans="3:7" ht="15.75" customHeight="1">
      <c r="C48" s="44" t="s">
        <v>159</v>
      </c>
      <c r="D48" s="44" t="s">
        <v>30</v>
      </c>
      <c r="E48" s="44" t="s">
        <v>56</v>
      </c>
      <c r="F48" s="44">
        <v>2</v>
      </c>
      <c r="G48" s="44">
        <v>2</v>
      </c>
    </row>
    <row r="49" spans="3:7" ht="15.75" customHeight="1">
      <c r="C49" s="44" t="s">
        <v>160</v>
      </c>
      <c r="D49" s="44" t="s">
        <v>49</v>
      </c>
      <c r="E49" s="44" t="s">
        <v>55</v>
      </c>
      <c r="F49" s="44">
        <v>8</v>
      </c>
      <c r="G49" s="44">
        <v>6</v>
      </c>
    </row>
    <row r="50" spans="3:7" ht="15.75" customHeight="1">
      <c r="C50" s="44" t="s">
        <v>161</v>
      </c>
      <c r="D50" s="44" t="s">
        <v>49</v>
      </c>
      <c r="E50" s="44"/>
      <c r="F50" s="44">
        <v>4</v>
      </c>
      <c r="G50" s="44">
        <v>4</v>
      </c>
    </row>
    <row r="51" spans="3:7" ht="15.75" customHeight="1">
      <c r="C51" s="44" t="s">
        <v>162</v>
      </c>
      <c r="D51" s="44" t="s">
        <v>163</v>
      </c>
      <c r="E51" s="44"/>
      <c r="F51" s="44">
        <v>1</v>
      </c>
      <c r="G51" s="44">
        <v>1</v>
      </c>
    </row>
    <row r="52" spans="3:7" ht="15.75" customHeight="1">
      <c r="C52" s="44" t="s">
        <v>164</v>
      </c>
      <c r="D52" s="44" t="s">
        <v>30</v>
      </c>
      <c r="E52" s="44" t="s">
        <v>56</v>
      </c>
      <c r="F52" s="44">
        <v>6</v>
      </c>
      <c r="G52" s="44">
        <v>4</v>
      </c>
    </row>
    <row r="53" spans="3:7" ht="15.75" customHeight="1">
      <c r="C53" s="44" t="s">
        <v>165</v>
      </c>
      <c r="D53" s="44" t="s">
        <v>49</v>
      </c>
      <c r="E53" s="44"/>
      <c r="F53" s="44">
        <v>3</v>
      </c>
      <c r="G53" s="44">
        <v>5</v>
      </c>
    </row>
    <row r="54" spans="3:7" ht="15.75" customHeight="1">
      <c r="C54" s="44" t="s">
        <v>166</v>
      </c>
      <c r="D54" s="44" t="s">
        <v>55</v>
      </c>
      <c r="E54" s="44"/>
      <c r="F54" s="44" t="s">
        <v>167</v>
      </c>
      <c r="G54" s="44" t="s">
        <v>167</v>
      </c>
    </row>
    <row r="55" spans="3:7" ht="15.75" customHeight="1">
      <c r="C55" s="44" t="s">
        <v>168</v>
      </c>
      <c r="D55" s="44" t="s">
        <v>55</v>
      </c>
      <c r="E55" s="44" t="s">
        <v>56</v>
      </c>
      <c r="F55" s="44">
        <v>2</v>
      </c>
      <c r="G55" s="44">
        <v>2</v>
      </c>
    </row>
    <row r="56" spans="3:7" ht="15.75" customHeight="1">
      <c r="C56" s="44" t="s">
        <v>169</v>
      </c>
      <c r="D56" s="44" t="s">
        <v>46</v>
      </c>
      <c r="E56" s="44" t="s">
        <v>53</v>
      </c>
      <c r="F56" s="44">
        <v>2</v>
      </c>
      <c r="G56" s="44">
        <v>2</v>
      </c>
    </row>
    <row r="57" spans="3:7" ht="15.75" customHeight="1">
      <c r="C57" s="44" t="s">
        <v>170</v>
      </c>
      <c r="D57" s="44" t="s">
        <v>163</v>
      </c>
      <c r="E57" s="44" t="s">
        <v>46</v>
      </c>
      <c r="F57" s="44">
        <v>3</v>
      </c>
      <c r="G57" s="44">
        <v>3</v>
      </c>
    </row>
    <row r="58" spans="3:7" ht="15.75" customHeight="1">
      <c r="C58" s="44" t="s">
        <v>171</v>
      </c>
      <c r="D58" s="44" t="s">
        <v>55</v>
      </c>
      <c r="E58" s="44"/>
      <c r="F58" s="44">
        <v>3</v>
      </c>
      <c r="G58" s="44">
        <v>3</v>
      </c>
    </row>
    <row r="59" spans="3:7" ht="15.75" customHeight="1">
      <c r="C59" s="44" t="s">
        <v>172</v>
      </c>
      <c r="D59" s="44" t="s">
        <v>163</v>
      </c>
      <c r="E59" s="44"/>
      <c r="F59" s="44">
        <v>2</v>
      </c>
      <c r="G59" s="44">
        <v>2</v>
      </c>
    </row>
    <row r="60" spans="3:7" ht="15.75" customHeight="1">
      <c r="C60" s="44" t="s">
        <v>133</v>
      </c>
      <c r="D60" s="44" t="s">
        <v>31</v>
      </c>
      <c r="E60" s="44"/>
      <c r="F60" s="44">
        <v>2</v>
      </c>
      <c r="G60" s="44">
        <v>2</v>
      </c>
    </row>
    <row r="61" spans="3:7" ht="15.75" customHeight="1">
      <c r="C61" s="44" t="s">
        <v>173</v>
      </c>
      <c r="D61" s="44" t="s">
        <v>31</v>
      </c>
      <c r="E61" s="44"/>
      <c r="F61" s="44" t="s">
        <v>174</v>
      </c>
      <c r="G61" s="44" t="s">
        <v>174</v>
      </c>
    </row>
    <row r="62" spans="3:7" ht="15.75" customHeight="1">
      <c r="C62" s="44" t="s">
        <v>173</v>
      </c>
      <c r="D62" s="44" t="s">
        <v>31</v>
      </c>
      <c r="E62" s="44" t="s">
        <v>30</v>
      </c>
      <c r="F62" s="44">
        <v>2</v>
      </c>
      <c r="G62" s="44">
        <v>2</v>
      </c>
    </row>
    <row r="63" spans="3:7" ht="15.75" customHeight="1">
      <c r="C63" s="44" t="s">
        <v>175</v>
      </c>
      <c r="D63" s="44" t="s">
        <v>31</v>
      </c>
      <c r="E63" s="44"/>
      <c r="F63" s="44">
        <v>3</v>
      </c>
      <c r="G63" s="44">
        <v>3</v>
      </c>
    </row>
    <row r="64" spans="3:7" ht="15.75" customHeight="1">
      <c r="C64" s="44" t="s">
        <v>176</v>
      </c>
      <c r="D64" s="44" t="s">
        <v>49</v>
      </c>
      <c r="E64" s="44"/>
      <c r="F64" s="44">
        <v>4</v>
      </c>
      <c r="G64" s="44">
        <v>4</v>
      </c>
    </row>
    <row r="65" spans="1:7" ht="15.75" customHeight="1">
      <c r="C65" s="44" t="s">
        <v>177</v>
      </c>
      <c r="D65" s="44" t="s">
        <v>46</v>
      </c>
      <c r="E65" s="44"/>
      <c r="F65" s="44">
        <v>2</v>
      </c>
      <c r="G65" s="44">
        <v>0.5</v>
      </c>
    </row>
    <row r="66" spans="1:7" ht="15.75" customHeight="1">
      <c r="C66" s="44" t="s">
        <v>178</v>
      </c>
      <c r="D66" s="44" t="s">
        <v>56</v>
      </c>
      <c r="E66" s="44" t="s">
        <v>30</v>
      </c>
      <c r="F66" s="44">
        <v>5</v>
      </c>
      <c r="G66" s="44">
        <v>5</v>
      </c>
    </row>
    <row r="67" spans="1:7" ht="15.75" customHeight="1">
      <c r="C67" s="44" t="s">
        <v>179</v>
      </c>
      <c r="D67" s="44" t="s">
        <v>49</v>
      </c>
      <c r="E67" s="44"/>
      <c r="F67" s="44">
        <v>3</v>
      </c>
      <c r="G67" s="44">
        <v>1</v>
      </c>
    </row>
    <row r="68" spans="1:7" ht="15.75" customHeight="1">
      <c r="C68" s="44" t="s">
        <v>180</v>
      </c>
      <c r="D68" s="44" t="s">
        <v>30</v>
      </c>
      <c r="E68" s="44" t="s">
        <v>56</v>
      </c>
      <c r="F68" s="44">
        <v>8</v>
      </c>
      <c r="G68" s="44">
        <v>6</v>
      </c>
    </row>
    <row r="69" spans="1:7" ht="15.75" customHeight="1">
      <c r="C69" s="44" t="s">
        <v>181</v>
      </c>
      <c r="D69" s="44" t="s">
        <v>60</v>
      </c>
      <c r="E69" s="44"/>
      <c r="F69" s="44">
        <v>2</v>
      </c>
      <c r="G69" s="44">
        <v>1</v>
      </c>
    </row>
    <row r="70" spans="1:7" ht="15.75" customHeight="1">
      <c r="C70" s="44" t="s">
        <v>182</v>
      </c>
      <c r="D70" s="44" t="s">
        <v>49</v>
      </c>
      <c r="E70" s="44"/>
      <c r="F70" s="44">
        <v>1</v>
      </c>
      <c r="G70" s="44">
        <v>1</v>
      </c>
    </row>
    <row r="71" spans="1:7" ht="15.75" customHeight="1">
      <c r="C71" s="44" t="s">
        <v>183</v>
      </c>
      <c r="D71" s="44" t="s">
        <v>46</v>
      </c>
      <c r="E71" s="44" t="s">
        <v>53</v>
      </c>
      <c r="F71" s="44">
        <v>4</v>
      </c>
      <c r="G71" s="44">
        <v>3</v>
      </c>
    </row>
    <row r="72" spans="1:7" ht="15.75" customHeight="1">
      <c r="C72" s="69" t="s">
        <v>21</v>
      </c>
      <c r="D72" s="69"/>
      <c r="E72" s="69"/>
      <c r="F72" s="32">
        <f>SUM(F39:F71)</f>
        <v>110</v>
      </c>
      <c r="G72" s="32">
        <f>SUM(G39:G71)</f>
        <v>95.5</v>
      </c>
    </row>
    <row r="73" spans="1:7" ht="15.75" customHeight="1"/>
    <row r="74" spans="1:7" ht="18" customHeight="1">
      <c r="A74" s="64"/>
      <c r="B74" s="64"/>
      <c r="C74" s="66" t="s">
        <v>36</v>
      </c>
      <c r="D74" s="66"/>
      <c r="E74" s="66"/>
      <c r="F74" s="66"/>
      <c r="G74" s="66"/>
    </row>
    <row r="75" spans="1:7" ht="15.75" customHeight="1">
      <c r="C75" s="34" t="s">
        <v>22</v>
      </c>
      <c r="D75" s="26" t="s">
        <v>23</v>
      </c>
      <c r="E75" s="26" t="s">
        <v>24</v>
      </c>
      <c r="F75" s="26" t="s">
        <v>25</v>
      </c>
      <c r="G75" s="26" t="s">
        <v>26</v>
      </c>
    </row>
    <row r="76" spans="1:7" ht="15.75" customHeight="1">
      <c r="C76" s="28" t="s">
        <v>197</v>
      </c>
      <c r="D76" s="28" t="s">
        <v>49</v>
      </c>
      <c r="E76" s="57"/>
      <c r="F76" s="58">
        <v>4</v>
      </c>
      <c r="G76" s="59">
        <v>8</v>
      </c>
    </row>
    <row r="77" spans="1:7" ht="15.75" customHeight="1">
      <c r="C77" s="67" t="s">
        <v>21</v>
      </c>
      <c r="D77" s="67"/>
      <c r="E77" s="67"/>
      <c r="F77" s="37">
        <f>SUM(F76:F76)</f>
        <v>4</v>
      </c>
      <c r="G77" s="37">
        <f>SUM(G76:G76)</f>
        <v>8</v>
      </c>
    </row>
    <row r="78" spans="1:7" ht="18" customHeight="1">
      <c r="C78" s="65"/>
      <c r="D78" s="65"/>
      <c r="E78" s="65"/>
    </row>
    <row r="79" spans="1:7" ht="15.75" customHeight="1">
      <c r="C79" s="68" t="s">
        <v>37</v>
      </c>
      <c r="D79" s="68"/>
      <c r="E79" s="68"/>
      <c r="F79" s="68"/>
      <c r="G79" s="68"/>
    </row>
    <row r="80" spans="1:7" ht="15.75" customHeight="1">
      <c r="C80" s="26" t="s">
        <v>22</v>
      </c>
      <c r="D80" s="26" t="s">
        <v>23</v>
      </c>
      <c r="E80" s="26" t="s">
        <v>24</v>
      </c>
      <c r="F80" s="26" t="s">
        <v>25</v>
      </c>
      <c r="G80" s="26" t="s">
        <v>26</v>
      </c>
    </row>
    <row r="81" spans="3:7" ht="15.75" customHeight="1">
      <c r="C81" s="27"/>
      <c r="D81" s="27"/>
      <c r="E81" s="27"/>
      <c r="F81" s="28"/>
      <c r="G81" s="28"/>
    </row>
    <row r="82" spans="3:7" ht="18" customHeight="1">
      <c r="C82" s="69" t="s">
        <v>21</v>
      </c>
      <c r="D82" s="69"/>
      <c r="E82" s="69"/>
      <c r="F82" s="32">
        <f>SUM(F81:F81)</f>
        <v>0</v>
      </c>
      <c r="G82" s="32">
        <f>SUM(G81:G81)</f>
        <v>0</v>
      </c>
    </row>
    <row r="83" spans="3:7" ht="15.75" customHeight="1"/>
    <row r="84" spans="3:7" ht="15.75" customHeight="1">
      <c r="C84" s="66" t="s">
        <v>38</v>
      </c>
      <c r="D84" s="66"/>
      <c r="E84" s="66"/>
      <c r="F84" s="66"/>
      <c r="G84" s="66"/>
    </row>
    <row r="85" spans="3:7" ht="15.75" customHeight="1">
      <c r="C85" s="34" t="s">
        <v>22</v>
      </c>
      <c r="D85" s="26" t="s">
        <v>23</v>
      </c>
      <c r="E85" s="26" t="s">
        <v>24</v>
      </c>
      <c r="F85" s="26" t="s">
        <v>25</v>
      </c>
      <c r="G85" s="26" t="s">
        <v>26</v>
      </c>
    </row>
    <row r="86" spans="3:7" ht="15.75" customHeight="1">
      <c r="C86" s="27"/>
      <c r="D86" s="27"/>
      <c r="E86" s="35"/>
      <c r="F86" s="36"/>
      <c r="G86" s="36"/>
    </row>
    <row r="87" spans="3:7" ht="15.75" customHeight="1">
      <c r="C87" s="67" t="s">
        <v>21</v>
      </c>
      <c r="D87" s="67"/>
      <c r="E87" s="67"/>
      <c r="F87" s="37">
        <f>SUM(F86:F86)</f>
        <v>0</v>
      </c>
      <c r="G87" s="37">
        <f>SUM(G86:G86)</f>
        <v>0</v>
      </c>
    </row>
    <row r="88" spans="3:7" ht="15.75" customHeight="1"/>
    <row r="89" spans="3:7" ht="15.75" customHeight="1">
      <c r="C89" s="68" t="s">
        <v>39</v>
      </c>
      <c r="D89" s="68"/>
      <c r="E89" s="68"/>
      <c r="F89" s="68"/>
      <c r="G89" s="68"/>
    </row>
    <row r="90" spans="3:7" ht="15.75" customHeight="1">
      <c r="C90" s="26" t="s">
        <v>22</v>
      </c>
      <c r="D90" s="26" t="s">
        <v>23</v>
      </c>
      <c r="E90" s="26" t="s">
        <v>24</v>
      </c>
      <c r="F90" s="26" t="s">
        <v>25</v>
      </c>
      <c r="G90" s="26" t="s">
        <v>26</v>
      </c>
    </row>
    <row r="91" spans="3:7" ht="15.75" customHeight="1">
      <c r="C91" s="44" t="s">
        <v>184</v>
      </c>
      <c r="D91" s="44" t="s">
        <v>46</v>
      </c>
      <c r="E91" s="44" t="s">
        <v>60</v>
      </c>
      <c r="F91" s="44">
        <v>4</v>
      </c>
      <c r="G91" s="44">
        <v>2</v>
      </c>
    </row>
    <row r="92" spans="3:7" ht="15.75" customHeight="1">
      <c r="C92" s="44" t="s">
        <v>185</v>
      </c>
      <c r="D92" s="44" t="s">
        <v>53</v>
      </c>
      <c r="E92" s="44"/>
      <c r="F92" s="44" t="s">
        <v>186</v>
      </c>
      <c r="G92" s="44">
        <v>1</v>
      </c>
    </row>
    <row r="93" spans="3:7" ht="15.75" customHeight="1">
      <c r="C93" s="44" t="s">
        <v>187</v>
      </c>
      <c r="D93" s="44" t="s">
        <v>163</v>
      </c>
      <c r="E93" s="44"/>
      <c r="F93" s="44">
        <v>1</v>
      </c>
      <c r="G93" s="44">
        <v>1</v>
      </c>
    </row>
    <row r="94" spans="3:7" ht="15.75" customHeight="1">
      <c r="C94" s="44" t="s">
        <v>188</v>
      </c>
      <c r="D94" s="44" t="s">
        <v>46</v>
      </c>
      <c r="E94" s="44"/>
      <c r="F94" s="44">
        <v>2</v>
      </c>
      <c r="G94" s="44">
        <v>2</v>
      </c>
    </row>
    <row r="95" spans="3:7" ht="15.75" customHeight="1">
      <c r="C95" s="44" t="s">
        <v>189</v>
      </c>
      <c r="D95" s="44" t="s">
        <v>46</v>
      </c>
      <c r="E95" s="44"/>
      <c r="F95" s="44">
        <v>3</v>
      </c>
      <c r="G95" s="44">
        <v>2</v>
      </c>
    </row>
    <row r="96" spans="3:7" ht="15.75" customHeight="1">
      <c r="C96" s="44" t="s">
        <v>190</v>
      </c>
      <c r="D96" s="44" t="s">
        <v>163</v>
      </c>
      <c r="E96" s="44"/>
      <c r="F96" s="44">
        <v>2</v>
      </c>
      <c r="G96" s="44">
        <v>2</v>
      </c>
    </row>
    <row r="97" spans="1:7" ht="15.75" customHeight="1">
      <c r="C97" s="44" t="s">
        <v>191</v>
      </c>
      <c r="D97" s="44" t="s">
        <v>46</v>
      </c>
      <c r="E97" s="44"/>
      <c r="F97" s="44">
        <v>3</v>
      </c>
      <c r="G97" s="44">
        <v>2</v>
      </c>
    </row>
    <row r="98" spans="1:7" ht="15.75" customHeight="1">
      <c r="C98" s="44" t="s">
        <v>192</v>
      </c>
      <c r="D98" s="44" t="s">
        <v>53</v>
      </c>
      <c r="E98" s="44"/>
      <c r="F98" s="44">
        <v>2</v>
      </c>
      <c r="G98" s="44">
        <v>2</v>
      </c>
    </row>
    <row r="99" spans="1:7" ht="15.75" customHeight="1">
      <c r="C99" s="44" t="s">
        <v>193</v>
      </c>
      <c r="D99" s="44" t="s">
        <v>53</v>
      </c>
      <c r="E99" s="44" t="s">
        <v>46</v>
      </c>
      <c r="F99" s="44">
        <v>2</v>
      </c>
      <c r="G99" s="44">
        <v>2</v>
      </c>
    </row>
    <row r="100" spans="1:7" ht="15.75" customHeight="1">
      <c r="C100" s="44" t="s">
        <v>194</v>
      </c>
      <c r="D100" s="44" t="s">
        <v>53</v>
      </c>
      <c r="E100" s="44" t="s">
        <v>46</v>
      </c>
      <c r="F100" s="44">
        <v>1</v>
      </c>
      <c r="G100" s="44">
        <v>1</v>
      </c>
    </row>
    <row r="101" spans="1:7" ht="15.75" customHeight="1">
      <c r="C101" s="44" t="s">
        <v>195</v>
      </c>
      <c r="D101" s="44" t="s">
        <v>46</v>
      </c>
      <c r="E101" s="44" t="s">
        <v>53</v>
      </c>
      <c r="F101" s="44">
        <v>1</v>
      </c>
      <c r="G101" s="44">
        <v>1</v>
      </c>
    </row>
    <row r="102" spans="1:7" ht="15.75" customHeight="1">
      <c r="C102" s="44" t="s">
        <v>196</v>
      </c>
      <c r="D102" s="44" t="s">
        <v>46</v>
      </c>
      <c r="E102" s="44"/>
      <c r="F102" s="44">
        <v>1</v>
      </c>
      <c r="G102" s="44">
        <v>1</v>
      </c>
    </row>
    <row r="103" spans="1:7" ht="15.75" customHeight="1">
      <c r="C103" s="69" t="s">
        <v>21</v>
      </c>
      <c r="D103" s="69"/>
      <c r="E103" s="69"/>
      <c r="F103" s="32">
        <f>SUM(F91:F102)</f>
        <v>22</v>
      </c>
      <c r="G103" s="32">
        <f>SUM(G91:G102)</f>
        <v>19</v>
      </c>
    </row>
    <row r="104" spans="1:7" ht="15.75" customHeight="1">
      <c r="A104" s="64"/>
      <c r="B104" s="64"/>
      <c r="C104" s="65"/>
      <c r="D104" s="65"/>
      <c r="E104" s="65"/>
      <c r="F104" s="65"/>
      <c r="G104" s="65"/>
    </row>
    <row r="105" spans="1:7" ht="15.75" customHeight="1">
      <c r="C105" s="66" t="s">
        <v>40</v>
      </c>
      <c r="D105" s="66"/>
      <c r="E105" s="66"/>
      <c r="F105" s="66"/>
      <c r="G105" s="66"/>
    </row>
    <row r="106" spans="1:7" ht="14.5" customHeight="1">
      <c r="C106" s="34" t="s">
        <v>22</v>
      </c>
      <c r="D106" s="26" t="s">
        <v>23</v>
      </c>
      <c r="E106" s="26" t="s">
        <v>24</v>
      </c>
      <c r="F106" s="26" t="s">
        <v>25</v>
      </c>
      <c r="G106" s="26" t="s">
        <v>26</v>
      </c>
    </row>
    <row r="107" spans="1:7" ht="15.75" customHeight="1">
      <c r="C107" s="27"/>
      <c r="D107" s="27"/>
      <c r="E107" s="35"/>
      <c r="F107" s="36"/>
      <c r="G107" s="36"/>
    </row>
    <row r="108" spans="1:7" ht="15.75" customHeight="1">
      <c r="C108" s="67" t="s">
        <v>21</v>
      </c>
      <c r="D108" s="67"/>
      <c r="E108" s="67"/>
      <c r="F108" s="37">
        <f>SUM(F107:F107)</f>
        <v>0</v>
      </c>
      <c r="G108" s="37">
        <f>SUM(G107:G107)</f>
        <v>0</v>
      </c>
    </row>
    <row r="109" spans="1:7" ht="15.75" customHeight="1"/>
    <row r="110" spans="1:7" ht="15.75" customHeight="1">
      <c r="C110" s="68" t="s">
        <v>41</v>
      </c>
      <c r="D110" s="68"/>
      <c r="E110" s="68"/>
      <c r="F110" s="68"/>
      <c r="G110" s="68"/>
    </row>
    <row r="111" spans="1:7" ht="15.75" customHeight="1">
      <c r="C111" s="26" t="s">
        <v>22</v>
      </c>
      <c r="D111" s="26" t="s">
        <v>23</v>
      </c>
      <c r="E111" s="26" t="s">
        <v>24</v>
      </c>
      <c r="F111" s="26" t="s">
        <v>25</v>
      </c>
      <c r="G111" s="26" t="s">
        <v>26</v>
      </c>
    </row>
    <row r="112" spans="1:7" ht="15.75" customHeight="1">
      <c r="C112" s="27"/>
      <c r="D112" s="27"/>
      <c r="E112" s="27"/>
      <c r="F112" s="28"/>
      <c r="G112" s="28"/>
    </row>
    <row r="113" spans="3:7" ht="15.75" customHeight="1">
      <c r="C113" s="69" t="s">
        <v>21</v>
      </c>
      <c r="D113" s="69"/>
      <c r="E113" s="69"/>
      <c r="F113" s="32">
        <f>SUM(F112:F112)</f>
        <v>0</v>
      </c>
      <c r="G113" s="32">
        <f>SUM(G112:G112)</f>
        <v>0</v>
      </c>
    </row>
    <row r="115" spans="3:7" ht="18">
      <c r="C115" s="66" t="s">
        <v>42</v>
      </c>
      <c r="D115" s="66"/>
      <c r="E115" s="66"/>
      <c r="F115" s="66"/>
      <c r="G115" s="66"/>
    </row>
    <row r="116" spans="3:7" ht="17.5">
      <c r="C116" s="34" t="s">
        <v>22</v>
      </c>
      <c r="D116" s="26" t="s">
        <v>23</v>
      </c>
      <c r="E116" s="26" t="s">
        <v>24</v>
      </c>
      <c r="F116" s="26" t="s">
        <v>25</v>
      </c>
      <c r="G116" s="26" t="s">
        <v>26</v>
      </c>
    </row>
    <row r="117" spans="3:7" ht="15.5">
      <c r="C117" s="27"/>
      <c r="D117" s="27"/>
      <c r="E117" s="35"/>
      <c r="F117" s="36"/>
      <c r="G117" s="36"/>
    </row>
    <row r="118" spans="3:7" ht="18">
      <c r="C118" s="67" t="s">
        <v>21</v>
      </c>
      <c r="D118" s="67"/>
      <c r="E118" s="67"/>
      <c r="F118" s="37">
        <f>SUM(F117:F117)</f>
        <v>0</v>
      </c>
      <c r="G118" s="37">
        <f>SUM(G117:G117)</f>
        <v>0</v>
      </c>
    </row>
    <row r="120" spans="3:7" ht="17.5">
      <c r="C120" s="68" t="s">
        <v>43</v>
      </c>
      <c r="D120" s="68"/>
      <c r="E120" s="68"/>
      <c r="F120" s="68"/>
      <c r="G120" s="68"/>
    </row>
    <row r="121" spans="3:7" ht="17.5">
      <c r="C121" s="26" t="s">
        <v>22</v>
      </c>
      <c r="D121" s="26" t="s">
        <v>23</v>
      </c>
      <c r="E121" s="26" t="s">
        <v>24</v>
      </c>
      <c r="F121" s="26" t="s">
        <v>25</v>
      </c>
      <c r="G121" s="26" t="s">
        <v>26</v>
      </c>
    </row>
    <row r="122" spans="3:7" ht="15.5">
      <c r="C122" s="27"/>
      <c r="D122" s="27"/>
      <c r="E122" s="27"/>
      <c r="F122" s="28"/>
      <c r="G122" s="28"/>
    </row>
    <row r="123" spans="3:7" ht="17.5">
      <c r="C123" s="69" t="s">
        <v>21</v>
      </c>
      <c r="D123" s="69"/>
      <c r="E123" s="69"/>
      <c r="F123" s="32">
        <f>SUM(F122:F122)</f>
        <v>0</v>
      </c>
      <c r="G123" s="32">
        <f>SUM(G122:G122)</f>
        <v>0</v>
      </c>
    </row>
    <row r="125" spans="3:7" ht="17.5">
      <c r="C125" s="68" t="s">
        <v>44</v>
      </c>
      <c r="D125" s="68"/>
      <c r="E125" s="68"/>
      <c r="F125" s="68"/>
      <c r="G125" s="68"/>
    </row>
    <row r="126" spans="3:7" ht="18" customHeight="1">
      <c r="C126" s="26" t="s">
        <v>22</v>
      </c>
      <c r="D126" s="26" t="s">
        <v>23</v>
      </c>
      <c r="E126" s="26" t="s">
        <v>24</v>
      </c>
      <c r="F126" s="26" t="s">
        <v>25</v>
      </c>
      <c r="G126" s="26" t="s">
        <v>26</v>
      </c>
    </row>
    <row r="127" spans="3:7" ht="15.5">
      <c r="C127" s="27"/>
      <c r="D127" s="27"/>
      <c r="E127" s="27"/>
      <c r="F127" s="28"/>
      <c r="G127" s="28"/>
    </row>
    <row r="128" spans="3:7" ht="17.5">
      <c r="C128" s="69" t="s">
        <v>21</v>
      </c>
      <c r="D128" s="69"/>
      <c r="E128" s="69"/>
      <c r="F128" s="32">
        <f>SUM(F127:F127)</f>
        <v>0</v>
      </c>
      <c r="G128" s="32">
        <f>SUM(G127:G127)</f>
        <v>0</v>
      </c>
    </row>
    <row r="133" spans="15:16">
      <c r="O133" s="70"/>
      <c r="P133" s="70"/>
    </row>
    <row r="134" spans="15:16">
      <c r="O134" s="24"/>
      <c r="P134" s="24"/>
    </row>
    <row r="135" spans="15:16">
      <c r="O135" s="51"/>
      <c r="P135" s="51"/>
    </row>
    <row r="136" spans="15:16">
      <c r="O136" s="51"/>
      <c r="P136" s="51"/>
    </row>
  </sheetData>
  <mergeCells count="44">
    <mergeCell ref="R3:S3"/>
    <mergeCell ref="T3:U3"/>
    <mergeCell ref="V3:W3"/>
    <mergeCell ref="Z3:AA3"/>
    <mergeCell ref="O133:P133"/>
    <mergeCell ref="P3:Q3"/>
    <mergeCell ref="X3:Y3"/>
    <mergeCell ref="J4:K4"/>
    <mergeCell ref="C27:E27"/>
    <mergeCell ref="L2:O2"/>
    <mergeCell ref="C2:G2"/>
    <mergeCell ref="L3:M3"/>
    <mergeCell ref="N3:O3"/>
    <mergeCell ref="C7:E7"/>
    <mergeCell ref="A74:B74"/>
    <mergeCell ref="C74:G74"/>
    <mergeCell ref="A10:B10"/>
    <mergeCell ref="C10:G10"/>
    <mergeCell ref="C15:E15"/>
    <mergeCell ref="C18:G18"/>
    <mergeCell ref="C29:G29"/>
    <mergeCell ref="C87:E87"/>
    <mergeCell ref="C89:G89"/>
    <mergeCell ref="C103:E103"/>
    <mergeCell ref="C35:E35"/>
    <mergeCell ref="C37:G37"/>
    <mergeCell ref="C72:E72"/>
    <mergeCell ref="C77:E77"/>
    <mergeCell ref="C78:E78"/>
    <mergeCell ref="C79:G79"/>
    <mergeCell ref="C82:E82"/>
    <mergeCell ref="C84:G84"/>
    <mergeCell ref="A104:B104"/>
    <mergeCell ref="C104:G104"/>
    <mergeCell ref="C105:G105"/>
    <mergeCell ref="C125:G125"/>
    <mergeCell ref="C128:E128"/>
    <mergeCell ref="C110:G110"/>
    <mergeCell ref="C113:E113"/>
    <mergeCell ref="C115:G115"/>
    <mergeCell ref="C118:E118"/>
    <mergeCell ref="C120:G120"/>
    <mergeCell ref="C123:E123"/>
    <mergeCell ref="C108:E108"/>
  </mergeCells>
  <conditionalFormatting sqref="J5:J18">
    <cfRule type="expression" dxfId="21" priority="22" stopIfTrue="1">
      <formula>LEN(TRIM(J5))&gt;0</formula>
    </cfRule>
  </conditionalFormatting>
  <conditionalFormatting sqref="K10">
    <cfRule type="expression" dxfId="20" priority="11" stopIfTrue="1">
      <formula>LEN(TRIM(K10))&gt;0</formula>
    </cfRule>
  </conditionalFormatting>
  <conditionalFormatting sqref="K11">
    <cfRule type="expression" dxfId="19" priority="12" stopIfTrue="1">
      <formula>LEN(TRIM(K11))&gt;0</formula>
    </cfRule>
  </conditionalFormatting>
  <conditionalFormatting sqref="K12">
    <cfRule type="expression" dxfId="18" priority="13" stopIfTrue="1">
      <formula>LEN(TRIM(K12))&gt;0</formula>
    </cfRule>
  </conditionalFormatting>
  <conditionalFormatting sqref="K13">
    <cfRule type="expression" dxfId="17" priority="14" stopIfTrue="1">
      <formula>LEN(TRIM(K13))&gt;0</formula>
    </cfRule>
  </conditionalFormatting>
  <conditionalFormatting sqref="K14">
    <cfRule type="expression" dxfId="16" priority="15" stopIfTrue="1">
      <formula>LEN(TRIM(K14))&gt;0</formula>
    </cfRule>
  </conditionalFormatting>
  <conditionalFormatting sqref="K15:K16">
    <cfRule type="expression" dxfId="15" priority="16" stopIfTrue="1">
      <formula>LEN(TRIM(K15))&gt;0</formula>
    </cfRule>
  </conditionalFormatting>
  <conditionalFormatting sqref="K17">
    <cfRule type="expression" dxfId="14" priority="19" stopIfTrue="1">
      <formula>LEN(TRIM(K17))&gt;0</formula>
    </cfRule>
  </conditionalFormatting>
  <conditionalFormatting sqref="K18">
    <cfRule type="expression" dxfId="13" priority="20" stopIfTrue="1">
      <formula>LEN(TRIM(K18))&gt;0</formula>
    </cfRule>
  </conditionalFormatting>
  <conditionalFormatting sqref="K5:K6">
    <cfRule type="expression" dxfId="12" priority="9" stopIfTrue="1">
      <formula>LEN(TRIM(K5))&gt;0</formula>
    </cfRule>
  </conditionalFormatting>
  <conditionalFormatting sqref="K7:K9">
    <cfRule type="expression" dxfId="11" priority="10" stopIfTrue="1">
      <formula>LEN(TRIM(K7))&gt;0</formula>
    </cfRule>
  </conditionalFormatting>
  <conditionalFormatting sqref="K12">
    <cfRule type="expression" dxfId="10" priority="1" stopIfTrue="1">
      <formula>LEN(TRIM(K12))&gt;0</formula>
    </cfRule>
  </conditionalFormatting>
  <conditionalFormatting sqref="K13">
    <cfRule type="expression" dxfId="9" priority="2" stopIfTrue="1">
      <formula>LEN(TRIM(K13))&gt;0</formula>
    </cfRule>
  </conditionalFormatting>
  <conditionalFormatting sqref="K14">
    <cfRule type="expression" dxfId="8" priority="3" stopIfTrue="1">
      <formula>LEN(TRIM(K14))&gt;0</formula>
    </cfRule>
  </conditionalFormatting>
  <conditionalFormatting sqref="K15:K16">
    <cfRule type="expression" dxfId="7" priority="4" stopIfTrue="1">
      <formula>LEN(TRIM(K15))&gt;0</formula>
    </cfRule>
  </conditionalFormatting>
  <conditionalFormatting sqref="K17">
    <cfRule type="expression" dxfId="6" priority="7" stopIfTrue="1">
      <formula>LEN(TRIM(K17))&gt;0</formula>
    </cfRule>
  </conditionalFormatting>
  <conditionalFormatting sqref="K18">
    <cfRule type="expression" dxfId="5" priority="8" stopIfTrue="1">
      <formula>LEN(TRIM(K18))&gt;0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I84"/>
  <sheetViews>
    <sheetView tabSelected="1" topLeftCell="E7" zoomScale="120" zoomScaleNormal="120" workbookViewId="0">
      <selection activeCell="I26" sqref="I26"/>
    </sheetView>
  </sheetViews>
  <sheetFormatPr defaultRowHeight="14.5"/>
  <cols>
    <col min="1" max="1" width="13.54296875" style="23" customWidth="1"/>
    <col min="2" max="2" width="14.7265625" style="23" customWidth="1"/>
    <col min="3" max="3" width="90.90625" style="23" customWidth="1"/>
    <col min="4" max="5" width="17.1796875" style="23" customWidth="1"/>
    <col min="6" max="6" width="32.1796875" style="23" customWidth="1"/>
    <col min="7" max="7" width="25.7265625" style="23" customWidth="1"/>
    <col min="8" max="259" width="14.54296875" style="23" customWidth="1"/>
    <col min="260" max="260" width="13.54296875" style="23" customWidth="1"/>
    <col min="261" max="261" width="14.7265625" style="23" customWidth="1"/>
    <col min="262" max="262" width="54.453125" style="23" customWidth="1"/>
    <col min="263" max="263" width="33" style="23" customWidth="1"/>
    <col min="264" max="264" width="32.1796875" style="23" customWidth="1"/>
    <col min="265" max="265" width="25.7265625" style="23" customWidth="1"/>
    <col min="266" max="515" width="14.54296875" style="23" customWidth="1"/>
    <col min="516" max="516" width="13.54296875" style="23" customWidth="1"/>
    <col min="517" max="517" width="14.7265625" style="23" customWidth="1"/>
    <col min="518" max="518" width="54.453125" style="23" customWidth="1"/>
    <col min="519" max="519" width="33" style="23" customWidth="1"/>
    <col min="520" max="520" width="32.1796875" style="23" customWidth="1"/>
    <col min="521" max="521" width="25.7265625" style="23" customWidth="1"/>
    <col min="522" max="771" width="14.54296875" style="23" customWidth="1"/>
    <col min="772" max="772" width="13.54296875" style="23" customWidth="1"/>
    <col min="773" max="773" width="14.7265625" style="23" customWidth="1"/>
    <col min="774" max="774" width="54.453125" style="23" customWidth="1"/>
    <col min="775" max="775" width="33" style="23" customWidth="1"/>
    <col min="776" max="776" width="32.1796875" style="23" customWidth="1"/>
    <col min="777" max="777" width="25.7265625" style="23" customWidth="1"/>
    <col min="778" max="1023" width="14.54296875" style="23" customWidth="1"/>
    <col min="1024" max="1024" width="8.7265625" customWidth="1"/>
  </cols>
  <sheetData>
    <row r="1" spans="1:18">
      <c r="K1" s="71" t="s">
        <v>19</v>
      </c>
      <c r="L1" s="71"/>
      <c r="M1" s="71"/>
      <c r="N1" s="71"/>
    </row>
    <row r="2" spans="1:18" ht="20.25" customHeight="1">
      <c r="A2" s="25"/>
      <c r="C2" s="68" t="s">
        <v>20</v>
      </c>
      <c r="D2" s="68"/>
      <c r="E2" s="68"/>
      <c r="F2" s="68"/>
      <c r="G2" s="68"/>
      <c r="K2" s="71" t="s">
        <v>10</v>
      </c>
      <c r="L2" s="71"/>
      <c r="M2" s="71" t="s">
        <v>14</v>
      </c>
      <c r="N2" s="71"/>
      <c r="O2" s="71" t="s">
        <v>14</v>
      </c>
      <c r="P2" s="71"/>
      <c r="Q2" s="70" t="s">
        <v>21</v>
      </c>
      <c r="R2" s="70"/>
    </row>
    <row r="3" spans="1:18" ht="18" customHeight="1">
      <c r="C3" s="26" t="s">
        <v>22</v>
      </c>
      <c r="D3" s="26" t="s">
        <v>23</v>
      </c>
      <c r="E3" s="26" t="s">
        <v>24</v>
      </c>
      <c r="F3" s="26" t="s">
        <v>25</v>
      </c>
      <c r="G3" s="26" t="s">
        <v>26</v>
      </c>
      <c r="I3" s="71" t="s">
        <v>27</v>
      </c>
      <c r="J3" s="71"/>
      <c r="K3" s="24" t="s">
        <v>28</v>
      </c>
      <c r="L3" s="24" t="s">
        <v>29</v>
      </c>
      <c r="M3" s="24" t="s">
        <v>28</v>
      </c>
      <c r="N3" s="24" t="s">
        <v>29</v>
      </c>
      <c r="O3" s="60" t="s">
        <v>28</v>
      </c>
      <c r="P3" s="60" t="s">
        <v>29</v>
      </c>
      <c r="Q3" s="24" t="s">
        <v>28</v>
      </c>
      <c r="R3" s="24" t="s">
        <v>29</v>
      </c>
    </row>
    <row r="4" spans="1:18" ht="15" customHeight="1">
      <c r="C4" s="27"/>
      <c r="D4" s="27"/>
      <c r="E4" s="27"/>
      <c r="F4" s="28"/>
      <c r="G4" s="28"/>
      <c r="I4" s="29">
        <v>44684</v>
      </c>
      <c r="J4" s="30">
        <v>0</v>
      </c>
      <c r="K4" s="62">
        <f>G34*(1-1/$I$18*J4)</f>
        <v>5</v>
      </c>
      <c r="L4" s="62">
        <v>5</v>
      </c>
      <c r="M4" s="62">
        <f>G59*(1-1/$I$18*J4)</f>
        <v>16</v>
      </c>
      <c r="N4" s="62">
        <v>16</v>
      </c>
      <c r="O4" s="62">
        <f>G74*(1-1/$I$18*J4)</f>
        <v>7</v>
      </c>
      <c r="P4" s="62">
        <v>7</v>
      </c>
      <c r="Q4" s="62">
        <f>K4+M4+O4</f>
        <v>28</v>
      </c>
      <c r="R4" s="62">
        <f>L4+N4+P4</f>
        <v>28</v>
      </c>
    </row>
    <row r="5" spans="1:18" ht="18" customHeight="1">
      <c r="A5" s="31"/>
      <c r="C5" s="69" t="s">
        <v>21</v>
      </c>
      <c r="D5" s="69"/>
      <c r="E5" s="69"/>
      <c r="F5" s="32">
        <f>SUM(F4:F4)</f>
        <v>0</v>
      </c>
      <c r="G5" s="32">
        <f>SUM(G4:G4)</f>
        <v>0</v>
      </c>
      <c r="I5" s="29">
        <v>44685</v>
      </c>
      <c r="J5" s="30">
        <v>1</v>
      </c>
      <c r="K5" s="62">
        <f>G34*(1-1/$I$18*J5)</f>
        <v>4.6153846153846159</v>
      </c>
      <c r="L5" s="62">
        <v>5</v>
      </c>
      <c r="M5" s="62">
        <f>G59*(1-1/$I$18*J5)</f>
        <v>14.76923076923077</v>
      </c>
      <c r="N5" s="62">
        <v>16</v>
      </c>
      <c r="O5" s="62">
        <f>G74*(1-1/$I$18*J5)</f>
        <v>6.4615384615384617</v>
      </c>
      <c r="P5" s="62">
        <v>7</v>
      </c>
      <c r="Q5" s="62">
        <f t="shared" ref="Q5:Q17" si="0">K5+M5+O5</f>
        <v>25.846153846153847</v>
      </c>
      <c r="R5" s="62">
        <f t="shared" ref="R5:R17" si="1">L5+N5+P5</f>
        <v>28</v>
      </c>
    </row>
    <row r="6" spans="1:18" ht="15" customHeight="1">
      <c r="I6" s="29">
        <v>44686</v>
      </c>
      <c r="J6" s="30">
        <v>2</v>
      </c>
      <c r="K6" s="62">
        <f>G34*(1-1/$I$18*J6)</f>
        <v>4.2307692307692308</v>
      </c>
      <c r="L6" s="62">
        <v>5</v>
      </c>
      <c r="M6" s="62">
        <f>G59*(1-1/$I$18*J6)</f>
        <v>13.538461538461538</v>
      </c>
      <c r="N6" s="62">
        <v>16</v>
      </c>
      <c r="O6" s="62">
        <f>G74*(1-1/$I$18*J6)</f>
        <v>5.9230769230769234</v>
      </c>
      <c r="P6" s="62">
        <v>5</v>
      </c>
      <c r="Q6" s="62">
        <f t="shared" si="0"/>
        <v>23.692307692307693</v>
      </c>
      <c r="R6" s="62">
        <f t="shared" si="1"/>
        <v>26</v>
      </c>
    </row>
    <row r="7" spans="1:18" ht="15" customHeight="1">
      <c r="I7" s="29">
        <v>44687</v>
      </c>
      <c r="J7" s="30">
        <v>3</v>
      </c>
      <c r="K7" s="62">
        <f>G34*(1-1/$I$18*J7)</f>
        <v>3.8461538461538458</v>
      </c>
      <c r="L7" s="62">
        <v>3</v>
      </c>
      <c r="M7" s="62">
        <f>G59*(1-1/$I$18*J7)</f>
        <v>12.307692307692307</v>
      </c>
      <c r="N7" s="62">
        <v>14</v>
      </c>
      <c r="O7" s="62">
        <f>G74*(1-1/$I$18*J7)</f>
        <v>5.3846153846153841</v>
      </c>
      <c r="P7" s="62">
        <v>5</v>
      </c>
      <c r="Q7" s="62">
        <f t="shared" si="0"/>
        <v>21.538461538461537</v>
      </c>
      <c r="R7" s="62">
        <f t="shared" si="1"/>
        <v>22</v>
      </c>
    </row>
    <row r="8" spans="1:18" ht="15.75" customHeight="1">
      <c r="A8" s="64"/>
      <c r="B8" s="64"/>
      <c r="C8" s="66" t="s">
        <v>32</v>
      </c>
      <c r="D8" s="66"/>
      <c r="E8" s="66"/>
      <c r="F8" s="66"/>
      <c r="G8" s="66"/>
      <c r="I8" s="29">
        <v>44688</v>
      </c>
      <c r="J8" s="30">
        <v>4</v>
      </c>
      <c r="K8" s="62">
        <f>G34*(1-1/$I$18*J8)</f>
        <v>3.4615384615384617</v>
      </c>
      <c r="L8" s="62">
        <v>3</v>
      </c>
      <c r="M8" s="62">
        <f>G59*(1-1/$I$18*J8)</f>
        <v>11.076923076923077</v>
      </c>
      <c r="N8" s="62">
        <v>12</v>
      </c>
      <c r="O8" s="62">
        <f>G74*(1-1/$I$18*J8)</f>
        <v>4.8461538461538458</v>
      </c>
      <c r="P8" s="62">
        <v>5</v>
      </c>
      <c r="Q8" s="62">
        <f t="shared" si="0"/>
        <v>19.384615384615383</v>
      </c>
      <c r="R8" s="62">
        <f t="shared" si="1"/>
        <v>20</v>
      </c>
    </row>
    <row r="9" spans="1:18" ht="15.75" customHeight="1">
      <c r="C9" s="34" t="s">
        <v>22</v>
      </c>
      <c r="D9" s="26" t="s">
        <v>23</v>
      </c>
      <c r="E9" s="26" t="s">
        <v>24</v>
      </c>
      <c r="F9" s="26" t="s">
        <v>25</v>
      </c>
      <c r="G9" s="26" t="s">
        <v>26</v>
      </c>
      <c r="I9" s="29">
        <v>44689</v>
      </c>
      <c r="J9" s="30">
        <v>5</v>
      </c>
      <c r="K9" s="62">
        <f>G34*(1-1/$I$18*J9)</f>
        <v>3.0769230769230771</v>
      </c>
      <c r="L9" s="62">
        <v>3</v>
      </c>
      <c r="M9" s="62">
        <f>G59*(1-1/$I$18*J9)</f>
        <v>9.8461538461538467</v>
      </c>
      <c r="N9" s="62">
        <v>12</v>
      </c>
      <c r="O9" s="62">
        <f>G74*(1-1/$I$18*J9)</f>
        <v>4.3076923076923084</v>
      </c>
      <c r="P9" s="62">
        <v>5</v>
      </c>
      <c r="Q9" s="62">
        <f t="shared" si="0"/>
        <v>17.230769230769234</v>
      </c>
      <c r="R9" s="62">
        <f t="shared" si="1"/>
        <v>20</v>
      </c>
    </row>
    <row r="10" spans="1:18" ht="16.5" customHeight="1">
      <c r="C10" s="27"/>
      <c r="D10" s="27"/>
      <c r="E10" s="35"/>
      <c r="F10" s="36"/>
      <c r="G10" s="36"/>
      <c r="I10" s="29">
        <v>44690</v>
      </c>
      <c r="J10" s="30">
        <v>6</v>
      </c>
      <c r="K10" s="62">
        <f>G34*(1-1/$I$18*J10)</f>
        <v>2.6923076923076921</v>
      </c>
      <c r="L10" s="62">
        <v>3</v>
      </c>
      <c r="M10" s="62">
        <f>G59*(1-1/$I$18*J10)</f>
        <v>8.615384615384615</v>
      </c>
      <c r="N10" s="62">
        <v>10</v>
      </c>
      <c r="O10" s="62">
        <f>G74*(1-1/$I$18*J10)</f>
        <v>3.7692307692307692</v>
      </c>
      <c r="P10" s="62">
        <v>5</v>
      </c>
      <c r="Q10" s="62">
        <f t="shared" si="0"/>
        <v>15.076923076923077</v>
      </c>
      <c r="R10" s="62">
        <f t="shared" si="1"/>
        <v>18</v>
      </c>
    </row>
    <row r="11" spans="1:18" ht="16.5" customHeight="1">
      <c r="C11" s="67" t="s">
        <v>21</v>
      </c>
      <c r="D11" s="67"/>
      <c r="E11" s="67"/>
      <c r="F11" s="37">
        <f>SUM(F10:F10)</f>
        <v>0</v>
      </c>
      <c r="G11" s="37">
        <f>SUM(G10:G10)</f>
        <v>0</v>
      </c>
      <c r="I11" s="29">
        <v>44691</v>
      </c>
      <c r="J11" s="30">
        <v>7</v>
      </c>
      <c r="K11" s="62">
        <f>G34*(1-1/$I$18*J11)</f>
        <v>2.3076923076923075</v>
      </c>
      <c r="L11" s="62">
        <v>2</v>
      </c>
      <c r="M11" s="62">
        <f>G59*(1-1/$I$18*J11)</f>
        <v>7.3846153846153832</v>
      </c>
      <c r="N11" s="62">
        <v>10</v>
      </c>
      <c r="O11" s="62">
        <f>G74*(1-1/$I$18*J11)</f>
        <v>3.2307692307692299</v>
      </c>
      <c r="P11" s="62">
        <v>3</v>
      </c>
      <c r="Q11" s="62">
        <f t="shared" si="0"/>
        <v>12.92307692307692</v>
      </c>
      <c r="R11" s="62">
        <f t="shared" si="1"/>
        <v>15</v>
      </c>
    </row>
    <row r="12" spans="1:18" ht="16.5" customHeight="1">
      <c r="I12" s="29">
        <v>44692</v>
      </c>
      <c r="J12" s="30">
        <v>8</v>
      </c>
      <c r="K12" s="62">
        <f>G34*(1-1/$I$18*J12)</f>
        <v>1.9230769230769229</v>
      </c>
      <c r="L12" s="62">
        <v>2</v>
      </c>
      <c r="M12" s="62">
        <f>G59*(1-1/$I$18*J12)</f>
        <v>6.1538461538461533</v>
      </c>
      <c r="N12" s="62">
        <v>10</v>
      </c>
      <c r="O12" s="62">
        <f>G74*(1-1/$I$18*J12)</f>
        <v>2.6923076923076921</v>
      </c>
      <c r="P12" s="62">
        <v>3</v>
      </c>
      <c r="Q12" s="62">
        <f t="shared" si="0"/>
        <v>10.769230769230768</v>
      </c>
      <c r="R12" s="62">
        <f t="shared" si="1"/>
        <v>15</v>
      </c>
    </row>
    <row r="13" spans="1:18" ht="15.75" customHeight="1">
      <c r="I13" s="29">
        <v>44693</v>
      </c>
      <c r="J13" s="30">
        <v>9</v>
      </c>
      <c r="K13" s="62">
        <f>G34*(1-1/$I$18*J13)</f>
        <v>1.5384615384615385</v>
      </c>
      <c r="L13" s="62">
        <v>2</v>
      </c>
      <c r="M13" s="62">
        <f>G59*(1-1/$I$18*J13)</f>
        <v>4.9230769230769234</v>
      </c>
      <c r="N13" s="62">
        <v>10</v>
      </c>
      <c r="O13" s="62">
        <f>G74*(1-1/$I$18*J13)</f>
        <v>2.1538461538461542</v>
      </c>
      <c r="P13" s="62">
        <v>3</v>
      </c>
      <c r="Q13" s="62">
        <f t="shared" si="0"/>
        <v>8.6153846153846168</v>
      </c>
      <c r="R13" s="62">
        <f t="shared" si="1"/>
        <v>15</v>
      </c>
    </row>
    <row r="14" spans="1:18" ht="15.75" customHeight="1">
      <c r="C14" s="68" t="s">
        <v>33</v>
      </c>
      <c r="D14" s="68"/>
      <c r="E14" s="68"/>
      <c r="F14" s="68"/>
      <c r="G14" s="68"/>
      <c r="I14" s="29">
        <v>44694</v>
      </c>
      <c r="J14" s="30">
        <v>10</v>
      </c>
      <c r="K14" s="62">
        <f>G34*(1-1/$I$18*J14)</f>
        <v>1.1538461538461537</v>
      </c>
      <c r="L14" s="62">
        <v>0</v>
      </c>
      <c r="M14" s="62">
        <f>G59*(1-1/$I$18*J14)</f>
        <v>3.6923076923076916</v>
      </c>
      <c r="N14" s="62">
        <v>8</v>
      </c>
      <c r="O14" s="62">
        <f>G74*(1-1/$I$18*J14)</f>
        <v>1.615384615384615</v>
      </c>
      <c r="P14" s="62">
        <v>2</v>
      </c>
      <c r="Q14" s="62">
        <f t="shared" si="0"/>
        <v>6.4615384615384599</v>
      </c>
      <c r="R14" s="62">
        <f t="shared" si="1"/>
        <v>10</v>
      </c>
    </row>
    <row r="15" spans="1:18" ht="15.75" customHeight="1">
      <c r="A15" s="38"/>
      <c r="C15" s="26" t="s">
        <v>22</v>
      </c>
      <c r="D15" s="26" t="s">
        <v>23</v>
      </c>
      <c r="E15" s="26" t="s">
        <v>24</v>
      </c>
      <c r="F15" s="26" t="s">
        <v>25</v>
      </c>
      <c r="G15" s="26" t="s">
        <v>26</v>
      </c>
      <c r="H15" s="39"/>
      <c r="I15" s="29">
        <v>44695</v>
      </c>
      <c r="J15" s="30">
        <v>11</v>
      </c>
      <c r="K15" s="62">
        <f>G34*(1-1/$I$18*J15)</f>
        <v>0.76923076923076872</v>
      </c>
      <c r="L15" s="63">
        <v>0</v>
      </c>
      <c r="M15" s="62">
        <f>G59*(1-1/$I$18*J15)</f>
        <v>2.4615384615384599</v>
      </c>
      <c r="N15" s="62">
        <v>8</v>
      </c>
      <c r="O15" s="62">
        <f>G74*(1-1/$I$18*J15)</f>
        <v>1.0769230769230762</v>
      </c>
      <c r="P15" s="62">
        <v>2</v>
      </c>
      <c r="Q15" s="62">
        <f t="shared" si="0"/>
        <v>4.3076923076923048</v>
      </c>
      <c r="R15" s="62">
        <f t="shared" si="1"/>
        <v>10</v>
      </c>
    </row>
    <row r="16" spans="1:18" ht="15" customHeight="1">
      <c r="C16" s="27"/>
      <c r="D16" s="27"/>
      <c r="E16" s="27"/>
      <c r="F16" s="28"/>
      <c r="G16" s="28"/>
      <c r="I16" s="29">
        <v>44696</v>
      </c>
      <c r="J16" s="30">
        <v>12</v>
      </c>
      <c r="K16" s="62">
        <f>G34*(1-1/$I$18*J16)</f>
        <v>0.38461538461538436</v>
      </c>
      <c r="L16" s="62">
        <v>0</v>
      </c>
      <c r="M16" s="62">
        <f>G59*(1-1/$I$18*J16)</f>
        <v>1.2307692307692299</v>
      </c>
      <c r="N16" s="62">
        <v>5</v>
      </c>
      <c r="O16" s="62">
        <f>G74*(1-1/$I$18*J16)</f>
        <v>0.5384615384615381</v>
      </c>
      <c r="P16" s="62">
        <v>2</v>
      </c>
      <c r="Q16" s="62">
        <f t="shared" si="0"/>
        <v>2.1538461538461524</v>
      </c>
      <c r="R16" s="62">
        <f t="shared" si="1"/>
        <v>7</v>
      </c>
    </row>
    <row r="17" spans="1:18" ht="15" customHeight="1">
      <c r="C17" s="69" t="s">
        <v>21</v>
      </c>
      <c r="D17" s="69"/>
      <c r="E17" s="69"/>
      <c r="F17" s="32">
        <f>SUM(F16:F16)</f>
        <v>0</v>
      </c>
      <c r="G17" s="32">
        <f>SUM(G16:G16)</f>
        <v>0</v>
      </c>
      <c r="I17" s="29">
        <v>44697</v>
      </c>
      <c r="J17" s="30">
        <v>13</v>
      </c>
      <c r="K17" s="62">
        <f>G34*(1-1/$I$18*J17)</f>
        <v>0</v>
      </c>
      <c r="L17" s="62">
        <v>0</v>
      </c>
      <c r="M17" s="62">
        <f>G59*(1-1/$I$18*J17)</f>
        <v>0</v>
      </c>
      <c r="N17" s="62">
        <v>0</v>
      </c>
      <c r="O17" s="62">
        <f>G74*(1-1/$I$18*J17)</f>
        <v>0</v>
      </c>
      <c r="P17" s="62">
        <v>0</v>
      </c>
      <c r="Q17" s="62">
        <f t="shared" si="0"/>
        <v>0</v>
      </c>
      <c r="R17" s="62">
        <f t="shared" si="1"/>
        <v>0</v>
      </c>
    </row>
    <row r="18" spans="1:18" ht="15" customHeight="1">
      <c r="I18" s="61">
        <v>13</v>
      </c>
    </row>
    <row r="19" spans="1:18" ht="15" customHeight="1">
      <c r="C19" s="66" t="s">
        <v>34</v>
      </c>
      <c r="D19" s="66"/>
      <c r="E19" s="66"/>
      <c r="F19" s="66"/>
      <c r="G19" s="66"/>
    </row>
    <row r="20" spans="1:18" ht="15" customHeight="1">
      <c r="C20" s="34" t="s">
        <v>22</v>
      </c>
      <c r="D20" s="26" t="s">
        <v>23</v>
      </c>
      <c r="E20" s="26" t="s">
        <v>24</v>
      </c>
      <c r="F20" s="26" t="s">
        <v>25</v>
      </c>
      <c r="G20" s="26" t="s">
        <v>26</v>
      </c>
    </row>
    <row r="21" spans="1:18" ht="15.5">
      <c r="A21" s="64"/>
      <c r="B21" s="64"/>
      <c r="C21" s="27"/>
      <c r="D21" s="27"/>
      <c r="E21" s="35"/>
      <c r="F21" s="36"/>
      <c r="G21" s="36"/>
    </row>
    <row r="22" spans="1:18" ht="18">
      <c r="C22" s="67" t="s">
        <v>21</v>
      </c>
      <c r="D22" s="67"/>
      <c r="E22" s="67"/>
      <c r="F22" s="37">
        <f>SUM(F21:F21)</f>
        <v>0</v>
      </c>
      <c r="G22" s="37">
        <f>SUM(G21:G21)</f>
        <v>0</v>
      </c>
    </row>
    <row r="23" spans="1:18" ht="15.75" customHeight="1"/>
    <row r="24" spans="1:18" ht="15.75" customHeight="1">
      <c r="C24" s="68" t="s">
        <v>35</v>
      </c>
      <c r="D24" s="68"/>
      <c r="E24" s="68"/>
      <c r="F24" s="68"/>
      <c r="G24" s="68"/>
    </row>
    <row r="25" spans="1:18" ht="15.75" customHeight="1">
      <c r="C25" s="26" t="s">
        <v>22</v>
      </c>
      <c r="D25" s="26" t="s">
        <v>23</v>
      </c>
      <c r="E25" s="26" t="s">
        <v>24</v>
      </c>
      <c r="F25" s="26" t="s">
        <v>25</v>
      </c>
      <c r="G25" s="26" t="s">
        <v>26</v>
      </c>
    </row>
    <row r="26" spans="1:18" ht="15.75" customHeight="1">
      <c r="C26" s="27"/>
      <c r="D26" s="27"/>
      <c r="E26" s="27"/>
      <c r="F26" s="28"/>
      <c r="G26" s="28"/>
    </row>
    <row r="27" spans="1:18" ht="15.75" customHeight="1">
      <c r="C27" s="69" t="s">
        <v>21</v>
      </c>
      <c r="D27" s="69"/>
      <c r="E27" s="69"/>
      <c r="F27" s="32">
        <f>SUM(F26:F26)</f>
        <v>0</v>
      </c>
      <c r="G27" s="32">
        <f>SUM(G26:G26)</f>
        <v>0</v>
      </c>
    </row>
    <row r="28" spans="1:18" ht="15.75" customHeight="1"/>
    <row r="29" spans="1:18" ht="18" customHeight="1">
      <c r="A29" s="64"/>
      <c r="B29" s="64"/>
      <c r="C29" s="66" t="s">
        <v>36</v>
      </c>
      <c r="D29" s="66"/>
      <c r="E29" s="66"/>
      <c r="F29" s="66"/>
      <c r="G29" s="66"/>
    </row>
    <row r="30" spans="1:18" ht="15.75" customHeight="1">
      <c r="C30" s="34" t="s">
        <v>22</v>
      </c>
      <c r="D30" s="26" t="s">
        <v>23</v>
      </c>
      <c r="E30" s="26" t="s">
        <v>24</v>
      </c>
      <c r="F30" s="26" t="s">
        <v>25</v>
      </c>
      <c r="G30" s="26" t="s">
        <v>26</v>
      </c>
    </row>
    <row r="31" spans="1:18" ht="15.75" customHeight="1">
      <c r="C31" s="44" t="s">
        <v>209</v>
      </c>
      <c r="D31" s="44" t="s">
        <v>56</v>
      </c>
      <c r="E31" s="44" t="s">
        <v>30</v>
      </c>
      <c r="F31" s="44">
        <v>2</v>
      </c>
      <c r="G31" s="44">
        <v>2</v>
      </c>
    </row>
    <row r="32" spans="1:18" ht="15.75" customHeight="1">
      <c r="C32" s="44" t="s">
        <v>210</v>
      </c>
      <c r="D32" s="44" t="s">
        <v>30</v>
      </c>
      <c r="E32" s="44" t="s">
        <v>56</v>
      </c>
      <c r="F32" s="44">
        <v>1</v>
      </c>
      <c r="G32" s="44">
        <v>1</v>
      </c>
    </row>
    <row r="33" spans="1:7" ht="15.75" customHeight="1">
      <c r="C33" s="44" t="s">
        <v>211</v>
      </c>
      <c r="D33" s="44" t="s">
        <v>30</v>
      </c>
      <c r="E33" s="44" t="s">
        <v>56</v>
      </c>
      <c r="F33" s="44">
        <v>2</v>
      </c>
      <c r="G33" s="44">
        <v>2</v>
      </c>
    </row>
    <row r="34" spans="1:7" ht="15.75" customHeight="1">
      <c r="C34" s="67" t="s">
        <v>21</v>
      </c>
      <c r="D34" s="67"/>
      <c r="E34" s="67"/>
      <c r="F34" s="37">
        <f>SUM(F31:F33)</f>
        <v>5</v>
      </c>
      <c r="G34" s="37">
        <f>SUM(G31:G33)</f>
        <v>5</v>
      </c>
    </row>
    <row r="35" spans="1:7" ht="18" customHeight="1">
      <c r="C35" s="65"/>
      <c r="D35" s="65"/>
      <c r="E35" s="65"/>
    </row>
    <row r="36" spans="1:7" ht="15.75" customHeight="1">
      <c r="C36" s="68" t="s">
        <v>37</v>
      </c>
      <c r="D36" s="68"/>
      <c r="E36" s="68"/>
      <c r="F36" s="68"/>
      <c r="G36" s="68"/>
    </row>
    <row r="37" spans="1:7" ht="15.75" customHeight="1">
      <c r="C37" s="26" t="s">
        <v>22</v>
      </c>
      <c r="D37" s="26" t="s">
        <v>23</v>
      </c>
      <c r="E37" s="26" t="s">
        <v>24</v>
      </c>
      <c r="F37" s="26" t="s">
        <v>25</v>
      </c>
      <c r="G37" s="26" t="s">
        <v>26</v>
      </c>
    </row>
    <row r="38" spans="1:7" ht="15.75" customHeight="1">
      <c r="C38" s="27"/>
      <c r="D38" s="27"/>
      <c r="E38" s="27"/>
      <c r="F38" s="28"/>
      <c r="G38" s="28"/>
    </row>
    <row r="39" spans="1:7" ht="18" customHeight="1">
      <c r="C39" s="69" t="s">
        <v>21</v>
      </c>
      <c r="D39" s="69"/>
      <c r="E39" s="69"/>
      <c r="F39" s="32">
        <f>SUM(F38:F38)</f>
        <v>0</v>
      </c>
      <c r="G39" s="32">
        <f>SUM(G38:G38)</f>
        <v>0</v>
      </c>
    </row>
    <row r="40" spans="1:7" ht="15.75" customHeight="1"/>
    <row r="41" spans="1:7" ht="15.75" customHeight="1">
      <c r="C41" s="66" t="s">
        <v>38</v>
      </c>
      <c r="D41" s="66"/>
      <c r="E41" s="66"/>
      <c r="F41" s="66"/>
      <c r="G41" s="66"/>
    </row>
    <row r="42" spans="1:7" ht="15.75" customHeight="1">
      <c r="C42" s="34" t="s">
        <v>22</v>
      </c>
      <c r="D42" s="26" t="s">
        <v>23</v>
      </c>
      <c r="E42" s="26" t="s">
        <v>24</v>
      </c>
      <c r="F42" s="26" t="s">
        <v>25</v>
      </c>
      <c r="G42" s="26" t="s">
        <v>26</v>
      </c>
    </row>
    <row r="43" spans="1:7" ht="18" customHeight="1">
      <c r="A43" s="64"/>
      <c r="B43" s="64"/>
      <c r="C43" s="27"/>
      <c r="D43" s="27"/>
      <c r="E43" s="35"/>
      <c r="F43" s="36"/>
      <c r="G43" s="36"/>
    </row>
    <row r="44" spans="1:7" ht="15.75" customHeight="1">
      <c r="C44" s="67" t="s">
        <v>21</v>
      </c>
      <c r="D44" s="67"/>
      <c r="E44" s="67"/>
      <c r="F44" s="37">
        <f>SUM(F43:F43)</f>
        <v>0</v>
      </c>
      <c r="G44" s="37">
        <f>SUM(G43:G43)</f>
        <v>0</v>
      </c>
    </row>
    <row r="45" spans="1:7" ht="15.75" customHeight="1"/>
    <row r="46" spans="1:7" ht="15.75" customHeight="1">
      <c r="C46" s="68" t="s">
        <v>39</v>
      </c>
      <c r="D46" s="68"/>
      <c r="E46" s="68"/>
      <c r="F46" s="68"/>
      <c r="G46" s="68"/>
    </row>
    <row r="47" spans="1:7" ht="15.75" customHeight="1">
      <c r="C47" s="26" t="s">
        <v>22</v>
      </c>
      <c r="D47" s="26" t="s">
        <v>23</v>
      </c>
      <c r="E47" s="26" t="s">
        <v>24</v>
      </c>
      <c r="F47" s="26" t="s">
        <v>25</v>
      </c>
      <c r="G47" s="26" t="s">
        <v>26</v>
      </c>
    </row>
    <row r="48" spans="1:7" ht="15.75" customHeight="1">
      <c r="C48" s="27"/>
      <c r="D48" s="27"/>
      <c r="E48" s="27"/>
      <c r="F48" s="28"/>
      <c r="G48" s="28"/>
    </row>
    <row r="49" spans="1:7" ht="15.75" customHeight="1">
      <c r="C49" s="69" t="s">
        <v>21</v>
      </c>
      <c r="D49" s="69"/>
      <c r="E49" s="69"/>
      <c r="F49" s="32">
        <f>SUM(F48:F48)</f>
        <v>0</v>
      </c>
      <c r="G49" s="32">
        <f>SUM(G48:G48)</f>
        <v>0</v>
      </c>
    </row>
    <row r="50" spans="1:7" ht="15.75" customHeight="1">
      <c r="A50" s="64"/>
      <c r="B50" s="64"/>
      <c r="C50" s="65"/>
      <c r="D50" s="65"/>
      <c r="E50" s="65"/>
      <c r="F50" s="65"/>
      <c r="G50" s="65"/>
    </row>
    <row r="51" spans="1:7" ht="15.75" customHeight="1">
      <c r="C51" s="66" t="s">
        <v>40</v>
      </c>
      <c r="D51" s="66"/>
      <c r="E51" s="66"/>
      <c r="F51" s="66"/>
      <c r="G51" s="66"/>
    </row>
    <row r="52" spans="1:7" ht="15.75" customHeight="1">
      <c r="C52" s="34" t="s">
        <v>22</v>
      </c>
      <c r="D52" s="26" t="s">
        <v>23</v>
      </c>
      <c r="E52" s="26" t="s">
        <v>24</v>
      </c>
      <c r="F52" s="26" t="s">
        <v>25</v>
      </c>
      <c r="G52" s="26" t="s">
        <v>26</v>
      </c>
    </row>
    <row r="53" spans="1:7" ht="15.75" customHeight="1">
      <c r="C53" s="44" t="s">
        <v>203</v>
      </c>
      <c r="D53" s="44" t="s">
        <v>30</v>
      </c>
      <c r="E53" s="44" t="s">
        <v>49</v>
      </c>
      <c r="F53" s="44">
        <v>3</v>
      </c>
      <c r="G53" s="44">
        <v>3</v>
      </c>
    </row>
    <row r="54" spans="1:7" ht="15.75" customHeight="1">
      <c r="C54" s="44" t="s">
        <v>204</v>
      </c>
      <c r="D54" s="44" t="s">
        <v>49</v>
      </c>
      <c r="E54" s="44" t="s">
        <v>30</v>
      </c>
      <c r="F54" s="44">
        <v>2</v>
      </c>
      <c r="G54" s="44">
        <v>2</v>
      </c>
    </row>
    <row r="55" spans="1:7" ht="15.75" customHeight="1">
      <c r="C55" s="44" t="s">
        <v>205</v>
      </c>
      <c r="D55" s="44" t="s">
        <v>49</v>
      </c>
      <c r="E55" s="44" t="s">
        <v>30</v>
      </c>
      <c r="F55" s="44">
        <v>1</v>
      </c>
      <c r="G55" s="44">
        <v>1</v>
      </c>
    </row>
    <row r="56" spans="1:7" ht="15.75" customHeight="1">
      <c r="C56" s="44" t="s">
        <v>206</v>
      </c>
      <c r="D56" s="44" t="s">
        <v>49</v>
      </c>
      <c r="E56" s="44" t="s">
        <v>30</v>
      </c>
      <c r="F56" s="44">
        <v>2</v>
      </c>
      <c r="G56" s="44">
        <v>2</v>
      </c>
    </row>
    <row r="57" spans="1:7" ht="15.75" customHeight="1">
      <c r="C57" s="44" t="s">
        <v>207</v>
      </c>
      <c r="D57" s="44" t="s">
        <v>30</v>
      </c>
      <c r="E57" s="44" t="s">
        <v>49</v>
      </c>
      <c r="F57" s="44">
        <v>2</v>
      </c>
      <c r="G57" s="44">
        <v>2</v>
      </c>
    </row>
    <row r="58" spans="1:7" ht="15.75" customHeight="1">
      <c r="C58" s="44" t="s">
        <v>208</v>
      </c>
      <c r="D58" s="44" t="s">
        <v>49</v>
      </c>
      <c r="E58" s="44" t="s">
        <v>30</v>
      </c>
      <c r="F58" s="44">
        <v>6</v>
      </c>
      <c r="G58" s="44">
        <v>6</v>
      </c>
    </row>
    <row r="59" spans="1:7" ht="18">
      <c r="C59" s="78" t="s">
        <v>21</v>
      </c>
      <c r="D59" s="79"/>
      <c r="E59" s="80"/>
      <c r="F59" s="37">
        <f>SUM(F53:F58)</f>
        <v>16</v>
      </c>
      <c r="G59" s="37">
        <f>SUM(G53:G58)</f>
        <v>16</v>
      </c>
    </row>
    <row r="61" spans="1:7" ht="17.5">
      <c r="C61" s="75" t="s">
        <v>41</v>
      </c>
      <c r="D61" s="76"/>
      <c r="E61" s="76"/>
      <c r="F61" s="76"/>
      <c r="G61" s="77"/>
    </row>
    <row r="62" spans="1:7" ht="17.5">
      <c r="C62" s="26" t="s">
        <v>22</v>
      </c>
      <c r="D62" s="26" t="s">
        <v>23</v>
      </c>
      <c r="E62" s="26" t="s">
        <v>24</v>
      </c>
      <c r="F62" s="26" t="s">
        <v>25</v>
      </c>
      <c r="G62" s="26" t="s">
        <v>26</v>
      </c>
    </row>
    <row r="63" spans="1:7" ht="15.5">
      <c r="C63" s="27"/>
      <c r="D63" s="27"/>
      <c r="E63" s="27"/>
      <c r="F63" s="28"/>
      <c r="G63" s="28"/>
    </row>
    <row r="64" spans="1:7" ht="17.5">
      <c r="C64" s="72" t="s">
        <v>21</v>
      </c>
      <c r="D64" s="73"/>
      <c r="E64" s="74"/>
      <c r="F64" s="32">
        <f>SUM(F63:F63)</f>
        <v>0</v>
      </c>
      <c r="G64" s="32">
        <f>SUM(G63:G63)</f>
        <v>0</v>
      </c>
    </row>
    <row r="66" spans="3:7" ht="18">
      <c r="C66" s="81" t="s">
        <v>42</v>
      </c>
      <c r="D66" s="82"/>
      <c r="E66" s="82"/>
      <c r="F66" s="82"/>
      <c r="G66" s="83"/>
    </row>
    <row r="67" spans="3:7" ht="17.5">
      <c r="C67" s="34" t="s">
        <v>22</v>
      </c>
      <c r="D67" s="26" t="s">
        <v>23</v>
      </c>
      <c r="E67" s="26" t="s">
        <v>24</v>
      </c>
      <c r="F67" s="26" t="s">
        <v>25</v>
      </c>
      <c r="G67" s="26" t="s">
        <v>26</v>
      </c>
    </row>
    <row r="68" spans="3:7" ht="15.5">
      <c r="C68" s="44" t="s">
        <v>198</v>
      </c>
      <c r="D68" s="44" t="s">
        <v>53</v>
      </c>
      <c r="E68" s="44"/>
      <c r="F68" s="44">
        <v>1</v>
      </c>
      <c r="G68" s="44">
        <v>1</v>
      </c>
    </row>
    <row r="69" spans="3:7" ht="15.5">
      <c r="C69" s="44" t="s">
        <v>199</v>
      </c>
      <c r="D69" s="44" t="s">
        <v>30</v>
      </c>
      <c r="E69" s="44"/>
      <c r="F69" s="44">
        <v>1</v>
      </c>
      <c r="G69" s="44">
        <v>1</v>
      </c>
    </row>
    <row r="70" spans="3:7" ht="15.5">
      <c r="C70" s="44" t="s">
        <v>200</v>
      </c>
      <c r="D70" s="44" t="s">
        <v>46</v>
      </c>
      <c r="E70" s="44"/>
      <c r="F70" s="44">
        <v>2</v>
      </c>
      <c r="G70" s="44">
        <v>1</v>
      </c>
    </row>
    <row r="71" spans="3:7" ht="15.5">
      <c r="C71" s="44" t="s">
        <v>201</v>
      </c>
      <c r="D71" s="44" t="s">
        <v>46</v>
      </c>
      <c r="E71" s="44"/>
      <c r="F71" s="44">
        <v>2</v>
      </c>
      <c r="G71" s="44">
        <v>1</v>
      </c>
    </row>
    <row r="72" spans="3:7" ht="15.5">
      <c r="C72" s="44" t="s">
        <v>202</v>
      </c>
      <c r="D72" s="44" t="s">
        <v>30</v>
      </c>
      <c r="E72" s="44" t="s">
        <v>49</v>
      </c>
      <c r="F72" s="44">
        <v>2</v>
      </c>
      <c r="G72" s="44">
        <v>2</v>
      </c>
    </row>
    <row r="73" spans="3:7" ht="15.5">
      <c r="C73" s="44" t="s">
        <v>125</v>
      </c>
      <c r="D73" s="44" t="s">
        <v>46</v>
      </c>
      <c r="E73" s="44"/>
      <c r="F73" s="44">
        <v>1</v>
      </c>
      <c r="G73" s="44">
        <v>1</v>
      </c>
    </row>
    <row r="74" spans="3:7" ht="18">
      <c r="C74" s="78" t="s">
        <v>21</v>
      </c>
      <c r="D74" s="79"/>
      <c r="E74" s="80"/>
      <c r="F74" s="37">
        <f>SUM(F68:F73)</f>
        <v>9</v>
      </c>
      <c r="G74" s="37">
        <f>SUM(G68:G73)</f>
        <v>7</v>
      </c>
    </row>
    <row r="76" spans="3:7" ht="17.5">
      <c r="C76" s="75" t="s">
        <v>43</v>
      </c>
      <c r="D76" s="76"/>
      <c r="E76" s="76"/>
      <c r="F76" s="76"/>
      <c r="G76" s="77"/>
    </row>
    <row r="77" spans="3:7" ht="17.5">
      <c r="C77" s="26" t="s">
        <v>22</v>
      </c>
      <c r="D77" s="26" t="s">
        <v>23</v>
      </c>
      <c r="E77" s="26" t="s">
        <v>24</v>
      </c>
      <c r="F77" s="26" t="s">
        <v>25</v>
      </c>
      <c r="G77" s="26" t="s">
        <v>26</v>
      </c>
    </row>
    <row r="78" spans="3:7" ht="15.5">
      <c r="C78" s="27"/>
      <c r="D78" s="27"/>
      <c r="E78" s="27"/>
      <c r="F78" s="28"/>
      <c r="G78" s="28"/>
    </row>
    <row r="79" spans="3:7" ht="17.5">
      <c r="C79" s="72" t="s">
        <v>21</v>
      </c>
      <c r="D79" s="73"/>
      <c r="E79" s="74"/>
      <c r="F79" s="32">
        <f>SUM(F78:F78)</f>
        <v>0</v>
      </c>
      <c r="G79" s="32">
        <f>SUM(G78:G78)</f>
        <v>0</v>
      </c>
    </row>
    <row r="81" spans="3:7" ht="17.5">
      <c r="C81" s="75" t="s">
        <v>44</v>
      </c>
      <c r="D81" s="76"/>
      <c r="E81" s="76"/>
      <c r="F81" s="76"/>
      <c r="G81" s="77"/>
    </row>
    <row r="82" spans="3:7" ht="17.5">
      <c r="C82" s="26" t="s">
        <v>22</v>
      </c>
      <c r="D82" s="26" t="s">
        <v>23</v>
      </c>
      <c r="E82" s="26" t="s">
        <v>24</v>
      </c>
      <c r="F82" s="26" t="s">
        <v>25</v>
      </c>
      <c r="G82" s="26" t="s">
        <v>26</v>
      </c>
    </row>
    <row r="83" spans="3:7" ht="15.5">
      <c r="C83" s="27"/>
      <c r="D83" s="27"/>
      <c r="E83" s="27"/>
      <c r="F83" s="28"/>
      <c r="G83" s="28"/>
    </row>
    <row r="84" spans="3:7" ht="17.5">
      <c r="C84" s="72" t="s">
        <v>21</v>
      </c>
      <c r="D84" s="73"/>
      <c r="E84" s="74"/>
      <c r="F84" s="32">
        <f>SUM(F83:F83)</f>
        <v>0</v>
      </c>
      <c r="G84" s="32">
        <f>SUM(G83:G83)</f>
        <v>0</v>
      </c>
    </row>
  </sheetData>
  <mergeCells count="41">
    <mergeCell ref="Q2:R2"/>
    <mergeCell ref="I3:J3"/>
    <mergeCell ref="C17:E17"/>
    <mergeCell ref="K1:N1"/>
    <mergeCell ref="C2:G2"/>
    <mergeCell ref="K2:L2"/>
    <mergeCell ref="M2:N2"/>
    <mergeCell ref="C5:E5"/>
    <mergeCell ref="O2:P2"/>
    <mergeCell ref="A8:B8"/>
    <mergeCell ref="C8:G8"/>
    <mergeCell ref="C11:E11"/>
    <mergeCell ref="C14:G14"/>
    <mergeCell ref="A43:B43"/>
    <mergeCell ref="C19:G19"/>
    <mergeCell ref="A21:B21"/>
    <mergeCell ref="C22:E22"/>
    <mergeCell ref="C24:G24"/>
    <mergeCell ref="C27:E27"/>
    <mergeCell ref="A29:B29"/>
    <mergeCell ref="C29:G29"/>
    <mergeCell ref="C34:E34"/>
    <mergeCell ref="C35:E35"/>
    <mergeCell ref="C36:G36"/>
    <mergeCell ref="C39:E39"/>
    <mergeCell ref="C41:G41"/>
    <mergeCell ref="A50:B50"/>
    <mergeCell ref="C50:G50"/>
    <mergeCell ref="C44:E44"/>
    <mergeCell ref="C46:G46"/>
    <mergeCell ref="C49:E49"/>
    <mergeCell ref="C51:G51"/>
    <mergeCell ref="C59:E59"/>
    <mergeCell ref="C61:G61"/>
    <mergeCell ref="C64:E64"/>
    <mergeCell ref="C66:G66"/>
    <mergeCell ref="C84:E84"/>
    <mergeCell ref="C81:G81"/>
    <mergeCell ref="C79:E79"/>
    <mergeCell ref="C76:G76"/>
    <mergeCell ref="C74:E74"/>
  </mergeCells>
  <conditionalFormatting sqref="I4:J4">
    <cfRule type="expression" dxfId="4" priority="16" stopIfTrue="1">
      <formula>LEN(TRIM(I4))&gt;0</formula>
    </cfRule>
  </conditionalFormatting>
  <conditionalFormatting sqref="I5:I17">
    <cfRule type="expression" dxfId="3" priority="4" stopIfTrue="1">
      <formula>LEN(TRIM(I5))&gt;0</formula>
    </cfRule>
  </conditionalFormatting>
  <conditionalFormatting sqref="J5">
    <cfRule type="expression" dxfId="2" priority="3" stopIfTrue="1">
      <formula>LEN(TRIM(J5))&gt;0</formula>
    </cfRule>
  </conditionalFormatting>
  <conditionalFormatting sqref="J6 J8 J10 J12 J14 J16">
    <cfRule type="expression" dxfId="1" priority="2" stopIfTrue="1">
      <formula>LEN(TRIM(J6))&gt;0</formula>
    </cfRule>
  </conditionalFormatting>
  <conditionalFormatting sqref="J7 J9 J11 J13 J15 J17">
    <cfRule type="expression" dxfId="0" priority="1" stopIfTrue="1">
      <formula>LEN(TRIM(J7))&gt;0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88E9688D1AB249B162006A42B15E77" ma:contentTypeVersion="12" ma:contentTypeDescription="Crée un document." ma:contentTypeScope="" ma:versionID="1e28f617c90b010590516cf3dd6350e0">
  <xsd:schema xmlns:xsd="http://www.w3.org/2001/XMLSchema" xmlns:xs="http://www.w3.org/2001/XMLSchema" xmlns:p="http://schemas.microsoft.com/office/2006/metadata/properties" xmlns:ns3="722e19fa-f149-4425-8857-87705002a8e9" xmlns:ns4="a6661f01-b5cb-41ea-b303-1ffda95b7d03" targetNamespace="http://schemas.microsoft.com/office/2006/metadata/properties" ma:root="true" ma:fieldsID="25d2895a442fb000a2628fc0e4f9bb33" ns3:_="" ns4:_="">
    <xsd:import namespace="722e19fa-f149-4425-8857-87705002a8e9"/>
    <xsd:import namespace="a6661f01-b5cb-41ea-b303-1ffda95b7d0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2e19fa-f149-4425-8857-87705002a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661f01-b5cb-41ea-b303-1ffda95b7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8BD079-5357-47DE-8B70-D3E665D91D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A33556-3E2F-485B-B85A-5ACEC1C04FA9}">
  <ds:schemaRefs>
    <ds:schemaRef ds:uri="http://purl.org/dc/elements/1.1/"/>
    <ds:schemaRef ds:uri="a6661f01-b5cb-41ea-b303-1ffda95b7d03"/>
    <ds:schemaRef ds:uri="http://www.w3.org/XML/1998/namespace"/>
    <ds:schemaRef ds:uri="http://schemas.microsoft.com/office/2006/documentManagement/types"/>
    <ds:schemaRef ds:uri="722e19fa-f149-4425-8857-87705002a8e9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8B591FE-06BB-4975-9D40-1BCF170402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2e19fa-f149-4425-8857-87705002a8e9"/>
    <ds:schemaRef ds:uri="a6661f01-b5cb-41ea-b303-1ffda95b7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56</vt:i4>
      </vt:variant>
    </vt:vector>
  </HeadingPairs>
  <TitlesOfParts>
    <vt:vector size="61" baseType="lpstr">
      <vt:lpstr>Overview</vt:lpstr>
      <vt:lpstr>IT1</vt:lpstr>
      <vt:lpstr>IT2</vt:lpstr>
      <vt:lpstr>IT3</vt:lpstr>
      <vt:lpstr>IT4</vt:lpstr>
      <vt:lpstr>IT1H1</vt:lpstr>
      <vt:lpstr>IT1H10</vt:lpstr>
      <vt:lpstr>IT1H11</vt:lpstr>
      <vt:lpstr>IT1H12</vt:lpstr>
      <vt:lpstr>IT1H13</vt:lpstr>
      <vt:lpstr>IT1H14</vt:lpstr>
      <vt:lpstr>IT1H2</vt:lpstr>
      <vt:lpstr>IT1H3</vt:lpstr>
      <vt:lpstr>IT1H4</vt:lpstr>
      <vt:lpstr>IT1H5</vt:lpstr>
      <vt:lpstr>IT1H6</vt:lpstr>
      <vt:lpstr>IT1H7</vt:lpstr>
      <vt:lpstr>IT1H8</vt:lpstr>
      <vt:lpstr>IT1H9</vt:lpstr>
      <vt:lpstr>IT2H1</vt:lpstr>
      <vt:lpstr>IT2H10</vt:lpstr>
      <vt:lpstr>IT2H11</vt:lpstr>
      <vt:lpstr>IT2H12</vt:lpstr>
      <vt:lpstr>IT2H13</vt:lpstr>
      <vt:lpstr>IT2H14</vt:lpstr>
      <vt:lpstr>IT2H2</vt:lpstr>
      <vt:lpstr>IT2H3</vt:lpstr>
      <vt:lpstr>IT2H4</vt:lpstr>
      <vt:lpstr>IT2H5</vt:lpstr>
      <vt:lpstr>IT2H6</vt:lpstr>
      <vt:lpstr>IT2H7</vt:lpstr>
      <vt:lpstr>IT2H8</vt:lpstr>
      <vt:lpstr>IT2H9</vt:lpstr>
      <vt:lpstr>IT3H1</vt:lpstr>
      <vt:lpstr>IT3H10</vt:lpstr>
      <vt:lpstr>IT3H11</vt:lpstr>
      <vt:lpstr>IT3H12</vt:lpstr>
      <vt:lpstr>IT3H13</vt:lpstr>
      <vt:lpstr>IT3H14</vt:lpstr>
      <vt:lpstr>IT3H2</vt:lpstr>
      <vt:lpstr>IT3H3</vt:lpstr>
      <vt:lpstr>IT3H4</vt:lpstr>
      <vt:lpstr>IT3H5</vt:lpstr>
      <vt:lpstr>IT3H6</vt:lpstr>
      <vt:lpstr>IT3H7</vt:lpstr>
      <vt:lpstr>IT3H8</vt:lpstr>
      <vt:lpstr>IT3H9</vt:lpstr>
      <vt:lpstr>IT4H1</vt:lpstr>
      <vt:lpstr>IT4H10</vt:lpstr>
      <vt:lpstr>IT4H11</vt:lpstr>
      <vt:lpstr>IT4H12</vt:lpstr>
      <vt:lpstr>IT4H13</vt:lpstr>
      <vt:lpstr>IT4H14</vt:lpstr>
      <vt:lpstr>IT4H2</vt:lpstr>
      <vt:lpstr>IT4H3</vt:lpstr>
      <vt:lpstr>IT4H4</vt:lpstr>
      <vt:lpstr>IT4H5</vt:lpstr>
      <vt:lpstr>IT4H6</vt:lpstr>
      <vt:lpstr>IT4H7</vt:lpstr>
      <vt:lpstr>IT4H8</vt:lpstr>
      <vt:lpstr>IT4H9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jdestefani</dc:creator>
  <cp:keywords/>
  <dc:description/>
  <cp:lastModifiedBy>Michal Idzkowski</cp:lastModifiedBy>
  <cp:revision>7</cp:revision>
  <dcterms:created xsi:type="dcterms:W3CDTF">2018-01-29T13:27:33Z</dcterms:created>
  <dcterms:modified xsi:type="dcterms:W3CDTF">2022-05-16T21:54:41Z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0x0101003388E9688D1AB249B162006A42B15E77</vt:lpwstr>
  </property>
</Properties>
</file>