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cuments\GitHub\AHP\"/>
    </mc:Choice>
  </mc:AlternateContent>
  <xr:revisionPtr revIDLastSave="0" documentId="13_ncr:1_{AC8AC4AA-1147-4FCF-9DCD-7E918FCC2E1E}" xr6:coauthVersionLast="43" xr6:coauthVersionMax="43" xr10:uidLastSave="{00000000-0000-0000-0000-000000000000}"/>
  <bookViews>
    <workbookView xWindow="-120" yWindow="-120" windowWidth="19440" windowHeight="10440" firstSheet="2" activeTab="2" xr2:uid="{D93ADF5D-3975-4214-BF44-A1D8C4EE55E4}"/>
  </bookViews>
  <sheets>
    <sheet name="Start Here" sheetId="7" r:id="rId1"/>
    <sheet name="Decision Factors" sheetId="9" r:id="rId2"/>
    <sheet name="Alternatives" sheetId="8" r:id="rId3"/>
    <sheet name="Sheet4" sheetId="10" r:id="rId4"/>
    <sheet name="FAU v PBA v PBSC" sheetId="2" r:id="rId5"/>
    <sheet name="Price" sheetId="4" r:id="rId6"/>
    <sheet name="Friends" sheetId="6" r:id="rId7"/>
    <sheet name="Quality" sheetId="5" r:id="rId8"/>
    <sheet name="5-Criteria Weights example" sheetId="1" r:id="rId9"/>
  </sheets>
  <definedNames>
    <definedName name="Pairwise_values">'5-Criteria Weights example'!$L$1:$L$9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2" l="1"/>
  <c r="E26" i="2"/>
  <c r="E24" i="2"/>
  <c r="D19" i="2" l="1"/>
  <c r="C19" i="2"/>
  <c r="B19" i="2"/>
  <c r="D18" i="2"/>
  <c r="C18" i="2"/>
  <c r="B18" i="2"/>
  <c r="D17" i="2"/>
  <c r="C17" i="2"/>
  <c r="B17" i="2"/>
  <c r="D19" i="5"/>
  <c r="C19" i="5"/>
  <c r="B19" i="5"/>
  <c r="D18" i="6"/>
  <c r="C18" i="6"/>
  <c r="B18" i="6"/>
  <c r="D17" i="4"/>
  <c r="C17" i="4"/>
  <c r="B17" i="4"/>
  <c r="G14" i="6"/>
  <c r="A12" i="6"/>
  <c r="A11" i="6"/>
  <c r="A10" i="6"/>
  <c r="J9" i="6"/>
  <c r="D9" i="6"/>
  <c r="C9" i="6"/>
  <c r="B9" i="6"/>
  <c r="J8" i="6"/>
  <c r="J7" i="6"/>
  <c r="J6" i="6"/>
  <c r="D5" i="6"/>
  <c r="D11" i="6" s="1"/>
  <c r="C4" i="6"/>
  <c r="C5" i="6" s="1"/>
  <c r="C11" i="6" s="1"/>
  <c r="B4" i="6"/>
  <c r="B3" i="6"/>
  <c r="D1" i="6"/>
  <c r="C1" i="6"/>
  <c r="B1" i="6"/>
  <c r="G14" i="5"/>
  <c r="A12" i="5"/>
  <c r="A11" i="5"/>
  <c r="A10" i="5"/>
  <c r="J9" i="5"/>
  <c r="D9" i="5"/>
  <c r="C9" i="5"/>
  <c r="B9" i="5"/>
  <c r="J8" i="5"/>
  <c r="J7" i="5"/>
  <c r="J6" i="5"/>
  <c r="D5" i="5"/>
  <c r="D10" i="5" s="1"/>
  <c r="C4" i="5"/>
  <c r="B4" i="5"/>
  <c r="B3" i="5"/>
  <c r="D1" i="5"/>
  <c r="C1" i="5"/>
  <c r="B1" i="5"/>
  <c r="G14" i="4"/>
  <c r="A12" i="4"/>
  <c r="A11" i="4"/>
  <c r="A10" i="4"/>
  <c r="J9" i="4"/>
  <c r="D9" i="4"/>
  <c r="C9" i="4"/>
  <c r="B9" i="4"/>
  <c r="J8" i="4"/>
  <c r="J7" i="4"/>
  <c r="J6" i="4"/>
  <c r="D5" i="4"/>
  <c r="D12" i="4" s="1"/>
  <c r="C4" i="4"/>
  <c r="B4" i="4"/>
  <c r="B3" i="4"/>
  <c r="D1" i="4"/>
  <c r="C1" i="4"/>
  <c r="B1" i="4"/>
  <c r="G14" i="2"/>
  <c r="A19" i="2"/>
  <c r="A18" i="2"/>
  <c r="A17" i="2"/>
  <c r="D12" i="6" l="1"/>
  <c r="D10" i="6"/>
  <c r="C12" i="6"/>
  <c r="C10" i="6"/>
  <c r="C13" i="6" s="1"/>
  <c r="B5" i="6"/>
  <c r="B10" i="6" s="1"/>
  <c r="B12" i="6"/>
  <c r="B5" i="5"/>
  <c r="B10" i="5" s="1"/>
  <c r="D11" i="5"/>
  <c r="D12" i="5"/>
  <c r="C5" i="5"/>
  <c r="D11" i="4"/>
  <c r="D10" i="4"/>
  <c r="B5" i="4"/>
  <c r="C5" i="4"/>
  <c r="C12" i="4" s="1"/>
  <c r="D5" i="2"/>
  <c r="D10" i="2" s="1"/>
  <c r="A12" i="2"/>
  <c r="A11" i="2"/>
  <c r="A10" i="2"/>
  <c r="J9" i="2"/>
  <c r="D9" i="2"/>
  <c r="C9" i="2"/>
  <c r="B9" i="2"/>
  <c r="J8" i="2"/>
  <c r="J7" i="2"/>
  <c r="J6" i="2"/>
  <c r="C4" i="2"/>
  <c r="C5" i="2" s="1"/>
  <c r="B4" i="2"/>
  <c r="B3" i="2"/>
  <c r="B5" i="2" s="1"/>
  <c r="D1" i="2"/>
  <c r="C1" i="2"/>
  <c r="B1" i="2"/>
  <c r="D6" i="1"/>
  <c r="D14" i="1" s="1"/>
  <c r="A14" i="1"/>
  <c r="A13" i="1"/>
  <c r="A12" i="1"/>
  <c r="A11" i="1"/>
  <c r="A10" i="1"/>
  <c r="F9" i="1"/>
  <c r="E9" i="1"/>
  <c r="D9" i="1"/>
  <c r="C9" i="1"/>
  <c r="B9" i="1"/>
  <c r="F1" i="1"/>
  <c r="E1" i="1"/>
  <c r="D1" i="1"/>
  <c r="C1" i="1"/>
  <c r="B1" i="1"/>
  <c r="B3" i="1"/>
  <c r="B7" i="1" s="1"/>
  <c r="B4" i="1"/>
  <c r="C4" i="1"/>
  <c r="C7" i="1" s="1"/>
  <c r="B5" i="1"/>
  <c r="C5" i="1"/>
  <c r="C13" i="1" s="1"/>
  <c r="D5" i="1"/>
  <c r="I16" i="1"/>
  <c r="F7" i="1"/>
  <c r="F14" i="1" s="1"/>
  <c r="F10" i="1"/>
  <c r="E6" i="1"/>
  <c r="D7" i="1"/>
  <c r="D11" i="1" s="1"/>
  <c r="C6" i="1"/>
  <c r="B6" i="1"/>
  <c r="B14" i="1" s="1"/>
  <c r="L6" i="1"/>
  <c r="L7" i="1"/>
  <c r="L8" i="1"/>
  <c r="L9" i="1"/>
  <c r="F13" i="1"/>
  <c r="F11" i="1"/>
  <c r="F15" i="1" s="1"/>
  <c r="F12" i="1"/>
  <c r="E7" i="1"/>
  <c r="E13" i="1" s="1"/>
  <c r="E10" i="1"/>
  <c r="D13" i="1"/>
  <c r="E11" i="1"/>
  <c r="D12" i="2"/>
  <c r="D11" i="2"/>
  <c r="E12" i="6" l="1"/>
  <c r="F12" i="6" s="1"/>
  <c r="D20" i="2" s="1"/>
  <c r="D13" i="6"/>
  <c r="E10" i="6"/>
  <c r="F10" i="6" s="1"/>
  <c r="B20" i="2" s="1"/>
  <c r="B11" i="6"/>
  <c r="E11" i="6" s="1"/>
  <c r="F11" i="6" s="1"/>
  <c r="C20" i="2" s="1"/>
  <c r="D13" i="5"/>
  <c r="B12" i="5"/>
  <c r="B11" i="5"/>
  <c r="E11" i="5" s="1"/>
  <c r="B13" i="6"/>
  <c r="C11" i="5"/>
  <c r="C10" i="5"/>
  <c r="E10" i="5" s="1"/>
  <c r="C12" i="5"/>
  <c r="E12" i="5" s="1"/>
  <c r="F12" i="5" s="1"/>
  <c r="D13" i="4"/>
  <c r="B12" i="4"/>
  <c r="E12" i="4" s="1"/>
  <c r="F12" i="4" s="1"/>
  <c r="B10" i="4"/>
  <c r="B11" i="4"/>
  <c r="C10" i="4"/>
  <c r="C11" i="4"/>
  <c r="D13" i="2"/>
  <c r="B12" i="1"/>
  <c r="B13" i="1"/>
  <c r="G13" i="1" s="1"/>
  <c r="H13" i="1" s="1"/>
  <c r="B10" i="1"/>
  <c r="B11" i="1"/>
  <c r="G11" i="1" s="1"/>
  <c r="H11" i="1" s="1"/>
  <c r="B10" i="2"/>
  <c r="B11" i="2"/>
  <c r="E11" i="2" s="1"/>
  <c r="F11" i="2" s="1"/>
  <c r="C14" i="1"/>
  <c r="B12" i="2"/>
  <c r="E12" i="2" s="1"/>
  <c r="F12" i="2" s="1"/>
  <c r="C11" i="1"/>
  <c r="C10" i="1"/>
  <c r="C11" i="2"/>
  <c r="C10" i="2"/>
  <c r="C13" i="2" s="1"/>
  <c r="C12" i="2"/>
  <c r="D10" i="1"/>
  <c r="E12" i="1"/>
  <c r="E14" i="1"/>
  <c r="G14" i="1" s="1"/>
  <c r="H14" i="1" s="1"/>
  <c r="D12" i="1"/>
  <c r="C12" i="1"/>
  <c r="B13" i="5" l="1"/>
  <c r="G11" i="6"/>
  <c r="G12" i="6"/>
  <c r="G10" i="6"/>
  <c r="G13" i="6" s="1"/>
  <c r="G15" i="6" s="1"/>
  <c r="F10" i="5"/>
  <c r="F11" i="5"/>
  <c r="C13" i="5"/>
  <c r="E11" i="4"/>
  <c r="F11" i="4" s="1"/>
  <c r="B13" i="4"/>
  <c r="C13" i="4"/>
  <c r="E10" i="4"/>
  <c r="F10" i="4" s="1"/>
  <c r="E15" i="1"/>
  <c r="E10" i="2"/>
  <c r="F10" i="2" s="1"/>
  <c r="B13" i="2"/>
  <c r="G12" i="1"/>
  <c r="H12" i="1" s="1"/>
  <c r="D15" i="1"/>
  <c r="G10" i="1"/>
  <c r="H10" i="1" s="1"/>
  <c r="B15" i="1"/>
  <c r="C15" i="1"/>
  <c r="G10" i="5" l="1"/>
  <c r="G13" i="5" s="1"/>
  <c r="G15" i="5" s="1"/>
  <c r="G12" i="5"/>
  <c r="G11" i="5"/>
  <c r="G12" i="4"/>
  <c r="G10" i="4"/>
  <c r="G11" i="4"/>
  <c r="I13" i="1"/>
  <c r="I14" i="1"/>
  <c r="I12" i="1"/>
  <c r="I10" i="1"/>
  <c r="I11" i="1"/>
  <c r="G11" i="2"/>
  <c r="G10" i="2"/>
  <c r="G12" i="2"/>
  <c r="G13" i="4" l="1"/>
  <c r="G15" i="4" s="1"/>
  <c r="G13" i="2"/>
  <c r="G15" i="2" s="1"/>
  <c r="I15" i="1"/>
  <c r="I17" i="1" s="1"/>
</calcChain>
</file>

<file path=xl/sharedStrings.xml><?xml version="1.0" encoding="utf-8"?>
<sst xmlns="http://schemas.openxmlformats.org/spreadsheetml/2006/main" count="178" uniqueCount="55">
  <si>
    <t>Factor</t>
  </si>
  <si>
    <t>Support</t>
  </si>
  <si>
    <t>Features</t>
  </si>
  <si>
    <t>Vendor</t>
  </si>
  <si>
    <t>Market</t>
  </si>
  <si>
    <t>Evenly important</t>
  </si>
  <si>
    <t>= Consistency Index</t>
  </si>
  <si>
    <t>= Consistency Ratio</t>
  </si>
  <si>
    <t>= Random Index</t>
  </si>
  <si>
    <t>Consistency</t>
  </si>
  <si>
    <t>Measure</t>
  </si>
  <si>
    <t>Price</t>
  </si>
  <si>
    <t>Friends</t>
  </si>
  <si>
    <t>Quality</t>
  </si>
  <si>
    <t>PBA</t>
  </si>
  <si>
    <t>FAU</t>
  </si>
  <si>
    <t>PBSC</t>
  </si>
  <si>
    <t>Criteria</t>
  </si>
  <si>
    <t>Weights</t>
  </si>
  <si>
    <r>
      <rPr>
        <b/>
        <sz val="11"/>
        <color rgb="FF0033CC"/>
        <rFont val="Calibri"/>
        <family val="2"/>
        <scheme val="minor"/>
      </rPr>
      <t>Blue</t>
    </r>
    <r>
      <rPr>
        <sz val="11"/>
        <color rgb="FF0033CC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extremely more</t>
    </r>
  </si>
  <si>
    <r>
      <rPr>
        <b/>
        <sz val="11"/>
        <color rgb="FF0033CC"/>
        <rFont val="Calibri"/>
        <family val="2"/>
        <scheme val="minor"/>
      </rPr>
      <t>Blue</t>
    </r>
    <r>
      <rPr>
        <sz val="11"/>
        <color rgb="FF0033CC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much more</t>
    </r>
  </si>
  <si>
    <r>
      <rPr>
        <b/>
        <sz val="11"/>
        <color rgb="FF0033CC"/>
        <rFont val="Calibri"/>
        <family val="2"/>
        <scheme val="minor"/>
      </rPr>
      <t>Blue</t>
    </r>
    <r>
      <rPr>
        <sz val="11"/>
        <color rgb="FF0033CC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moderately more</t>
    </r>
  </si>
  <si>
    <r>
      <rPr>
        <b/>
        <sz val="11"/>
        <color rgb="FF0033CC"/>
        <rFont val="Calibri"/>
        <family val="2"/>
        <scheme val="minor"/>
      </rPr>
      <t>Blue</t>
    </r>
    <r>
      <rPr>
        <sz val="11"/>
        <color rgb="FF0033CC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slightly more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</si>
  <si>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rgb="FF0033CC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slightly more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</si>
  <si>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rgb="FF0033CC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moderately more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</si>
  <si>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rgb="FF0033CC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much more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</si>
  <si>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rFont val="Calibri"/>
        <family val="2"/>
        <scheme val="minor"/>
      </rPr>
      <t xml:space="preserve"> extremely more</t>
    </r>
  </si>
  <si>
    <t>Weighted Scores</t>
  </si>
  <si>
    <t>Option</t>
  </si>
  <si>
    <t>What are the alternatives you're considering?</t>
  </si>
  <si>
    <t>What decision factors influence your choice?</t>
  </si>
  <si>
    <t>DF1</t>
  </si>
  <si>
    <t>DF2</t>
  </si>
  <si>
    <t>DF3</t>
  </si>
  <si>
    <t>DF4</t>
  </si>
  <si>
    <t>DF5</t>
  </si>
  <si>
    <t>DF6</t>
  </si>
  <si>
    <t>DF7</t>
  </si>
  <si>
    <t>is equally as favorable as</t>
  </si>
  <si>
    <t>is modestly more favorable than</t>
  </si>
  <si>
    <t>is very slightly more favorable than</t>
  </si>
  <si>
    <t>is much more favorable than</t>
  </si>
  <si>
    <t>is greatly more favorable than</t>
  </si>
  <si>
    <t>is very slightly less favorable than</t>
  </si>
  <si>
    <t>is modestly less favorable than</t>
  </si>
  <si>
    <t>is much less favorable than</t>
  </si>
  <si>
    <t>is greatly less favorable than</t>
  </si>
  <si>
    <t>is slightly less favorable than</t>
  </si>
  <si>
    <t>is extremely more favorable than</t>
  </si>
  <si>
    <t>is moderately more favorable than</t>
  </si>
  <si>
    <t>is slightly more favorable than</t>
  </si>
  <si>
    <t>is moderately less favorable than</t>
  </si>
  <si>
    <t>is extremely less favorable than</t>
  </si>
  <si>
    <t>is very greatly more favorable than</t>
  </si>
  <si>
    <t>is very greatly less favorable 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</si>
</sst>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center"/>
    </xf>
    <xf numFmtId="0" fontId="0" fillId="7" borderId="0" xfId="0" applyFill="1"/>
    <xf numFmtId="2" fontId="0" fillId="8" borderId="0" xfId="0" applyNumberFormat="1" applyFill="1"/>
    <xf numFmtId="0" fontId="2" fillId="9" borderId="0" xfId="0" applyFont="1" applyFill="1"/>
    <xf numFmtId="0" fontId="0" fillId="10" borderId="0" xfId="0" applyFont="1" applyFill="1"/>
    <xf numFmtId="0" fontId="2" fillId="11" borderId="0" xfId="0" applyFont="1" applyFill="1"/>
    <xf numFmtId="0" fontId="0" fillId="11" borderId="0" xfId="0" applyFill="1"/>
    <xf numFmtId="0" fontId="3" fillId="12" borderId="0" xfId="0" quotePrefix="1" applyFont="1" applyFill="1"/>
    <xf numFmtId="0" fontId="0" fillId="13" borderId="0" xfId="0" applyFill="1" applyAlignment="1">
      <alignment horizontal="right"/>
    </xf>
    <xf numFmtId="0" fontId="0" fillId="13" borderId="0" xfId="0" applyFill="1"/>
    <xf numFmtId="0" fontId="0" fillId="6" borderId="0" xfId="0" applyFill="1"/>
    <xf numFmtId="0" fontId="0" fillId="14" borderId="0" xfId="0" applyFill="1"/>
    <xf numFmtId="0" fontId="1" fillId="0" borderId="0" xfId="0" applyFont="1" applyAlignment="1">
      <alignment horizontal="center"/>
    </xf>
    <xf numFmtId="0" fontId="1" fillId="0" borderId="0" xfId="0" quotePrefix="1" applyFont="1"/>
    <xf numFmtId="0" fontId="0" fillId="10" borderId="0" xfId="0" applyFont="1" applyFill="1" applyAlignment="1">
      <alignment horizontal="center"/>
    </xf>
    <xf numFmtId="2" fontId="0" fillId="15" borderId="0" xfId="0" applyNumberFormat="1" applyFill="1"/>
    <xf numFmtId="0" fontId="1" fillId="0" borderId="0" xfId="0" applyFont="1"/>
    <xf numFmtId="0" fontId="3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3" fillId="9" borderId="0" xfId="0" applyFont="1" applyFill="1"/>
    <xf numFmtId="0" fontId="6" fillId="11" borderId="0" xfId="0" applyFont="1" applyFill="1"/>
    <xf numFmtId="2" fontId="5" fillId="16" borderId="0" xfId="0" applyNumberFormat="1" applyFont="1" applyFill="1"/>
    <xf numFmtId="0" fontId="7" fillId="9" borderId="0" xfId="0" applyFont="1" applyFill="1" applyAlignment="1">
      <alignment horizontal="center"/>
    </xf>
    <xf numFmtId="0" fontId="0" fillId="17" borderId="0" xfId="0" applyFill="1"/>
    <xf numFmtId="0" fontId="5" fillId="0" borderId="0" xfId="0" applyFont="1" applyFill="1"/>
    <xf numFmtId="0" fontId="8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A14D-F92C-4627-AA8B-FFAE4A5724F3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C2C48-7088-4BA4-98A2-D71080346D65}">
  <dimension ref="A1:G22"/>
  <sheetViews>
    <sheetView workbookViewId="0">
      <selection activeCell="F2" sqref="F2:G22"/>
    </sheetView>
  </sheetViews>
  <sheetFormatPr defaultRowHeight="15" x14ac:dyDescent="0.25"/>
  <cols>
    <col min="2" max="2" width="18.42578125" customWidth="1"/>
  </cols>
  <sheetData>
    <row r="1" spans="1:7" x14ac:dyDescent="0.25">
      <c r="A1" t="s">
        <v>30</v>
      </c>
    </row>
    <row r="2" spans="1:7" x14ac:dyDescent="0.25">
      <c r="A2">
        <v>1</v>
      </c>
      <c r="F2">
        <v>1</v>
      </c>
      <c r="G2">
        <v>2</v>
      </c>
    </row>
    <row r="3" spans="1:7" x14ac:dyDescent="0.25">
      <c r="A3">
        <v>2</v>
      </c>
      <c r="F3">
        <v>2</v>
      </c>
      <c r="G3">
        <v>3</v>
      </c>
    </row>
    <row r="4" spans="1:7" x14ac:dyDescent="0.25">
      <c r="A4">
        <v>3</v>
      </c>
      <c r="F4">
        <v>3</v>
      </c>
      <c r="G4">
        <v>1</v>
      </c>
    </row>
    <row r="5" spans="1:7" x14ac:dyDescent="0.25">
      <c r="A5">
        <v>4</v>
      </c>
      <c r="F5">
        <v>4</v>
      </c>
      <c r="G5">
        <v>1</v>
      </c>
    </row>
    <row r="6" spans="1:7" x14ac:dyDescent="0.25">
      <c r="A6">
        <v>5</v>
      </c>
      <c r="F6">
        <v>4</v>
      </c>
      <c r="G6">
        <v>2</v>
      </c>
    </row>
    <row r="7" spans="1:7" x14ac:dyDescent="0.25">
      <c r="A7">
        <v>6</v>
      </c>
      <c r="F7">
        <v>4</v>
      </c>
      <c r="G7">
        <v>3</v>
      </c>
    </row>
    <row r="8" spans="1:7" x14ac:dyDescent="0.25">
      <c r="A8">
        <v>7</v>
      </c>
      <c r="F8">
        <v>5</v>
      </c>
      <c r="G8">
        <v>1</v>
      </c>
    </row>
    <row r="9" spans="1:7" x14ac:dyDescent="0.25">
      <c r="F9">
        <v>5</v>
      </c>
      <c r="G9">
        <v>2</v>
      </c>
    </row>
    <row r="10" spans="1:7" x14ac:dyDescent="0.25">
      <c r="F10">
        <v>5</v>
      </c>
      <c r="G10">
        <v>3</v>
      </c>
    </row>
    <row r="11" spans="1:7" x14ac:dyDescent="0.25">
      <c r="F11">
        <v>5</v>
      </c>
      <c r="G11">
        <v>4</v>
      </c>
    </row>
    <row r="12" spans="1:7" x14ac:dyDescent="0.25">
      <c r="F12">
        <v>6</v>
      </c>
      <c r="G12">
        <v>1</v>
      </c>
    </row>
    <row r="13" spans="1:7" x14ac:dyDescent="0.25">
      <c r="F13">
        <v>6</v>
      </c>
      <c r="G13">
        <v>2</v>
      </c>
    </row>
    <row r="14" spans="1:7" x14ac:dyDescent="0.25">
      <c r="F14">
        <v>6</v>
      </c>
      <c r="G14">
        <v>3</v>
      </c>
    </row>
    <row r="15" spans="1:7" x14ac:dyDescent="0.25">
      <c r="F15">
        <v>6</v>
      </c>
      <c r="G15">
        <v>4</v>
      </c>
    </row>
    <row r="16" spans="1:7" x14ac:dyDescent="0.25">
      <c r="F16">
        <v>6</v>
      </c>
      <c r="G16">
        <v>5</v>
      </c>
    </row>
    <row r="17" spans="6:7" x14ac:dyDescent="0.25">
      <c r="F17">
        <v>7</v>
      </c>
      <c r="G17">
        <v>1</v>
      </c>
    </row>
    <row r="18" spans="6:7" x14ac:dyDescent="0.25">
      <c r="F18">
        <v>7</v>
      </c>
      <c r="G18">
        <v>2</v>
      </c>
    </row>
    <row r="19" spans="6:7" x14ac:dyDescent="0.25">
      <c r="F19">
        <v>7</v>
      </c>
      <c r="G19">
        <v>3</v>
      </c>
    </row>
    <row r="20" spans="6:7" x14ac:dyDescent="0.25">
      <c r="F20">
        <v>7</v>
      </c>
      <c r="G20">
        <v>4</v>
      </c>
    </row>
    <row r="21" spans="6:7" x14ac:dyDescent="0.25">
      <c r="F21">
        <v>7</v>
      </c>
      <c r="G21">
        <v>5</v>
      </c>
    </row>
    <row r="22" spans="6:7" x14ac:dyDescent="0.25">
      <c r="F22">
        <v>7</v>
      </c>
      <c r="G22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DDCB-C0FF-4083-8460-331C971F9CB0}">
  <dimension ref="A1:Z39"/>
  <sheetViews>
    <sheetView tabSelected="1" topLeftCell="J1" workbookViewId="0">
      <selection activeCell="Y11" sqref="Y11"/>
    </sheetView>
  </sheetViews>
  <sheetFormatPr defaultRowHeight="15" x14ac:dyDescent="0.25"/>
  <cols>
    <col min="5" max="5" width="3.7109375" customWidth="1"/>
    <col min="8" max="8" width="3.7109375" customWidth="1"/>
    <col min="11" max="11" width="3.7109375" customWidth="1"/>
    <col min="14" max="14" width="3.7109375" customWidth="1"/>
    <col min="17" max="17" width="3.7109375" customWidth="1"/>
    <col min="20" max="20" width="3.7109375" customWidth="1"/>
    <col min="25" max="25" width="32.7109375" bestFit="1" customWidth="1"/>
  </cols>
  <sheetData>
    <row r="1" spans="1:26" x14ac:dyDescent="0.25">
      <c r="A1" t="s">
        <v>29</v>
      </c>
    </row>
    <row r="2" spans="1:26" x14ac:dyDescent="0.25">
      <c r="A2">
        <v>1</v>
      </c>
    </row>
    <row r="3" spans="1:26" x14ac:dyDescent="0.25">
      <c r="A3">
        <v>2</v>
      </c>
      <c r="C3" t="s">
        <v>31</v>
      </c>
      <c r="F3" t="s">
        <v>32</v>
      </c>
      <c r="I3" t="s">
        <v>33</v>
      </c>
      <c r="L3" t="s">
        <v>34</v>
      </c>
      <c r="O3" t="s">
        <v>35</v>
      </c>
      <c r="R3" t="s">
        <v>36</v>
      </c>
      <c r="U3" t="s">
        <v>37</v>
      </c>
    </row>
    <row r="4" spans="1:26" x14ac:dyDescent="0.25">
      <c r="A4">
        <v>3</v>
      </c>
      <c r="C4">
        <v>1</v>
      </c>
      <c r="D4">
        <v>2</v>
      </c>
      <c r="F4">
        <v>1</v>
      </c>
      <c r="G4">
        <v>2</v>
      </c>
      <c r="I4">
        <v>1</v>
      </c>
      <c r="J4">
        <v>2</v>
      </c>
      <c r="L4">
        <v>1</v>
      </c>
      <c r="M4">
        <v>2</v>
      </c>
      <c r="O4">
        <v>1</v>
      </c>
      <c r="P4">
        <v>2</v>
      </c>
      <c r="R4">
        <v>1</v>
      </c>
      <c r="S4">
        <v>2</v>
      </c>
      <c r="U4">
        <v>1</v>
      </c>
      <c r="V4">
        <v>2</v>
      </c>
      <c r="X4">
        <v>1</v>
      </c>
      <c r="Y4" s="30" t="s">
        <v>48</v>
      </c>
      <c r="Z4">
        <v>9</v>
      </c>
    </row>
    <row r="5" spans="1:26" x14ac:dyDescent="0.25">
      <c r="A5">
        <v>4</v>
      </c>
      <c r="C5">
        <v>2</v>
      </c>
      <c r="D5">
        <v>3</v>
      </c>
      <c r="F5">
        <v>2</v>
      </c>
      <c r="G5">
        <v>3</v>
      </c>
      <c r="I5">
        <v>2</v>
      </c>
      <c r="J5">
        <v>3</v>
      </c>
      <c r="L5">
        <v>2</v>
      </c>
      <c r="M5">
        <v>3</v>
      </c>
      <c r="O5">
        <v>2</v>
      </c>
      <c r="P5">
        <v>3</v>
      </c>
      <c r="R5">
        <v>2</v>
      </c>
      <c r="S5">
        <v>3</v>
      </c>
      <c r="U5">
        <v>2</v>
      </c>
      <c r="V5">
        <v>3</v>
      </c>
      <c r="Y5" s="30" t="s">
        <v>53</v>
      </c>
      <c r="Z5">
        <v>8</v>
      </c>
    </row>
    <row r="6" spans="1:26" x14ac:dyDescent="0.25">
      <c r="A6">
        <v>5</v>
      </c>
      <c r="C6">
        <v>3</v>
      </c>
      <c r="D6">
        <v>1</v>
      </c>
      <c r="F6">
        <v>3</v>
      </c>
      <c r="G6">
        <v>1</v>
      </c>
      <c r="I6">
        <v>3</v>
      </c>
      <c r="J6">
        <v>1</v>
      </c>
      <c r="L6">
        <v>3</v>
      </c>
      <c r="M6">
        <v>1</v>
      </c>
      <c r="O6">
        <v>3</v>
      </c>
      <c r="P6">
        <v>1</v>
      </c>
      <c r="R6">
        <v>3</v>
      </c>
      <c r="S6">
        <v>1</v>
      </c>
      <c r="U6">
        <v>3</v>
      </c>
      <c r="V6">
        <v>1</v>
      </c>
      <c r="Y6" s="30" t="s">
        <v>42</v>
      </c>
      <c r="Z6">
        <v>7</v>
      </c>
    </row>
    <row r="7" spans="1:26" x14ac:dyDescent="0.25">
      <c r="A7">
        <v>6</v>
      </c>
      <c r="C7">
        <v>4</v>
      </c>
      <c r="D7">
        <v>1</v>
      </c>
      <c r="F7">
        <v>4</v>
      </c>
      <c r="G7">
        <v>1</v>
      </c>
      <c r="I7">
        <v>4</v>
      </c>
      <c r="J7">
        <v>1</v>
      </c>
      <c r="L7">
        <v>4</v>
      </c>
      <c r="M7">
        <v>1</v>
      </c>
      <c r="O7">
        <v>4</v>
      </c>
      <c r="P7">
        <v>1</v>
      </c>
      <c r="R7">
        <v>4</v>
      </c>
      <c r="S7">
        <v>1</v>
      </c>
      <c r="U7">
        <v>4</v>
      </c>
      <c r="V7">
        <v>1</v>
      </c>
      <c r="Y7" s="30" t="s">
        <v>41</v>
      </c>
      <c r="Z7">
        <v>6</v>
      </c>
    </row>
    <row r="8" spans="1:26" x14ac:dyDescent="0.25">
      <c r="A8">
        <v>7</v>
      </c>
      <c r="C8">
        <v>4</v>
      </c>
      <c r="D8">
        <v>2</v>
      </c>
      <c r="F8">
        <v>4</v>
      </c>
      <c r="G8">
        <v>2</v>
      </c>
      <c r="I8">
        <v>4</v>
      </c>
      <c r="J8">
        <v>2</v>
      </c>
      <c r="L8">
        <v>4</v>
      </c>
      <c r="M8">
        <v>2</v>
      </c>
      <c r="O8">
        <v>4</v>
      </c>
      <c r="P8">
        <v>2</v>
      </c>
      <c r="R8">
        <v>4</v>
      </c>
      <c r="S8">
        <v>2</v>
      </c>
      <c r="U8">
        <v>4</v>
      </c>
      <c r="V8">
        <v>2</v>
      </c>
      <c r="Y8" s="30" t="s">
        <v>49</v>
      </c>
      <c r="Z8">
        <v>5</v>
      </c>
    </row>
    <row r="9" spans="1:26" x14ac:dyDescent="0.25">
      <c r="C9">
        <v>4</v>
      </c>
      <c r="D9">
        <v>3</v>
      </c>
      <c r="F9">
        <v>4</v>
      </c>
      <c r="G9">
        <v>3</v>
      </c>
      <c r="I9">
        <v>4</v>
      </c>
      <c r="J9">
        <v>3</v>
      </c>
      <c r="L9">
        <v>4</v>
      </c>
      <c r="M9">
        <v>3</v>
      </c>
      <c r="O9">
        <v>4</v>
      </c>
      <c r="P9">
        <v>3</v>
      </c>
      <c r="R9">
        <v>4</v>
      </c>
      <c r="S9">
        <v>3</v>
      </c>
      <c r="U9">
        <v>4</v>
      </c>
      <c r="V9">
        <v>3</v>
      </c>
      <c r="Y9" s="30" t="s">
        <v>39</v>
      </c>
      <c r="Z9">
        <v>4</v>
      </c>
    </row>
    <row r="10" spans="1:26" x14ac:dyDescent="0.25">
      <c r="C10">
        <v>5</v>
      </c>
      <c r="D10">
        <v>1</v>
      </c>
      <c r="F10">
        <v>5</v>
      </c>
      <c r="G10">
        <v>1</v>
      </c>
      <c r="I10">
        <v>5</v>
      </c>
      <c r="J10">
        <v>1</v>
      </c>
      <c r="L10">
        <v>5</v>
      </c>
      <c r="M10">
        <v>1</v>
      </c>
      <c r="O10">
        <v>5</v>
      </c>
      <c r="P10">
        <v>1</v>
      </c>
      <c r="R10">
        <v>5</v>
      </c>
      <c r="S10">
        <v>1</v>
      </c>
      <c r="U10">
        <v>5</v>
      </c>
      <c r="V10">
        <v>1</v>
      </c>
      <c r="Y10" s="30" t="s">
        <v>50</v>
      </c>
      <c r="Z10">
        <v>3</v>
      </c>
    </row>
    <row r="11" spans="1:26" x14ac:dyDescent="0.25">
      <c r="C11">
        <v>5</v>
      </c>
      <c r="D11">
        <v>2</v>
      </c>
      <c r="F11">
        <v>5</v>
      </c>
      <c r="G11">
        <v>2</v>
      </c>
      <c r="I11">
        <v>5</v>
      </c>
      <c r="J11">
        <v>2</v>
      </c>
      <c r="L11">
        <v>5</v>
      </c>
      <c r="M11">
        <v>2</v>
      </c>
      <c r="O11">
        <v>5</v>
      </c>
      <c r="P11">
        <v>2</v>
      </c>
      <c r="R11">
        <v>5</v>
      </c>
      <c r="S11">
        <v>2</v>
      </c>
      <c r="U11">
        <v>5</v>
      </c>
      <c r="V11">
        <v>2</v>
      </c>
      <c r="Y11" s="30" t="s">
        <v>40</v>
      </c>
      <c r="Z11">
        <v>2</v>
      </c>
    </row>
    <row r="12" spans="1:26" x14ac:dyDescent="0.25">
      <c r="C12">
        <v>5</v>
      </c>
      <c r="D12">
        <v>3</v>
      </c>
      <c r="F12">
        <v>5</v>
      </c>
      <c r="G12">
        <v>3</v>
      </c>
      <c r="I12">
        <v>5</v>
      </c>
      <c r="J12">
        <v>3</v>
      </c>
      <c r="L12">
        <v>5</v>
      </c>
      <c r="M12">
        <v>3</v>
      </c>
      <c r="O12">
        <v>5</v>
      </c>
      <c r="P12">
        <v>3</v>
      </c>
      <c r="R12">
        <v>5</v>
      </c>
      <c r="S12">
        <v>3</v>
      </c>
      <c r="U12">
        <v>5</v>
      </c>
      <c r="V12">
        <v>3</v>
      </c>
      <c r="Y12" s="31" t="s">
        <v>38</v>
      </c>
      <c r="Z12">
        <v>1</v>
      </c>
    </row>
    <row r="13" spans="1:26" x14ac:dyDescent="0.25">
      <c r="C13">
        <v>5</v>
      </c>
      <c r="D13">
        <v>4</v>
      </c>
      <c r="F13">
        <v>5</v>
      </c>
      <c r="G13">
        <v>4</v>
      </c>
      <c r="I13">
        <v>5</v>
      </c>
      <c r="J13">
        <v>4</v>
      </c>
      <c r="L13">
        <v>5</v>
      </c>
      <c r="M13">
        <v>4</v>
      </c>
      <c r="O13">
        <v>5</v>
      </c>
      <c r="P13">
        <v>4</v>
      </c>
      <c r="R13">
        <v>5</v>
      </c>
      <c r="S13">
        <v>4</v>
      </c>
      <c r="U13">
        <v>5</v>
      </c>
      <c r="V13">
        <v>4</v>
      </c>
      <c r="Y13" s="30" t="s">
        <v>43</v>
      </c>
    </row>
    <row r="14" spans="1:26" x14ac:dyDescent="0.25">
      <c r="C14">
        <v>6</v>
      </c>
      <c r="D14">
        <v>1</v>
      </c>
      <c r="F14">
        <v>6</v>
      </c>
      <c r="G14">
        <v>1</v>
      </c>
      <c r="I14">
        <v>6</v>
      </c>
      <c r="J14">
        <v>1</v>
      </c>
      <c r="L14">
        <v>6</v>
      </c>
      <c r="M14">
        <v>1</v>
      </c>
      <c r="O14">
        <v>6</v>
      </c>
      <c r="P14">
        <v>1</v>
      </c>
      <c r="R14">
        <v>6</v>
      </c>
      <c r="S14">
        <v>1</v>
      </c>
      <c r="U14">
        <v>6</v>
      </c>
      <c r="V14">
        <v>1</v>
      </c>
      <c r="Y14" s="30" t="s">
        <v>47</v>
      </c>
    </row>
    <row r="15" spans="1:26" x14ac:dyDescent="0.25">
      <c r="C15">
        <v>6</v>
      </c>
      <c r="D15">
        <v>2</v>
      </c>
      <c r="F15">
        <v>6</v>
      </c>
      <c r="G15">
        <v>2</v>
      </c>
      <c r="I15">
        <v>6</v>
      </c>
      <c r="J15">
        <v>2</v>
      </c>
      <c r="L15">
        <v>6</v>
      </c>
      <c r="M15">
        <v>2</v>
      </c>
      <c r="O15">
        <v>6</v>
      </c>
      <c r="P15">
        <v>2</v>
      </c>
      <c r="R15">
        <v>6</v>
      </c>
      <c r="S15">
        <v>2</v>
      </c>
      <c r="U15">
        <v>6</v>
      </c>
      <c r="V15">
        <v>2</v>
      </c>
      <c r="Y15" s="30" t="s">
        <v>44</v>
      </c>
    </row>
    <row r="16" spans="1:26" x14ac:dyDescent="0.25">
      <c r="C16">
        <v>6</v>
      </c>
      <c r="D16">
        <v>3</v>
      </c>
      <c r="F16">
        <v>6</v>
      </c>
      <c r="G16">
        <v>3</v>
      </c>
      <c r="I16">
        <v>6</v>
      </c>
      <c r="J16">
        <v>3</v>
      </c>
      <c r="L16">
        <v>6</v>
      </c>
      <c r="M16">
        <v>3</v>
      </c>
      <c r="O16">
        <v>6</v>
      </c>
      <c r="P16">
        <v>3</v>
      </c>
      <c r="R16">
        <v>6</v>
      </c>
      <c r="S16">
        <v>3</v>
      </c>
      <c r="U16">
        <v>6</v>
      </c>
      <c r="V16">
        <v>3</v>
      </c>
      <c r="Y16" s="30" t="s">
        <v>51</v>
      </c>
    </row>
    <row r="17" spans="3:25" x14ac:dyDescent="0.25">
      <c r="C17">
        <v>6</v>
      </c>
      <c r="D17">
        <v>4</v>
      </c>
      <c r="F17">
        <v>6</v>
      </c>
      <c r="G17">
        <v>4</v>
      </c>
      <c r="I17">
        <v>6</v>
      </c>
      <c r="J17">
        <v>4</v>
      </c>
      <c r="L17">
        <v>6</v>
      </c>
      <c r="M17">
        <v>4</v>
      </c>
      <c r="O17">
        <v>6</v>
      </c>
      <c r="P17">
        <v>4</v>
      </c>
      <c r="R17">
        <v>6</v>
      </c>
      <c r="S17">
        <v>4</v>
      </c>
      <c r="U17">
        <v>6</v>
      </c>
      <c r="V17">
        <v>4</v>
      </c>
      <c r="Y17" s="30" t="s">
        <v>45</v>
      </c>
    </row>
    <row r="18" spans="3:25" x14ac:dyDescent="0.25">
      <c r="C18">
        <v>6</v>
      </c>
      <c r="D18">
        <v>5</v>
      </c>
      <c r="F18">
        <v>6</v>
      </c>
      <c r="G18">
        <v>5</v>
      </c>
      <c r="I18">
        <v>6</v>
      </c>
      <c r="J18">
        <v>5</v>
      </c>
      <c r="L18">
        <v>6</v>
      </c>
      <c r="M18">
        <v>5</v>
      </c>
      <c r="O18">
        <v>6</v>
      </c>
      <c r="P18">
        <v>5</v>
      </c>
      <c r="R18">
        <v>6</v>
      </c>
      <c r="S18">
        <v>5</v>
      </c>
      <c r="U18">
        <v>6</v>
      </c>
      <c r="V18">
        <v>5</v>
      </c>
      <c r="Y18" s="30" t="s">
        <v>46</v>
      </c>
    </row>
    <row r="19" spans="3:25" x14ac:dyDescent="0.25">
      <c r="C19">
        <v>7</v>
      </c>
      <c r="D19">
        <v>1</v>
      </c>
      <c r="F19">
        <v>7</v>
      </c>
      <c r="G19">
        <v>1</v>
      </c>
      <c r="I19">
        <v>7</v>
      </c>
      <c r="J19">
        <v>1</v>
      </c>
      <c r="L19">
        <v>7</v>
      </c>
      <c r="M19">
        <v>1</v>
      </c>
      <c r="O19">
        <v>7</v>
      </c>
      <c r="P19">
        <v>1</v>
      </c>
      <c r="R19">
        <v>7</v>
      </c>
      <c r="S19">
        <v>1</v>
      </c>
      <c r="U19">
        <v>7</v>
      </c>
      <c r="V19">
        <v>1</v>
      </c>
      <c r="Y19" s="30" t="s">
        <v>54</v>
      </c>
    </row>
    <row r="20" spans="3:25" x14ac:dyDescent="0.25">
      <c r="C20">
        <v>7</v>
      </c>
      <c r="D20">
        <v>2</v>
      </c>
      <c r="F20">
        <v>7</v>
      </c>
      <c r="G20">
        <v>2</v>
      </c>
      <c r="I20">
        <v>7</v>
      </c>
      <c r="J20">
        <v>2</v>
      </c>
      <c r="L20">
        <v>7</v>
      </c>
      <c r="M20">
        <v>2</v>
      </c>
      <c r="O20">
        <v>7</v>
      </c>
      <c r="P20">
        <v>2</v>
      </c>
      <c r="R20">
        <v>7</v>
      </c>
      <c r="S20">
        <v>2</v>
      </c>
      <c r="U20">
        <v>7</v>
      </c>
      <c r="V20">
        <v>2</v>
      </c>
      <c r="Y20" s="30" t="s">
        <v>52</v>
      </c>
    </row>
    <row r="21" spans="3:25" x14ac:dyDescent="0.25">
      <c r="C21">
        <v>7</v>
      </c>
      <c r="D21">
        <v>3</v>
      </c>
      <c r="F21">
        <v>7</v>
      </c>
      <c r="G21">
        <v>3</v>
      </c>
      <c r="I21">
        <v>7</v>
      </c>
      <c r="J21">
        <v>3</v>
      </c>
      <c r="L21">
        <v>7</v>
      </c>
      <c r="M21">
        <v>3</v>
      </c>
      <c r="O21">
        <v>7</v>
      </c>
      <c r="P21">
        <v>3</v>
      </c>
      <c r="R21">
        <v>7</v>
      </c>
      <c r="S21">
        <v>3</v>
      </c>
      <c r="U21">
        <v>7</v>
      </c>
      <c r="V21">
        <v>3</v>
      </c>
    </row>
    <row r="22" spans="3:25" x14ac:dyDescent="0.25">
      <c r="C22">
        <v>7</v>
      </c>
      <c r="D22">
        <v>4</v>
      </c>
      <c r="F22">
        <v>7</v>
      </c>
      <c r="G22">
        <v>4</v>
      </c>
      <c r="I22">
        <v>7</v>
      </c>
      <c r="J22">
        <v>4</v>
      </c>
      <c r="L22">
        <v>7</v>
      </c>
      <c r="M22">
        <v>4</v>
      </c>
      <c r="O22">
        <v>7</v>
      </c>
      <c r="P22">
        <v>4</v>
      </c>
      <c r="R22">
        <v>7</v>
      </c>
      <c r="S22">
        <v>4</v>
      </c>
      <c r="U22">
        <v>7</v>
      </c>
      <c r="V22">
        <v>4</v>
      </c>
    </row>
    <row r="23" spans="3:25" x14ac:dyDescent="0.25">
      <c r="C23">
        <v>7</v>
      </c>
      <c r="D23">
        <v>5</v>
      </c>
      <c r="F23">
        <v>7</v>
      </c>
      <c r="G23">
        <v>5</v>
      </c>
      <c r="I23">
        <v>7</v>
      </c>
      <c r="J23">
        <v>5</v>
      </c>
      <c r="L23">
        <v>7</v>
      </c>
      <c r="M23">
        <v>5</v>
      </c>
      <c r="O23">
        <v>7</v>
      </c>
      <c r="P23">
        <v>5</v>
      </c>
      <c r="R23">
        <v>7</v>
      </c>
      <c r="S23">
        <v>5</v>
      </c>
      <c r="U23">
        <v>7</v>
      </c>
      <c r="V23">
        <v>5</v>
      </c>
      <c r="Y23" s="30" t="s">
        <v>48</v>
      </c>
    </row>
    <row r="24" spans="3:25" x14ac:dyDescent="0.25">
      <c r="C24">
        <v>7</v>
      </c>
      <c r="D24">
        <v>6</v>
      </c>
      <c r="F24">
        <v>7</v>
      </c>
      <c r="G24">
        <v>6</v>
      </c>
      <c r="I24">
        <v>7</v>
      </c>
      <c r="J24">
        <v>6</v>
      </c>
      <c r="L24">
        <v>7</v>
      </c>
      <c r="M24">
        <v>6</v>
      </c>
      <c r="O24">
        <v>7</v>
      </c>
      <c r="P24">
        <v>6</v>
      </c>
      <c r="R24">
        <v>7</v>
      </c>
      <c r="S24">
        <v>6</v>
      </c>
      <c r="U24">
        <v>7</v>
      </c>
      <c r="V24">
        <v>6</v>
      </c>
      <c r="Y24" s="30" t="s">
        <v>53</v>
      </c>
    </row>
    <row r="25" spans="3:25" x14ac:dyDescent="0.25">
      <c r="Y25" s="30" t="s">
        <v>42</v>
      </c>
    </row>
    <row r="26" spans="3:25" x14ac:dyDescent="0.25">
      <c r="Y26" s="30" t="s">
        <v>41</v>
      </c>
    </row>
    <row r="27" spans="3:25" x14ac:dyDescent="0.25">
      <c r="Y27" s="30" t="s">
        <v>49</v>
      </c>
    </row>
    <row r="28" spans="3:25" x14ac:dyDescent="0.25">
      <c r="Y28" s="30" t="s">
        <v>39</v>
      </c>
    </row>
    <row r="29" spans="3:25" x14ac:dyDescent="0.25">
      <c r="Y29" s="30" t="s">
        <v>50</v>
      </c>
    </row>
    <row r="30" spans="3:25" x14ac:dyDescent="0.25">
      <c r="Y30" s="30" t="s">
        <v>40</v>
      </c>
    </row>
    <row r="31" spans="3:25" x14ac:dyDescent="0.25">
      <c r="Y31" s="31" t="s">
        <v>38</v>
      </c>
    </row>
    <row r="32" spans="3:25" x14ac:dyDescent="0.25">
      <c r="Y32" s="30" t="s">
        <v>43</v>
      </c>
    </row>
    <row r="33" spans="25:25" x14ac:dyDescent="0.25">
      <c r="Y33" s="30" t="s">
        <v>47</v>
      </c>
    </row>
    <row r="34" spans="25:25" x14ac:dyDescent="0.25">
      <c r="Y34" s="30" t="s">
        <v>44</v>
      </c>
    </row>
    <row r="35" spans="25:25" x14ac:dyDescent="0.25">
      <c r="Y35" s="30" t="s">
        <v>51</v>
      </c>
    </row>
    <row r="36" spans="25:25" x14ac:dyDescent="0.25">
      <c r="Y36" s="30" t="s">
        <v>45</v>
      </c>
    </row>
    <row r="37" spans="25:25" x14ac:dyDescent="0.25">
      <c r="Y37" s="30" t="s">
        <v>46</v>
      </c>
    </row>
    <row r="38" spans="25:25" x14ac:dyDescent="0.25">
      <c r="Y38" s="30" t="s">
        <v>54</v>
      </c>
    </row>
    <row r="39" spans="25:25" x14ac:dyDescent="0.25">
      <c r="Y39" s="30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08669-F969-4161-A312-F5C09396874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8C7E-A23A-4C10-A44D-724B9BF647A2}">
  <dimension ref="A1:T26"/>
  <sheetViews>
    <sheetView workbookViewId="0">
      <selection activeCell="H25" sqref="H25"/>
    </sheetView>
  </sheetViews>
  <sheetFormatPr defaultRowHeight="15" x14ac:dyDescent="0.25"/>
  <cols>
    <col min="6" max="6" width="9.5703125" bestFit="1" customWidth="1"/>
    <col min="7" max="7" width="12" bestFit="1" customWidth="1"/>
    <col min="8" max="8" width="18.7109375" bestFit="1" customWidth="1"/>
    <col min="9" max="9" width="26.42578125" bestFit="1" customWidth="1"/>
    <col min="11" max="20" width="5.7109375" customWidth="1"/>
    <col min="21" max="21" width="9.140625" customWidth="1"/>
  </cols>
  <sheetData>
    <row r="1" spans="1:20" x14ac:dyDescent="0.25">
      <c r="A1" s="29" t="s">
        <v>17</v>
      </c>
      <c r="B1" s="24" t="str">
        <f>$A$2</f>
        <v>Price</v>
      </c>
      <c r="C1" s="24" t="str">
        <f>$A$3</f>
        <v>Friends</v>
      </c>
      <c r="D1" s="24" t="str">
        <f>$A$4</f>
        <v>Quality</v>
      </c>
      <c r="I1" s="11" t="s">
        <v>19</v>
      </c>
      <c r="J1" s="12">
        <v>9</v>
      </c>
      <c r="L1" s="14">
        <v>1</v>
      </c>
      <c r="M1" s="14">
        <v>0</v>
      </c>
      <c r="N1" s="6"/>
      <c r="O1" s="6"/>
      <c r="P1" s="6"/>
      <c r="Q1" s="6"/>
      <c r="R1" s="6"/>
      <c r="S1" s="6"/>
      <c r="T1" s="6"/>
    </row>
    <row r="2" spans="1:20" x14ac:dyDescent="0.25">
      <c r="A2" s="25" t="s">
        <v>11</v>
      </c>
      <c r="B2" s="1">
        <v>1</v>
      </c>
      <c r="C2" s="13">
        <v>0.33333333333333331</v>
      </c>
      <c r="D2" s="13">
        <v>3</v>
      </c>
      <c r="I2" s="11" t="s">
        <v>20</v>
      </c>
      <c r="J2" s="12">
        <v>7</v>
      </c>
      <c r="L2" s="15">
        <v>2</v>
      </c>
      <c r="M2" s="15">
        <v>0</v>
      </c>
    </row>
    <row r="3" spans="1:20" x14ac:dyDescent="0.25">
      <c r="A3" s="25" t="s">
        <v>12</v>
      </c>
      <c r="B3" s="17">
        <f>1/C2</f>
        <v>3</v>
      </c>
      <c r="C3" s="1">
        <v>1</v>
      </c>
      <c r="D3" s="13">
        <v>5</v>
      </c>
      <c r="I3" s="11" t="s">
        <v>21</v>
      </c>
      <c r="J3" s="12">
        <v>5</v>
      </c>
      <c r="L3" s="15">
        <v>3</v>
      </c>
      <c r="M3" s="15">
        <v>0.57999999999999996</v>
      </c>
    </row>
    <row r="4" spans="1:20" x14ac:dyDescent="0.25">
      <c r="A4" s="25" t="s">
        <v>13</v>
      </c>
      <c r="B4" s="17">
        <f>1/D2</f>
        <v>0.33333333333333331</v>
      </c>
      <c r="C4" s="17">
        <f>1/D3</f>
        <v>0.2</v>
      </c>
      <c r="D4" s="1">
        <v>1</v>
      </c>
      <c r="I4" s="11" t="s">
        <v>22</v>
      </c>
      <c r="J4" s="12">
        <v>3</v>
      </c>
      <c r="L4" s="15">
        <v>4</v>
      </c>
      <c r="M4" s="15">
        <v>0.9</v>
      </c>
    </row>
    <row r="5" spans="1:20" x14ac:dyDescent="0.25">
      <c r="B5" s="2">
        <f>SUM(B2:B4)</f>
        <v>4.333333333333333</v>
      </c>
      <c r="C5" s="2">
        <f>SUM(C2:C4)</f>
        <v>1.5333333333333332</v>
      </c>
      <c r="D5" s="2">
        <f>SUM(D2:D4)</f>
        <v>9</v>
      </c>
      <c r="I5" s="26" t="s">
        <v>5</v>
      </c>
      <c r="J5" s="12">
        <v>1</v>
      </c>
      <c r="L5" s="15">
        <v>5</v>
      </c>
      <c r="M5" s="15">
        <v>1.1200000000000001</v>
      </c>
    </row>
    <row r="6" spans="1:20" x14ac:dyDescent="0.25">
      <c r="I6" s="11" t="s">
        <v>23</v>
      </c>
      <c r="J6" s="12">
        <f>1/J4</f>
        <v>0.33333333333333331</v>
      </c>
      <c r="L6" s="15">
        <v>6</v>
      </c>
      <c r="M6" s="15">
        <v>1.24</v>
      </c>
    </row>
    <row r="7" spans="1:20" x14ac:dyDescent="0.25">
      <c r="I7" s="11" t="s">
        <v>24</v>
      </c>
      <c r="J7" s="12">
        <f>1/J3</f>
        <v>0.2</v>
      </c>
      <c r="L7" s="15">
        <v>7</v>
      </c>
      <c r="M7" s="15">
        <v>1.32</v>
      </c>
    </row>
    <row r="8" spans="1:20" x14ac:dyDescent="0.25">
      <c r="F8" s="18" t="s">
        <v>17</v>
      </c>
      <c r="G8" s="18" t="s">
        <v>9</v>
      </c>
      <c r="H8" s="18"/>
      <c r="I8" s="11" t="s">
        <v>25</v>
      </c>
      <c r="J8" s="12">
        <f>1/J2</f>
        <v>0.14285714285714285</v>
      </c>
      <c r="L8" s="15">
        <v>8</v>
      </c>
      <c r="M8" s="15">
        <v>1.41</v>
      </c>
    </row>
    <row r="9" spans="1:20" x14ac:dyDescent="0.25">
      <c r="A9" s="29" t="s">
        <v>17</v>
      </c>
      <c r="B9" s="20" t="str">
        <f>$A$2</f>
        <v>Price</v>
      </c>
      <c r="C9" s="20" t="str">
        <f>$A$3</f>
        <v>Friends</v>
      </c>
      <c r="D9" s="20" t="str">
        <f>$A$4</f>
        <v>Quality</v>
      </c>
      <c r="F9" s="18" t="s">
        <v>18</v>
      </c>
      <c r="G9" s="18" t="s">
        <v>10</v>
      </c>
      <c r="H9" s="18"/>
      <c r="I9" s="11" t="s">
        <v>26</v>
      </c>
      <c r="J9" s="12">
        <f>1/J1</f>
        <v>0.1111111111111111</v>
      </c>
      <c r="L9" s="15">
        <v>9</v>
      </c>
      <c r="M9" s="15">
        <v>1.46</v>
      </c>
    </row>
    <row r="10" spans="1:20" x14ac:dyDescent="0.25">
      <c r="A10" s="10" t="str">
        <f>$A$2</f>
        <v>Price</v>
      </c>
      <c r="B10" s="3">
        <f t="shared" ref="B10:D12" si="0">B2/B$5</f>
        <v>0.23076923076923078</v>
      </c>
      <c r="C10" s="3">
        <f t="shared" si="0"/>
        <v>0.21739130434782608</v>
      </c>
      <c r="D10" s="3">
        <f t="shared" si="0"/>
        <v>0.33333333333333331</v>
      </c>
      <c r="E10" s="4">
        <f>SUM(B10:D10)</f>
        <v>0.78149386845039026</v>
      </c>
      <c r="F10" s="8">
        <f>E10/COUNT(B10:D10)</f>
        <v>0.26049795615013011</v>
      </c>
      <c r="G10" s="16">
        <f>MMULT(B2:D2,$F$10:$F$12)/F10</f>
        <v>3.0329687747662071</v>
      </c>
      <c r="L10" s="15">
        <v>10</v>
      </c>
      <c r="M10" s="15">
        <v>1.49</v>
      </c>
    </row>
    <row r="11" spans="1:20" x14ac:dyDescent="0.25">
      <c r="A11" s="10" t="str">
        <f>$A$3</f>
        <v>Friends</v>
      </c>
      <c r="B11" s="3">
        <f t="shared" si="0"/>
        <v>0.6923076923076924</v>
      </c>
      <c r="C11" s="3">
        <f t="shared" si="0"/>
        <v>0.65217391304347827</v>
      </c>
      <c r="D11" s="3">
        <f t="shared" si="0"/>
        <v>0.55555555555555558</v>
      </c>
      <c r="E11" s="4">
        <f>SUM(B11:D11)</f>
        <v>1.9000371609067261</v>
      </c>
      <c r="F11" s="8">
        <f>E11/COUNT(B11:D11)</f>
        <v>0.63334572030224201</v>
      </c>
      <c r="G11" s="16">
        <f>MMULT(B3:D3,$F$10:$F$12)/F11</f>
        <v>3.0719734011343633</v>
      </c>
    </row>
    <row r="12" spans="1:20" x14ac:dyDescent="0.25">
      <c r="A12" s="10" t="str">
        <f>$A$4</f>
        <v>Quality</v>
      </c>
      <c r="B12" s="3">
        <f t="shared" si="0"/>
        <v>7.6923076923076927E-2</v>
      </c>
      <c r="C12" s="3">
        <f t="shared" si="0"/>
        <v>0.13043478260869568</v>
      </c>
      <c r="D12" s="3">
        <f t="shared" si="0"/>
        <v>0.1111111111111111</v>
      </c>
      <c r="E12" s="4">
        <f>SUM(B12:D12)</f>
        <v>0.31846897064288371</v>
      </c>
      <c r="F12" s="8">
        <f>E12/COUNT(B12:D12)</f>
        <v>0.1061563235476279</v>
      </c>
      <c r="G12" s="16">
        <f>MMULT(B4:D4,$F$10:$F$12)/F12</f>
        <v>3.0112018669778298</v>
      </c>
    </row>
    <row r="13" spans="1:20" x14ac:dyDescent="0.25">
      <c r="B13" s="4">
        <f>SUM(B10:B12)</f>
        <v>1</v>
      </c>
      <c r="C13" s="4">
        <f>SUM(C10:C12)</f>
        <v>1</v>
      </c>
      <c r="D13" s="4">
        <f>SUM(D10:D12)</f>
        <v>1</v>
      </c>
      <c r="G13" s="8">
        <f>(AVERAGE(G10:G12)-COUNT(B2,C3,D4))/(COUNT(B2,C3,D4)-1)</f>
        <v>1.9357340479733365E-2</v>
      </c>
      <c r="H13" s="19" t="s">
        <v>6</v>
      </c>
      <c r="J13" s="5"/>
      <c r="K13" s="5"/>
    </row>
    <row r="14" spans="1:20" x14ac:dyDescent="0.25">
      <c r="G14" s="7">
        <f>VLOOKUP(COUNT(B2,C3,D4),L1:M10,2,FALSE)</f>
        <v>0.57999999999999996</v>
      </c>
      <c r="H14" s="19" t="s">
        <v>8</v>
      </c>
    </row>
    <row r="15" spans="1:20" x14ac:dyDescent="0.25">
      <c r="G15" s="8">
        <f>G13/G14</f>
        <v>3.3374724965057528E-2</v>
      </c>
      <c r="H15" s="19" t="s">
        <v>7</v>
      </c>
    </row>
    <row r="16" spans="1:20" x14ac:dyDescent="0.25">
      <c r="B16" s="28" t="s">
        <v>15</v>
      </c>
      <c r="C16" s="28" t="s">
        <v>14</v>
      </c>
      <c r="D16" s="28" t="s">
        <v>16</v>
      </c>
    </row>
    <row r="17" spans="1:6" x14ac:dyDescent="0.25">
      <c r="A17" s="10" t="str">
        <f>$A$2</f>
        <v>Price</v>
      </c>
      <c r="B17" s="27">
        <f>Price!B17*(F10)</f>
        <v>6.9656962633551274</v>
      </c>
      <c r="C17" s="27">
        <f>Price!C17*(F10)</f>
        <v>1.6603166435942358</v>
      </c>
      <c r="D17" s="27">
        <f>Price!D17*(F10)</f>
        <v>17.423782708063644</v>
      </c>
    </row>
    <row r="18" spans="1:6" x14ac:dyDescent="0.25">
      <c r="A18" s="10" t="str">
        <f>$A$3</f>
        <v>Friends</v>
      </c>
      <c r="B18" s="27">
        <f>Friends!B18*(F11)</f>
        <v>16.935618161928083</v>
      </c>
      <c r="C18" s="27">
        <f>Friends!C18*(F11)</f>
        <v>42.36224488175435</v>
      </c>
      <c r="D18" s="27">
        <f>Friends!D18*(F11)</f>
        <v>4.036708986541762</v>
      </c>
    </row>
    <row r="19" spans="1:6" x14ac:dyDescent="0.25">
      <c r="A19" s="10" t="str">
        <f>$A$4</f>
        <v>Quality</v>
      </c>
      <c r="B19" s="27">
        <f>Quality!B19*(F12)</f>
        <v>3.0025151025858285</v>
      </c>
      <c r="C19" s="27">
        <f>Quality!C19*(F12)</f>
        <v>6.8299796965240915</v>
      </c>
      <c r="D19" s="27">
        <f>Quality!D19*(F12)</f>
        <v>0.78313755565286958</v>
      </c>
    </row>
    <row r="20" spans="1:6" x14ac:dyDescent="0.25">
      <c r="B20" s="21">
        <f>SUM(B17:B19)</f>
        <v>26.903829527869039</v>
      </c>
      <c r="C20" s="21">
        <f t="shared" ref="C20:D20" si="1">SUM(C17:C19)</f>
        <v>50.852541221872677</v>
      </c>
      <c r="D20" s="21">
        <f t="shared" si="1"/>
        <v>22.243629250258277</v>
      </c>
      <c r="E20" s="22" t="s">
        <v>27</v>
      </c>
      <c r="F20" s="22"/>
    </row>
    <row r="22" spans="1:6" x14ac:dyDescent="0.25">
      <c r="B22">
        <v>0.26</v>
      </c>
      <c r="C22">
        <v>0.63</v>
      </c>
      <c r="D22">
        <v>0.11</v>
      </c>
    </row>
    <row r="23" spans="1:6" x14ac:dyDescent="0.25">
      <c r="B23" t="s">
        <v>11</v>
      </c>
      <c r="C23" t="s">
        <v>12</v>
      </c>
      <c r="D23" t="s">
        <v>13</v>
      </c>
    </row>
    <row r="24" spans="1:6" x14ac:dyDescent="0.25">
      <c r="A24" t="s">
        <v>15</v>
      </c>
      <c r="B24">
        <v>0.26739926739926739</v>
      </c>
      <c r="C24">
        <v>0.26739926739926739</v>
      </c>
      <c r="D24">
        <v>0.28283902477450867</v>
      </c>
      <c r="E24">
        <f>SUMPRODUCT($B$22:$D$22,B24:D24)</f>
        <v>0.26909764071054393</v>
      </c>
    </row>
    <row r="25" spans="1:6" x14ac:dyDescent="0.25">
      <c r="A25" t="s">
        <v>14</v>
      </c>
      <c r="B25">
        <v>6.3736263736263732E-2</v>
      </c>
      <c r="C25">
        <v>0.66886446886446882</v>
      </c>
      <c r="D25">
        <v>0.64338886919532079</v>
      </c>
      <c r="E25">
        <f t="shared" ref="E25:E26" si="2">SUMPRODUCT($B$22:$D$22,B25:D25)</f>
        <v>0.50872881956752924</v>
      </c>
    </row>
    <row r="26" spans="1:6" x14ac:dyDescent="0.25">
      <c r="A26" t="s">
        <v>16</v>
      </c>
      <c r="B26">
        <v>0.66886446886446882</v>
      </c>
      <c r="C26">
        <v>6.3736263736263732E-2</v>
      </c>
      <c r="D26">
        <v>7.3772106030170551E-2</v>
      </c>
      <c r="E26">
        <f t="shared" si="2"/>
        <v>0.2221735397219268</v>
      </c>
    </row>
  </sheetData>
  <dataValidations count="1">
    <dataValidation type="list" allowBlank="1" showInputMessage="1" showErrorMessage="1" sqref="C2:D2 D3" xr:uid="{770FE022-7057-4240-BA0B-F23B3A980F65}">
      <formula1>Pairwise_values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2479D-2492-4C54-A4FF-28D929D1F2E2}">
  <dimension ref="A1:T19"/>
  <sheetViews>
    <sheetView workbookViewId="0">
      <selection activeCell="F10" sqref="F10:F12"/>
    </sheetView>
  </sheetViews>
  <sheetFormatPr defaultRowHeight="15" x14ac:dyDescent="0.25"/>
  <cols>
    <col min="6" max="6" width="9.5703125" bestFit="1" customWidth="1"/>
    <col min="7" max="7" width="12" bestFit="1" customWidth="1"/>
    <col min="8" max="8" width="18.7109375" bestFit="1" customWidth="1"/>
    <col min="9" max="9" width="31.140625" bestFit="1" customWidth="1"/>
    <col min="11" max="20" width="5.7109375" customWidth="1"/>
  </cols>
  <sheetData>
    <row r="1" spans="1:20" x14ac:dyDescent="0.25">
      <c r="A1" s="7" t="s">
        <v>11</v>
      </c>
      <c r="B1" s="24" t="str">
        <f>$A$2</f>
        <v>FAU</v>
      </c>
      <c r="C1" s="24" t="str">
        <f>$A$3</f>
        <v>PBA</v>
      </c>
      <c r="D1" s="24" t="str">
        <f>$A$4</f>
        <v>PBSC</v>
      </c>
      <c r="I1" s="11" t="s">
        <v>19</v>
      </c>
      <c r="J1" s="12">
        <v>9</v>
      </c>
      <c r="L1" s="14">
        <v>1</v>
      </c>
      <c r="M1" s="14">
        <v>0</v>
      </c>
      <c r="N1" s="6"/>
      <c r="O1" s="6"/>
      <c r="P1" s="6"/>
      <c r="Q1" s="6"/>
      <c r="R1" s="6"/>
      <c r="S1" s="6"/>
      <c r="T1" s="6"/>
    </row>
    <row r="2" spans="1:20" x14ac:dyDescent="0.25">
      <c r="A2" s="25" t="s">
        <v>15</v>
      </c>
      <c r="B2" s="1">
        <v>1</v>
      </c>
      <c r="C2" s="13">
        <v>5</v>
      </c>
      <c r="D2" s="13">
        <v>0.33333333333333331</v>
      </c>
      <c r="I2" s="11" t="s">
        <v>20</v>
      </c>
      <c r="J2" s="12">
        <v>7</v>
      </c>
      <c r="L2" s="15">
        <v>2</v>
      </c>
      <c r="M2" s="15">
        <v>0</v>
      </c>
    </row>
    <row r="3" spans="1:20" x14ac:dyDescent="0.25">
      <c r="A3" s="25" t="s">
        <v>14</v>
      </c>
      <c r="B3" s="17">
        <f>1/C2</f>
        <v>0.2</v>
      </c>
      <c r="C3" s="1">
        <v>1</v>
      </c>
      <c r="D3" s="13">
        <v>0.1111111111111111</v>
      </c>
      <c r="I3" s="11" t="s">
        <v>21</v>
      </c>
      <c r="J3" s="12">
        <v>5</v>
      </c>
      <c r="L3" s="15">
        <v>3</v>
      </c>
      <c r="M3" s="15">
        <v>0.57999999999999996</v>
      </c>
    </row>
    <row r="4" spans="1:20" x14ac:dyDescent="0.25">
      <c r="A4" s="25" t="s">
        <v>16</v>
      </c>
      <c r="B4" s="17">
        <f>1/D2</f>
        <v>3</v>
      </c>
      <c r="C4" s="17">
        <f>1/D3</f>
        <v>9</v>
      </c>
      <c r="D4" s="1">
        <v>1</v>
      </c>
      <c r="I4" s="11" t="s">
        <v>22</v>
      </c>
      <c r="J4" s="12">
        <v>3</v>
      </c>
      <c r="L4" s="15">
        <v>4</v>
      </c>
      <c r="M4" s="15">
        <v>0.9</v>
      </c>
    </row>
    <row r="5" spans="1:20" x14ac:dyDescent="0.25">
      <c r="B5" s="2">
        <f>SUM(B2:B4)</f>
        <v>4.2</v>
      </c>
      <c r="C5" s="2">
        <f>SUM(C2:C4)</f>
        <v>15</v>
      </c>
      <c r="D5" s="2">
        <f>SUM(D2:D4)</f>
        <v>1.4444444444444444</v>
      </c>
      <c r="I5" s="26" t="s">
        <v>5</v>
      </c>
      <c r="J5" s="12">
        <v>1</v>
      </c>
      <c r="L5" s="15">
        <v>5</v>
      </c>
      <c r="M5" s="15">
        <v>1.1200000000000001</v>
      </c>
    </row>
    <row r="6" spans="1:20" x14ac:dyDescent="0.25">
      <c r="I6" s="11" t="s">
        <v>23</v>
      </c>
      <c r="J6" s="12">
        <f>1/J4</f>
        <v>0.33333333333333331</v>
      </c>
      <c r="L6" s="15">
        <v>6</v>
      </c>
      <c r="M6" s="15">
        <v>1.24</v>
      </c>
    </row>
    <row r="7" spans="1:20" x14ac:dyDescent="0.25">
      <c r="I7" s="11" t="s">
        <v>24</v>
      </c>
      <c r="J7" s="12">
        <f>1/J3</f>
        <v>0.2</v>
      </c>
      <c r="L7" s="15">
        <v>7</v>
      </c>
      <c r="M7" s="15">
        <v>1.32</v>
      </c>
    </row>
    <row r="8" spans="1:20" x14ac:dyDescent="0.25">
      <c r="F8" s="18" t="s">
        <v>28</v>
      </c>
      <c r="G8" s="18" t="s">
        <v>9</v>
      </c>
      <c r="H8" s="18"/>
      <c r="I8" s="11" t="s">
        <v>25</v>
      </c>
      <c r="J8" s="12">
        <f>1/J2</f>
        <v>0.14285714285714285</v>
      </c>
      <c r="L8" s="15">
        <v>8</v>
      </c>
      <c r="M8" s="15">
        <v>1.41</v>
      </c>
    </row>
    <row r="9" spans="1:20" x14ac:dyDescent="0.25">
      <c r="A9" s="7" t="s">
        <v>11</v>
      </c>
      <c r="B9" s="20" t="str">
        <f>$A$2</f>
        <v>FAU</v>
      </c>
      <c r="C9" s="20" t="str">
        <f>$A$3</f>
        <v>PBA</v>
      </c>
      <c r="D9" s="20" t="str">
        <f>$A$4</f>
        <v>PBSC</v>
      </c>
      <c r="F9" s="18" t="s">
        <v>18</v>
      </c>
      <c r="G9" s="18" t="s">
        <v>10</v>
      </c>
      <c r="H9" s="18"/>
      <c r="I9" s="11" t="s">
        <v>26</v>
      </c>
      <c r="J9" s="12">
        <f>1/J1</f>
        <v>0.1111111111111111</v>
      </c>
      <c r="L9" s="15">
        <v>9</v>
      </c>
      <c r="M9" s="15">
        <v>1.46</v>
      </c>
    </row>
    <row r="10" spans="1:20" x14ac:dyDescent="0.25">
      <c r="A10" s="10" t="str">
        <f>$A$2</f>
        <v>FAU</v>
      </c>
      <c r="B10" s="3">
        <f t="shared" ref="B10:D12" si="0">B2/B$5</f>
        <v>0.23809523809523808</v>
      </c>
      <c r="C10" s="3">
        <f t="shared" si="0"/>
        <v>0.33333333333333331</v>
      </c>
      <c r="D10" s="3">
        <f t="shared" si="0"/>
        <v>0.23076923076923075</v>
      </c>
      <c r="E10" s="4">
        <f>SUM(B10:D10)</f>
        <v>0.80219780219780212</v>
      </c>
      <c r="F10" s="8">
        <f>E10/COUNT(B10:D10)</f>
        <v>0.26739926739926739</v>
      </c>
      <c r="G10" s="16">
        <f>MMULT(B2:D2,$F$10:$F$12)/F10</f>
        <v>3.0255707762557074</v>
      </c>
      <c r="L10" s="15">
        <v>10</v>
      </c>
      <c r="M10" s="15">
        <v>1.49</v>
      </c>
    </row>
    <row r="11" spans="1:20" x14ac:dyDescent="0.25">
      <c r="A11" s="10" t="str">
        <f>$A$3</f>
        <v>PBA</v>
      </c>
      <c r="B11" s="3">
        <f t="shared" si="0"/>
        <v>4.7619047619047616E-2</v>
      </c>
      <c r="C11" s="3">
        <f t="shared" si="0"/>
        <v>6.6666666666666666E-2</v>
      </c>
      <c r="D11" s="3">
        <f t="shared" si="0"/>
        <v>7.6923076923076913E-2</v>
      </c>
      <c r="E11" s="4">
        <f>SUM(B11:D11)</f>
        <v>0.1912087912087912</v>
      </c>
      <c r="F11" s="8">
        <f>E11/COUNT(B11:D11)</f>
        <v>6.3736263736263732E-2</v>
      </c>
      <c r="G11" s="16">
        <f>MMULT(B3:D3,$F$10:$F$12)/F11</f>
        <v>3.005108556832695</v>
      </c>
    </row>
    <row r="12" spans="1:20" x14ac:dyDescent="0.25">
      <c r="A12" s="10" t="str">
        <f>$A$4</f>
        <v>PBSC</v>
      </c>
      <c r="B12" s="3">
        <f t="shared" si="0"/>
        <v>0.7142857142857143</v>
      </c>
      <c r="C12" s="3">
        <f t="shared" si="0"/>
        <v>0.6</v>
      </c>
      <c r="D12" s="3">
        <f t="shared" si="0"/>
        <v>0.69230769230769229</v>
      </c>
      <c r="E12" s="4">
        <f>SUM(B12:D12)</f>
        <v>2.0065934065934066</v>
      </c>
      <c r="F12" s="8">
        <f>E12/COUNT(B12:D12)</f>
        <v>0.66886446886446882</v>
      </c>
      <c r="G12" s="16">
        <f>MMULT(B4:D4,$F$10:$F$12)/F12</f>
        <v>3.0569550930996714</v>
      </c>
    </row>
    <row r="13" spans="1:20" x14ac:dyDescent="0.25">
      <c r="B13" s="4">
        <f>SUM(B10:B12)</f>
        <v>1</v>
      </c>
      <c r="C13" s="4">
        <f>SUM(C10:C12)</f>
        <v>1</v>
      </c>
      <c r="D13" s="4">
        <f>SUM(D10:D12)</f>
        <v>1</v>
      </c>
      <c r="G13" s="8">
        <f>(AVERAGE(G10:G12)-COUNT(B2,C3,D4))/(COUNT(B2,C3,D4)-1)</f>
        <v>1.4605737698012433E-2</v>
      </c>
      <c r="H13" s="19" t="s">
        <v>6</v>
      </c>
      <c r="J13" s="5"/>
      <c r="K13" s="5"/>
    </row>
    <row r="14" spans="1:20" x14ac:dyDescent="0.25">
      <c r="G14" s="7">
        <f>VLOOKUP(COUNT(B2,C3,D4),L1:M10,2,FALSE)</f>
        <v>0.57999999999999996</v>
      </c>
      <c r="H14" s="19" t="s">
        <v>8</v>
      </c>
    </row>
    <row r="15" spans="1:20" x14ac:dyDescent="0.25">
      <c r="G15" s="8">
        <f>G13/G14</f>
        <v>2.5182306375883506E-2</v>
      </c>
      <c r="H15" s="19" t="s">
        <v>7</v>
      </c>
    </row>
    <row r="16" spans="1:20" x14ac:dyDescent="0.25">
      <c r="B16" s="23" t="s">
        <v>15</v>
      </c>
      <c r="C16" s="23" t="s">
        <v>14</v>
      </c>
      <c r="D16" s="23" t="s">
        <v>16</v>
      </c>
    </row>
    <row r="17" spans="1:4" x14ac:dyDescent="0.25">
      <c r="A17" s="9" t="s">
        <v>11</v>
      </c>
      <c r="B17" s="27">
        <f>F10*100</f>
        <v>26.739926739926741</v>
      </c>
      <c r="C17" s="27">
        <f>F11*100</f>
        <v>6.3736263736263732</v>
      </c>
      <c r="D17" s="27">
        <f>F12*100</f>
        <v>66.886446886446876</v>
      </c>
    </row>
    <row r="18" spans="1:4" x14ac:dyDescent="0.25">
      <c r="A18" s="9" t="s">
        <v>12</v>
      </c>
      <c r="B18" s="27"/>
      <c r="C18" s="27"/>
      <c r="D18" s="27"/>
    </row>
    <row r="19" spans="1:4" x14ac:dyDescent="0.25">
      <c r="A19" s="9" t="s">
        <v>13</v>
      </c>
      <c r="B19" s="27"/>
      <c r="C19" s="27"/>
      <c r="D19" s="27"/>
    </row>
  </sheetData>
  <dataValidations count="1">
    <dataValidation type="list" allowBlank="1" showInputMessage="1" showErrorMessage="1" sqref="C2:D2 D3" xr:uid="{B438F19C-AC2F-4B4F-BBE9-3303AB8A9082}">
      <formula1>Pairwise_values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8AE3-6F55-495D-8EB3-F716DE7716C4}">
  <dimension ref="A1:T19"/>
  <sheetViews>
    <sheetView workbookViewId="0">
      <selection activeCell="F10" sqref="F10:F12"/>
    </sheetView>
  </sheetViews>
  <sheetFormatPr defaultRowHeight="15" x14ac:dyDescent="0.25"/>
  <cols>
    <col min="6" max="6" width="9.5703125" bestFit="1" customWidth="1"/>
    <col min="7" max="7" width="12" bestFit="1" customWidth="1"/>
    <col min="8" max="8" width="18.7109375" bestFit="1" customWidth="1"/>
    <col min="9" max="9" width="31.140625" bestFit="1" customWidth="1"/>
    <col min="11" max="20" width="5.7109375" customWidth="1"/>
  </cols>
  <sheetData>
    <row r="1" spans="1:20" x14ac:dyDescent="0.25">
      <c r="A1" s="7" t="s">
        <v>12</v>
      </c>
      <c r="B1" s="24" t="str">
        <f>$A$2</f>
        <v>FAU</v>
      </c>
      <c r="C1" s="24" t="str">
        <f>$A$3</f>
        <v>PBA</v>
      </c>
      <c r="D1" s="24" t="str">
        <f>$A$4</f>
        <v>PBSC</v>
      </c>
      <c r="I1" s="11" t="s">
        <v>19</v>
      </c>
      <c r="J1" s="12">
        <v>9</v>
      </c>
      <c r="L1" s="14">
        <v>1</v>
      </c>
      <c r="M1" s="14">
        <v>0</v>
      </c>
      <c r="N1" s="6"/>
      <c r="O1" s="6"/>
      <c r="P1" s="6"/>
      <c r="Q1" s="6"/>
      <c r="R1" s="6"/>
      <c r="S1" s="6"/>
      <c r="T1" s="6"/>
    </row>
    <row r="2" spans="1:20" x14ac:dyDescent="0.25">
      <c r="A2" s="25" t="s">
        <v>15</v>
      </c>
      <c r="B2" s="1">
        <v>1</v>
      </c>
      <c r="C2" s="13">
        <v>0.33333333333333331</v>
      </c>
      <c r="D2" s="13">
        <v>5</v>
      </c>
      <c r="I2" s="11" t="s">
        <v>20</v>
      </c>
      <c r="J2" s="12">
        <v>7</v>
      </c>
      <c r="L2" s="15">
        <v>2</v>
      </c>
      <c r="M2" s="15">
        <v>0</v>
      </c>
    </row>
    <row r="3" spans="1:20" x14ac:dyDescent="0.25">
      <c r="A3" s="25" t="s">
        <v>14</v>
      </c>
      <c r="B3" s="17">
        <f>1/C2</f>
        <v>3</v>
      </c>
      <c r="C3" s="1">
        <v>1</v>
      </c>
      <c r="D3" s="13">
        <v>9</v>
      </c>
      <c r="I3" s="11" t="s">
        <v>21</v>
      </c>
      <c r="J3" s="12">
        <v>5</v>
      </c>
      <c r="L3" s="15">
        <v>3</v>
      </c>
      <c r="M3" s="15">
        <v>0.57999999999999996</v>
      </c>
    </row>
    <row r="4" spans="1:20" x14ac:dyDescent="0.25">
      <c r="A4" s="25" t="s">
        <v>16</v>
      </c>
      <c r="B4" s="17">
        <f>1/D2</f>
        <v>0.2</v>
      </c>
      <c r="C4" s="17">
        <f>1/D3</f>
        <v>0.1111111111111111</v>
      </c>
      <c r="D4" s="1">
        <v>1</v>
      </c>
      <c r="I4" s="11" t="s">
        <v>22</v>
      </c>
      <c r="J4" s="12">
        <v>3</v>
      </c>
      <c r="L4" s="15">
        <v>4</v>
      </c>
      <c r="M4" s="15">
        <v>0.9</v>
      </c>
    </row>
    <row r="5" spans="1:20" x14ac:dyDescent="0.25">
      <c r="B5" s="2">
        <f>SUM(B2:B4)</f>
        <v>4.2</v>
      </c>
      <c r="C5" s="2">
        <f>SUM(C2:C4)</f>
        <v>1.4444444444444444</v>
      </c>
      <c r="D5" s="2">
        <f>SUM(D2:D4)</f>
        <v>15</v>
      </c>
      <c r="I5" s="26" t="s">
        <v>5</v>
      </c>
      <c r="J5" s="12">
        <v>1</v>
      </c>
      <c r="L5" s="15">
        <v>5</v>
      </c>
      <c r="M5" s="15">
        <v>1.1200000000000001</v>
      </c>
    </row>
    <row r="6" spans="1:20" x14ac:dyDescent="0.25">
      <c r="I6" s="11" t="s">
        <v>23</v>
      </c>
      <c r="J6" s="12">
        <f>1/J4</f>
        <v>0.33333333333333331</v>
      </c>
      <c r="L6" s="15">
        <v>6</v>
      </c>
      <c r="M6" s="15">
        <v>1.24</v>
      </c>
    </row>
    <row r="7" spans="1:20" x14ac:dyDescent="0.25">
      <c r="I7" s="11" t="s">
        <v>24</v>
      </c>
      <c r="J7" s="12">
        <f>1/J3</f>
        <v>0.2</v>
      </c>
      <c r="L7" s="15">
        <v>7</v>
      </c>
      <c r="M7" s="15">
        <v>1.32</v>
      </c>
    </row>
    <row r="8" spans="1:20" x14ac:dyDescent="0.25">
      <c r="F8" s="18" t="s">
        <v>28</v>
      </c>
      <c r="G8" s="18" t="s">
        <v>9</v>
      </c>
      <c r="H8" s="18"/>
      <c r="I8" s="11" t="s">
        <v>25</v>
      </c>
      <c r="J8" s="12">
        <f>1/J2</f>
        <v>0.14285714285714285</v>
      </c>
      <c r="L8" s="15">
        <v>8</v>
      </c>
      <c r="M8" s="15">
        <v>1.41</v>
      </c>
    </row>
    <row r="9" spans="1:20" x14ac:dyDescent="0.25">
      <c r="A9" s="7" t="s">
        <v>12</v>
      </c>
      <c r="B9" s="20" t="str">
        <f>$A$2</f>
        <v>FAU</v>
      </c>
      <c r="C9" s="20" t="str">
        <f>$A$3</f>
        <v>PBA</v>
      </c>
      <c r="D9" s="20" t="str">
        <f>$A$4</f>
        <v>PBSC</v>
      </c>
      <c r="F9" s="18" t="s">
        <v>18</v>
      </c>
      <c r="G9" s="18" t="s">
        <v>10</v>
      </c>
      <c r="H9" s="18"/>
      <c r="I9" s="11" t="s">
        <v>26</v>
      </c>
      <c r="J9" s="12">
        <f>1/J1</f>
        <v>0.1111111111111111</v>
      </c>
      <c r="L9" s="15">
        <v>9</v>
      </c>
      <c r="M9" s="15">
        <v>1.46</v>
      </c>
    </row>
    <row r="10" spans="1:20" x14ac:dyDescent="0.25">
      <c r="A10" s="10" t="str">
        <f>$A$2</f>
        <v>FAU</v>
      </c>
      <c r="B10" s="3">
        <f t="shared" ref="B10:D12" si="0">B2/B$5</f>
        <v>0.23809523809523808</v>
      </c>
      <c r="C10" s="3">
        <f t="shared" si="0"/>
        <v>0.23076923076923075</v>
      </c>
      <c r="D10" s="3">
        <f t="shared" si="0"/>
        <v>0.33333333333333331</v>
      </c>
      <c r="E10" s="4">
        <f>SUM(B10:D10)</f>
        <v>0.80219780219780223</v>
      </c>
      <c r="F10" s="8">
        <f>E10/COUNT(B10:D10)</f>
        <v>0.26739926739926739</v>
      </c>
      <c r="G10" s="16">
        <f>MMULT(B2:D2,$F$10:$F$12)/F10</f>
        <v>3.0255707762557078</v>
      </c>
      <c r="L10" s="15">
        <v>10</v>
      </c>
      <c r="M10" s="15">
        <v>1.49</v>
      </c>
    </row>
    <row r="11" spans="1:20" x14ac:dyDescent="0.25">
      <c r="A11" s="10" t="str">
        <f>$A$3</f>
        <v>PBA</v>
      </c>
      <c r="B11" s="3">
        <f t="shared" si="0"/>
        <v>0.7142857142857143</v>
      </c>
      <c r="C11" s="3">
        <f t="shared" si="0"/>
        <v>0.69230769230769229</v>
      </c>
      <c r="D11" s="3">
        <f t="shared" si="0"/>
        <v>0.6</v>
      </c>
      <c r="E11" s="4">
        <f>SUM(B11:D11)</f>
        <v>2.0065934065934066</v>
      </c>
      <c r="F11" s="8">
        <f>E11/COUNT(B11:D11)</f>
        <v>0.66886446886446882</v>
      </c>
      <c r="G11" s="16">
        <f>MMULT(B3:D3,$F$10:$F$12)/F11</f>
        <v>3.0569550930996714</v>
      </c>
    </row>
    <row r="12" spans="1:20" x14ac:dyDescent="0.25">
      <c r="A12" s="10" t="str">
        <f>$A$4</f>
        <v>PBSC</v>
      </c>
      <c r="B12" s="3">
        <f t="shared" si="0"/>
        <v>4.7619047619047616E-2</v>
      </c>
      <c r="C12" s="3">
        <f t="shared" si="0"/>
        <v>7.6923076923076913E-2</v>
      </c>
      <c r="D12" s="3">
        <f t="shared" si="0"/>
        <v>6.6666666666666666E-2</v>
      </c>
      <c r="E12" s="4">
        <f>SUM(B12:D12)</f>
        <v>0.1912087912087912</v>
      </c>
      <c r="F12" s="8">
        <f>E12/COUNT(B12:D12)</f>
        <v>6.3736263736263732E-2</v>
      </c>
      <c r="G12" s="16">
        <f>MMULT(B4:D4,$F$10:$F$12)/F12</f>
        <v>3.005108556832695</v>
      </c>
    </row>
    <row r="13" spans="1:20" x14ac:dyDescent="0.25">
      <c r="B13" s="4">
        <f>SUM(B10:B12)</f>
        <v>1</v>
      </c>
      <c r="C13" s="4">
        <f>SUM(C10:C12)</f>
        <v>0.99999999999999989</v>
      </c>
      <c r="D13" s="4">
        <f>SUM(D10:D12)</f>
        <v>1</v>
      </c>
      <c r="G13" s="8">
        <f>(AVERAGE(G10:G12)-COUNT(B2,C3,D4))/(COUNT(B2,C3,D4)-1)</f>
        <v>1.4605737698012433E-2</v>
      </c>
      <c r="H13" s="19" t="s">
        <v>6</v>
      </c>
      <c r="J13" s="5"/>
      <c r="K13" s="5"/>
    </row>
    <row r="14" spans="1:20" x14ac:dyDescent="0.25">
      <c r="G14" s="7">
        <f>VLOOKUP(COUNT(B2,C3,D4),L1:M10,2,FALSE)</f>
        <v>0.57999999999999996</v>
      </c>
      <c r="H14" s="19" t="s">
        <v>8</v>
      </c>
    </row>
    <row r="15" spans="1:20" x14ac:dyDescent="0.25">
      <c r="G15" s="8">
        <f>G13/G14</f>
        <v>2.5182306375883506E-2</v>
      </c>
      <c r="H15" s="19" t="s">
        <v>7</v>
      </c>
    </row>
    <row r="16" spans="1:20" x14ac:dyDescent="0.25">
      <c r="B16" s="23" t="s">
        <v>15</v>
      </c>
      <c r="C16" s="23" t="s">
        <v>14</v>
      </c>
      <c r="D16" s="23" t="s">
        <v>16</v>
      </c>
    </row>
    <row r="17" spans="1:4" x14ac:dyDescent="0.25">
      <c r="A17" s="9" t="s">
        <v>11</v>
      </c>
      <c r="B17" s="27"/>
      <c r="C17" s="27"/>
      <c r="D17" s="27"/>
    </row>
    <row r="18" spans="1:4" x14ac:dyDescent="0.25">
      <c r="A18" s="9" t="s">
        <v>12</v>
      </c>
      <c r="B18" s="27">
        <f>F10*100</f>
        <v>26.739926739926741</v>
      </c>
      <c r="C18" s="27">
        <f>F11*100</f>
        <v>66.886446886446876</v>
      </c>
      <c r="D18" s="27">
        <f>F12*100</f>
        <v>6.3736263736263732</v>
      </c>
    </row>
    <row r="19" spans="1:4" x14ac:dyDescent="0.25">
      <c r="A19" s="9" t="s">
        <v>13</v>
      </c>
      <c r="B19" s="27"/>
      <c r="C19" s="27"/>
      <c r="D19" s="27"/>
    </row>
  </sheetData>
  <dataValidations count="1">
    <dataValidation type="list" allowBlank="1" showInputMessage="1" showErrorMessage="1" sqref="C2:D2 D3" xr:uid="{B3D08D4A-BFE3-4A4C-9F43-A2851F048BD0}">
      <formula1>Pairwise_values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CA717-E336-47D6-A0F0-D3A2997FFB1D}">
  <dimension ref="A1:T19"/>
  <sheetViews>
    <sheetView workbookViewId="0">
      <selection activeCell="F10" sqref="F10:F12"/>
    </sheetView>
  </sheetViews>
  <sheetFormatPr defaultRowHeight="15" x14ac:dyDescent="0.25"/>
  <cols>
    <col min="6" max="6" width="9.5703125" bestFit="1" customWidth="1"/>
    <col min="7" max="7" width="12" bestFit="1" customWidth="1"/>
    <col min="8" max="8" width="18.7109375" bestFit="1" customWidth="1"/>
    <col min="9" max="9" width="31.140625" bestFit="1" customWidth="1"/>
    <col min="11" max="20" width="5.7109375" customWidth="1"/>
  </cols>
  <sheetData>
    <row r="1" spans="1:20" x14ac:dyDescent="0.25">
      <c r="A1" s="7" t="s">
        <v>13</v>
      </c>
      <c r="B1" s="24" t="str">
        <f>$A$2</f>
        <v>FAU</v>
      </c>
      <c r="C1" s="24" t="str">
        <f>$A$3</f>
        <v>PBA</v>
      </c>
      <c r="D1" s="24" t="str">
        <f>$A$4</f>
        <v>PBSC</v>
      </c>
      <c r="I1" s="11" t="s">
        <v>19</v>
      </c>
      <c r="J1" s="12">
        <v>9</v>
      </c>
      <c r="L1" s="14">
        <v>1</v>
      </c>
      <c r="M1" s="14">
        <v>0</v>
      </c>
      <c r="N1" s="6"/>
      <c r="O1" s="6"/>
      <c r="P1" s="6"/>
      <c r="Q1" s="6"/>
      <c r="R1" s="6"/>
      <c r="S1" s="6"/>
      <c r="T1" s="6"/>
    </row>
    <row r="2" spans="1:20" x14ac:dyDescent="0.25">
      <c r="A2" s="25" t="s">
        <v>15</v>
      </c>
      <c r="B2" s="1">
        <v>1</v>
      </c>
      <c r="C2" s="13">
        <v>0.33333333333333331</v>
      </c>
      <c r="D2" s="13">
        <v>5</v>
      </c>
      <c r="I2" s="11" t="s">
        <v>20</v>
      </c>
      <c r="J2" s="12">
        <v>7</v>
      </c>
      <c r="L2" s="15">
        <v>2</v>
      </c>
      <c r="M2" s="15">
        <v>0</v>
      </c>
    </row>
    <row r="3" spans="1:20" x14ac:dyDescent="0.25">
      <c r="A3" s="25" t="s">
        <v>14</v>
      </c>
      <c r="B3" s="17">
        <f>1/C2</f>
        <v>3</v>
      </c>
      <c r="C3" s="1">
        <v>1</v>
      </c>
      <c r="D3" s="13">
        <v>7</v>
      </c>
      <c r="I3" s="11" t="s">
        <v>21</v>
      </c>
      <c r="J3" s="12">
        <v>5</v>
      </c>
      <c r="L3" s="15">
        <v>3</v>
      </c>
      <c r="M3" s="15">
        <v>0.57999999999999996</v>
      </c>
    </row>
    <row r="4" spans="1:20" x14ac:dyDescent="0.25">
      <c r="A4" s="25" t="s">
        <v>16</v>
      </c>
      <c r="B4" s="17">
        <f>1/D2</f>
        <v>0.2</v>
      </c>
      <c r="C4" s="17">
        <f>1/D3</f>
        <v>0.14285714285714285</v>
      </c>
      <c r="D4" s="1">
        <v>1</v>
      </c>
      <c r="I4" s="11" t="s">
        <v>22</v>
      </c>
      <c r="J4" s="12">
        <v>3</v>
      </c>
      <c r="L4" s="15">
        <v>4</v>
      </c>
      <c r="M4" s="15">
        <v>0.9</v>
      </c>
    </row>
    <row r="5" spans="1:20" x14ac:dyDescent="0.25">
      <c r="B5" s="2">
        <f>SUM(B2:B4)</f>
        <v>4.2</v>
      </c>
      <c r="C5" s="2">
        <f>SUM(C2:C4)</f>
        <v>1.4761904761904761</v>
      </c>
      <c r="D5" s="2">
        <f>SUM(D2:D4)</f>
        <v>13</v>
      </c>
      <c r="I5" s="26" t="s">
        <v>5</v>
      </c>
      <c r="J5" s="12">
        <v>1</v>
      </c>
      <c r="L5" s="15">
        <v>5</v>
      </c>
      <c r="M5" s="15">
        <v>1.1200000000000001</v>
      </c>
    </row>
    <row r="6" spans="1:20" x14ac:dyDescent="0.25">
      <c r="I6" s="11" t="s">
        <v>23</v>
      </c>
      <c r="J6" s="12">
        <f>1/J4</f>
        <v>0.33333333333333331</v>
      </c>
      <c r="L6" s="15">
        <v>6</v>
      </c>
      <c r="M6" s="15">
        <v>1.24</v>
      </c>
    </row>
    <row r="7" spans="1:20" x14ac:dyDescent="0.25">
      <c r="I7" s="11" t="s">
        <v>24</v>
      </c>
      <c r="J7" s="12">
        <f>1/J3</f>
        <v>0.2</v>
      </c>
      <c r="L7" s="15">
        <v>7</v>
      </c>
      <c r="M7" s="15">
        <v>1.32</v>
      </c>
    </row>
    <row r="8" spans="1:20" x14ac:dyDescent="0.25">
      <c r="F8" s="18" t="s">
        <v>28</v>
      </c>
      <c r="G8" s="18" t="s">
        <v>9</v>
      </c>
      <c r="H8" s="18"/>
      <c r="I8" s="11" t="s">
        <v>25</v>
      </c>
      <c r="J8" s="12">
        <f>1/J2</f>
        <v>0.14285714285714285</v>
      </c>
      <c r="L8" s="15">
        <v>8</v>
      </c>
      <c r="M8" s="15">
        <v>1.41</v>
      </c>
    </row>
    <row r="9" spans="1:20" x14ac:dyDescent="0.25">
      <c r="A9" s="7" t="s">
        <v>13</v>
      </c>
      <c r="B9" s="20" t="str">
        <f>$A$2</f>
        <v>FAU</v>
      </c>
      <c r="C9" s="20" t="str">
        <f>$A$3</f>
        <v>PBA</v>
      </c>
      <c r="D9" s="20" t="str">
        <f>$A$4</f>
        <v>PBSC</v>
      </c>
      <c r="F9" s="18" t="s">
        <v>18</v>
      </c>
      <c r="G9" s="18" t="s">
        <v>10</v>
      </c>
      <c r="H9" s="18"/>
      <c r="I9" s="11" t="s">
        <v>26</v>
      </c>
      <c r="J9" s="12">
        <f>1/J1</f>
        <v>0.1111111111111111</v>
      </c>
      <c r="L9" s="15">
        <v>9</v>
      </c>
      <c r="M9" s="15">
        <v>1.46</v>
      </c>
    </row>
    <row r="10" spans="1:20" x14ac:dyDescent="0.25">
      <c r="A10" s="10" t="str">
        <f>$A$2</f>
        <v>FAU</v>
      </c>
      <c r="B10" s="3">
        <f t="shared" ref="B10:D12" si="0">B2/B$5</f>
        <v>0.23809523809523808</v>
      </c>
      <c r="C10" s="3">
        <f t="shared" si="0"/>
        <v>0.22580645161290325</v>
      </c>
      <c r="D10" s="3">
        <f t="shared" si="0"/>
        <v>0.38461538461538464</v>
      </c>
      <c r="E10" s="4">
        <f>SUM(B10:D10)</f>
        <v>0.84851707432352597</v>
      </c>
      <c r="F10" s="8">
        <f>E10/COUNT(B10:D10)</f>
        <v>0.28283902477450867</v>
      </c>
      <c r="G10" s="16">
        <f>MMULT(B2:D2,$F$10:$F$12)/F10</f>
        <v>3.062386854198579</v>
      </c>
      <c r="L10" s="15">
        <v>10</v>
      </c>
      <c r="M10" s="15">
        <v>1.49</v>
      </c>
    </row>
    <row r="11" spans="1:20" x14ac:dyDescent="0.25">
      <c r="A11" s="10" t="str">
        <f>$A$3</f>
        <v>PBA</v>
      </c>
      <c r="B11" s="3">
        <f t="shared" si="0"/>
        <v>0.7142857142857143</v>
      </c>
      <c r="C11" s="3">
        <f t="shared" si="0"/>
        <v>0.67741935483870974</v>
      </c>
      <c r="D11" s="3">
        <f t="shared" si="0"/>
        <v>0.53846153846153844</v>
      </c>
      <c r="E11" s="4">
        <f>SUM(B11:D11)</f>
        <v>1.9301666075859623</v>
      </c>
      <c r="F11" s="8">
        <f>E11/COUNT(B11:D11)</f>
        <v>0.64338886919532079</v>
      </c>
      <c r="G11" s="16">
        <f>MMULT(B3:D3,$F$10:$F$12)/F11</f>
        <v>3.1214569941842671</v>
      </c>
    </row>
    <row r="12" spans="1:20" x14ac:dyDescent="0.25">
      <c r="A12" s="10" t="str">
        <f>$A$4</f>
        <v>PBSC</v>
      </c>
      <c r="B12" s="3">
        <f t="shared" si="0"/>
        <v>4.7619047619047616E-2</v>
      </c>
      <c r="C12" s="3">
        <f t="shared" si="0"/>
        <v>9.6774193548387094E-2</v>
      </c>
      <c r="D12" s="3">
        <f t="shared" si="0"/>
        <v>7.6923076923076927E-2</v>
      </c>
      <c r="E12" s="4">
        <f>SUM(B12:D12)</f>
        <v>0.22131631809051164</v>
      </c>
      <c r="F12" s="8">
        <f>E12/COUNT(B12:D12)</f>
        <v>7.3772106030170551E-2</v>
      </c>
      <c r="G12" s="16">
        <f>MMULT(B4:D4,$F$10:$F$12)/F12</f>
        <v>3.0126916329799402</v>
      </c>
    </row>
    <row r="13" spans="1:20" x14ac:dyDescent="0.25">
      <c r="B13" s="4">
        <f>SUM(B10:B12)</f>
        <v>1</v>
      </c>
      <c r="C13" s="4">
        <f>SUM(C10:C12)</f>
        <v>1</v>
      </c>
      <c r="D13" s="4">
        <f>SUM(D10:D12)</f>
        <v>1</v>
      </c>
      <c r="G13" s="8">
        <f>(AVERAGE(G10:G12)-COUNT(B2,C3,D4))/(COUNT(B2,C3,D4)-1)</f>
        <v>3.2755913560464478E-2</v>
      </c>
      <c r="H13" s="19" t="s">
        <v>6</v>
      </c>
      <c r="J13" s="5"/>
      <c r="K13" s="5"/>
    </row>
    <row r="14" spans="1:20" x14ac:dyDescent="0.25">
      <c r="G14" s="7">
        <f>VLOOKUP(COUNT(B2,C3,D4),L1:M10,2,FALSE)</f>
        <v>0.57999999999999996</v>
      </c>
      <c r="H14" s="19" t="s">
        <v>8</v>
      </c>
    </row>
    <row r="15" spans="1:20" x14ac:dyDescent="0.25">
      <c r="G15" s="8">
        <f>G13/G14</f>
        <v>5.6475713035283585E-2</v>
      </c>
      <c r="H15" s="19" t="s">
        <v>7</v>
      </c>
    </row>
    <row r="16" spans="1:20" x14ac:dyDescent="0.25">
      <c r="B16" s="23" t="s">
        <v>15</v>
      </c>
      <c r="C16" s="23" t="s">
        <v>14</v>
      </c>
      <c r="D16" s="23" t="s">
        <v>16</v>
      </c>
    </row>
    <row r="17" spans="1:4" x14ac:dyDescent="0.25">
      <c r="A17" s="9" t="s">
        <v>11</v>
      </c>
      <c r="B17" s="27"/>
      <c r="C17" s="27"/>
      <c r="D17" s="27"/>
    </row>
    <row r="18" spans="1:4" x14ac:dyDescent="0.25">
      <c r="A18" s="9" t="s">
        <v>12</v>
      </c>
      <c r="B18" s="27"/>
      <c r="C18" s="27"/>
      <c r="D18" s="27"/>
    </row>
    <row r="19" spans="1:4" x14ac:dyDescent="0.25">
      <c r="A19" s="9" t="s">
        <v>13</v>
      </c>
      <c r="B19" s="27">
        <f>F10*100</f>
        <v>28.283902477450866</v>
      </c>
      <c r="C19" s="27">
        <f>F11*100</f>
        <v>64.338886919532072</v>
      </c>
      <c r="D19" s="27">
        <f>F12*100</f>
        <v>7.3772106030170548</v>
      </c>
    </row>
  </sheetData>
  <dataValidations count="1">
    <dataValidation type="list" allowBlank="1" showInputMessage="1" showErrorMessage="1" sqref="C2:D2 D3" xr:uid="{58729D61-4729-4722-80E3-80F3D6B5DCA1}">
      <formula1>Pairwise_values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4B3F-0EF6-49F0-8A68-C5B3962BEA09}">
  <dimension ref="A1:V17"/>
  <sheetViews>
    <sheetView workbookViewId="0">
      <selection activeCell="H24" sqref="H24"/>
    </sheetView>
  </sheetViews>
  <sheetFormatPr defaultRowHeight="15" x14ac:dyDescent="0.25"/>
  <cols>
    <col min="8" max="8" width="9.5703125" bestFit="1" customWidth="1"/>
    <col min="9" max="9" width="12" bestFit="1" customWidth="1"/>
    <col min="10" max="10" width="18.7109375" bestFit="1" customWidth="1"/>
    <col min="11" max="11" width="26.42578125" bestFit="1" customWidth="1"/>
    <col min="13" max="22" width="5.7109375" customWidth="1"/>
  </cols>
  <sheetData>
    <row r="1" spans="1:22" x14ac:dyDescent="0.25">
      <c r="A1" s="17" t="s">
        <v>0</v>
      </c>
      <c r="B1" s="24" t="str">
        <f>$A$2</f>
        <v>Price</v>
      </c>
      <c r="C1" s="24" t="str">
        <f>$A$3</f>
        <v>Support</v>
      </c>
      <c r="D1" s="24" t="str">
        <f>$A$4</f>
        <v>Features</v>
      </c>
      <c r="E1" s="24" t="str">
        <f>$A$5</f>
        <v>Vendor</v>
      </c>
      <c r="F1" s="24" t="str">
        <f>$A$6</f>
        <v>Market</v>
      </c>
      <c r="K1" s="11" t="s">
        <v>19</v>
      </c>
      <c r="L1" s="12">
        <v>9</v>
      </c>
      <c r="N1" s="14">
        <v>1</v>
      </c>
      <c r="O1" s="14">
        <v>0</v>
      </c>
      <c r="P1" s="6"/>
      <c r="Q1" s="6"/>
      <c r="R1" s="6"/>
      <c r="S1" s="6"/>
      <c r="T1" s="6"/>
      <c r="U1" s="6"/>
      <c r="V1" s="6"/>
    </row>
    <row r="2" spans="1:22" x14ac:dyDescent="0.25">
      <c r="A2" s="25" t="s">
        <v>11</v>
      </c>
      <c r="B2" s="1">
        <v>1</v>
      </c>
      <c r="C2" s="13">
        <v>7</v>
      </c>
      <c r="D2" s="13">
        <v>3</v>
      </c>
      <c r="E2" s="13">
        <v>1</v>
      </c>
      <c r="F2" s="13">
        <v>1</v>
      </c>
      <c r="K2" s="11" t="s">
        <v>20</v>
      </c>
      <c r="L2" s="12">
        <v>7</v>
      </c>
      <c r="N2" s="15">
        <v>2</v>
      </c>
      <c r="O2" s="15">
        <v>0</v>
      </c>
    </row>
    <row r="3" spans="1:22" x14ac:dyDescent="0.25">
      <c r="A3" s="25" t="s">
        <v>1</v>
      </c>
      <c r="B3" s="17">
        <f>1/C2</f>
        <v>0.14285714285714285</v>
      </c>
      <c r="C3" s="1">
        <v>1</v>
      </c>
      <c r="D3" s="13">
        <v>0.14285714285714285</v>
      </c>
      <c r="E3" s="13">
        <v>0.2</v>
      </c>
      <c r="F3" s="13">
        <v>0.2</v>
      </c>
      <c r="K3" s="11" t="s">
        <v>21</v>
      </c>
      <c r="L3" s="12">
        <v>5</v>
      </c>
      <c r="N3" s="15">
        <v>3</v>
      </c>
      <c r="O3" s="15">
        <v>0.57999999999999996</v>
      </c>
    </row>
    <row r="4" spans="1:22" x14ac:dyDescent="0.25">
      <c r="A4" s="25" t="s">
        <v>2</v>
      </c>
      <c r="B4" s="17">
        <f>1/D2</f>
        <v>0.33333333333333331</v>
      </c>
      <c r="C4" s="17">
        <f>1/D3</f>
        <v>7</v>
      </c>
      <c r="D4" s="1">
        <v>1</v>
      </c>
      <c r="E4" s="13">
        <v>1</v>
      </c>
      <c r="F4" s="13">
        <v>1</v>
      </c>
      <c r="K4" s="11" t="s">
        <v>22</v>
      </c>
      <c r="L4" s="12">
        <v>3</v>
      </c>
      <c r="N4" s="15">
        <v>4</v>
      </c>
      <c r="O4" s="15">
        <v>0.9</v>
      </c>
    </row>
    <row r="5" spans="1:22" x14ac:dyDescent="0.25">
      <c r="A5" s="25" t="s">
        <v>3</v>
      </c>
      <c r="B5" s="17">
        <f>1/E2</f>
        <v>1</v>
      </c>
      <c r="C5" s="17">
        <f>1/E3</f>
        <v>5</v>
      </c>
      <c r="D5" s="17">
        <f>1/E4</f>
        <v>1</v>
      </c>
      <c r="E5" s="1">
        <v>1</v>
      </c>
      <c r="F5" s="13">
        <v>1</v>
      </c>
      <c r="K5" s="26" t="s">
        <v>5</v>
      </c>
      <c r="L5" s="12">
        <v>1</v>
      </c>
      <c r="N5" s="15">
        <v>5</v>
      </c>
      <c r="O5" s="15">
        <v>1.1200000000000001</v>
      </c>
    </row>
    <row r="6" spans="1:22" x14ac:dyDescent="0.25">
      <c r="A6" s="25" t="s">
        <v>4</v>
      </c>
      <c r="B6" s="17">
        <f>1/F2</f>
        <v>1</v>
      </c>
      <c r="C6" s="17">
        <f>1/F3</f>
        <v>5</v>
      </c>
      <c r="D6" s="17">
        <f>1/F4</f>
        <v>1</v>
      </c>
      <c r="E6" s="17">
        <f>1/F5</f>
        <v>1</v>
      </c>
      <c r="F6" s="1">
        <v>1</v>
      </c>
      <c r="K6" s="11" t="s">
        <v>23</v>
      </c>
      <c r="L6" s="12">
        <f>1/L4</f>
        <v>0.33333333333333331</v>
      </c>
      <c r="N6" s="15">
        <v>6</v>
      </c>
      <c r="O6" s="15">
        <v>1.24</v>
      </c>
    </row>
    <row r="7" spans="1:22" x14ac:dyDescent="0.25">
      <c r="B7" s="2">
        <f>SUM(B2:B6)</f>
        <v>3.4761904761904763</v>
      </c>
      <c r="C7" s="2">
        <f>SUM(C2:C6)</f>
        <v>25</v>
      </c>
      <c r="D7" s="2">
        <f>SUM(D2:D6)</f>
        <v>6.1428571428571423</v>
      </c>
      <c r="E7" s="2">
        <f>SUM(E2:E6)</f>
        <v>4.2</v>
      </c>
      <c r="F7" s="2">
        <f>SUM(F2:F6)</f>
        <v>4.2</v>
      </c>
      <c r="K7" s="11" t="s">
        <v>24</v>
      </c>
      <c r="L7" s="12">
        <f>1/L3</f>
        <v>0.2</v>
      </c>
      <c r="N7" s="15">
        <v>7</v>
      </c>
      <c r="O7" s="15">
        <v>1.32</v>
      </c>
    </row>
    <row r="8" spans="1:22" x14ac:dyDescent="0.25">
      <c r="H8" s="18" t="s">
        <v>17</v>
      </c>
      <c r="I8" s="18" t="s">
        <v>9</v>
      </c>
      <c r="J8" s="18"/>
      <c r="K8" s="11" t="s">
        <v>25</v>
      </c>
      <c r="L8" s="12">
        <f>1/L2</f>
        <v>0.14285714285714285</v>
      </c>
      <c r="N8" s="15">
        <v>8</v>
      </c>
      <c r="O8" s="15">
        <v>1.41</v>
      </c>
    </row>
    <row r="9" spans="1:22" x14ac:dyDescent="0.25">
      <c r="A9" s="17" t="s">
        <v>0</v>
      </c>
      <c r="B9" s="20" t="str">
        <f>$A$2</f>
        <v>Price</v>
      </c>
      <c r="C9" s="20" t="str">
        <f>$A$3</f>
        <v>Support</v>
      </c>
      <c r="D9" s="20" t="str">
        <f>$A$4</f>
        <v>Features</v>
      </c>
      <c r="E9" s="20" t="str">
        <f>$A$5</f>
        <v>Vendor</v>
      </c>
      <c r="F9" s="20" t="str">
        <f>$A$6</f>
        <v>Market</v>
      </c>
      <c r="H9" s="18" t="s">
        <v>18</v>
      </c>
      <c r="I9" s="18" t="s">
        <v>10</v>
      </c>
      <c r="J9" s="18"/>
      <c r="K9" s="11" t="s">
        <v>26</v>
      </c>
      <c r="L9" s="12">
        <f>1/L1</f>
        <v>0.1111111111111111</v>
      </c>
      <c r="N9" s="15">
        <v>9</v>
      </c>
      <c r="O9" s="15">
        <v>1.46</v>
      </c>
    </row>
    <row r="10" spans="1:22" x14ac:dyDescent="0.25">
      <c r="A10" s="10" t="str">
        <f>$A$2</f>
        <v>Price</v>
      </c>
      <c r="B10" s="3">
        <f t="shared" ref="B10:F13" si="0">B2/B$7</f>
        <v>0.28767123287671231</v>
      </c>
      <c r="C10" s="3">
        <f t="shared" si="0"/>
        <v>0.28000000000000003</v>
      </c>
      <c r="D10" s="3">
        <f t="shared" si="0"/>
        <v>0.48837209302325585</v>
      </c>
      <c r="E10" s="3">
        <f t="shared" si="0"/>
        <v>0.23809523809523808</v>
      </c>
      <c r="F10" s="3">
        <f t="shared" si="0"/>
        <v>0.23809523809523808</v>
      </c>
      <c r="G10" s="4">
        <f>SUM(B10:F10)</f>
        <v>1.5322338020904445</v>
      </c>
      <c r="H10" s="8">
        <f>G10/COUNT(B10:F10)</f>
        <v>0.30644676041808888</v>
      </c>
      <c r="I10" s="16">
        <f>MMULT(B2:F2,$H$10:$H$14)/H10</f>
        <v>5.3694690431958083</v>
      </c>
      <c r="N10" s="15">
        <v>10</v>
      </c>
      <c r="O10" s="15">
        <v>1.49</v>
      </c>
    </row>
    <row r="11" spans="1:22" x14ac:dyDescent="0.25">
      <c r="A11" s="10" t="str">
        <f>$A$3</f>
        <v>Support</v>
      </c>
      <c r="B11" s="3">
        <f t="shared" si="0"/>
        <v>4.1095890410958902E-2</v>
      </c>
      <c r="C11" s="3">
        <f t="shared" si="0"/>
        <v>0.04</v>
      </c>
      <c r="D11" s="3">
        <f t="shared" si="0"/>
        <v>2.3255813953488372E-2</v>
      </c>
      <c r="E11" s="3">
        <f t="shared" si="0"/>
        <v>4.7619047619047616E-2</v>
      </c>
      <c r="F11" s="3">
        <f t="shared" si="0"/>
        <v>4.7619047619047616E-2</v>
      </c>
      <c r="G11" s="4">
        <f>SUM(B11:F11)</f>
        <v>0.19958979960254253</v>
      </c>
      <c r="H11" s="8">
        <f>G11/COUNT(B11:F11)</f>
        <v>3.9917959920508506E-2</v>
      </c>
      <c r="I11" s="16">
        <f>MMULT(B3:F3,$H$10:$H$14)/H11</f>
        <v>5.0810360171175448</v>
      </c>
    </row>
    <row r="12" spans="1:22" x14ac:dyDescent="0.25">
      <c r="A12" s="10" t="str">
        <f>$A$4</f>
        <v>Features</v>
      </c>
      <c r="B12" s="3">
        <f t="shared" si="0"/>
        <v>9.5890410958904104E-2</v>
      </c>
      <c r="C12" s="3">
        <f t="shared" si="0"/>
        <v>0.28000000000000003</v>
      </c>
      <c r="D12" s="3">
        <f t="shared" si="0"/>
        <v>0.16279069767441862</v>
      </c>
      <c r="E12" s="3">
        <f t="shared" si="0"/>
        <v>0.23809523809523808</v>
      </c>
      <c r="F12" s="3">
        <f t="shared" si="0"/>
        <v>0.23809523809523808</v>
      </c>
      <c r="G12" s="4">
        <f>SUM(B12:F12)</f>
        <v>1.014871584823799</v>
      </c>
      <c r="H12" s="8">
        <f>G12/COUNT(B12:F12)</f>
        <v>0.20297431696475982</v>
      </c>
      <c r="I12" s="16">
        <f>MMULT(B4:F4,$H$10:$H$14)/H12</f>
        <v>5.1002015167468562</v>
      </c>
    </row>
    <row r="13" spans="1:22" x14ac:dyDescent="0.25">
      <c r="A13" s="10" t="str">
        <f>$A$5</f>
        <v>Vendor</v>
      </c>
      <c r="B13" s="3">
        <f t="shared" si="0"/>
        <v>0.28767123287671231</v>
      </c>
      <c r="C13" s="3">
        <f t="shared" si="0"/>
        <v>0.2</v>
      </c>
      <c r="D13" s="3">
        <f t="shared" si="0"/>
        <v>0.16279069767441862</v>
      </c>
      <c r="E13" s="3">
        <f t="shared" si="0"/>
        <v>0.23809523809523808</v>
      </c>
      <c r="F13" s="3">
        <f t="shared" si="0"/>
        <v>0.23809523809523808</v>
      </c>
      <c r="G13" s="4">
        <f>SUM(B13:F13)</f>
        <v>1.1266524067416073</v>
      </c>
      <c r="H13" s="8">
        <f>G13/COUNT(B13:F13)</f>
        <v>0.22533048134832145</v>
      </c>
      <c r="I13" s="16">
        <f>MMULT(B5:F5,$H$10:$H$14)/H13</f>
        <v>5.1465377996924637</v>
      </c>
    </row>
    <row r="14" spans="1:22" x14ac:dyDescent="0.25">
      <c r="A14" s="10" t="str">
        <f>$A$6</f>
        <v>Market</v>
      </c>
      <c r="B14" s="3">
        <f>B6/B$7</f>
        <v>0.28767123287671231</v>
      </c>
      <c r="C14" s="3">
        <f>C6/C$7</f>
        <v>0.2</v>
      </c>
      <c r="D14" s="3">
        <f>D6/D$7</f>
        <v>0.16279069767441862</v>
      </c>
      <c r="E14" s="3">
        <f>E6/E$7</f>
        <v>0.23809523809523808</v>
      </c>
      <c r="F14" s="3">
        <f>F6/F$7</f>
        <v>0.23809523809523808</v>
      </c>
      <c r="G14" s="4">
        <f>SUM(B14:F14)</f>
        <v>1.1266524067416073</v>
      </c>
      <c r="H14" s="8">
        <f>G14/COUNT(B14:F14)</f>
        <v>0.22533048134832145</v>
      </c>
      <c r="I14" s="16">
        <f>MMULT(B6:F6,$H$10:$H$14)/H14</f>
        <v>5.1465377996924637</v>
      </c>
    </row>
    <row r="15" spans="1:22" x14ac:dyDescent="0.25">
      <c r="B15" s="4">
        <f>SUM(B10:B14)</f>
        <v>1</v>
      </c>
      <c r="C15" s="4">
        <f>SUM(C10:C14)</f>
        <v>1</v>
      </c>
      <c r="D15" s="4">
        <f>SUM(D10:D14)</f>
        <v>1.0000000000000002</v>
      </c>
      <c r="E15" s="4">
        <f>SUM(E10:E14)</f>
        <v>1</v>
      </c>
      <c r="F15" s="4">
        <f>SUM(F10:F14)</f>
        <v>1</v>
      </c>
      <c r="I15" s="8">
        <f>(AVERAGE(I10:I14)-COUNT(B2,C3,D4,E5,F6))/(COUNT(B2,C3,D4,E5,F6)-1)</f>
        <v>4.2189108822257015E-2</v>
      </c>
      <c r="J15" s="19" t="s">
        <v>6</v>
      </c>
      <c r="L15" s="5"/>
      <c r="M15" s="5"/>
    </row>
    <row r="16" spans="1:22" x14ac:dyDescent="0.25">
      <c r="I16" s="7">
        <f>VLOOKUP(COUNT(B2,C3,D4,E5,F6),N1:O10,2,FALSE)</f>
        <v>1.1200000000000001</v>
      </c>
      <c r="J16" s="19" t="s">
        <v>8</v>
      </c>
    </row>
    <row r="17" spans="9:10" x14ac:dyDescent="0.25">
      <c r="I17" s="8">
        <f>I15/I16</f>
        <v>3.7668847162729474E-2</v>
      </c>
      <c r="J17" s="19" t="s">
        <v>7</v>
      </c>
    </row>
  </sheetData>
  <dataValidations count="1">
    <dataValidation type="list" allowBlank="1" showInputMessage="1" showErrorMessage="1" sqref="C2:F2 D3:F3 E4:F4 F5" xr:uid="{660675E3-9DC2-4B8E-B3CC-3FC8BA0E661D}">
      <formula1>Pairwise_values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Start Here</vt:lpstr>
      <vt:lpstr>Decision Factors</vt:lpstr>
      <vt:lpstr>Alternatives</vt:lpstr>
      <vt:lpstr>Sheet4</vt:lpstr>
      <vt:lpstr>FAU v PBA v PBSC</vt:lpstr>
      <vt:lpstr>Price</vt:lpstr>
      <vt:lpstr>Friends</vt:lpstr>
      <vt:lpstr>Quality</vt:lpstr>
      <vt:lpstr>5-Criteria Weights example</vt:lpstr>
      <vt:lpstr>Pairwise_values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Davis</dc:creator>
  <cp:lastModifiedBy>William Davis</cp:lastModifiedBy>
  <dcterms:created xsi:type="dcterms:W3CDTF">2019-07-05T02:20:25Z</dcterms:created>
  <dcterms:modified xsi:type="dcterms:W3CDTF">2019-07-09T03:18:01Z</dcterms:modified>
</cp:coreProperties>
</file>