
<file path=[Content_Types].xml><?xml version="1.0" encoding="utf-8"?>
<Types xmlns="http://schemas.openxmlformats.org/package/2006/content-types">
  <Default Extension="bin" ContentType="application/vnd.openxmlformats-officedocument.spreadsheetml.printerSettings"/>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defaultThemeVersion="124226"/>
  <mc:AlternateContent xmlns:mc="http://schemas.openxmlformats.org/markup-compatibility/2006">
    <mc:Choice Requires="x15">
      <x15ac:absPath xmlns:x15ac="http://schemas.microsoft.com/office/spreadsheetml/2010/11/ac" url="\\SPYDER\William\My Documents\Statistical PERT\Site Downloads\Version 2.0 - Heuristics\"/>
    </mc:Choice>
  </mc:AlternateContent>
  <bookViews>
    <workbookView xWindow="0" yWindow="0" windowWidth="19200" windowHeight="7305"/>
  </bookViews>
  <sheets>
    <sheet name="Welcome!" sheetId="12" r:id="rId1"/>
    <sheet name="Soothsayer for Project Risks" sheetId="7" r:id="rId2"/>
    <sheet name="VLookups" sheetId="5" r:id="rId3"/>
    <sheet name="Change Log" sheetId="10" r:id="rId4"/>
    <sheet name="Monte Carlo Simulation" sheetId="11" r:id="rId5"/>
  </sheets>
  <definedNames>
    <definedName name="_AtRisk_FitDataRange_FIT_25A41_BEC60" hidden="1">#REF!</definedName>
    <definedName name="_AtRisk_FitDataRange_FIT_5E747_5E5C3" hidden="1">#REF!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0</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Pal_Workbook_GUID" hidden="1">"2VWFXWNI4UF9WJEWK3FPFW5B"</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71027"/>
</workbook>
</file>

<file path=xl/calcChain.xml><?xml version="1.0" encoding="utf-8"?>
<calcChain xmlns="http://schemas.openxmlformats.org/spreadsheetml/2006/main">
  <c r="B24" i="12" l="1"/>
  <c r="B44" i="7" l="1"/>
  <c r="B20" i="11" l="1"/>
  <c r="C20" i="11"/>
  <c r="A20" i="11"/>
  <c r="D6" i="11"/>
  <c r="D7" i="11"/>
  <c r="D8" i="11"/>
  <c r="D9" i="11"/>
  <c r="D10" i="11"/>
  <c r="D11" i="11"/>
  <c r="D12" i="11"/>
  <c r="D13" i="11"/>
  <c r="D14" i="11"/>
  <c r="D15" i="11"/>
  <c r="D16" i="11"/>
  <c r="D17" i="11"/>
  <c r="D18" i="11"/>
  <c r="D19" i="11"/>
  <c r="D5" i="11"/>
  <c r="F5" i="7"/>
  <c r="F6" i="7"/>
  <c r="F7" i="7"/>
  <c r="F8" i="7"/>
  <c r="F9" i="7"/>
  <c r="F10" i="7"/>
  <c r="F11" i="7"/>
  <c r="F12" i="7"/>
  <c r="F13" i="7"/>
  <c r="F14" i="7"/>
  <c r="F15" i="7"/>
  <c r="F16" i="7"/>
  <c r="F17" i="7"/>
  <c r="F18" i="7"/>
  <c r="F19" i="7"/>
  <c r="F20" i="7"/>
  <c r="F21" i="7"/>
  <c r="F22" i="7"/>
  <c r="J22" i="7" s="1"/>
  <c r="F23" i="7"/>
  <c r="J19" i="7"/>
  <c r="F4" i="7"/>
  <c r="F14" i="11"/>
  <c r="F7" i="11"/>
  <c r="F6" i="11"/>
  <c r="F13" i="11"/>
  <c r="F8" i="11"/>
  <c r="F19" i="11"/>
  <c r="F17" i="11"/>
  <c r="F15" i="11"/>
  <c r="F9" i="11"/>
  <c r="F12" i="11"/>
  <c r="F18" i="11"/>
  <c r="F16" i="11"/>
  <c r="F11" i="11"/>
  <c r="F5" i="11"/>
  <c r="F10" i="11"/>
  <c r="H22" i="7" l="1"/>
  <c r="I22" i="7"/>
  <c r="H18" i="7"/>
  <c r="H14" i="7"/>
  <c r="H10" i="7"/>
  <c r="H6" i="7"/>
  <c r="H21" i="7"/>
  <c r="I21" i="7"/>
  <c r="H17" i="7"/>
  <c r="H13" i="7"/>
  <c r="H9" i="7"/>
  <c r="H5" i="7"/>
  <c r="H20" i="7"/>
  <c r="I20" i="7"/>
  <c r="H16" i="7"/>
  <c r="H12" i="7"/>
  <c r="H8" i="7"/>
  <c r="H4" i="7"/>
  <c r="H23" i="7"/>
  <c r="I23" i="7"/>
  <c r="H19" i="7"/>
  <c r="I19" i="7"/>
  <c r="H15" i="7"/>
  <c r="H11" i="7"/>
  <c r="H7" i="7"/>
  <c r="F24" i="7"/>
  <c r="D20" i="11"/>
  <c r="F25" i="7"/>
  <c r="J21" i="7"/>
  <c r="J23" i="7"/>
  <c r="J20" i="7"/>
  <c r="F20" i="11"/>
  <c r="I15" i="7" l="1"/>
  <c r="L23" i="7"/>
  <c r="M23" i="7"/>
  <c r="L21" i="7"/>
  <c r="M21" i="7"/>
  <c r="I7" i="7"/>
  <c r="L19" i="7"/>
  <c r="M19" i="7"/>
  <c r="L20" i="7"/>
  <c r="M20" i="7"/>
  <c r="L22" i="7"/>
  <c r="M22" i="7"/>
  <c r="I12" i="7"/>
  <c r="I5" i="7"/>
  <c r="I14" i="7"/>
  <c r="I6" i="7"/>
  <c r="I16" i="7"/>
  <c r="I9" i="7"/>
  <c r="I18" i="7"/>
  <c r="H24" i="7"/>
  <c r="J11" i="7" s="1"/>
  <c r="I11" i="7"/>
  <c r="I8" i="7"/>
  <c r="I17" i="7"/>
  <c r="I10" i="7"/>
  <c r="I13" i="7"/>
  <c r="I4" i="7"/>
  <c r="J18" i="7"/>
  <c r="J15" i="7" l="1"/>
  <c r="J4" i="7"/>
  <c r="L4" i="7" s="1"/>
  <c r="F26" i="7"/>
  <c r="J13" i="7"/>
  <c r="J14" i="7"/>
  <c r="L15" i="7" s="1"/>
  <c r="J6" i="7"/>
  <c r="J9" i="7"/>
  <c r="J12" i="7"/>
  <c r="L13" i="7" s="1"/>
  <c r="J7" i="7"/>
  <c r="J5" i="7"/>
  <c r="J10" i="7"/>
  <c r="L11" i="7" s="1"/>
  <c r="J16" i="7"/>
  <c r="L17" i="7" s="1"/>
  <c r="J8" i="7"/>
  <c r="J17" i="7"/>
  <c r="L18" i="7" s="1"/>
  <c r="L10" i="7"/>
  <c r="L6" i="7"/>
  <c r="M17" i="7" l="1"/>
  <c r="M14" i="7"/>
  <c r="M11" i="7"/>
  <c r="M4" i="7"/>
  <c r="M13" i="7"/>
  <c r="M10" i="7"/>
  <c r="M7" i="7"/>
  <c r="M5" i="7"/>
  <c r="M12" i="7"/>
  <c r="M18" i="7"/>
  <c r="M15" i="7"/>
  <c r="M9" i="7"/>
  <c r="M6" i="7"/>
  <c r="M8" i="7"/>
  <c r="M16" i="7"/>
  <c r="L5" i="7"/>
  <c r="L9" i="7"/>
  <c r="L14" i="7"/>
  <c r="L16" i="7"/>
  <c r="L8" i="7"/>
  <c r="L7" i="7"/>
  <c r="L12" i="7"/>
</calcChain>
</file>

<file path=xl/comments1.xml><?xml version="1.0" encoding="utf-8"?>
<comments xmlns="http://schemas.openxmlformats.org/spreadsheetml/2006/main">
  <authors>
    <author>William</author>
    <author>William Davis</author>
  </authors>
  <commentList>
    <comment ref="A3" authorId="0" shapeId="0">
      <text>
        <r>
          <rPr>
            <b/>
            <sz val="9"/>
            <color indexed="81"/>
            <rFont val="Tahoma"/>
            <family val="2"/>
          </rPr>
          <t>William:</t>
        </r>
        <r>
          <rPr>
            <sz val="9"/>
            <color indexed="81"/>
            <rFont val="Tahoma"/>
            <family val="2"/>
          </rPr>
          <t xml:space="preserve">
Do not change the values in this column; they are linked to other cell formulas.</t>
        </r>
      </text>
    </comment>
    <comment ref="B3" authorId="0" shapeId="0">
      <text>
        <r>
          <rPr>
            <b/>
            <sz val="9"/>
            <color indexed="81"/>
            <rFont val="Tahoma"/>
            <family val="2"/>
          </rPr>
          <t>William:</t>
        </r>
        <r>
          <rPr>
            <sz val="9"/>
            <color indexed="81"/>
            <rFont val="Tahoma"/>
            <family val="2"/>
          </rPr>
          <t xml:space="preserve">
Optional; no formulas are linked to this column.  
Use this column to identify your risks, either with the Risk Breakdown Structure identifier, or by expanding the column and adding the risk name.</t>
        </r>
      </text>
    </comment>
    <comment ref="C3" authorId="0" shapeId="0">
      <text>
        <r>
          <rPr>
            <b/>
            <sz val="9"/>
            <color indexed="81"/>
            <rFont val="Tahoma"/>
            <family val="2"/>
          </rPr>
          <t>William:</t>
        </r>
        <r>
          <rPr>
            <sz val="9"/>
            <color indexed="81"/>
            <rFont val="Tahoma"/>
            <family val="2"/>
          </rPr>
          <t xml:space="preserve">
Begin entering data in Row 4 (starting with cell C4) and work left-to-right, top-to-bottom, until you have entered data for every risk in your risk register.</t>
        </r>
      </text>
    </comment>
    <comment ref="G3" authorId="0" shapeId="0">
      <text>
        <r>
          <rPr>
            <b/>
            <sz val="9"/>
            <color indexed="81"/>
            <rFont val="Tahoma"/>
            <family val="2"/>
          </rPr>
          <t>William:</t>
        </r>
        <r>
          <rPr>
            <sz val="9"/>
            <color indexed="81"/>
            <rFont val="Tahoma"/>
            <family val="2"/>
          </rPr>
          <t xml:space="preserve">
This is a subjective opinion about the likelihood of a risk firing.  The subjective opinion is matched to a specific probability using a VLOOKUP function and the Vlookups worksheet.</t>
        </r>
      </text>
    </comment>
    <comment ref="H3" authorId="0" shapeId="0">
      <text>
        <r>
          <rPr>
            <b/>
            <sz val="9"/>
            <color indexed="81"/>
            <rFont val="Tahoma"/>
            <family val="2"/>
          </rPr>
          <t>William:</t>
        </r>
        <r>
          <rPr>
            <sz val="9"/>
            <color indexed="81"/>
            <rFont val="Tahoma"/>
            <family val="2"/>
          </rPr>
          <t xml:space="preserve">
From the Vlookups worksheet using the subjective opinion in the Risk Liklihood column.</t>
        </r>
      </text>
    </comment>
    <comment ref="I3" authorId="1" shapeId="0">
      <text>
        <r>
          <rPr>
            <b/>
            <sz val="9"/>
            <color indexed="81"/>
            <rFont val="Tahoma"/>
            <family val="2"/>
          </rPr>
          <t>William Davis:</t>
        </r>
        <r>
          <rPr>
            <sz val="9"/>
            <color indexed="81"/>
            <rFont val="Tahoma"/>
            <family val="2"/>
          </rPr>
          <t xml:space="preserve">
If there is a lot of probability variation for the risks, and/or if the risks are unevenly balanced (where, high impact risks all have either a high or low probability, and the low impact risks have the opposite probability), then using a weighted average of the expected value may yield more accurate results.
When in doubt, choose the Risk Reserve that creates the larger number for the same Confidence.</t>
        </r>
      </text>
    </comment>
    <comment ref="L3" authorId="0" shapeId="0">
      <text>
        <r>
          <rPr>
            <b/>
            <sz val="9"/>
            <color indexed="81"/>
            <rFont val="Tahoma"/>
            <family val="2"/>
          </rPr>
          <t>William:</t>
        </r>
        <r>
          <rPr>
            <sz val="9"/>
            <color indexed="81"/>
            <rFont val="Tahoma"/>
            <family val="2"/>
          </rPr>
          <t xml:space="preserve">
The Confidence percentages are midrange values for all the results  given for the specified 'number of success' argument.
Midrange values are helpful to set the correct expectation for how much confidence the Risk Reserve really has, and it most closely matches similar forecasts performed using a Monte Carlo simulation model for independent risks.
The reason 100% appears more than once is because probability values are being rounded.  If you increase the precision of this column, you will see fewer values of 100% and more values that are very, very close to 100%.
Obviously, if you want nearly 100% confidence, you would need to choose the smallest Risk Reserve associated with 100% confidence (which, as just noted, isn't really 100%, but very, very close to it).</t>
        </r>
      </text>
    </comment>
  </commentList>
</comments>
</file>

<file path=xl/sharedStrings.xml><?xml version="1.0" encoding="utf-8"?>
<sst xmlns="http://schemas.openxmlformats.org/spreadsheetml/2006/main" count="106" uniqueCount="80">
  <si>
    <t>PERT</t>
  </si>
  <si>
    <t>Most Likely</t>
  </si>
  <si>
    <t>Date</t>
  </si>
  <si>
    <t>Version</t>
  </si>
  <si>
    <t>Description</t>
  </si>
  <si>
    <t>Initial release</t>
  </si>
  <si>
    <t>1.0</t>
  </si>
  <si>
    <t>Probability</t>
  </si>
  <si>
    <t>Risk Probability Terms</t>
  </si>
  <si>
    <t>Very Low</t>
  </si>
  <si>
    <t>Low</t>
  </si>
  <si>
    <t>High</t>
  </si>
  <si>
    <t>Very High</t>
  </si>
  <si>
    <t>Risk Likelihood</t>
  </si>
  <si>
    <t>PERT Sum</t>
  </si>
  <si>
    <t>PERT Avg</t>
  </si>
  <si>
    <t>Medium-High</t>
  </si>
  <si>
    <t>Medium-Low</t>
  </si>
  <si>
    <t>Soothsayer™ for Project Risk Analysis</t>
  </si>
  <si>
    <t>Confidence</t>
  </si>
  <si>
    <t>Binomial Dist</t>
  </si>
  <si>
    <t>Risk Reserve</t>
  </si>
  <si>
    <t>ID</t>
  </si>
  <si>
    <t>Minimum</t>
  </si>
  <si>
    <t>Maximum</t>
  </si>
  <si>
    <t>Use Soothsayer™ to calculate a dynamic, right-sized, risk reserve for both schedule and budget risk.</t>
  </si>
  <si>
    <t>Use Soothsayer™ at anytime during the project, especially after adding new risks, or after you remove risks already fired or no longer a threat to the project.</t>
  </si>
  <si>
    <t>Disclosures</t>
  </si>
  <si>
    <t>Min</t>
  </si>
  <si>
    <t>ML</t>
  </si>
  <si>
    <t>Max</t>
  </si>
  <si>
    <t>Monte Carlo Simulation using Palisade's @Risk7 and the RiskPERT function</t>
  </si>
  <si>
    <t>RiskPERT</t>
  </si>
  <si>
    <t>When to Soothsay</t>
  </si>
  <si>
    <t>How to Soothsay</t>
  </si>
  <si>
    <t>A comparison of Soothsayer™ with a Monte Carlo simulation model</t>
  </si>
  <si>
    <t>RBS</t>
  </si>
  <si>
    <t>1) Enter 3-point estimates for each risk's impact in columns C, D and E</t>
  </si>
  <si>
    <t>2) For each risk you add, choose a subjective likelihood of the risk firing in column G</t>
  </si>
  <si>
    <r>
      <t xml:space="preserve">3) Examine the Soothsayer™ </t>
    </r>
    <r>
      <rPr>
        <b/>
        <i/>
        <sz val="11"/>
        <color theme="1"/>
        <rFont val="Calibri"/>
        <family val="2"/>
        <scheme val="minor"/>
      </rPr>
      <t>Risk Reserve</t>
    </r>
    <r>
      <rPr>
        <sz val="11"/>
        <color theme="1"/>
        <rFont val="Calibri"/>
        <family val="2"/>
        <scheme val="minor"/>
      </rPr>
      <t xml:space="preserve"> in column L; choose a </t>
    </r>
    <r>
      <rPr>
        <b/>
        <i/>
        <sz val="11"/>
        <color theme="1"/>
        <rFont val="Calibri"/>
        <family val="2"/>
        <scheme val="minor"/>
      </rPr>
      <t>Risk Reserve</t>
    </r>
    <r>
      <rPr>
        <sz val="11"/>
        <color theme="1"/>
        <rFont val="Calibri"/>
        <family val="2"/>
        <scheme val="minor"/>
      </rPr>
      <t xml:space="preserve"> to match your desired </t>
    </r>
    <r>
      <rPr>
        <b/>
        <i/>
        <sz val="11"/>
        <color theme="1"/>
        <rFont val="Calibri"/>
        <family val="2"/>
        <scheme val="minor"/>
      </rPr>
      <t>Confidence</t>
    </r>
    <r>
      <rPr>
        <sz val="11"/>
        <color theme="1"/>
        <rFont val="Calibri"/>
        <family val="2"/>
        <scheme val="minor"/>
      </rPr>
      <t xml:space="preserve"> level in column K</t>
    </r>
  </si>
  <si>
    <t>Weighted Probability</t>
  </si>
  <si>
    <t>PERT Weighted Avg</t>
  </si>
  <si>
    <t>Average</t>
  </si>
  <si>
    <t>PERT for Risk Reserve</t>
  </si>
  <si>
    <t>1.01</t>
  </si>
  <si>
    <t>Added the option to choose between the PERT average or PERT weighted average when calculating the Risk Reserve</t>
  </si>
  <si>
    <t>Weighted Avg</t>
  </si>
  <si>
    <t xml:space="preserve"> expected values</t>
  </si>
  <si>
    <t>Note:  Use the dropdown in cell M1 to choose between using the PERT average or PERT weighted average expected values</t>
  </si>
  <si>
    <t>Use PERT's</t>
  </si>
  <si>
    <t>Watch a Pluralsight course on Statistical PERT - Normal Edition</t>
  </si>
  <si>
    <t>This example workbook is intended to help you quickly get started.  You can also download</t>
  </si>
  <si>
    <t>If you have any questions, suggestions, or comments, I'd love to hear from you!</t>
  </si>
  <si>
    <t>Contact me!</t>
  </si>
  <si>
    <t>It can be used to analyze risks identified in a project's risk register, to determine a right-sized</t>
  </si>
  <si>
    <t xml:space="preserve">project risk reserve that protects both the project budget and schedule. </t>
  </si>
  <si>
    <r>
      <rPr>
        <b/>
        <sz val="11"/>
        <color theme="1"/>
        <rFont val="Calibri"/>
        <family val="2"/>
        <scheme val="minor"/>
      </rPr>
      <t>Soothsayer™ for Project Risk Analysis</t>
    </r>
    <r>
      <rPr>
        <sz val="11"/>
        <color theme="1"/>
        <rFont val="Calibri"/>
        <family val="2"/>
        <scheme val="minor"/>
      </rPr>
      <t xml:space="preserve"> is a freely licensed, probabilistic, estimation technique.</t>
    </r>
  </si>
  <si>
    <t>a Quick Start guide for Soothsayer for Project Risk Analysis.  The Quick Start guide explains</t>
  </si>
  <si>
    <t>the essential things you need to know to use this Soothsayer spreadsheet.</t>
  </si>
  <si>
    <t>Soothsaying involves three simple steps for calculating a project risk reserve:</t>
  </si>
  <si>
    <t>2) Render a subjective judgment about how likely each risk may "fire" (occur)</t>
  </si>
  <si>
    <t>Download more free Excel templates at https://www.statisticalpert.com</t>
  </si>
  <si>
    <t>1.1</t>
  </si>
  <si>
    <t>Download more FREE Excel templates at https://www.statisticalpert.com</t>
  </si>
  <si>
    <t>1) Create a 3-point estimates (minimum, most likely, maximum) for each risk's potential impact</t>
  </si>
  <si>
    <t>3) Select an appropriate risk reserve to match your desired confidence level</t>
  </si>
  <si>
    <t>BINOM.INV to model risk uncertainty.  Soothsayer also relies on the bell-shaped nature of most</t>
  </si>
  <si>
    <t>risks to model average risk impact according to the Program Evaluation and Review Technique (PERT).</t>
  </si>
  <si>
    <t>Soothsayer™ relies on the knowledge, skill and ability of the estimator to know how, and when, to use this tool.</t>
  </si>
  <si>
    <t>Soothsayer™ for Project Risk Analysis is a freely licensed, risk reserve estimation tool.  It cannot nor does it purport to achieve the accuracy of a true Monte Carlo simulation.</t>
  </si>
  <si>
    <t>Soothsayer™ works best when you have many risks (10+) to analyze.</t>
  </si>
  <si>
    <r>
      <t xml:space="preserve">Welcome to </t>
    </r>
    <r>
      <rPr>
        <b/>
        <i/>
        <sz val="22"/>
        <color rgb="FFF1592A"/>
        <rFont val="Calibri"/>
        <family val="2"/>
        <scheme val="minor"/>
      </rPr>
      <t xml:space="preserve">Soothsayer™ </t>
    </r>
    <r>
      <rPr>
        <i/>
        <sz val="22"/>
        <color rgb="FFF1592A"/>
        <rFont val="Calibri"/>
        <family val="2"/>
        <scheme val="minor"/>
      </rPr>
      <t>for</t>
    </r>
    <r>
      <rPr>
        <b/>
        <i/>
        <sz val="22"/>
        <color rgb="FFF1592A"/>
        <rFont val="Calibri"/>
        <family val="2"/>
        <scheme val="minor"/>
      </rPr>
      <t xml:space="preserve"> Project Risk Analysis</t>
    </r>
  </si>
  <si>
    <t>Added new Welcome tab, minor formatting enhancements, updated copyright and URL links</t>
  </si>
  <si>
    <t>or (at your option) any later version.</t>
  </si>
  <si>
    <t>See the GNU General Public License for more details (http://www.gnu.org/licenses/).</t>
  </si>
  <si>
    <t>This spreadsheet is distributed in the hope that it will be useful, but WITHOUT ANY WARRANTY;</t>
  </si>
  <si>
    <t xml:space="preserve">without even the implied warranty of MERCHANTABILITY or FITNESS FOR A PARTICULAR PURPOSE.  </t>
  </si>
  <si>
    <t>This spreadsheet file is a free spreadsheet template: you can redistribute it and/or modify it under the terms of the</t>
  </si>
  <si>
    <t>GNU General Public License as published by the Free Software Foundation, either version 3 of the License,</t>
  </si>
  <si>
    <r>
      <rPr>
        <b/>
        <sz val="11"/>
        <color theme="1"/>
        <rFont val="Calibri"/>
        <family val="2"/>
        <scheme val="minor"/>
      </rPr>
      <t>Soothsayer™</t>
    </r>
    <r>
      <rPr>
        <b/>
        <i/>
        <sz val="11"/>
        <color theme="1"/>
        <rFont val="Calibri"/>
        <family val="2"/>
        <scheme val="minor"/>
      </rPr>
      <t xml:space="preserve"> </t>
    </r>
    <r>
      <rPr>
        <sz val="11"/>
        <color theme="1"/>
        <rFont val="Calibri"/>
        <family val="2"/>
        <scheme val="minor"/>
      </rPr>
      <t xml:space="preserve">uses Excel's two binomial distribution functions, BINOM.DIST and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</si>
</sst>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164" formatCode="m/d/yy;@"/>
    <numFmt numFmtId="165" formatCode="0.0%"/>
    <numFmt numFmtId="166" formatCode="0.0"/>
    <numFmt numFmtId="167" formatCode="#,##0.000"/>
    <numFmt numFmtId="168" formatCode="#,##0.0"/>
  </numFmts>
  <fonts count="16" x14ac:knownFonts="1">
    <font>
      <sz val="11"/>
      <color theme="1"/>
      <name val="Calibri"/>
      <family val="2"/>
      <scheme val="minor"/>
    </font>
    <font>
      <b/>
      <sz val="11"/>
      <color theme="1"/>
      <name val="Calibri"/>
      <family val="2"/>
      <scheme val="minor"/>
    </font>
    <font>
      <sz val="10"/>
      <color theme="1"/>
      <name val="Calibri"/>
      <family val="2"/>
    </font>
    <font>
      <sz val="11"/>
      <color theme="1"/>
      <name val="Calibri"/>
      <family val="2"/>
      <scheme val="minor"/>
    </font>
    <font>
      <i/>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b/>
      <i/>
      <sz val="11"/>
      <color theme="1"/>
      <name val="Calibri"/>
      <family val="2"/>
      <scheme val="minor"/>
    </font>
    <font>
      <sz val="9"/>
      <color indexed="81"/>
      <name val="Tahoma"/>
      <family val="2"/>
    </font>
    <font>
      <b/>
      <sz val="9"/>
      <color indexed="81"/>
      <name val="Tahoma"/>
      <family val="2"/>
    </font>
    <font>
      <sz val="11"/>
      <color rgb="FF0033CC"/>
      <name val="Calibri"/>
      <family val="2"/>
      <scheme val="minor"/>
    </font>
    <font>
      <b/>
      <i/>
      <sz val="22"/>
      <color theme="1"/>
      <name val="Calibri"/>
      <family val="2"/>
      <scheme val="minor"/>
    </font>
    <font>
      <b/>
      <i/>
      <sz val="22"/>
      <color rgb="FFF1592A"/>
      <name val="Calibri"/>
      <family val="2"/>
      <scheme val="minor"/>
    </font>
    <font>
      <i/>
      <sz val="22"/>
      <color rgb="FFF1592A"/>
      <name val="Calibri"/>
      <family val="2"/>
      <scheme val="minor"/>
    </font>
  </fonts>
  <fills count="14">
    <fill>
      <patternFill patternType="none"/>
    </fill>
    <fill>
      <patternFill patternType="gray125"/>
    </fill>
    <fill>
      <patternFill patternType="solid">
        <fgColor theme="2" tint="-0.249977111117893"/>
        <bgColor indexed="64"/>
      </patternFill>
    </fill>
    <fill>
      <patternFill patternType="solid">
        <fgColor rgb="FFFFFF99"/>
        <bgColor indexed="64"/>
      </patternFill>
    </fill>
    <fill>
      <patternFill patternType="solid">
        <fgColor theme="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rgb="FFFFFFCC"/>
        <bgColor indexed="64"/>
      </patternFill>
    </fill>
    <fill>
      <patternFill patternType="solid">
        <fgColor theme="6" tint="0.59999389629810485"/>
        <bgColor indexed="64"/>
      </patternFill>
    </fill>
    <fill>
      <patternFill patternType="solid">
        <fgColor rgb="FFFFFF00"/>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4" fontId="3" fillId="0" borderId="0" applyFont="0" applyFill="0" applyBorder="0" applyAlignment="0" applyProtection="0"/>
    <xf numFmtId="0" fontId="5" fillId="0" borderId="0" applyNumberFormat="0" applyFill="0" applyBorder="0" applyAlignment="0" applyProtection="0"/>
    <xf numFmtId="9" fontId="3" fillId="0" borderId="0" applyFont="0" applyFill="0" applyBorder="0" applyAlignment="0" applyProtection="0"/>
  </cellStyleXfs>
  <cellXfs count="75">
    <xf numFmtId="0" fontId="0" fillId="0" borderId="0" xfId="0"/>
    <xf numFmtId="0" fontId="0" fillId="0" borderId="0" xfId="0" applyAlignment="1">
      <alignment horizontal="center"/>
    </xf>
    <xf numFmtId="0" fontId="0" fillId="4" borderId="0" xfId="0" applyFill="1" applyAlignment="1">
      <alignment horizontal="center"/>
    </xf>
    <xf numFmtId="0" fontId="0" fillId="4" borderId="0" xfId="0" applyFill="1"/>
    <xf numFmtId="0" fontId="1" fillId="5" borderId="2" xfId="0" applyFont="1" applyFill="1" applyBorder="1"/>
    <xf numFmtId="0" fontId="0" fillId="5" borderId="3" xfId="0" applyFill="1" applyBorder="1"/>
    <xf numFmtId="0" fontId="0" fillId="5" borderId="3" xfId="0" applyFill="1" applyBorder="1" applyAlignment="1">
      <alignment horizontal="center"/>
    </xf>
    <xf numFmtId="0" fontId="0" fillId="5" borderId="5" xfId="0" applyFill="1" applyBorder="1"/>
    <xf numFmtId="0" fontId="0" fillId="5" borderId="0" xfId="0" applyFill="1" applyBorder="1"/>
    <xf numFmtId="0" fontId="0" fillId="5" borderId="0" xfId="0" applyFill="1" applyBorder="1" applyAlignment="1">
      <alignment horizontal="center"/>
    </xf>
    <xf numFmtId="0" fontId="0" fillId="5" borderId="7" xfId="0" applyFill="1" applyBorder="1"/>
    <xf numFmtId="0" fontId="0" fillId="5" borderId="6" xfId="0" applyFill="1" applyBorder="1"/>
    <xf numFmtId="0" fontId="0" fillId="5" borderId="8" xfId="0" applyFill="1" applyBorder="1"/>
    <xf numFmtId="0" fontId="0" fillId="5" borderId="8" xfId="0" applyFill="1" applyBorder="1" applyAlignment="1">
      <alignment horizontal="center"/>
    </xf>
    <xf numFmtId="0" fontId="0" fillId="5" borderId="9" xfId="0" applyFill="1" applyBorder="1"/>
    <xf numFmtId="0" fontId="2" fillId="4" borderId="0" xfId="0" applyFont="1" applyFill="1" applyAlignment="1">
      <alignment horizontal="left"/>
    </xf>
    <xf numFmtId="0" fontId="0" fillId="4" borderId="0" xfId="0" applyFill="1" applyBorder="1" applyAlignment="1">
      <alignment horizontal="center"/>
    </xf>
    <xf numFmtId="164" fontId="1" fillId="5" borderId="1" xfId="0" applyNumberFormat="1" applyFont="1" applyFill="1" applyBorder="1" applyAlignment="1">
      <alignment horizontal="center"/>
    </xf>
    <xf numFmtId="49" fontId="1" fillId="5" borderId="1" xfId="0" applyNumberFormat="1" applyFont="1" applyFill="1" applyBorder="1" applyAlignment="1">
      <alignment horizontal="center"/>
    </xf>
    <xf numFmtId="0" fontId="1" fillId="5" borderId="1" xfId="0" applyFont="1" applyFill="1" applyBorder="1" applyAlignment="1">
      <alignment horizontal="center"/>
    </xf>
    <xf numFmtId="164" fontId="0" fillId="0" borderId="1" xfId="0" applyNumberFormat="1" applyBorder="1"/>
    <xf numFmtId="49" fontId="0" fillId="0" borderId="1" xfId="0" applyNumberFormat="1" applyBorder="1" applyAlignment="1">
      <alignment horizontal="center"/>
    </xf>
    <xf numFmtId="0" fontId="0" fillId="0" borderId="1" xfId="0" applyBorder="1"/>
    <xf numFmtId="0" fontId="4" fillId="4" borderId="0" xfId="0" applyFont="1" applyFill="1" applyAlignment="1">
      <alignment horizontal="right"/>
    </xf>
    <xf numFmtId="0" fontId="0" fillId="5" borderId="4" xfId="0" applyFill="1" applyBorder="1"/>
    <xf numFmtId="1" fontId="0" fillId="4" borderId="0" xfId="0" applyNumberFormat="1" applyFill="1"/>
    <xf numFmtId="9" fontId="0" fillId="2" borderId="1" xfId="3" applyFont="1" applyFill="1" applyBorder="1"/>
    <xf numFmtId="1" fontId="0" fillId="3" borderId="1" xfId="1" applyNumberFormat="1" applyFont="1" applyFill="1" applyBorder="1" applyAlignment="1">
      <alignment horizontal="center"/>
    </xf>
    <xf numFmtId="165" fontId="1" fillId="2" borderId="1" xfId="3" applyNumberFormat="1" applyFont="1" applyFill="1" applyBorder="1"/>
    <xf numFmtId="1" fontId="4" fillId="4" borderId="0" xfId="0" applyNumberFormat="1" applyFont="1" applyFill="1" applyAlignment="1">
      <alignment horizontal="right"/>
    </xf>
    <xf numFmtId="0" fontId="0" fillId="9" borderId="1" xfId="0" applyFill="1" applyBorder="1"/>
    <xf numFmtId="0" fontId="6" fillId="2" borderId="1" xfId="0" applyFont="1" applyFill="1" applyBorder="1" applyAlignment="1">
      <alignment horizontal="center"/>
    </xf>
    <xf numFmtId="0" fontId="6" fillId="7" borderId="1" xfId="0" applyFont="1" applyFill="1" applyBorder="1" applyAlignment="1">
      <alignment horizontal="center"/>
    </xf>
    <xf numFmtId="0" fontId="6" fillId="6" borderId="1" xfId="0" applyFont="1" applyFill="1" applyBorder="1" applyAlignment="1">
      <alignment horizontal="center"/>
    </xf>
    <xf numFmtId="166" fontId="6" fillId="8" borderId="1" xfId="0" applyNumberFormat="1" applyFont="1" applyFill="1" applyBorder="1"/>
    <xf numFmtId="165" fontId="7" fillId="7" borderId="1" xfId="3" applyNumberFormat="1" applyFont="1" applyFill="1" applyBorder="1"/>
    <xf numFmtId="0" fontId="1" fillId="5" borderId="5" xfId="0" applyFont="1" applyFill="1" applyBorder="1"/>
    <xf numFmtId="0" fontId="0" fillId="5" borderId="5" xfId="0" applyFont="1" applyFill="1" applyBorder="1"/>
    <xf numFmtId="0" fontId="4" fillId="5" borderId="5" xfId="0" applyFont="1" applyFill="1" applyBorder="1"/>
    <xf numFmtId="0" fontId="6" fillId="0" borderId="0" xfId="0" applyFont="1"/>
    <xf numFmtId="0" fontId="1" fillId="0" borderId="0" xfId="0" applyFont="1" applyAlignment="1">
      <alignment horizontal="center"/>
    </xf>
    <xf numFmtId="0" fontId="0" fillId="0" borderId="0" xfId="0"/>
    <xf numFmtId="0" fontId="1" fillId="0" borderId="0" xfId="0" applyFont="1"/>
    <xf numFmtId="0" fontId="1" fillId="3" borderId="0" xfId="0" applyFont="1" applyFill="1"/>
    <xf numFmtId="0" fontId="4" fillId="0" borderId="0" xfId="0" applyFont="1"/>
    <xf numFmtId="0" fontId="1" fillId="5" borderId="3" xfId="0" applyFont="1" applyFill="1" applyBorder="1"/>
    <xf numFmtId="0" fontId="1" fillId="5" borderId="0" xfId="0" applyFont="1" applyFill="1" applyBorder="1"/>
    <xf numFmtId="0" fontId="0" fillId="5" borderId="0" xfId="0" applyFont="1" applyFill="1" applyBorder="1"/>
    <xf numFmtId="0" fontId="4" fillId="5" borderId="0" xfId="0" applyFont="1" applyFill="1" applyBorder="1"/>
    <xf numFmtId="0" fontId="0" fillId="10" borderId="1" xfId="0" applyFill="1" applyBorder="1"/>
    <xf numFmtId="1" fontId="0" fillId="3" borderId="1" xfId="1" applyNumberFormat="1" applyFont="1" applyFill="1" applyBorder="1" applyAlignment="1">
      <alignment horizontal="center"/>
    </xf>
    <xf numFmtId="0" fontId="8" fillId="4" borderId="0" xfId="0" applyFont="1" applyFill="1" applyAlignment="1">
      <alignment horizontal="center" vertical="center"/>
    </xf>
    <xf numFmtId="0" fontId="8" fillId="4" borderId="0" xfId="0" applyFont="1" applyFill="1" applyBorder="1" applyAlignment="1">
      <alignment horizontal="center" vertical="center"/>
    </xf>
    <xf numFmtId="0" fontId="0" fillId="11" borderId="1" xfId="0" applyFill="1" applyBorder="1"/>
    <xf numFmtId="9" fontId="0" fillId="11" borderId="1" xfId="0" applyNumberFormat="1" applyFill="1" applyBorder="1"/>
    <xf numFmtId="0" fontId="1" fillId="2" borderId="1" xfId="0" applyFont="1" applyFill="1" applyBorder="1"/>
    <xf numFmtId="0" fontId="1" fillId="2" borderId="1" xfId="0" applyFont="1" applyFill="1" applyBorder="1" applyAlignment="1">
      <alignment horizontal="center"/>
    </xf>
    <xf numFmtId="0" fontId="4" fillId="4" borderId="0" xfId="0" applyFont="1" applyFill="1" applyBorder="1" applyAlignment="1">
      <alignment horizontal="left"/>
    </xf>
    <xf numFmtId="0" fontId="4" fillId="0" borderId="0" xfId="0" applyFont="1" applyAlignment="1">
      <alignment horizontal="right"/>
    </xf>
    <xf numFmtId="0" fontId="6" fillId="12" borderId="1" xfId="0" applyFont="1" applyFill="1" applyBorder="1" applyAlignment="1">
      <alignment horizontal="center"/>
    </xf>
    <xf numFmtId="3" fontId="12" fillId="3" borderId="1" xfId="1" applyNumberFormat="1" applyFont="1" applyFill="1" applyBorder="1"/>
    <xf numFmtId="167" fontId="0" fillId="9" borderId="1" xfId="1" applyNumberFormat="1" applyFont="1" applyFill="1" applyBorder="1"/>
    <xf numFmtId="3" fontId="1" fillId="9" borderId="1" xfId="1" applyNumberFormat="1" applyFont="1" applyFill="1" applyBorder="1"/>
    <xf numFmtId="168" fontId="1" fillId="9" borderId="1" xfId="1" applyNumberFormat="1" applyFont="1" applyFill="1" applyBorder="1"/>
    <xf numFmtId="0" fontId="0" fillId="13" borderId="1" xfId="0" applyFill="1" applyBorder="1" applyAlignment="1">
      <alignment horizontal="center"/>
    </xf>
    <xf numFmtId="0" fontId="5" fillId="4" borderId="0" xfId="2" applyFill="1" applyAlignment="1">
      <alignment horizontal="left"/>
    </xf>
    <xf numFmtId="0" fontId="13" fillId="4" borderId="0" xfId="0" applyFont="1" applyFill="1"/>
    <xf numFmtId="0" fontId="5" fillId="4" borderId="0" xfId="2" applyFill="1"/>
    <xf numFmtId="0" fontId="5" fillId="4" borderId="0" xfId="2" applyFill="1" applyAlignment="1"/>
    <xf numFmtId="0" fontId="0" fillId="5" borderId="0" xfId="0" applyFill="1"/>
    <xf numFmtId="0" fontId="0" fillId="5" borderId="0" xfId="0" applyFill="1" applyAlignment="1">
      <alignment horizontal="center"/>
    </xf>
    <xf numFmtId="0" fontId="5" fillId="5" borderId="0" xfId="2" applyFill="1" applyAlignment="1"/>
    <xf numFmtId="0" fontId="5" fillId="4" borderId="0" xfId="2" applyFill="1" applyAlignment="1">
      <alignment horizontal="left"/>
    </xf>
    <xf numFmtId="0" fontId="8" fillId="4" borderId="0" xfId="0" applyFont="1" applyFill="1" applyAlignment="1">
      <alignment horizontal="center" vertical="center"/>
    </xf>
    <xf numFmtId="0" fontId="8" fillId="4" borderId="8" xfId="0" applyFont="1" applyFill="1" applyBorder="1" applyAlignment="1">
      <alignment horizontal="center" vertical="center"/>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colors>
    <mruColors>
      <color rgb="FF0033CC"/>
      <color rgb="FF00CC00"/>
      <color rgb="FF00FF00"/>
      <color rgb="FFFFFFCC"/>
      <color rgb="FFFFFF99"/>
      <color rgb="FFFF9900"/>
      <color rgb="FFFFCCCC"/>
      <color rgb="FFFFCC99"/>
      <color rgb="FFFFCC66"/>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13</xdr:col>
      <xdr:colOff>152400</xdr:colOff>
      <xdr:row>2</xdr:row>
      <xdr:rowOff>133350</xdr:rowOff>
    </xdr:from>
    <xdr:to>
      <xdr:col>13</xdr:col>
      <xdr:colOff>438150</xdr:colOff>
      <xdr:row>23</xdr:row>
      <xdr:rowOff>9525</xdr:rowOff>
    </xdr:to>
    <xdr:sp macro="" textlink="">
      <xdr:nvSpPr>
        <xdr:cNvPr id="2" name="Right Brace 1">
          <a:extLst>
            <a:ext uri="{FF2B5EF4-FFF2-40B4-BE49-F238E27FC236}">
              <a16:creationId xmlns:a16="http://schemas.microsoft.com/office/drawing/2014/main" id="{00000000-0008-0000-0000-000002000000}"/>
            </a:ext>
          </a:extLst>
        </xdr:cNvPr>
        <xdr:cNvSpPr/>
      </xdr:nvSpPr>
      <xdr:spPr>
        <a:xfrm>
          <a:off x="8601075" y="561975"/>
          <a:ext cx="285750" cy="3276600"/>
        </a:xfrm>
        <a:prstGeom prst="rightBrace">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504825</xdr:colOff>
      <xdr:row>11</xdr:row>
      <xdr:rowOff>19051</xdr:rowOff>
    </xdr:from>
    <xdr:to>
      <xdr:col>15</xdr:col>
      <xdr:colOff>295275</xdr:colOff>
      <xdr:row>14</xdr:row>
      <xdr:rowOff>142876</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8953500" y="2276476"/>
          <a:ext cx="1600200" cy="723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ysClr val="windowText" lastClr="000000"/>
              </a:solidFill>
            </a:rPr>
            <a:t>Choose a </a:t>
          </a:r>
          <a:r>
            <a:rPr lang="en-US" sz="1200" b="1" i="1">
              <a:solidFill>
                <a:sysClr val="windowText" lastClr="000000"/>
              </a:solidFill>
            </a:rPr>
            <a:t>Risk Reserve </a:t>
          </a:r>
          <a:r>
            <a:rPr lang="en-US" sz="1200">
              <a:solidFill>
                <a:sysClr val="windowText" lastClr="000000"/>
              </a:solidFill>
            </a:rPr>
            <a:t>that matches the </a:t>
          </a:r>
          <a:r>
            <a:rPr lang="en-US" sz="1200" b="1" i="1">
              <a:solidFill>
                <a:sysClr val="windowText" lastClr="000000"/>
              </a:solidFill>
            </a:rPr>
            <a:t>Confidence</a:t>
          </a:r>
          <a:r>
            <a:rPr lang="en-US" sz="1200">
              <a:solidFill>
                <a:sysClr val="windowText" lastClr="000000"/>
              </a:solidFill>
            </a:rPr>
            <a:t> you want.</a:t>
          </a:r>
        </a:p>
        <a:p>
          <a:pPr algn="l"/>
          <a:endParaRPr lang="en-US" sz="1200">
            <a:solidFill>
              <a:sysClr val="windowText" lastClr="000000"/>
            </a:solidFill>
          </a:endParaRPr>
        </a:p>
        <a:p>
          <a:pPr algn="l"/>
          <a:endParaRPr 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390525</xdr:colOff>
      <xdr:row>1</xdr:row>
      <xdr:rowOff>69284</xdr:rowOff>
    </xdr:from>
    <xdr:to>
      <xdr:col>18</xdr:col>
      <xdr:colOff>238124</xdr:colOff>
      <xdr:row>24</xdr:row>
      <xdr:rowOff>114300</xdr:rowOff>
    </xdr:to>
    <xdr:pic>
      <xdr:nvPicPr>
        <xdr:cNvPr id="5" name="Picture 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8125" y="259784"/>
          <a:ext cx="7162799" cy="44265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352425</xdr:colOff>
      <xdr:row>24</xdr:row>
      <xdr:rowOff>12039</xdr:rowOff>
    </xdr:from>
    <xdr:to>
      <xdr:col>18</xdr:col>
      <xdr:colOff>238124</xdr:colOff>
      <xdr:row>47</xdr:row>
      <xdr:rowOff>80601</xdr:rowOff>
    </xdr:to>
    <xdr:pic>
      <xdr:nvPicPr>
        <xdr:cNvPr id="6" name="Picture 5">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0025" y="4584039"/>
          <a:ext cx="7200899" cy="4450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76200</xdr:colOff>
      <xdr:row>5</xdr:row>
      <xdr:rowOff>161925</xdr:rowOff>
    </xdr:from>
    <xdr:to>
      <xdr:col>14</xdr:col>
      <xdr:colOff>561975</xdr:colOff>
      <xdr:row>13</xdr:row>
      <xdr:rowOff>123825</xdr:rowOff>
    </xdr:to>
    <xdr:sp macro="" textlink="">
      <xdr:nvSpPr>
        <xdr:cNvPr id="7" name="Rectangular Callout 6">
          <a:extLst>
            <a:ext uri="{FF2B5EF4-FFF2-40B4-BE49-F238E27FC236}">
              <a16:creationId xmlns:a16="http://schemas.microsoft.com/office/drawing/2014/main" id="{00000000-0008-0000-0300-000007000000}"/>
            </a:ext>
          </a:extLst>
        </xdr:cNvPr>
        <xdr:cNvSpPr/>
      </xdr:nvSpPr>
      <xdr:spPr>
        <a:xfrm>
          <a:off x="7505700" y="1123950"/>
          <a:ext cx="1704975" cy="1485900"/>
        </a:xfrm>
        <a:prstGeom prst="wedgeRectCallout">
          <a:avLst>
            <a:gd name="adj1" fmla="val -87872"/>
            <a:gd name="adj2" fmla="val -74038"/>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 Monte Carlo simulation found that the schedule</a:t>
          </a:r>
          <a:r>
            <a:rPr lang="en-US" sz="1100" baseline="0">
              <a:solidFill>
                <a:sysClr val="windowText" lastClr="000000"/>
              </a:solidFill>
            </a:rPr>
            <a:t> reserve should be 44.2 time-units with 90% confidence.  Only 10% of trials had a schedule impact greater than 44.2.</a:t>
          </a:r>
          <a:endParaRPr lang="en-US" sz="1100">
            <a:solidFill>
              <a:sysClr val="windowText" lastClr="000000"/>
            </a:solidFill>
          </a:endParaRPr>
        </a:p>
      </xdr:txBody>
    </xdr:sp>
    <xdr:clientData/>
  </xdr:twoCellAnchor>
  <xdr:twoCellAnchor>
    <xdr:from>
      <xdr:col>11</xdr:col>
      <xdr:colOff>228600</xdr:colOff>
      <xdr:row>28</xdr:row>
      <xdr:rowOff>95250</xdr:rowOff>
    </xdr:from>
    <xdr:to>
      <xdr:col>14</xdr:col>
      <xdr:colOff>104775</xdr:colOff>
      <xdr:row>36</xdr:row>
      <xdr:rowOff>57150</xdr:rowOff>
    </xdr:to>
    <xdr:sp macro="" textlink="">
      <xdr:nvSpPr>
        <xdr:cNvPr id="8" name="Rectangular Callout 7">
          <a:extLst>
            <a:ext uri="{FF2B5EF4-FFF2-40B4-BE49-F238E27FC236}">
              <a16:creationId xmlns:a16="http://schemas.microsoft.com/office/drawing/2014/main" id="{00000000-0008-0000-0300-000008000000}"/>
            </a:ext>
          </a:extLst>
        </xdr:cNvPr>
        <xdr:cNvSpPr/>
      </xdr:nvSpPr>
      <xdr:spPr>
        <a:xfrm>
          <a:off x="7048500" y="5438775"/>
          <a:ext cx="1704975" cy="1485900"/>
        </a:xfrm>
        <a:prstGeom prst="wedgeRectCallout">
          <a:avLst>
            <a:gd name="adj1" fmla="val -87872"/>
            <a:gd name="adj2" fmla="val -74038"/>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 Monte Carlo simulation found that the schedule</a:t>
          </a:r>
          <a:r>
            <a:rPr lang="en-US" sz="1100" baseline="0">
              <a:solidFill>
                <a:sysClr val="windowText" lastClr="000000"/>
              </a:solidFill>
            </a:rPr>
            <a:t> reserve should be 31.9 time-units with 76% confidence.  Only 24% of trials had a schedule impact greater than 31.9.</a:t>
          </a:r>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tatisticalpert.com/contact-me/"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www.statisticalpert.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statisticalpert.com/" TargetMode="External"/><Relationship Id="rId7" Type="http://schemas.openxmlformats.org/officeDocument/2006/relationships/comments" Target="../comments1.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www.statisticalpert.com/"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showGridLines="0" showRowColHeaders="0" tabSelected="1" workbookViewId="0">
      <pane ySplit="2" topLeftCell="A3" activePane="bottomLeft" state="frozen"/>
      <selection pane="bottomLeft" activeCell="F1" sqref="F1"/>
    </sheetView>
  </sheetViews>
  <sheetFormatPr defaultColWidth="9" defaultRowHeight="15" x14ac:dyDescent="0.25"/>
  <cols>
    <col min="1" max="1" width="9" style="69"/>
    <col min="2" max="2" width="70.5703125" style="69" customWidth="1"/>
    <col min="3" max="16384" width="9" style="69"/>
  </cols>
  <sheetData>
    <row r="1" spans="1:5" x14ac:dyDescent="0.25">
      <c r="A1" s="3"/>
      <c r="B1" s="3"/>
      <c r="C1" s="3"/>
      <c r="D1" s="3"/>
      <c r="E1" s="3"/>
    </row>
    <row r="2" spans="1:5" ht="28.5" x14ac:dyDescent="0.45">
      <c r="A2" s="3"/>
      <c r="B2" s="66" t="s">
        <v>71</v>
      </c>
      <c r="C2" s="3"/>
      <c r="D2" s="3"/>
      <c r="E2" s="3"/>
    </row>
    <row r="3" spans="1:5" x14ac:dyDescent="0.25">
      <c r="A3" s="3"/>
      <c r="B3" s="3"/>
      <c r="C3" s="3"/>
      <c r="D3" s="3"/>
      <c r="E3" s="3"/>
    </row>
    <row r="4" spans="1:5" x14ac:dyDescent="0.25">
      <c r="A4" s="3"/>
      <c r="B4" s="3" t="s">
        <v>56</v>
      </c>
      <c r="C4" s="3"/>
      <c r="D4" s="3"/>
      <c r="E4" s="3"/>
    </row>
    <row r="5" spans="1:5" x14ac:dyDescent="0.25">
      <c r="A5" s="3"/>
      <c r="B5" s="3" t="s">
        <v>54</v>
      </c>
      <c r="C5" s="3"/>
      <c r="D5" s="3"/>
      <c r="E5" s="3"/>
    </row>
    <row r="6" spans="1:5" x14ac:dyDescent="0.25">
      <c r="A6" s="3"/>
      <c r="B6" s="3" t="s">
        <v>55</v>
      </c>
      <c r="C6" s="3"/>
      <c r="D6" s="3"/>
      <c r="E6" s="3"/>
    </row>
    <row r="7" spans="1:5" x14ac:dyDescent="0.25">
      <c r="A7" s="3"/>
      <c r="B7" s="3"/>
      <c r="C7" s="3"/>
      <c r="D7" s="3"/>
      <c r="E7" s="3"/>
    </row>
    <row r="8" spans="1:5" x14ac:dyDescent="0.25">
      <c r="A8" s="3"/>
      <c r="B8" s="3" t="s">
        <v>79</v>
      </c>
      <c r="C8" s="3"/>
      <c r="D8" s="3"/>
      <c r="E8" s="3"/>
    </row>
    <row r="9" spans="1:5" x14ac:dyDescent="0.25">
      <c r="A9" s="3"/>
      <c r="B9" s="3" t="s">
        <v>66</v>
      </c>
      <c r="C9" s="3"/>
      <c r="D9" s="3"/>
      <c r="E9" s="3"/>
    </row>
    <row r="10" spans="1:5" x14ac:dyDescent="0.25">
      <c r="A10" s="3"/>
      <c r="B10" s="3" t="s">
        <v>67</v>
      </c>
      <c r="C10" s="3"/>
      <c r="D10" s="3"/>
      <c r="E10" s="3"/>
    </row>
    <row r="11" spans="1:5" x14ac:dyDescent="0.25">
      <c r="A11" s="3"/>
      <c r="B11" s="3"/>
      <c r="C11" s="3"/>
      <c r="D11" s="3"/>
      <c r="E11" s="3"/>
    </row>
    <row r="12" spans="1:5" x14ac:dyDescent="0.25">
      <c r="A12" s="3"/>
      <c r="B12" s="3" t="s">
        <v>51</v>
      </c>
      <c r="C12" s="3"/>
      <c r="D12" s="3"/>
      <c r="E12" s="3"/>
    </row>
    <row r="13" spans="1:5" x14ac:dyDescent="0.25">
      <c r="A13" s="3"/>
      <c r="B13" s="3" t="s">
        <v>57</v>
      </c>
      <c r="C13" s="3"/>
      <c r="D13" s="3"/>
      <c r="E13" s="3"/>
    </row>
    <row r="14" spans="1:5" x14ac:dyDescent="0.25">
      <c r="A14" s="3"/>
      <c r="B14" s="3" t="s">
        <v>58</v>
      </c>
      <c r="C14" s="3"/>
      <c r="D14" s="3"/>
      <c r="E14" s="3"/>
    </row>
    <row r="15" spans="1:5" x14ac:dyDescent="0.25">
      <c r="A15" s="3"/>
      <c r="B15" s="3" t="s">
        <v>59</v>
      </c>
      <c r="C15" s="3"/>
      <c r="D15" s="3"/>
      <c r="E15" s="3"/>
    </row>
    <row r="16" spans="1:5" x14ac:dyDescent="0.25">
      <c r="A16" s="3"/>
      <c r="B16" s="3"/>
      <c r="C16" s="3"/>
      <c r="D16" s="3"/>
      <c r="E16" s="3"/>
    </row>
    <row r="17" spans="1:11" x14ac:dyDescent="0.25">
      <c r="A17" s="3"/>
      <c r="B17" s="3" t="s">
        <v>64</v>
      </c>
      <c r="C17" s="3"/>
      <c r="D17" s="3"/>
      <c r="E17" s="3"/>
    </row>
    <row r="18" spans="1:11" x14ac:dyDescent="0.25">
      <c r="A18" s="3"/>
      <c r="B18" s="3" t="s">
        <v>60</v>
      </c>
      <c r="C18" s="3"/>
      <c r="D18" s="3"/>
      <c r="E18" s="3"/>
    </row>
    <row r="19" spans="1:11" x14ac:dyDescent="0.25">
      <c r="A19" s="3"/>
      <c r="B19" s="3" t="s">
        <v>65</v>
      </c>
      <c r="C19" s="3"/>
      <c r="D19" s="3"/>
      <c r="E19" s="3"/>
    </row>
    <row r="20" spans="1:11" x14ac:dyDescent="0.25">
      <c r="A20" s="3"/>
      <c r="B20" s="3"/>
      <c r="C20" s="3"/>
      <c r="D20" s="3"/>
      <c r="E20" s="3"/>
    </row>
    <row r="21" spans="1:11" x14ac:dyDescent="0.25">
      <c r="A21" s="3"/>
      <c r="B21" s="3" t="s">
        <v>52</v>
      </c>
      <c r="C21" s="3"/>
      <c r="D21" s="3"/>
      <c r="E21" s="3"/>
    </row>
    <row r="22" spans="1:11" x14ac:dyDescent="0.25">
      <c r="A22" s="3"/>
      <c r="B22" s="67" t="s">
        <v>53</v>
      </c>
      <c r="C22" s="3"/>
      <c r="D22" s="3"/>
      <c r="E22" s="3"/>
    </row>
    <row r="23" spans="1:11" x14ac:dyDescent="0.25">
      <c r="A23" s="3"/>
      <c r="B23" s="3"/>
      <c r="C23" s="3"/>
      <c r="D23" s="3"/>
      <c r="E23" s="3"/>
    </row>
    <row r="24" spans="1:11" x14ac:dyDescent="0.25">
      <c r="A24" s="3"/>
      <c r="B24" s="15" t="str">
        <f>CONCATENATE("Version ",'Change Log'!$B$2," - © 2017, © 2016-2017, William W. Davis, MSPM, PMP")</f>
        <v>Version 1.1 - © 2017, © 2016-2017, William W. Davis, MSPM, PMP</v>
      </c>
      <c r="C24" s="3"/>
      <c r="D24" s="3"/>
      <c r="E24" s="2"/>
      <c r="K24" s="70"/>
    </row>
    <row r="25" spans="1:11" x14ac:dyDescent="0.25">
      <c r="A25" s="3"/>
      <c r="B25" s="72" t="s">
        <v>63</v>
      </c>
      <c r="C25" s="72"/>
      <c r="D25" s="68"/>
      <c r="E25" s="68"/>
      <c r="F25" s="71"/>
      <c r="G25" s="71"/>
      <c r="H25" s="71"/>
      <c r="I25" s="71"/>
      <c r="J25" s="71"/>
      <c r="K25" s="71"/>
    </row>
    <row r="26" spans="1:11" x14ac:dyDescent="0.25">
      <c r="A26" s="3"/>
      <c r="B26" s="65" t="s">
        <v>50</v>
      </c>
      <c r="C26" s="68"/>
      <c r="D26" s="68"/>
      <c r="E26" s="68"/>
      <c r="K26" s="70"/>
    </row>
    <row r="27" spans="1:11" x14ac:dyDescent="0.25">
      <c r="A27" s="3"/>
      <c r="B27" s="15" t="s">
        <v>77</v>
      </c>
      <c r="C27" s="3"/>
      <c r="D27" s="3"/>
      <c r="E27" s="2"/>
      <c r="K27" s="70"/>
    </row>
    <row r="28" spans="1:11" x14ac:dyDescent="0.25">
      <c r="A28" s="3"/>
      <c r="B28" s="15" t="s">
        <v>78</v>
      </c>
      <c r="C28" s="3"/>
      <c r="D28" s="3"/>
      <c r="E28" s="2"/>
      <c r="K28" s="70"/>
    </row>
    <row r="29" spans="1:11" x14ac:dyDescent="0.25">
      <c r="A29" s="3"/>
      <c r="B29" s="15" t="s">
        <v>73</v>
      </c>
      <c r="C29" s="3"/>
      <c r="D29" s="3"/>
      <c r="E29" s="2"/>
      <c r="K29" s="70"/>
    </row>
    <row r="30" spans="1:11" x14ac:dyDescent="0.25">
      <c r="A30" s="3"/>
      <c r="B30" s="15"/>
      <c r="C30" s="3"/>
      <c r="D30" s="3"/>
      <c r="E30" s="2"/>
      <c r="K30" s="70"/>
    </row>
    <row r="31" spans="1:11" x14ac:dyDescent="0.25">
      <c r="A31" s="3"/>
      <c r="B31" s="15" t="s">
        <v>75</v>
      </c>
      <c r="C31" s="3"/>
      <c r="D31" s="3"/>
      <c r="E31" s="2"/>
      <c r="K31" s="70"/>
    </row>
    <row r="32" spans="1:11" x14ac:dyDescent="0.25">
      <c r="A32" s="3"/>
      <c r="B32" s="15" t="s">
        <v>76</v>
      </c>
      <c r="C32" s="3"/>
      <c r="D32" s="3"/>
      <c r="E32" s="2"/>
      <c r="K32" s="70"/>
    </row>
    <row r="33" spans="1:11" x14ac:dyDescent="0.25">
      <c r="A33" s="3"/>
      <c r="B33" s="15" t="s">
        <v>74</v>
      </c>
      <c r="C33" s="3"/>
      <c r="D33" s="3"/>
      <c r="E33" s="2"/>
      <c r="K33" s="70"/>
    </row>
    <row r="34" spans="1:11" x14ac:dyDescent="0.25">
      <c r="A34" s="3"/>
      <c r="B34" s="15"/>
      <c r="C34" s="3"/>
      <c r="D34" s="3"/>
      <c r="E34" s="2"/>
      <c r="K34" s="70"/>
    </row>
  </sheetData>
  <mergeCells count="1">
    <mergeCell ref="B25:C25"/>
  </mergeCells>
  <hyperlinks>
    <hyperlink ref="B25" r:id="rId1" display="http://www.statisticalpert.com"/>
    <hyperlink ref="B26:G26" r:id="rId2" display="Take a Pluralsight course on Statistical PERT"/>
    <hyperlink ref="B22" r:id="rId3"/>
  </hyperlinks>
  <pageMargins left="0.7" right="0.7" top="0.75" bottom="0.75" header="0.3" footer="0.3"/>
  <pageSetup orientation="portrait" horizontalDpi="0" verticalDpi="0"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37"/>
  <sheetViews>
    <sheetView workbookViewId="0">
      <selection activeCell="C4" sqref="C4"/>
    </sheetView>
  </sheetViews>
  <sheetFormatPr defaultRowHeight="15" x14ac:dyDescent="0.25"/>
  <cols>
    <col min="1" max="1" width="4.7109375" style="1" customWidth="1"/>
    <col min="2" max="2" width="8.7109375" style="1" customWidth="1"/>
    <col min="3" max="6" width="12.7109375" customWidth="1"/>
    <col min="7" max="7" width="16.7109375" style="1" customWidth="1"/>
    <col min="8" max="8" width="12.7109375" customWidth="1"/>
    <col min="9" max="9" width="19.42578125" style="41" hidden="1" customWidth="1"/>
    <col min="10" max="10" width="15" hidden="1" customWidth="1"/>
    <col min="11" max="11" width="3" customWidth="1"/>
    <col min="12" max="13" width="15.7109375" customWidth="1"/>
    <col min="14" max="16" width="13.5703125" customWidth="1"/>
  </cols>
  <sheetData>
    <row r="1" spans="1:17" ht="15.75" customHeight="1" x14ac:dyDescent="0.25">
      <c r="A1" s="73" t="s">
        <v>18</v>
      </c>
      <c r="B1" s="73"/>
      <c r="C1" s="73"/>
      <c r="D1" s="73"/>
      <c r="E1" s="73"/>
      <c r="F1" s="73"/>
      <c r="G1" s="73"/>
      <c r="H1" s="73"/>
      <c r="I1" s="51"/>
      <c r="J1" s="3"/>
      <c r="K1" s="3"/>
      <c r="L1" s="58" t="s">
        <v>49</v>
      </c>
      <c r="M1" s="59" t="s">
        <v>46</v>
      </c>
      <c r="N1" s="57" t="s">
        <v>47</v>
      </c>
      <c r="O1" s="3"/>
      <c r="P1" s="3"/>
      <c r="Q1" s="3"/>
    </row>
    <row r="2" spans="1:17" ht="15.75" customHeight="1" x14ac:dyDescent="0.25">
      <c r="A2" s="74"/>
      <c r="B2" s="74"/>
      <c r="C2" s="74"/>
      <c r="D2" s="74"/>
      <c r="E2" s="74"/>
      <c r="F2" s="74"/>
      <c r="G2" s="74"/>
      <c r="H2" s="74"/>
      <c r="I2" s="52"/>
      <c r="J2" s="3"/>
      <c r="K2" s="3"/>
      <c r="L2" s="3"/>
      <c r="M2" s="3"/>
      <c r="N2" s="3"/>
      <c r="O2" s="3"/>
      <c r="P2" s="3"/>
      <c r="Q2" s="3"/>
    </row>
    <row r="3" spans="1:17" ht="15.75" x14ac:dyDescent="0.25">
      <c r="A3" s="31" t="s">
        <v>22</v>
      </c>
      <c r="B3" s="31" t="s">
        <v>36</v>
      </c>
      <c r="C3" s="31" t="s">
        <v>23</v>
      </c>
      <c r="D3" s="31" t="s">
        <v>1</v>
      </c>
      <c r="E3" s="31" t="s">
        <v>24</v>
      </c>
      <c r="F3" s="31" t="s">
        <v>0</v>
      </c>
      <c r="G3" s="31" t="s">
        <v>13</v>
      </c>
      <c r="H3" s="31" t="s">
        <v>7</v>
      </c>
      <c r="I3" s="31" t="s">
        <v>40</v>
      </c>
      <c r="J3" s="31" t="s">
        <v>20</v>
      </c>
      <c r="K3" s="3"/>
      <c r="L3" s="32" t="s">
        <v>19</v>
      </c>
      <c r="M3" s="33" t="s">
        <v>21</v>
      </c>
      <c r="N3" s="3"/>
      <c r="O3" s="3"/>
      <c r="P3" s="3"/>
      <c r="Q3" s="3"/>
    </row>
    <row r="4" spans="1:17" ht="15.75" x14ac:dyDescent="0.25">
      <c r="A4" s="64">
        <v>1</v>
      </c>
      <c r="B4" s="49"/>
      <c r="C4" s="60">
        <v>8</v>
      </c>
      <c r="D4" s="60">
        <v>20</v>
      </c>
      <c r="E4" s="60">
        <v>52</v>
      </c>
      <c r="F4" s="61">
        <f t="shared" ref="F4:F23" si="0">IF(AND(C4&gt;0,D4&gt;0,E4&gt;0),(C4+(4*D4)+E4)/6,"")</f>
        <v>23.333333333333332</v>
      </c>
      <c r="G4" s="50" t="s">
        <v>9</v>
      </c>
      <c r="H4" s="26">
        <f>IF(OR(F4="",ISBLANK(G4)),"",VLOOKUP(G4,VLookups!$A$2:$B$7,2,FALSE))</f>
        <v>0.05</v>
      </c>
      <c r="I4" s="30">
        <f>IF(F4="","",H4/(SUM($H$4:$H$23)))</f>
        <v>2.4390243902439029E-2</v>
      </c>
      <c r="J4" s="30">
        <f t="shared" ref="J4:J23" si="1">IF(F4="","",_xlfn.BINOM.DIST(A4,COUNT($F$4:$F$23),$H$24,TRUE))</f>
        <v>0.37229680482696276</v>
      </c>
      <c r="K4" s="3"/>
      <c r="L4" s="35">
        <f>IF(H4="","",AVERAGE(J4,MAX(J3,0)))</f>
        <v>0.18614840241348138</v>
      </c>
      <c r="M4" s="34">
        <f>IF(H4="","",A4*IF($M$1="Average",$F$25,$F$26))</f>
        <v>10.593495934959352</v>
      </c>
      <c r="N4" s="3"/>
      <c r="O4" s="3"/>
      <c r="P4" s="3"/>
      <c r="Q4" s="3"/>
    </row>
    <row r="5" spans="1:17" ht="15.75" x14ac:dyDescent="0.25">
      <c r="A5" s="64">
        <v>2</v>
      </c>
      <c r="B5" s="49"/>
      <c r="C5" s="60">
        <v>7</v>
      </c>
      <c r="D5" s="60">
        <v>16</v>
      </c>
      <c r="E5" s="60">
        <v>52</v>
      </c>
      <c r="F5" s="61">
        <f t="shared" si="0"/>
        <v>20.5</v>
      </c>
      <c r="G5" s="50" t="s">
        <v>9</v>
      </c>
      <c r="H5" s="26">
        <f>IF(OR(F5="",ISBLANK(G5)),"",VLOOKUP(G5,VLookups!$A$2:$B$7,2,FALSE))</f>
        <v>0.05</v>
      </c>
      <c r="I5" s="30">
        <f t="shared" ref="I5:I23" si="2">IF(F5="","",H5/(SUM($H$4:$H$23)))</f>
        <v>2.4390243902439029E-2</v>
      </c>
      <c r="J5" s="30">
        <f t="shared" si="1"/>
        <v>0.66258884310118737</v>
      </c>
      <c r="K5" s="3"/>
      <c r="L5" s="35">
        <f t="shared" ref="L5:L23" si="3">IF(H5="","",AVERAGE(J5,MAX(J4,0)))</f>
        <v>0.51744282396407504</v>
      </c>
      <c r="M5" s="34">
        <f t="shared" ref="M5:M23" si="4">IF(H5="","",A5*IF($M$1="Average",$F$25,$F$26))</f>
        <v>21.186991869918703</v>
      </c>
      <c r="N5" s="3"/>
      <c r="O5" s="3"/>
      <c r="P5" s="3"/>
      <c r="Q5" s="3"/>
    </row>
    <row r="6" spans="1:17" ht="15.75" x14ac:dyDescent="0.25">
      <c r="A6" s="64">
        <v>3</v>
      </c>
      <c r="B6" s="49"/>
      <c r="C6" s="60">
        <v>7</v>
      </c>
      <c r="D6" s="60">
        <v>14</v>
      </c>
      <c r="E6" s="60">
        <v>40</v>
      </c>
      <c r="F6" s="61">
        <f t="shared" si="0"/>
        <v>17.166666666666668</v>
      </c>
      <c r="G6" s="50" t="s">
        <v>10</v>
      </c>
      <c r="H6" s="26">
        <f>IF(OR(F6="",ISBLANK(G6)),"",VLOOKUP(G6,VLookups!$A$2:$B$7,2,FALSE))</f>
        <v>0.1</v>
      </c>
      <c r="I6" s="30">
        <f t="shared" si="2"/>
        <v>4.8780487804878057E-2</v>
      </c>
      <c r="J6" s="30">
        <f t="shared" si="1"/>
        <v>0.86172096202031434</v>
      </c>
      <c r="K6" s="3"/>
      <c r="L6" s="35">
        <f t="shared" si="3"/>
        <v>0.7621549025607508</v>
      </c>
      <c r="M6" s="34">
        <f t="shared" si="4"/>
        <v>31.780487804878057</v>
      </c>
      <c r="N6" s="3"/>
      <c r="O6" s="3"/>
      <c r="P6" s="3"/>
      <c r="Q6" s="3"/>
    </row>
    <row r="7" spans="1:17" ht="15.75" x14ac:dyDescent="0.25">
      <c r="A7" s="64">
        <v>4</v>
      </c>
      <c r="B7" s="49"/>
      <c r="C7" s="60">
        <v>6</v>
      </c>
      <c r="D7" s="60">
        <v>14</v>
      </c>
      <c r="E7" s="60">
        <v>36</v>
      </c>
      <c r="F7" s="61">
        <f t="shared" si="0"/>
        <v>16.333333333333332</v>
      </c>
      <c r="G7" s="50" t="s">
        <v>16</v>
      </c>
      <c r="H7" s="26">
        <f>IF(OR(F7="",ISBLANK(G7)),"",VLOOKUP(G7,VLookups!$A$2:$B$7,2,FALSE))</f>
        <v>0.2</v>
      </c>
      <c r="I7" s="30">
        <f t="shared" si="2"/>
        <v>9.7560975609756115E-2</v>
      </c>
      <c r="J7" s="30">
        <f t="shared" si="1"/>
        <v>0.95628949725989987</v>
      </c>
      <c r="K7" s="3"/>
      <c r="L7" s="35">
        <f t="shared" si="3"/>
        <v>0.9090052296401071</v>
      </c>
      <c r="M7" s="34">
        <f t="shared" si="4"/>
        <v>42.373983739837406</v>
      </c>
      <c r="N7" s="3"/>
      <c r="O7" s="3"/>
      <c r="P7" s="3"/>
      <c r="Q7" s="3"/>
    </row>
    <row r="8" spans="1:17" ht="15.75" x14ac:dyDescent="0.25">
      <c r="A8" s="64">
        <v>5</v>
      </c>
      <c r="B8" s="49"/>
      <c r="C8" s="60">
        <v>6</v>
      </c>
      <c r="D8" s="60">
        <v>12</v>
      </c>
      <c r="E8" s="60">
        <v>32</v>
      </c>
      <c r="F8" s="61">
        <f t="shared" si="0"/>
        <v>14.333333333333334</v>
      </c>
      <c r="G8" s="50" t="s">
        <v>17</v>
      </c>
      <c r="H8" s="26">
        <f>IF(OR(F8="",ISBLANK(G8)),"",VLOOKUP(G8,VLookups!$A$2:$B$7,2,FALSE))</f>
        <v>0.15</v>
      </c>
      <c r="I8" s="30">
        <f t="shared" si="2"/>
        <v>7.3170731707317083E-2</v>
      </c>
      <c r="J8" s="30">
        <f t="shared" si="1"/>
        <v>0.98922417632789439</v>
      </c>
      <c r="K8" s="3"/>
      <c r="L8" s="35">
        <f t="shared" si="3"/>
        <v>0.97275683679389713</v>
      </c>
      <c r="M8" s="34">
        <f t="shared" si="4"/>
        <v>52.967479674796756</v>
      </c>
      <c r="N8" s="3"/>
      <c r="O8" s="3"/>
      <c r="P8" s="3"/>
      <c r="Q8" s="3"/>
    </row>
    <row r="9" spans="1:17" ht="15.75" x14ac:dyDescent="0.25">
      <c r="A9" s="64">
        <v>6</v>
      </c>
      <c r="B9" s="49"/>
      <c r="C9" s="60">
        <v>5</v>
      </c>
      <c r="D9" s="60">
        <v>10</v>
      </c>
      <c r="E9" s="60">
        <v>32</v>
      </c>
      <c r="F9" s="61">
        <f t="shared" si="0"/>
        <v>12.833333333333334</v>
      </c>
      <c r="G9" s="50" t="s">
        <v>11</v>
      </c>
      <c r="H9" s="26">
        <f>IF(OR(F9="",ISBLANK(G9)),"",VLOOKUP(G9,VLookups!$A$2:$B$7,2,FALSE))</f>
        <v>0.25</v>
      </c>
      <c r="I9" s="30">
        <f t="shared" si="2"/>
        <v>0.12195121951219513</v>
      </c>
      <c r="J9" s="30">
        <f t="shared" si="1"/>
        <v>0.99791350606912854</v>
      </c>
      <c r="K9" s="3"/>
      <c r="L9" s="35">
        <f t="shared" si="3"/>
        <v>0.99356884119851152</v>
      </c>
      <c r="M9" s="34">
        <f t="shared" si="4"/>
        <v>63.560975609756113</v>
      </c>
      <c r="N9" s="3"/>
      <c r="O9" s="3"/>
      <c r="P9" s="3"/>
      <c r="Q9" s="3"/>
    </row>
    <row r="10" spans="1:17" ht="15.75" x14ac:dyDescent="0.25">
      <c r="A10" s="64">
        <v>7</v>
      </c>
      <c r="B10" s="49"/>
      <c r="C10" s="60">
        <v>5</v>
      </c>
      <c r="D10" s="60">
        <v>8</v>
      </c>
      <c r="E10" s="60">
        <v>32</v>
      </c>
      <c r="F10" s="61">
        <f t="shared" si="0"/>
        <v>11.5</v>
      </c>
      <c r="G10" s="50" t="s">
        <v>11</v>
      </c>
      <c r="H10" s="26">
        <f>IF(OR(F10="",ISBLANK(G10)),"",VLOOKUP(G10,VLookups!$A$2:$B$7,2,FALSE))</f>
        <v>0.25</v>
      </c>
      <c r="I10" s="30">
        <f t="shared" si="2"/>
        <v>0.12195121951219513</v>
      </c>
      <c r="J10" s="30">
        <f t="shared" si="1"/>
        <v>0.9996820458785689</v>
      </c>
      <c r="K10" s="3"/>
      <c r="L10" s="35">
        <f t="shared" si="3"/>
        <v>0.99879777597384867</v>
      </c>
      <c r="M10" s="34">
        <f t="shared" si="4"/>
        <v>74.154471544715463</v>
      </c>
      <c r="N10" s="3"/>
      <c r="O10" s="3"/>
      <c r="P10" s="3"/>
      <c r="Q10" s="3"/>
    </row>
    <row r="11" spans="1:17" ht="15.75" x14ac:dyDescent="0.25">
      <c r="A11" s="64">
        <v>8</v>
      </c>
      <c r="B11" s="49"/>
      <c r="C11" s="60">
        <v>4</v>
      </c>
      <c r="D11" s="60">
        <v>8</v>
      </c>
      <c r="E11" s="60">
        <v>24</v>
      </c>
      <c r="F11" s="61">
        <f t="shared" si="0"/>
        <v>10</v>
      </c>
      <c r="G11" s="50" t="s">
        <v>10</v>
      </c>
      <c r="H11" s="26">
        <f>IF(OR(F11="",ISBLANK(G11)),"",VLOOKUP(G11,VLookups!$A$2:$B$7,2,FALSE))</f>
        <v>0.1</v>
      </c>
      <c r="I11" s="30">
        <f t="shared" si="2"/>
        <v>4.8780487804878057E-2</v>
      </c>
      <c r="J11" s="30">
        <f t="shared" si="1"/>
        <v>0.99996200777890509</v>
      </c>
      <c r="K11" s="3"/>
      <c r="L11" s="35">
        <f t="shared" si="3"/>
        <v>0.999822026828737</v>
      </c>
      <c r="M11" s="34">
        <f t="shared" si="4"/>
        <v>84.747967479674813</v>
      </c>
      <c r="N11" s="3"/>
      <c r="O11" s="3"/>
      <c r="P11" s="3"/>
      <c r="Q11" s="3"/>
    </row>
    <row r="12" spans="1:17" ht="15.75" x14ac:dyDescent="0.25">
      <c r="A12" s="64">
        <v>9</v>
      </c>
      <c r="B12" s="49"/>
      <c r="C12" s="60">
        <v>4</v>
      </c>
      <c r="D12" s="60">
        <v>6</v>
      </c>
      <c r="E12" s="60">
        <v>24</v>
      </c>
      <c r="F12" s="61">
        <f t="shared" si="0"/>
        <v>8.6666666666666661</v>
      </c>
      <c r="G12" s="50" t="s">
        <v>10</v>
      </c>
      <c r="H12" s="26">
        <f>IF(OR(F12="",ISBLANK(G12)),"",VLOOKUP(G12,VLookups!$A$2:$B$7,2,FALSE))</f>
        <v>0.1</v>
      </c>
      <c r="I12" s="30">
        <f t="shared" si="2"/>
        <v>4.8780487804878057E-2</v>
      </c>
      <c r="J12" s="30">
        <f t="shared" si="1"/>
        <v>0.99999647756242993</v>
      </c>
      <c r="K12" s="3"/>
      <c r="L12" s="35">
        <f t="shared" si="3"/>
        <v>0.99997924267066751</v>
      </c>
      <c r="M12" s="34">
        <f t="shared" si="4"/>
        <v>95.341463414634163</v>
      </c>
      <c r="N12" s="3"/>
      <c r="O12" s="3"/>
      <c r="P12" s="3"/>
      <c r="Q12" s="3"/>
    </row>
    <row r="13" spans="1:17" ht="15.75" x14ac:dyDescent="0.25">
      <c r="A13" s="64">
        <v>10</v>
      </c>
      <c r="B13" s="49"/>
      <c r="C13" s="60">
        <v>3</v>
      </c>
      <c r="D13" s="60">
        <v>6</v>
      </c>
      <c r="E13" s="60">
        <v>20</v>
      </c>
      <c r="F13" s="61">
        <f t="shared" si="0"/>
        <v>7.833333333333333</v>
      </c>
      <c r="G13" s="50" t="s">
        <v>9</v>
      </c>
      <c r="H13" s="26">
        <f>IF(OR(F13="",ISBLANK(G13)),"",VLOOKUP(G13,VLookups!$A$2:$B$7,2,FALSE))</f>
        <v>0.05</v>
      </c>
      <c r="I13" s="30">
        <f t="shared" si="2"/>
        <v>2.4390243902439029E-2</v>
      </c>
      <c r="J13" s="30">
        <f t="shared" si="1"/>
        <v>0.99999975152642495</v>
      </c>
      <c r="K13" s="3"/>
      <c r="L13" s="35">
        <f t="shared" si="3"/>
        <v>0.99999811454442744</v>
      </c>
      <c r="M13" s="34">
        <f t="shared" si="4"/>
        <v>105.93495934959351</v>
      </c>
      <c r="N13" s="3"/>
      <c r="O13" s="3"/>
      <c r="P13" s="3"/>
      <c r="Q13" s="3"/>
    </row>
    <row r="14" spans="1:17" ht="15.75" x14ac:dyDescent="0.25">
      <c r="A14" s="64">
        <v>11</v>
      </c>
      <c r="B14" s="49"/>
      <c r="C14" s="60">
        <v>3</v>
      </c>
      <c r="D14" s="60">
        <v>5</v>
      </c>
      <c r="E14" s="60">
        <v>16</v>
      </c>
      <c r="F14" s="61">
        <f t="shared" si="0"/>
        <v>6.5</v>
      </c>
      <c r="G14" s="50" t="s">
        <v>11</v>
      </c>
      <c r="H14" s="26">
        <f>IF(OR(F14="",ISBLANK(G14)),"",VLOOKUP(G14,VLookups!$A$2:$B$7,2,FALSE))</f>
        <v>0.25</v>
      </c>
      <c r="I14" s="30">
        <f t="shared" si="2"/>
        <v>0.12195121951219513</v>
      </c>
      <c r="J14" s="30">
        <f t="shared" si="1"/>
        <v>0.99999998710473981</v>
      </c>
      <c r="K14" s="3"/>
      <c r="L14" s="35">
        <f t="shared" si="3"/>
        <v>0.99999986931558238</v>
      </c>
      <c r="M14" s="34">
        <f t="shared" si="4"/>
        <v>116.52845528455286</v>
      </c>
      <c r="N14" s="3"/>
      <c r="O14" s="3"/>
      <c r="P14" s="3"/>
      <c r="Q14" s="3"/>
    </row>
    <row r="15" spans="1:17" ht="15.75" x14ac:dyDescent="0.25">
      <c r="A15" s="64">
        <v>12</v>
      </c>
      <c r="B15" s="49"/>
      <c r="C15" s="60">
        <v>2</v>
      </c>
      <c r="D15" s="60">
        <v>5</v>
      </c>
      <c r="E15" s="60">
        <v>14</v>
      </c>
      <c r="F15" s="61">
        <f t="shared" si="0"/>
        <v>6</v>
      </c>
      <c r="G15" s="50" t="s">
        <v>16</v>
      </c>
      <c r="H15" s="26">
        <f>IF(OR(F15="",ISBLANK(G15)),"",VLOOKUP(G15,VLookups!$A$2:$B$7,2,FALSE))</f>
        <v>0.2</v>
      </c>
      <c r="I15" s="30">
        <f t="shared" si="2"/>
        <v>9.7560975609756115E-2</v>
      </c>
      <c r="J15" s="30">
        <f t="shared" si="1"/>
        <v>0.99999999953551311</v>
      </c>
      <c r="K15" s="3"/>
      <c r="L15" s="35">
        <f t="shared" si="3"/>
        <v>0.99999999332012646</v>
      </c>
      <c r="M15" s="34">
        <f t="shared" si="4"/>
        <v>127.12195121951223</v>
      </c>
      <c r="N15" s="3"/>
      <c r="O15" s="3"/>
      <c r="P15" s="3"/>
      <c r="Q15" s="3"/>
    </row>
    <row r="16" spans="1:17" ht="15.75" x14ac:dyDescent="0.25">
      <c r="A16" s="64">
        <v>13</v>
      </c>
      <c r="B16" s="49"/>
      <c r="C16" s="60">
        <v>2</v>
      </c>
      <c r="D16" s="60">
        <v>4</v>
      </c>
      <c r="E16" s="60">
        <v>10</v>
      </c>
      <c r="F16" s="61">
        <f t="shared" si="0"/>
        <v>4.666666666666667</v>
      </c>
      <c r="G16" s="50" t="s">
        <v>17</v>
      </c>
      <c r="H16" s="26">
        <f>IF(OR(F16="",ISBLANK(G16)),"",VLOOKUP(G16,VLookups!$A$2:$B$7,2,FALSE))</f>
        <v>0.15</v>
      </c>
      <c r="I16" s="30">
        <f t="shared" si="2"/>
        <v>7.3170731707317083E-2</v>
      </c>
      <c r="J16" s="30">
        <f t="shared" si="1"/>
        <v>0.99999999998962219</v>
      </c>
      <c r="K16" s="3"/>
      <c r="L16" s="35">
        <f t="shared" si="3"/>
        <v>0.9999999997625677</v>
      </c>
      <c r="M16" s="34">
        <f t="shared" si="4"/>
        <v>137.71544715447158</v>
      </c>
      <c r="N16" s="3"/>
      <c r="O16" s="3"/>
      <c r="P16" s="3"/>
      <c r="Q16" s="3"/>
    </row>
    <row r="17" spans="1:17" ht="15.75" x14ac:dyDescent="0.25">
      <c r="A17" s="64">
        <v>14</v>
      </c>
      <c r="B17" s="49"/>
      <c r="C17" s="60">
        <v>1</v>
      </c>
      <c r="D17" s="60">
        <v>4</v>
      </c>
      <c r="E17" s="60">
        <v>8</v>
      </c>
      <c r="F17" s="61">
        <f t="shared" si="0"/>
        <v>4.166666666666667</v>
      </c>
      <c r="G17" s="50" t="s">
        <v>10</v>
      </c>
      <c r="H17" s="26">
        <f>IF(OR(F17="",ISBLANK(G17)),"",VLOOKUP(G17,VLookups!$A$2:$B$7,2,FALSE))</f>
        <v>0.1</v>
      </c>
      <c r="I17" s="30">
        <f t="shared" si="2"/>
        <v>4.8780487804878057E-2</v>
      </c>
      <c r="J17" s="30">
        <f t="shared" si="1"/>
        <v>0.99999999999989164</v>
      </c>
      <c r="K17" s="3"/>
      <c r="L17" s="35">
        <f t="shared" si="3"/>
        <v>0.99999999999475686</v>
      </c>
      <c r="M17" s="34">
        <f t="shared" si="4"/>
        <v>148.30894308943093</v>
      </c>
      <c r="N17" s="3"/>
      <c r="O17" s="3"/>
      <c r="P17" s="3"/>
      <c r="Q17" s="3"/>
    </row>
    <row r="18" spans="1:17" ht="15.75" x14ac:dyDescent="0.25">
      <c r="A18" s="64">
        <v>15</v>
      </c>
      <c r="B18" s="49"/>
      <c r="C18" s="60">
        <v>1</v>
      </c>
      <c r="D18" s="60">
        <v>2</v>
      </c>
      <c r="E18" s="60">
        <v>4</v>
      </c>
      <c r="F18" s="61">
        <f t="shared" si="0"/>
        <v>2.1666666666666665</v>
      </c>
      <c r="G18" s="50" t="s">
        <v>9</v>
      </c>
      <c r="H18" s="26">
        <f>IF(OR(F18="",ISBLANK(G18)),"",VLOOKUP(G18,VLookups!$A$2:$B$7,2,FALSE))</f>
        <v>0.05</v>
      </c>
      <c r="I18" s="30">
        <f t="shared" si="2"/>
        <v>2.4390243902439029E-2</v>
      </c>
      <c r="J18" s="30">
        <f t="shared" si="1"/>
        <v>1</v>
      </c>
      <c r="K18" s="3"/>
      <c r="L18" s="35">
        <f t="shared" si="3"/>
        <v>0.99999999999994582</v>
      </c>
      <c r="M18" s="34">
        <f t="shared" si="4"/>
        <v>158.90243902439028</v>
      </c>
      <c r="N18" s="3"/>
      <c r="O18" s="3"/>
      <c r="P18" s="3"/>
      <c r="Q18" s="3"/>
    </row>
    <row r="19" spans="1:17" ht="15.75" x14ac:dyDescent="0.25">
      <c r="A19" s="64">
        <v>16</v>
      </c>
      <c r="B19" s="49"/>
      <c r="C19" s="60"/>
      <c r="D19" s="60"/>
      <c r="E19" s="60"/>
      <c r="F19" s="61" t="str">
        <f t="shared" si="0"/>
        <v/>
      </c>
      <c r="G19" s="27"/>
      <c r="H19" s="26" t="str">
        <f>IF(OR(F19="",ISBLANK(G19)),"",VLOOKUP(G19,VLookups!$A$2:$B$7,2,FALSE))</f>
        <v/>
      </c>
      <c r="I19" s="30" t="str">
        <f t="shared" si="2"/>
        <v/>
      </c>
      <c r="J19" s="30" t="str">
        <f t="shared" si="1"/>
        <v/>
      </c>
      <c r="K19" s="3"/>
      <c r="L19" s="35" t="str">
        <f t="shared" si="3"/>
        <v/>
      </c>
      <c r="M19" s="34" t="str">
        <f t="shared" si="4"/>
        <v/>
      </c>
      <c r="N19" s="3"/>
      <c r="O19" s="3"/>
      <c r="P19" s="3"/>
      <c r="Q19" s="3"/>
    </row>
    <row r="20" spans="1:17" ht="15.75" x14ac:dyDescent="0.25">
      <c r="A20" s="64">
        <v>17</v>
      </c>
      <c r="B20" s="49"/>
      <c r="C20" s="60"/>
      <c r="D20" s="60"/>
      <c r="E20" s="60"/>
      <c r="F20" s="61" t="str">
        <f t="shared" si="0"/>
        <v/>
      </c>
      <c r="G20" s="27"/>
      <c r="H20" s="26" t="str">
        <f>IF(OR(F20="",ISBLANK(G20)),"",VLOOKUP(G20,VLookups!$A$2:$B$7,2,FALSE))</f>
        <v/>
      </c>
      <c r="I20" s="30" t="str">
        <f t="shared" si="2"/>
        <v/>
      </c>
      <c r="J20" s="30" t="str">
        <f t="shared" si="1"/>
        <v/>
      </c>
      <c r="K20" s="3"/>
      <c r="L20" s="35" t="str">
        <f t="shared" si="3"/>
        <v/>
      </c>
      <c r="M20" s="34" t="str">
        <f t="shared" si="4"/>
        <v/>
      </c>
      <c r="N20" s="3"/>
      <c r="O20" s="3"/>
      <c r="P20" s="3"/>
      <c r="Q20" s="3"/>
    </row>
    <row r="21" spans="1:17" ht="15.75" x14ac:dyDescent="0.25">
      <c r="A21" s="64">
        <v>18</v>
      </c>
      <c r="B21" s="49"/>
      <c r="C21" s="60"/>
      <c r="D21" s="60"/>
      <c r="E21" s="60"/>
      <c r="F21" s="61" t="str">
        <f t="shared" si="0"/>
        <v/>
      </c>
      <c r="G21" s="27"/>
      <c r="H21" s="26" t="str">
        <f>IF(OR(F21="",ISBLANK(G21)),"",VLOOKUP(G21,VLookups!$A$2:$B$7,2,FALSE))</f>
        <v/>
      </c>
      <c r="I21" s="30" t="str">
        <f t="shared" si="2"/>
        <v/>
      </c>
      <c r="J21" s="30" t="str">
        <f t="shared" si="1"/>
        <v/>
      </c>
      <c r="K21" s="3"/>
      <c r="L21" s="35" t="str">
        <f t="shared" si="3"/>
        <v/>
      </c>
      <c r="M21" s="34" t="str">
        <f t="shared" si="4"/>
        <v/>
      </c>
      <c r="N21" s="3"/>
      <c r="O21" s="3"/>
      <c r="P21" s="3"/>
      <c r="Q21" s="3"/>
    </row>
    <row r="22" spans="1:17" ht="15.75" x14ac:dyDescent="0.25">
      <c r="A22" s="64">
        <v>19</v>
      </c>
      <c r="B22" s="49"/>
      <c r="C22" s="60"/>
      <c r="D22" s="60"/>
      <c r="E22" s="60"/>
      <c r="F22" s="61" t="str">
        <f t="shared" si="0"/>
        <v/>
      </c>
      <c r="G22" s="27"/>
      <c r="H22" s="26" t="str">
        <f>IF(OR(F22="",ISBLANK(G22)),"",VLOOKUP(G22,VLookups!$A$2:$B$7,2,FALSE))</f>
        <v/>
      </c>
      <c r="I22" s="30" t="str">
        <f t="shared" si="2"/>
        <v/>
      </c>
      <c r="J22" s="30" t="str">
        <f t="shared" si="1"/>
        <v/>
      </c>
      <c r="K22" s="3"/>
      <c r="L22" s="35" t="str">
        <f t="shared" si="3"/>
        <v/>
      </c>
      <c r="M22" s="34" t="str">
        <f t="shared" si="4"/>
        <v/>
      </c>
      <c r="N22" s="3"/>
      <c r="O22" s="3"/>
      <c r="P22" s="3"/>
      <c r="Q22" s="3"/>
    </row>
    <row r="23" spans="1:17" ht="15.75" x14ac:dyDescent="0.25">
      <c r="A23" s="64">
        <v>20</v>
      </c>
      <c r="B23" s="49"/>
      <c r="C23" s="60"/>
      <c r="D23" s="60"/>
      <c r="E23" s="60"/>
      <c r="F23" s="61" t="str">
        <f t="shared" si="0"/>
        <v/>
      </c>
      <c r="G23" s="27"/>
      <c r="H23" s="26" t="str">
        <f>IF(OR(F23="",ISBLANK(G23)),"",VLOOKUP(G23,VLookups!$A$2:$B$7,2,FALSE))</f>
        <v/>
      </c>
      <c r="I23" s="30" t="str">
        <f t="shared" si="2"/>
        <v/>
      </c>
      <c r="J23" s="30" t="str">
        <f t="shared" si="1"/>
        <v/>
      </c>
      <c r="K23" s="3"/>
      <c r="L23" s="35" t="str">
        <f t="shared" si="3"/>
        <v/>
      </c>
      <c r="M23" s="34" t="str">
        <f t="shared" si="4"/>
        <v/>
      </c>
      <c r="N23" s="3"/>
      <c r="O23" s="3"/>
      <c r="P23" s="3"/>
      <c r="Q23" s="3"/>
    </row>
    <row r="24" spans="1:17" x14ac:dyDescent="0.25">
      <c r="A24" s="16"/>
      <c r="B24" s="16"/>
      <c r="C24" s="25"/>
      <c r="D24" s="3"/>
      <c r="E24" s="29" t="s">
        <v>14</v>
      </c>
      <c r="F24" s="62">
        <f>SUM(F4:F23)</f>
        <v>165.99999999999997</v>
      </c>
      <c r="G24" s="2"/>
      <c r="H24" s="28">
        <f>IF(COUNT(H4:H23)&gt;0,AVERAGE(H4:H23),"")</f>
        <v>0.13666666666666666</v>
      </c>
      <c r="I24" s="3"/>
      <c r="J24" s="3"/>
      <c r="K24" s="3"/>
      <c r="L24" s="3"/>
      <c r="M24" s="3"/>
      <c r="N24" s="3"/>
      <c r="O24" s="3"/>
      <c r="P24" s="3"/>
      <c r="Q24" s="3"/>
    </row>
    <row r="25" spans="1:17" x14ac:dyDescent="0.25">
      <c r="A25" s="2"/>
      <c r="B25" s="2"/>
      <c r="C25" s="3"/>
      <c r="D25" s="3"/>
      <c r="E25" s="23" t="s">
        <v>15</v>
      </c>
      <c r="F25" s="63">
        <f>IF(COUNT(F4:F23)&gt;0,AVERAGE(F4:F23),"")</f>
        <v>11.066666666666665</v>
      </c>
      <c r="G25" s="2"/>
      <c r="H25" s="3"/>
      <c r="I25" s="3"/>
      <c r="J25" s="3"/>
      <c r="K25" s="3"/>
      <c r="L25" s="3"/>
      <c r="M25" s="3"/>
      <c r="N25" s="3"/>
      <c r="O25" s="3"/>
      <c r="P25" s="3"/>
      <c r="Q25" s="3"/>
    </row>
    <row r="26" spans="1:17" x14ac:dyDescent="0.25">
      <c r="A26" s="3"/>
      <c r="B26" s="3"/>
      <c r="C26" s="3"/>
      <c r="D26" s="3"/>
      <c r="E26" s="23" t="s">
        <v>41</v>
      </c>
      <c r="F26" s="63">
        <f>IF(COUNT(F4:I23)&gt;0,SUMPRODUCT(F4:F23,I4:I23),"")</f>
        <v>10.593495934959352</v>
      </c>
      <c r="G26" s="2"/>
      <c r="H26" s="3"/>
      <c r="I26" s="3"/>
      <c r="J26" s="3"/>
      <c r="K26" s="3"/>
      <c r="L26" s="3"/>
      <c r="M26" s="3"/>
      <c r="N26" s="3"/>
      <c r="O26" s="3"/>
      <c r="P26" s="3"/>
      <c r="Q26" s="3"/>
    </row>
    <row r="27" spans="1:17" x14ac:dyDescent="0.25">
      <c r="A27" s="3"/>
      <c r="B27" s="3"/>
      <c r="C27" s="3"/>
      <c r="D27" s="3"/>
      <c r="E27" s="3"/>
      <c r="F27" s="3"/>
      <c r="G27" s="2"/>
      <c r="H27" s="3"/>
      <c r="I27" s="3"/>
      <c r="J27" s="3"/>
      <c r="K27" s="3"/>
      <c r="L27" s="3"/>
      <c r="M27" s="3"/>
      <c r="N27" s="3"/>
      <c r="O27" s="3"/>
      <c r="P27" s="3"/>
      <c r="Q27" s="3"/>
    </row>
    <row r="28" spans="1:17" x14ac:dyDescent="0.25">
      <c r="A28" s="4" t="s">
        <v>34</v>
      </c>
      <c r="B28" s="45"/>
      <c r="C28" s="5"/>
      <c r="D28" s="5"/>
      <c r="E28" s="5"/>
      <c r="F28" s="5"/>
      <c r="G28" s="6"/>
      <c r="H28" s="5"/>
      <c r="I28" s="5"/>
      <c r="J28" s="5"/>
      <c r="K28" s="5"/>
      <c r="L28" s="5"/>
      <c r="M28" s="5"/>
      <c r="N28" s="5"/>
      <c r="O28" s="24"/>
      <c r="P28" s="3"/>
      <c r="Q28" s="3"/>
    </row>
    <row r="29" spans="1:17" x14ac:dyDescent="0.25">
      <c r="A29" s="7" t="s">
        <v>37</v>
      </c>
      <c r="B29" s="8"/>
      <c r="C29" s="8"/>
      <c r="D29" s="8"/>
      <c r="E29" s="8"/>
      <c r="F29" s="8"/>
      <c r="G29" s="9"/>
      <c r="H29" s="8"/>
      <c r="I29" s="8"/>
      <c r="J29" s="8"/>
      <c r="K29" s="8"/>
      <c r="L29" s="8"/>
      <c r="M29" s="8"/>
      <c r="N29" s="8"/>
      <c r="O29" s="10"/>
      <c r="P29" s="3"/>
      <c r="Q29" s="3"/>
    </row>
    <row r="30" spans="1:17" x14ac:dyDescent="0.25">
      <c r="A30" s="7" t="s">
        <v>38</v>
      </c>
      <c r="B30" s="8"/>
      <c r="C30" s="8"/>
      <c r="D30" s="8"/>
      <c r="E30" s="8"/>
      <c r="F30" s="8"/>
      <c r="G30" s="9"/>
      <c r="H30" s="8"/>
      <c r="I30" s="8"/>
      <c r="J30" s="8"/>
      <c r="K30" s="8"/>
      <c r="L30" s="8"/>
      <c r="M30" s="8"/>
      <c r="N30" s="8"/>
      <c r="O30" s="10"/>
      <c r="P30" s="3"/>
      <c r="Q30" s="3"/>
    </row>
    <row r="31" spans="1:17" x14ac:dyDescent="0.25">
      <c r="A31" s="7" t="s">
        <v>39</v>
      </c>
      <c r="B31" s="8"/>
      <c r="C31" s="8"/>
      <c r="D31" s="8"/>
      <c r="E31" s="8"/>
      <c r="F31" s="8"/>
      <c r="G31" s="9"/>
      <c r="H31" s="8"/>
      <c r="I31" s="8"/>
      <c r="J31" s="8"/>
      <c r="K31" s="8"/>
      <c r="L31" s="8"/>
      <c r="M31" s="8"/>
      <c r="N31" s="8"/>
      <c r="O31" s="10"/>
      <c r="P31" s="3"/>
      <c r="Q31" s="3"/>
    </row>
    <row r="32" spans="1:17" s="41" customFormat="1" x14ac:dyDescent="0.25">
      <c r="A32" s="38" t="s">
        <v>48</v>
      </c>
      <c r="B32" s="8"/>
      <c r="C32" s="8"/>
      <c r="D32" s="8"/>
      <c r="E32" s="8"/>
      <c r="F32" s="8"/>
      <c r="G32" s="9"/>
      <c r="H32" s="8"/>
      <c r="I32" s="8"/>
      <c r="J32" s="8"/>
      <c r="K32" s="8"/>
      <c r="L32" s="8"/>
      <c r="M32" s="8"/>
      <c r="N32" s="8"/>
      <c r="O32" s="10"/>
      <c r="P32" s="3"/>
      <c r="Q32" s="3"/>
    </row>
    <row r="33" spans="1:17" x14ac:dyDescent="0.25">
      <c r="A33" s="7"/>
      <c r="B33" s="8"/>
      <c r="C33" s="8"/>
      <c r="D33" s="8"/>
      <c r="E33" s="8"/>
      <c r="F33" s="8"/>
      <c r="G33" s="9"/>
      <c r="H33" s="8"/>
      <c r="I33" s="8"/>
      <c r="J33" s="8"/>
      <c r="K33" s="8"/>
      <c r="L33" s="8"/>
      <c r="M33" s="8"/>
      <c r="N33" s="8"/>
      <c r="O33" s="10"/>
      <c r="P33" s="3"/>
      <c r="Q33" s="3"/>
    </row>
    <row r="34" spans="1:17" x14ac:dyDescent="0.25">
      <c r="A34" s="36" t="s">
        <v>33</v>
      </c>
      <c r="B34" s="46"/>
      <c r="C34" s="8"/>
      <c r="D34" s="8"/>
      <c r="E34" s="8"/>
      <c r="F34" s="8"/>
      <c r="G34" s="9"/>
      <c r="H34" s="8"/>
      <c r="I34" s="8"/>
      <c r="J34" s="8"/>
      <c r="K34" s="8"/>
      <c r="L34" s="8"/>
      <c r="M34" s="8"/>
      <c r="N34" s="8"/>
      <c r="O34" s="10"/>
      <c r="P34" s="3"/>
      <c r="Q34" s="3"/>
    </row>
    <row r="35" spans="1:17" x14ac:dyDescent="0.25">
      <c r="A35" s="37" t="s">
        <v>25</v>
      </c>
      <c r="B35" s="47"/>
      <c r="C35" s="8"/>
      <c r="D35" s="8"/>
      <c r="E35" s="8"/>
      <c r="F35" s="8"/>
      <c r="G35" s="9"/>
      <c r="H35" s="8"/>
      <c r="I35" s="8"/>
      <c r="J35" s="8"/>
      <c r="K35" s="8"/>
      <c r="L35" s="8"/>
      <c r="M35" s="8"/>
      <c r="N35" s="8"/>
      <c r="O35" s="10"/>
      <c r="P35" s="3"/>
      <c r="Q35" s="3"/>
    </row>
    <row r="36" spans="1:17" x14ac:dyDescent="0.25">
      <c r="A36" s="37" t="s">
        <v>26</v>
      </c>
      <c r="B36" s="47"/>
      <c r="C36" s="8"/>
      <c r="D36" s="8"/>
      <c r="E36" s="8"/>
      <c r="F36" s="8"/>
      <c r="G36" s="9"/>
      <c r="H36" s="8"/>
      <c r="I36" s="8"/>
      <c r="J36" s="8"/>
      <c r="K36" s="8"/>
      <c r="L36" s="8"/>
      <c r="M36" s="8"/>
      <c r="N36" s="8"/>
      <c r="O36" s="10"/>
      <c r="P36" s="3"/>
      <c r="Q36" s="3"/>
    </row>
    <row r="37" spans="1:17" x14ac:dyDescent="0.25">
      <c r="A37" s="7" t="s">
        <v>70</v>
      </c>
      <c r="B37" s="8"/>
      <c r="C37" s="8"/>
      <c r="D37" s="8"/>
      <c r="E37" s="8"/>
      <c r="F37" s="8"/>
      <c r="G37" s="9"/>
      <c r="H37" s="8"/>
      <c r="I37" s="8"/>
      <c r="J37" s="8"/>
      <c r="K37" s="8"/>
      <c r="L37" s="8"/>
      <c r="M37" s="8"/>
      <c r="N37" s="8"/>
      <c r="O37" s="10"/>
      <c r="P37" s="3"/>
      <c r="Q37" s="3"/>
    </row>
    <row r="38" spans="1:17" x14ac:dyDescent="0.25">
      <c r="A38" s="7"/>
      <c r="B38" s="8"/>
      <c r="C38" s="8"/>
      <c r="D38" s="8"/>
      <c r="E38" s="8"/>
      <c r="F38" s="8"/>
      <c r="G38" s="9"/>
      <c r="H38" s="8"/>
      <c r="I38" s="8"/>
      <c r="J38" s="8"/>
      <c r="K38" s="8"/>
      <c r="L38" s="8"/>
      <c r="M38" s="8"/>
      <c r="N38" s="8"/>
      <c r="O38" s="10"/>
      <c r="P38" s="3"/>
      <c r="Q38" s="3"/>
    </row>
    <row r="39" spans="1:17" x14ac:dyDescent="0.25">
      <c r="A39" s="36" t="s">
        <v>27</v>
      </c>
      <c r="B39" s="46"/>
      <c r="C39" s="8"/>
      <c r="D39" s="8"/>
      <c r="E39" s="8"/>
      <c r="F39" s="8"/>
      <c r="G39" s="9"/>
      <c r="H39" s="8"/>
      <c r="I39" s="8"/>
      <c r="J39" s="8"/>
      <c r="K39" s="8"/>
      <c r="L39" s="8"/>
      <c r="M39" s="8"/>
      <c r="N39" s="8"/>
      <c r="O39" s="10"/>
      <c r="P39" s="3"/>
      <c r="Q39" s="3"/>
    </row>
    <row r="40" spans="1:17" x14ac:dyDescent="0.25">
      <c r="A40" s="7" t="s">
        <v>69</v>
      </c>
      <c r="B40" s="8"/>
      <c r="C40" s="8"/>
      <c r="D40" s="8"/>
      <c r="E40" s="8"/>
      <c r="F40" s="8"/>
      <c r="G40" s="9"/>
      <c r="H40" s="8"/>
      <c r="I40" s="8"/>
      <c r="J40" s="8"/>
      <c r="K40" s="8"/>
      <c r="L40" s="8"/>
      <c r="M40" s="8"/>
      <c r="N40" s="8"/>
      <c r="O40" s="10"/>
      <c r="P40" s="3"/>
      <c r="Q40" s="3"/>
    </row>
    <row r="41" spans="1:17" x14ac:dyDescent="0.25">
      <c r="A41" s="38" t="s">
        <v>68</v>
      </c>
      <c r="B41" s="48"/>
      <c r="C41" s="8"/>
      <c r="D41" s="8"/>
      <c r="E41" s="8"/>
      <c r="F41" s="8"/>
      <c r="G41" s="9"/>
      <c r="H41" s="8"/>
      <c r="I41" s="8"/>
      <c r="J41" s="8"/>
      <c r="K41" s="8"/>
      <c r="L41" s="8"/>
      <c r="M41" s="8"/>
      <c r="N41" s="8"/>
      <c r="O41" s="10"/>
      <c r="P41" s="3"/>
      <c r="Q41" s="3"/>
    </row>
    <row r="42" spans="1:17" x14ac:dyDescent="0.25">
      <c r="A42" s="11"/>
      <c r="B42" s="12"/>
      <c r="C42" s="12"/>
      <c r="D42" s="12"/>
      <c r="E42" s="12"/>
      <c r="F42" s="12"/>
      <c r="G42" s="13"/>
      <c r="H42" s="12"/>
      <c r="I42" s="12"/>
      <c r="J42" s="12"/>
      <c r="K42" s="12"/>
      <c r="L42" s="12"/>
      <c r="M42" s="12"/>
      <c r="N42" s="12"/>
      <c r="O42" s="14"/>
      <c r="P42" s="3"/>
      <c r="Q42" s="3"/>
    </row>
    <row r="43" spans="1:17" x14ac:dyDescent="0.25">
      <c r="A43" s="2"/>
      <c r="B43" s="2"/>
      <c r="C43" s="3"/>
      <c r="D43" s="3"/>
      <c r="E43" s="3"/>
      <c r="F43" s="3"/>
      <c r="G43" s="2"/>
      <c r="H43" s="3"/>
      <c r="I43" s="3"/>
      <c r="J43" s="3"/>
      <c r="K43" s="3"/>
      <c r="L43" s="3"/>
      <c r="M43" s="3"/>
      <c r="N43" s="3"/>
      <c r="O43" s="3"/>
      <c r="P43" s="3"/>
      <c r="Q43" s="3"/>
    </row>
    <row r="44" spans="1:17" x14ac:dyDescent="0.25">
      <c r="A44" s="2"/>
      <c r="B44" s="15" t="str">
        <f>CONCATENATE("Version ",'Change Log'!$B$2," - © 2017, © 2016-2017, William W. Davis, MSPM, PMP")</f>
        <v>Version 1.1 - © 2017, © 2016-2017, William W. Davis, MSPM, PMP</v>
      </c>
      <c r="C44" s="3"/>
      <c r="D44" s="3"/>
      <c r="E44" s="3"/>
      <c r="F44" s="3"/>
      <c r="G44" s="2"/>
      <c r="H44" s="3"/>
      <c r="I44" s="3"/>
      <c r="J44" s="3"/>
      <c r="K44" s="3"/>
      <c r="L44" s="3"/>
      <c r="M44" s="3"/>
      <c r="N44" s="3"/>
      <c r="O44" s="3"/>
      <c r="P44" s="3"/>
      <c r="Q44" s="3"/>
    </row>
    <row r="45" spans="1:17" x14ac:dyDescent="0.25">
      <c r="A45" s="2"/>
      <c r="B45" s="72" t="s">
        <v>61</v>
      </c>
      <c r="C45" s="72"/>
      <c r="D45" s="72"/>
      <c r="E45" s="72"/>
      <c r="F45" s="72"/>
      <c r="G45" s="72"/>
      <c r="H45" s="3"/>
      <c r="I45" s="3"/>
      <c r="J45" s="3"/>
      <c r="K45" s="3"/>
      <c r="L45" s="3"/>
      <c r="M45" s="3"/>
      <c r="N45" s="3"/>
      <c r="O45" s="3"/>
      <c r="P45" s="3"/>
      <c r="Q45" s="3"/>
    </row>
    <row r="46" spans="1:17" x14ac:dyDescent="0.25">
      <c r="A46" s="2"/>
      <c r="B46" s="72" t="s">
        <v>50</v>
      </c>
      <c r="C46" s="72"/>
      <c r="D46" s="72"/>
      <c r="E46" s="72"/>
      <c r="F46" s="72"/>
      <c r="G46" s="72"/>
      <c r="H46" s="3"/>
      <c r="I46" s="3"/>
      <c r="J46" s="3"/>
      <c r="K46" s="3"/>
      <c r="L46" s="3"/>
      <c r="M46" s="3"/>
      <c r="N46" s="3"/>
      <c r="O46" s="3"/>
      <c r="P46" s="3"/>
      <c r="Q46" s="3"/>
    </row>
    <row r="47" spans="1:17" x14ac:dyDescent="0.25">
      <c r="A47" s="2"/>
      <c r="B47" s="15" t="s">
        <v>77</v>
      </c>
      <c r="C47" s="3"/>
      <c r="D47" s="3"/>
      <c r="E47" s="3"/>
      <c r="F47" s="3"/>
      <c r="G47" s="2"/>
      <c r="H47" s="3"/>
      <c r="I47" s="3"/>
      <c r="J47" s="3"/>
      <c r="K47" s="3"/>
      <c r="L47" s="3"/>
      <c r="M47" s="3"/>
      <c r="N47" s="3"/>
      <c r="O47" s="3"/>
      <c r="P47" s="3"/>
      <c r="Q47" s="3"/>
    </row>
    <row r="48" spans="1:17" x14ac:dyDescent="0.25">
      <c r="A48" s="2"/>
      <c r="B48" s="15" t="s">
        <v>78</v>
      </c>
      <c r="C48" s="3"/>
      <c r="D48" s="3"/>
      <c r="E48" s="3"/>
      <c r="F48" s="3"/>
      <c r="G48" s="2"/>
      <c r="H48" s="3"/>
      <c r="I48" s="3"/>
      <c r="J48" s="3"/>
      <c r="K48" s="3"/>
      <c r="L48" s="3"/>
      <c r="M48" s="3"/>
      <c r="N48" s="3"/>
      <c r="O48" s="3"/>
      <c r="P48" s="3"/>
      <c r="Q48" s="3"/>
    </row>
    <row r="49" spans="1:17" x14ac:dyDescent="0.25">
      <c r="A49" s="2"/>
      <c r="B49" s="15" t="s">
        <v>73</v>
      </c>
      <c r="C49" s="3"/>
      <c r="D49" s="3"/>
      <c r="E49" s="3"/>
      <c r="F49" s="3"/>
      <c r="G49" s="2"/>
      <c r="H49" s="3"/>
      <c r="I49" s="3"/>
      <c r="J49" s="3"/>
      <c r="K49" s="3"/>
      <c r="L49" s="3"/>
      <c r="M49" s="3"/>
      <c r="N49" s="3"/>
      <c r="O49" s="3"/>
      <c r="P49" s="3"/>
      <c r="Q49" s="3"/>
    </row>
    <row r="50" spans="1:17" x14ac:dyDescent="0.25">
      <c r="A50" s="2"/>
      <c r="B50" s="15"/>
      <c r="C50" s="3"/>
      <c r="D50" s="3"/>
      <c r="E50" s="3"/>
      <c r="F50" s="3"/>
      <c r="G50" s="2"/>
      <c r="H50" s="3"/>
      <c r="I50" s="3"/>
      <c r="J50" s="3"/>
      <c r="K50" s="3"/>
      <c r="L50" s="3"/>
      <c r="M50" s="3"/>
      <c r="N50" s="3"/>
      <c r="O50" s="3"/>
      <c r="P50" s="3"/>
      <c r="Q50" s="3"/>
    </row>
    <row r="51" spans="1:17" x14ac:dyDescent="0.25">
      <c r="A51" s="2"/>
      <c r="B51" s="15" t="s">
        <v>75</v>
      </c>
      <c r="C51" s="3"/>
      <c r="D51" s="3"/>
      <c r="E51" s="3"/>
      <c r="F51" s="3"/>
      <c r="G51" s="2"/>
      <c r="H51" s="3"/>
      <c r="I51" s="3"/>
      <c r="J51" s="3"/>
      <c r="K51" s="3"/>
      <c r="L51" s="3"/>
      <c r="M51" s="3"/>
      <c r="N51" s="3"/>
      <c r="O51" s="3"/>
      <c r="P51" s="3"/>
      <c r="Q51" s="3"/>
    </row>
    <row r="52" spans="1:17" x14ac:dyDescent="0.25">
      <c r="A52" s="15"/>
      <c r="B52" s="15" t="s">
        <v>76</v>
      </c>
      <c r="C52" s="3"/>
      <c r="D52" s="3"/>
      <c r="E52" s="3"/>
      <c r="F52" s="3"/>
      <c r="G52" s="2"/>
      <c r="H52" s="3"/>
      <c r="I52" s="3"/>
      <c r="J52" s="3"/>
      <c r="K52" s="3"/>
      <c r="L52" s="3"/>
      <c r="M52" s="3"/>
      <c r="N52" s="3"/>
      <c r="O52" s="3"/>
      <c r="P52" s="3"/>
      <c r="Q52" s="3"/>
    </row>
    <row r="53" spans="1:17" x14ac:dyDescent="0.25">
      <c r="A53" s="2"/>
      <c r="B53" s="15" t="s">
        <v>74</v>
      </c>
      <c r="C53" s="3"/>
      <c r="D53" s="3"/>
      <c r="E53" s="3"/>
      <c r="F53" s="3"/>
      <c r="G53" s="2"/>
      <c r="H53" s="3"/>
      <c r="I53" s="3"/>
      <c r="J53" s="3"/>
      <c r="K53" s="3"/>
      <c r="L53" s="3"/>
      <c r="M53" s="3"/>
      <c r="N53" s="3"/>
      <c r="O53" s="3"/>
      <c r="P53" s="3"/>
      <c r="Q53" s="3"/>
    </row>
    <row r="54" spans="1:17" x14ac:dyDescent="0.25">
      <c r="A54" s="2"/>
      <c r="B54" s="2"/>
      <c r="C54" s="3"/>
      <c r="D54" s="3"/>
      <c r="E54" s="3"/>
      <c r="F54" s="3"/>
      <c r="G54" s="2"/>
      <c r="H54" s="3"/>
      <c r="I54" s="3"/>
      <c r="J54" s="3"/>
      <c r="K54" s="3"/>
      <c r="L54" s="3"/>
      <c r="M54" s="3"/>
      <c r="N54" s="3"/>
      <c r="O54" s="3"/>
      <c r="P54" s="3"/>
      <c r="Q54" s="3"/>
    </row>
    <row r="65" spans="1:2" x14ac:dyDescent="0.25">
      <c r="A65"/>
      <c r="B65" s="41"/>
    </row>
    <row r="66" spans="1:2" x14ac:dyDescent="0.25">
      <c r="A66"/>
      <c r="B66" s="41"/>
    </row>
    <row r="67" spans="1:2" x14ac:dyDescent="0.25">
      <c r="A67"/>
      <c r="B67" s="41"/>
    </row>
    <row r="68" spans="1:2" x14ac:dyDescent="0.25">
      <c r="A68"/>
      <c r="B68" s="41"/>
    </row>
    <row r="69" spans="1:2" x14ac:dyDescent="0.25">
      <c r="A69"/>
      <c r="B69" s="41"/>
    </row>
    <row r="70" spans="1:2" x14ac:dyDescent="0.25">
      <c r="A70"/>
      <c r="B70" s="41"/>
    </row>
    <row r="71" spans="1:2" x14ac:dyDescent="0.25">
      <c r="A71"/>
      <c r="B71" s="41"/>
    </row>
    <row r="72" spans="1:2" x14ac:dyDescent="0.25">
      <c r="A72"/>
      <c r="B72" s="41"/>
    </row>
    <row r="73" spans="1:2" x14ac:dyDescent="0.25">
      <c r="A73"/>
      <c r="B73" s="41"/>
    </row>
    <row r="74" spans="1:2" x14ac:dyDescent="0.25">
      <c r="A74"/>
      <c r="B74" s="41"/>
    </row>
    <row r="75" spans="1:2" x14ac:dyDescent="0.25">
      <c r="A75"/>
      <c r="B75" s="41"/>
    </row>
    <row r="76" spans="1:2" x14ac:dyDescent="0.25">
      <c r="A76"/>
      <c r="B76" s="41"/>
    </row>
    <row r="77" spans="1:2" x14ac:dyDescent="0.25">
      <c r="A77"/>
      <c r="B77" s="41"/>
    </row>
    <row r="78" spans="1:2" x14ac:dyDescent="0.25">
      <c r="A78"/>
      <c r="B78" s="41"/>
    </row>
    <row r="79" spans="1:2" x14ac:dyDescent="0.25">
      <c r="A79"/>
      <c r="B79" s="41"/>
    </row>
    <row r="80" spans="1:2" x14ac:dyDescent="0.25">
      <c r="A80"/>
      <c r="B80" s="41"/>
    </row>
    <row r="81" spans="1:2" x14ac:dyDescent="0.25">
      <c r="A81"/>
      <c r="B81" s="41"/>
    </row>
    <row r="82" spans="1:2" x14ac:dyDescent="0.25">
      <c r="A82"/>
      <c r="B82" s="41"/>
    </row>
    <row r="83" spans="1:2" x14ac:dyDescent="0.25">
      <c r="A83"/>
      <c r="B83" s="41"/>
    </row>
    <row r="84" spans="1:2" x14ac:dyDescent="0.25">
      <c r="A84"/>
      <c r="B84" s="41"/>
    </row>
    <row r="85" spans="1:2" x14ac:dyDescent="0.25">
      <c r="A85"/>
      <c r="B85" s="41"/>
    </row>
    <row r="86" spans="1:2" x14ac:dyDescent="0.25">
      <c r="A86"/>
      <c r="B86" s="41"/>
    </row>
    <row r="87" spans="1:2" x14ac:dyDescent="0.25">
      <c r="A87"/>
      <c r="B87" s="41"/>
    </row>
    <row r="88" spans="1:2" x14ac:dyDescent="0.25">
      <c r="A88"/>
      <c r="B88" s="41"/>
    </row>
    <row r="89" spans="1:2" x14ac:dyDescent="0.25">
      <c r="A89"/>
      <c r="B89" s="41"/>
    </row>
    <row r="90" spans="1:2" x14ac:dyDescent="0.25">
      <c r="A90"/>
      <c r="B90" s="41"/>
    </row>
    <row r="91" spans="1:2" x14ac:dyDescent="0.25">
      <c r="A91"/>
      <c r="B91" s="41"/>
    </row>
    <row r="92" spans="1:2" x14ac:dyDescent="0.25">
      <c r="A92"/>
      <c r="B92" s="41"/>
    </row>
    <row r="93" spans="1:2" x14ac:dyDescent="0.25">
      <c r="A93"/>
      <c r="B93" s="41"/>
    </row>
    <row r="94" spans="1:2" x14ac:dyDescent="0.25">
      <c r="A94"/>
      <c r="B94" s="41"/>
    </row>
    <row r="95" spans="1:2" x14ac:dyDescent="0.25">
      <c r="A95"/>
      <c r="B95" s="41"/>
    </row>
    <row r="96" spans="1:2" x14ac:dyDescent="0.25">
      <c r="A96"/>
      <c r="B96" s="41"/>
    </row>
    <row r="97" spans="1:2" x14ac:dyDescent="0.25">
      <c r="A97"/>
      <c r="B97" s="41"/>
    </row>
    <row r="98" spans="1:2" x14ac:dyDescent="0.25">
      <c r="A98"/>
      <c r="B98" s="41"/>
    </row>
    <row r="99" spans="1:2" x14ac:dyDescent="0.25">
      <c r="A99"/>
      <c r="B99" s="41"/>
    </row>
    <row r="100" spans="1:2" x14ac:dyDescent="0.25">
      <c r="A100"/>
      <c r="B100" s="41"/>
    </row>
    <row r="101" spans="1:2" x14ac:dyDescent="0.25">
      <c r="A101"/>
      <c r="B101" s="41"/>
    </row>
    <row r="102" spans="1:2" x14ac:dyDescent="0.25">
      <c r="A102"/>
      <c r="B102" s="41"/>
    </row>
    <row r="103" spans="1:2" x14ac:dyDescent="0.25">
      <c r="A103"/>
      <c r="B103" s="41"/>
    </row>
    <row r="104" spans="1:2" x14ac:dyDescent="0.25">
      <c r="A104"/>
      <c r="B104" s="41"/>
    </row>
    <row r="105" spans="1:2" x14ac:dyDescent="0.25">
      <c r="A105"/>
      <c r="B105" s="41"/>
    </row>
    <row r="106" spans="1:2" x14ac:dyDescent="0.25">
      <c r="A106"/>
      <c r="B106" s="41"/>
    </row>
    <row r="107" spans="1:2" x14ac:dyDescent="0.25">
      <c r="A107"/>
      <c r="B107" s="41"/>
    </row>
    <row r="108" spans="1:2" x14ac:dyDescent="0.25">
      <c r="A108"/>
      <c r="B108" s="41"/>
    </row>
    <row r="109" spans="1:2" x14ac:dyDescent="0.25">
      <c r="A109"/>
      <c r="B109" s="41"/>
    </row>
    <row r="110" spans="1:2" x14ac:dyDescent="0.25">
      <c r="A110"/>
      <c r="B110" s="41"/>
    </row>
    <row r="111" spans="1:2" x14ac:dyDescent="0.25">
      <c r="A111"/>
      <c r="B111" s="41"/>
    </row>
    <row r="112" spans="1:2" x14ac:dyDescent="0.25">
      <c r="A112"/>
      <c r="B112" s="41"/>
    </row>
    <row r="113" spans="1:2" x14ac:dyDescent="0.25">
      <c r="A113"/>
      <c r="B113" s="41"/>
    </row>
    <row r="114" spans="1:2" x14ac:dyDescent="0.25">
      <c r="A114"/>
      <c r="B114" s="41"/>
    </row>
    <row r="115" spans="1:2" x14ac:dyDescent="0.25">
      <c r="A115"/>
      <c r="B115" s="41"/>
    </row>
    <row r="116" spans="1:2" x14ac:dyDescent="0.25">
      <c r="A116"/>
      <c r="B116" s="41"/>
    </row>
    <row r="117" spans="1:2" x14ac:dyDescent="0.25">
      <c r="A117"/>
      <c r="B117" s="41"/>
    </row>
    <row r="118" spans="1:2" x14ac:dyDescent="0.25">
      <c r="A118"/>
      <c r="B118" s="41"/>
    </row>
    <row r="119" spans="1:2" x14ac:dyDescent="0.25">
      <c r="A119"/>
      <c r="B119" s="41"/>
    </row>
    <row r="120" spans="1:2" x14ac:dyDescent="0.25">
      <c r="A120"/>
      <c r="B120" s="41"/>
    </row>
    <row r="121" spans="1:2" x14ac:dyDescent="0.25">
      <c r="A121"/>
      <c r="B121" s="41"/>
    </row>
    <row r="122" spans="1:2" x14ac:dyDescent="0.25">
      <c r="A122"/>
      <c r="B122" s="41"/>
    </row>
    <row r="123" spans="1:2" x14ac:dyDescent="0.25">
      <c r="A123"/>
      <c r="B123" s="41"/>
    </row>
    <row r="124" spans="1:2" x14ac:dyDescent="0.25">
      <c r="A124"/>
      <c r="B124" s="41"/>
    </row>
    <row r="125" spans="1:2" x14ac:dyDescent="0.25">
      <c r="A125"/>
      <c r="B125" s="41"/>
    </row>
    <row r="126" spans="1:2" x14ac:dyDescent="0.25">
      <c r="A126"/>
      <c r="B126" s="41"/>
    </row>
    <row r="127" spans="1:2" x14ac:dyDescent="0.25">
      <c r="A127"/>
      <c r="B127" s="41"/>
    </row>
    <row r="128" spans="1:2" x14ac:dyDescent="0.25">
      <c r="A128"/>
      <c r="B128" s="41"/>
    </row>
    <row r="129" spans="1:2" x14ac:dyDescent="0.25">
      <c r="A129"/>
      <c r="B129" s="41"/>
    </row>
    <row r="130" spans="1:2" x14ac:dyDescent="0.25">
      <c r="A130"/>
      <c r="B130" s="41"/>
    </row>
    <row r="131" spans="1:2" x14ac:dyDescent="0.25">
      <c r="A131"/>
      <c r="B131" s="41"/>
    </row>
    <row r="132" spans="1:2" x14ac:dyDescent="0.25">
      <c r="A132"/>
      <c r="B132" s="41"/>
    </row>
    <row r="133" spans="1:2" x14ac:dyDescent="0.25">
      <c r="A133"/>
      <c r="B133" s="41"/>
    </row>
    <row r="134" spans="1:2" x14ac:dyDescent="0.25">
      <c r="A134"/>
      <c r="B134" s="41"/>
    </row>
    <row r="135" spans="1:2" x14ac:dyDescent="0.25">
      <c r="A135"/>
      <c r="B135" s="41"/>
    </row>
    <row r="136" spans="1:2" x14ac:dyDescent="0.25">
      <c r="A136"/>
      <c r="B136" s="41"/>
    </row>
    <row r="137" spans="1:2" x14ac:dyDescent="0.25">
      <c r="A137"/>
      <c r="B137" s="41"/>
    </row>
    <row r="138" spans="1:2" x14ac:dyDescent="0.25">
      <c r="A138"/>
      <c r="B138" s="41"/>
    </row>
    <row r="139" spans="1:2" x14ac:dyDescent="0.25">
      <c r="A139"/>
      <c r="B139" s="41"/>
    </row>
    <row r="140" spans="1:2" x14ac:dyDescent="0.25">
      <c r="A140"/>
      <c r="B140" s="41"/>
    </row>
    <row r="141" spans="1:2" x14ac:dyDescent="0.25">
      <c r="A141"/>
      <c r="B141" s="41"/>
    </row>
    <row r="142" spans="1:2" x14ac:dyDescent="0.25">
      <c r="A142"/>
      <c r="B142" s="41"/>
    </row>
    <row r="143" spans="1:2" x14ac:dyDescent="0.25">
      <c r="A143"/>
      <c r="B143" s="41"/>
    </row>
    <row r="144" spans="1:2" x14ac:dyDescent="0.25">
      <c r="A144"/>
      <c r="B144" s="41"/>
    </row>
    <row r="145" spans="1:2" x14ac:dyDescent="0.25">
      <c r="A145"/>
      <c r="B145" s="41"/>
    </row>
    <row r="146" spans="1:2" x14ac:dyDescent="0.25">
      <c r="A146"/>
      <c r="B146" s="41"/>
    </row>
    <row r="147" spans="1:2" x14ac:dyDescent="0.25">
      <c r="A147"/>
      <c r="B147" s="41"/>
    </row>
    <row r="148" spans="1:2" x14ac:dyDescent="0.25">
      <c r="A148"/>
      <c r="B148" s="41"/>
    </row>
    <row r="149" spans="1:2" x14ac:dyDescent="0.25">
      <c r="A149"/>
      <c r="B149" s="41"/>
    </row>
    <row r="150" spans="1:2" x14ac:dyDescent="0.25">
      <c r="A150"/>
      <c r="B150" s="41"/>
    </row>
    <row r="151" spans="1:2" x14ac:dyDescent="0.25">
      <c r="A151"/>
      <c r="B151" s="41"/>
    </row>
    <row r="152" spans="1:2" x14ac:dyDescent="0.25">
      <c r="A152"/>
      <c r="B152" s="41"/>
    </row>
    <row r="153" spans="1:2" x14ac:dyDescent="0.25">
      <c r="A153"/>
      <c r="B153" s="41"/>
    </row>
    <row r="154" spans="1:2" x14ac:dyDescent="0.25">
      <c r="A154"/>
      <c r="B154" s="41"/>
    </row>
    <row r="155" spans="1:2" x14ac:dyDescent="0.25">
      <c r="A155"/>
      <c r="B155" s="41"/>
    </row>
    <row r="156" spans="1:2" x14ac:dyDescent="0.25">
      <c r="A156"/>
      <c r="B156" s="41"/>
    </row>
    <row r="157" spans="1:2" x14ac:dyDescent="0.25">
      <c r="A157"/>
      <c r="B157" s="41"/>
    </row>
    <row r="158" spans="1:2" x14ac:dyDescent="0.25">
      <c r="A158"/>
      <c r="B158" s="41"/>
    </row>
    <row r="159" spans="1:2" x14ac:dyDescent="0.25">
      <c r="A159"/>
      <c r="B159" s="41"/>
    </row>
    <row r="160" spans="1:2" x14ac:dyDescent="0.25">
      <c r="A160"/>
      <c r="B160" s="41"/>
    </row>
    <row r="161" spans="1:2" x14ac:dyDescent="0.25">
      <c r="A161"/>
      <c r="B161" s="41"/>
    </row>
    <row r="162" spans="1:2" x14ac:dyDescent="0.25">
      <c r="A162"/>
      <c r="B162" s="41"/>
    </row>
    <row r="163" spans="1:2" x14ac:dyDescent="0.25">
      <c r="A163"/>
      <c r="B163" s="41"/>
    </row>
    <row r="164" spans="1:2" x14ac:dyDescent="0.25">
      <c r="A164"/>
      <c r="B164" s="41"/>
    </row>
    <row r="165" spans="1:2" x14ac:dyDescent="0.25">
      <c r="A165"/>
      <c r="B165" s="41"/>
    </row>
    <row r="166" spans="1:2" x14ac:dyDescent="0.25">
      <c r="A166"/>
      <c r="B166" s="41"/>
    </row>
    <row r="167" spans="1:2" x14ac:dyDescent="0.25">
      <c r="A167"/>
      <c r="B167" s="41"/>
    </row>
    <row r="168" spans="1:2" x14ac:dyDescent="0.25">
      <c r="A168"/>
      <c r="B168" s="41"/>
    </row>
    <row r="169" spans="1:2" x14ac:dyDescent="0.25">
      <c r="A169"/>
      <c r="B169" s="41"/>
    </row>
    <row r="170" spans="1:2" x14ac:dyDescent="0.25">
      <c r="A170"/>
      <c r="B170" s="41"/>
    </row>
    <row r="171" spans="1:2" x14ac:dyDescent="0.25">
      <c r="A171"/>
      <c r="B171" s="41"/>
    </row>
    <row r="172" spans="1:2" x14ac:dyDescent="0.25">
      <c r="A172"/>
      <c r="B172" s="41"/>
    </row>
    <row r="173" spans="1:2" x14ac:dyDescent="0.25">
      <c r="A173"/>
      <c r="B173" s="41"/>
    </row>
    <row r="174" spans="1:2" x14ac:dyDescent="0.25">
      <c r="A174"/>
      <c r="B174" s="41"/>
    </row>
    <row r="175" spans="1:2" x14ac:dyDescent="0.25">
      <c r="A175"/>
      <c r="B175" s="41"/>
    </row>
    <row r="176" spans="1:2" x14ac:dyDescent="0.25">
      <c r="A176"/>
      <c r="B176" s="41"/>
    </row>
    <row r="177" spans="1:2" x14ac:dyDescent="0.25">
      <c r="A177"/>
      <c r="B177" s="41"/>
    </row>
    <row r="178" spans="1:2" x14ac:dyDescent="0.25">
      <c r="A178"/>
      <c r="B178" s="41"/>
    </row>
    <row r="179" spans="1:2" x14ac:dyDescent="0.25">
      <c r="A179"/>
      <c r="B179" s="41"/>
    </row>
    <row r="180" spans="1:2" x14ac:dyDescent="0.25">
      <c r="A180"/>
      <c r="B180" s="41"/>
    </row>
    <row r="181" spans="1:2" x14ac:dyDescent="0.25">
      <c r="A181"/>
      <c r="B181" s="41"/>
    </row>
    <row r="182" spans="1:2" x14ac:dyDescent="0.25">
      <c r="A182"/>
      <c r="B182" s="41"/>
    </row>
    <row r="183" spans="1:2" x14ac:dyDescent="0.25">
      <c r="A183"/>
      <c r="B183" s="41"/>
    </row>
    <row r="184" spans="1:2" x14ac:dyDescent="0.25">
      <c r="A184"/>
      <c r="B184" s="41"/>
    </row>
    <row r="185" spans="1:2" x14ac:dyDescent="0.25">
      <c r="A185"/>
      <c r="B185" s="41"/>
    </row>
    <row r="186" spans="1:2" x14ac:dyDescent="0.25">
      <c r="A186"/>
      <c r="B186" s="41"/>
    </row>
    <row r="187" spans="1:2" x14ac:dyDescent="0.25">
      <c r="A187"/>
      <c r="B187" s="41"/>
    </row>
    <row r="188" spans="1:2" x14ac:dyDescent="0.25">
      <c r="A188"/>
      <c r="B188" s="41"/>
    </row>
    <row r="189" spans="1:2" x14ac:dyDescent="0.25">
      <c r="A189"/>
      <c r="B189" s="41"/>
    </row>
    <row r="190" spans="1:2" x14ac:dyDescent="0.25">
      <c r="A190"/>
      <c r="B190" s="41"/>
    </row>
    <row r="191" spans="1:2" x14ac:dyDescent="0.25">
      <c r="A191"/>
      <c r="B191" s="41"/>
    </row>
    <row r="192" spans="1:2" x14ac:dyDescent="0.25">
      <c r="A192"/>
      <c r="B192" s="41"/>
    </row>
    <row r="193" spans="1:2" x14ac:dyDescent="0.25">
      <c r="A193"/>
      <c r="B193" s="41"/>
    </row>
    <row r="194" spans="1:2" x14ac:dyDescent="0.25">
      <c r="A194"/>
      <c r="B194" s="41"/>
    </row>
    <row r="195" spans="1:2" x14ac:dyDescent="0.25">
      <c r="A195"/>
      <c r="B195" s="41"/>
    </row>
    <row r="196" spans="1:2" x14ac:dyDescent="0.25">
      <c r="A196"/>
      <c r="B196" s="41"/>
    </row>
    <row r="197" spans="1:2" x14ac:dyDescent="0.25">
      <c r="A197"/>
      <c r="B197" s="41"/>
    </row>
    <row r="198" spans="1:2" x14ac:dyDescent="0.25">
      <c r="A198"/>
      <c r="B198" s="41"/>
    </row>
    <row r="199" spans="1:2" x14ac:dyDescent="0.25">
      <c r="A199"/>
      <c r="B199" s="41"/>
    </row>
    <row r="200" spans="1:2" x14ac:dyDescent="0.25">
      <c r="A200"/>
      <c r="B200" s="41"/>
    </row>
    <row r="201" spans="1:2" x14ac:dyDescent="0.25">
      <c r="A201"/>
      <c r="B201" s="41"/>
    </row>
    <row r="202" spans="1:2" x14ac:dyDescent="0.25">
      <c r="A202"/>
      <c r="B202" s="41"/>
    </row>
    <row r="203" spans="1:2" x14ac:dyDescent="0.25">
      <c r="A203"/>
      <c r="B203" s="41"/>
    </row>
    <row r="204" spans="1:2" x14ac:dyDescent="0.25">
      <c r="A204"/>
      <c r="B204" s="41"/>
    </row>
    <row r="205" spans="1:2" x14ac:dyDescent="0.25">
      <c r="A205"/>
      <c r="B205" s="41"/>
    </row>
    <row r="206" spans="1:2" x14ac:dyDescent="0.25">
      <c r="A206"/>
      <c r="B206" s="41"/>
    </row>
    <row r="207" spans="1:2" x14ac:dyDescent="0.25">
      <c r="A207"/>
      <c r="B207" s="41"/>
    </row>
    <row r="208" spans="1:2" x14ac:dyDescent="0.25">
      <c r="A208"/>
      <c r="B208" s="41"/>
    </row>
    <row r="209" spans="1:2" x14ac:dyDescent="0.25">
      <c r="A209"/>
      <c r="B209" s="41"/>
    </row>
    <row r="210" spans="1:2" x14ac:dyDescent="0.25">
      <c r="A210"/>
      <c r="B210" s="41"/>
    </row>
    <row r="211" spans="1:2" x14ac:dyDescent="0.25">
      <c r="A211"/>
      <c r="B211" s="41"/>
    </row>
    <row r="212" spans="1:2" x14ac:dyDescent="0.25">
      <c r="A212"/>
      <c r="B212" s="41"/>
    </row>
    <row r="213" spans="1:2" x14ac:dyDescent="0.25">
      <c r="A213"/>
      <c r="B213" s="41"/>
    </row>
    <row r="214" spans="1:2" x14ac:dyDescent="0.25">
      <c r="A214"/>
      <c r="B214" s="41"/>
    </row>
    <row r="215" spans="1:2" x14ac:dyDescent="0.25">
      <c r="A215"/>
      <c r="B215" s="41"/>
    </row>
    <row r="216" spans="1:2" x14ac:dyDescent="0.25">
      <c r="A216"/>
      <c r="B216" s="41"/>
    </row>
    <row r="217" spans="1:2" x14ac:dyDescent="0.25">
      <c r="A217"/>
      <c r="B217" s="41"/>
    </row>
    <row r="218" spans="1:2" x14ac:dyDescent="0.25">
      <c r="A218"/>
      <c r="B218" s="41"/>
    </row>
    <row r="219" spans="1:2" x14ac:dyDescent="0.25">
      <c r="A219"/>
      <c r="B219" s="41"/>
    </row>
    <row r="222" spans="1:2" x14ac:dyDescent="0.25">
      <c r="A222"/>
      <c r="B222" s="41"/>
    </row>
    <row r="223" spans="1:2" x14ac:dyDescent="0.25">
      <c r="A223"/>
      <c r="B223" s="41"/>
    </row>
    <row r="224" spans="1:2" x14ac:dyDescent="0.25">
      <c r="A224"/>
      <c r="B224" s="41"/>
    </row>
    <row r="225" spans="1:2" x14ac:dyDescent="0.25">
      <c r="A225"/>
      <c r="B225" s="41"/>
    </row>
    <row r="226" spans="1:2" x14ac:dyDescent="0.25">
      <c r="A226"/>
      <c r="B226" s="41"/>
    </row>
    <row r="227" spans="1:2" x14ac:dyDescent="0.25">
      <c r="A227"/>
      <c r="B227" s="41"/>
    </row>
    <row r="228" spans="1:2" x14ac:dyDescent="0.25">
      <c r="A228"/>
      <c r="B228" s="41"/>
    </row>
    <row r="229" spans="1:2" x14ac:dyDescent="0.25">
      <c r="A229"/>
      <c r="B229" s="41"/>
    </row>
    <row r="230" spans="1:2" x14ac:dyDescent="0.25">
      <c r="A230"/>
      <c r="B230" s="41"/>
    </row>
    <row r="231" spans="1:2" x14ac:dyDescent="0.25">
      <c r="A231"/>
      <c r="B231" s="41"/>
    </row>
    <row r="232" spans="1:2" x14ac:dyDescent="0.25">
      <c r="A232"/>
      <c r="B232" s="41"/>
    </row>
    <row r="233" spans="1:2" x14ac:dyDescent="0.25">
      <c r="A233"/>
      <c r="B233" s="41"/>
    </row>
    <row r="234" spans="1:2" x14ac:dyDescent="0.25">
      <c r="A234"/>
      <c r="B234" s="41"/>
    </row>
    <row r="235" spans="1:2" x14ac:dyDescent="0.25">
      <c r="A235"/>
      <c r="B235" s="41"/>
    </row>
    <row r="236" spans="1:2" x14ac:dyDescent="0.25">
      <c r="A236"/>
      <c r="B236" s="41"/>
    </row>
    <row r="237" spans="1:2" x14ac:dyDescent="0.25">
      <c r="A237"/>
      <c r="B237" s="41"/>
    </row>
  </sheetData>
  <mergeCells count="3">
    <mergeCell ref="A1:H2"/>
    <mergeCell ref="B45:G45"/>
    <mergeCell ref="B46:G46"/>
  </mergeCells>
  <conditionalFormatting sqref="H4:H23">
    <cfRule type="colorScale" priority="5">
      <colorScale>
        <cfvo type="num" val="0.05"/>
        <cfvo type="num" val="0.15"/>
        <cfvo type="num" val="0.25"/>
        <color theme="9" tint="0.79998168889431442"/>
        <color theme="9" tint="0.39997558519241921"/>
        <color theme="9" tint="-0.249977111117893"/>
      </colorScale>
    </cfRule>
  </conditionalFormatting>
  <hyperlinks>
    <hyperlink ref="B45" r:id="rId1" display="http://www.statisticalpert.com"/>
    <hyperlink ref="B46:F46" r:id="rId2" display="Take a Pluralsight course on Statistical PERT"/>
    <hyperlink ref="B45:G45" r:id="rId3" display="Download more free Excel templates at https://www.statisticalpert.com"/>
  </hyperlinks>
  <pageMargins left="0.7" right="0.7" top="0.75" bottom="0.75" header="0.3" footer="0.3"/>
  <pageSetup orientation="portrait" r:id="rId4"/>
  <drawing r:id="rId5"/>
  <legacyDrawing r:id="rId6"/>
  <extLst>
    <ext xmlns:x14="http://schemas.microsoft.com/office/spreadsheetml/2009/9/main" uri="{CCE6A557-97BC-4b89-ADB6-D9C93CAAB3DF}">
      <x14:dataValidations xmlns:xm="http://schemas.microsoft.com/office/excel/2006/main" count="2">
        <x14:dataValidation type="list" allowBlank="1" showInputMessage="1" showErrorMessage="1">
          <x14:formula1>
            <xm:f>VLookups!$A$2:$A$7</xm:f>
          </x14:formula1>
          <xm:sqref>G4:G23</xm:sqref>
        </x14:dataValidation>
        <x14:dataValidation type="list" allowBlank="1" showInputMessage="1" showErrorMessage="1">
          <x14:formula1>
            <xm:f>VLookups!$A$11:$A$12</xm:f>
          </x14:formula1>
          <xm:sqref>M1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13" sqref="A13"/>
    </sheetView>
  </sheetViews>
  <sheetFormatPr defaultRowHeight="15" x14ac:dyDescent="0.25"/>
  <cols>
    <col min="1" max="1" width="27.85546875" customWidth="1"/>
    <col min="2" max="2" width="12.42578125" customWidth="1"/>
  </cols>
  <sheetData>
    <row r="1" spans="1:2" x14ac:dyDescent="0.25">
      <c r="A1" s="55" t="s">
        <v>8</v>
      </c>
      <c r="B1" s="56" t="s">
        <v>7</v>
      </c>
    </row>
    <row r="2" spans="1:2" x14ac:dyDescent="0.25">
      <c r="A2" s="53" t="s">
        <v>9</v>
      </c>
      <c r="B2" s="54">
        <v>0.05</v>
      </c>
    </row>
    <row r="3" spans="1:2" x14ac:dyDescent="0.25">
      <c r="A3" s="53" t="s">
        <v>10</v>
      </c>
      <c r="B3" s="54">
        <v>0.1</v>
      </c>
    </row>
    <row r="4" spans="1:2" x14ac:dyDescent="0.25">
      <c r="A4" s="53" t="s">
        <v>17</v>
      </c>
      <c r="B4" s="54">
        <v>0.15</v>
      </c>
    </row>
    <row r="5" spans="1:2" x14ac:dyDescent="0.25">
      <c r="A5" s="53" t="s">
        <v>16</v>
      </c>
      <c r="B5" s="54">
        <v>0.2</v>
      </c>
    </row>
    <row r="6" spans="1:2" x14ac:dyDescent="0.25">
      <c r="A6" s="53" t="s">
        <v>11</v>
      </c>
      <c r="B6" s="54">
        <v>0.25</v>
      </c>
    </row>
    <row r="7" spans="1:2" x14ac:dyDescent="0.25">
      <c r="A7" s="53" t="s">
        <v>12</v>
      </c>
      <c r="B7" s="54">
        <v>0.5</v>
      </c>
    </row>
    <row r="10" spans="1:2" x14ac:dyDescent="0.25">
      <c r="A10" s="55" t="s">
        <v>43</v>
      </c>
      <c r="B10" s="41"/>
    </row>
    <row r="11" spans="1:2" x14ac:dyDescent="0.25">
      <c r="A11" s="53" t="s">
        <v>42</v>
      </c>
      <c r="B11" s="41"/>
    </row>
    <row r="12" spans="1:2" x14ac:dyDescent="0.25">
      <c r="A12" s="53" t="s">
        <v>46</v>
      </c>
      <c r="B12"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2" sqref="C2"/>
    </sheetView>
  </sheetViews>
  <sheetFormatPr defaultRowHeight="15" x14ac:dyDescent="0.25"/>
  <cols>
    <col min="1" max="1" width="10.5703125" style="20" customWidth="1"/>
    <col min="2" max="2" width="10.5703125" style="21" customWidth="1"/>
    <col min="3" max="3" width="110.85546875" style="22" customWidth="1"/>
  </cols>
  <sheetData>
    <row r="1" spans="1:3" x14ac:dyDescent="0.25">
      <c r="A1" s="17" t="s">
        <v>2</v>
      </c>
      <c r="B1" s="18" t="s">
        <v>3</v>
      </c>
      <c r="C1" s="19" t="s">
        <v>4</v>
      </c>
    </row>
    <row r="2" spans="1:3" x14ac:dyDescent="0.25">
      <c r="A2" s="20">
        <v>42737</v>
      </c>
      <c r="B2" s="21" t="s">
        <v>62</v>
      </c>
      <c r="C2" s="22" t="s">
        <v>72</v>
      </c>
    </row>
    <row r="3" spans="1:3" s="41" customFormat="1" x14ac:dyDescent="0.25">
      <c r="A3" s="20">
        <v>42597</v>
      </c>
      <c r="B3" s="21" t="s">
        <v>44</v>
      </c>
      <c r="C3" s="22" t="s">
        <v>45</v>
      </c>
    </row>
    <row r="4" spans="1:3" x14ac:dyDescent="0.25">
      <c r="A4" s="20">
        <v>42596</v>
      </c>
      <c r="B4" s="21" t="s">
        <v>6</v>
      </c>
      <c r="C4" s="22" t="s">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A3" sqref="A3"/>
    </sheetView>
  </sheetViews>
  <sheetFormatPr defaultRowHeight="15" x14ac:dyDescent="0.25"/>
  <cols>
    <col min="5" max="5" width="10.85546875" customWidth="1"/>
  </cols>
  <sheetData>
    <row r="1" spans="1:6" ht="15.75" x14ac:dyDescent="0.25">
      <c r="A1" s="39" t="s">
        <v>31</v>
      </c>
    </row>
    <row r="2" spans="1:6" x14ac:dyDescent="0.25">
      <c r="A2" s="44" t="s">
        <v>35</v>
      </c>
    </row>
    <row r="4" spans="1:6" x14ac:dyDescent="0.25">
      <c r="A4" s="40" t="s">
        <v>28</v>
      </c>
      <c r="B4" s="40" t="s">
        <v>29</v>
      </c>
      <c r="C4" s="40" t="s">
        <v>30</v>
      </c>
      <c r="D4" s="40" t="s">
        <v>0</v>
      </c>
      <c r="E4" s="40" t="s">
        <v>7</v>
      </c>
      <c r="F4" s="40" t="s">
        <v>32</v>
      </c>
    </row>
    <row r="5" spans="1:6" x14ac:dyDescent="0.25">
      <c r="A5">
        <v>8</v>
      </c>
      <c r="B5">
        <v>20</v>
      </c>
      <c r="C5">
        <v>52</v>
      </c>
      <c r="D5">
        <f>(A5+(4*B5)+C5)/6</f>
        <v>23.333333333333332</v>
      </c>
      <c r="E5">
        <v>0.05</v>
      </c>
      <c r="F5">
        <f ca="1">IF(RAND()&lt;E5,_xll.RiskPert(A5,B5,C5),0)</f>
        <v>0</v>
      </c>
    </row>
    <row r="6" spans="1:6" x14ac:dyDescent="0.25">
      <c r="A6">
        <v>7</v>
      </c>
      <c r="B6">
        <v>16</v>
      </c>
      <c r="C6">
        <v>52</v>
      </c>
      <c r="D6" s="41">
        <f t="shared" ref="D6:D19" si="0">(A6+(4*B6)+C6)/6</f>
        <v>20.5</v>
      </c>
      <c r="E6">
        <v>0.05</v>
      </c>
      <c r="F6" s="41">
        <f ca="1">IF(RAND()&lt;E6,_xll.RiskPert(A6,B6,C6),0)</f>
        <v>0</v>
      </c>
    </row>
    <row r="7" spans="1:6" x14ac:dyDescent="0.25">
      <c r="A7">
        <v>7</v>
      </c>
      <c r="B7">
        <v>14</v>
      </c>
      <c r="C7">
        <v>40</v>
      </c>
      <c r="D7" s="41">
        <f t="shared" si="0"/>
        <v>17.166666666666668</v>
      </c>
      <c r="E7">
        <v>0.1</v>
      </c>
      <c r="F7" s="41">
        <f ca="1">IF(RAND()&lt;E7,_xll.RiskPert(A7,B7,C7),0)</f>
        <v>0</v>
      </c>
    </row>
    <row r="8" spans="1:6" x14ac:dyDescent="0.25">
      <c r="A8">
        <v>6</v>
      </c>
      <c r="B8">
        <v>14</v>
      </c>
      <c r="C8">
        <v>36</v>
      </c>
      <c r="D8" s="41">
        <f t="shared" si="0"/>
        <v>16.333333333333332</v>
      </c>
      <c r="E8">
        <v>0.2</v>
      </c>
      <c r="F8" s="41">
        <f ca="1">IF(RAND()&lt;E8,_xll.RiskPert(A8,B8,C8),0)</f>
        <v>0</v>
      </c>
    </row>
    <row r="9" spans="1:6" x14ac:dyDescent="0.25">
      <c r="A9">
        <v>6</v>
      </c>
      <c r="B9">
        <v>12</v>
      </c>
      <c r="C9">
        <v>32</v>
      </c>
      <c r="D9" s="41">
        <f t="shared" si="0"/>
        <v>14.333333333333334</v>
      </c>
      <c r="E9">
        <v>0.15</v>
      </c>
      <c r="F9" s="41">
        <f ca="1">IF(RAND()&lt;E9,_xll.RiskPert(A9,B9,C9),0)</f>
        <v>0</v>
      </c>
    </row>
    <row r="10" spans="1:6" x14ac:dyDescent="0.25">
      <c r="A10">
        <v>5</v>
      </c>
      <c r="B10">
        <v>10</v>
      </c>
      <c r="C10">
        <v>32</v>
      </c>
      <c r="D10" s="41">
        <f t="shared" si="0"/>
        <v>12.833333333333334</v>
      </c>
      <c r="E10">
        <v>0.25</v>
      </c>
      <c r="F10" s="41">
        <f ca="1">IF(RAND()&lt;E10,_xll.RiskPert(A10,B10,C10),0)</f>
        <v>0</v>
      </c>
    </row>
    <row r="11" spans="1:6" x14ac:dyDescent="0.25">
      <c r="A11">
        <v>5</v>
      </c>
      <c r="B11">
        <v>8</v>
      </c>
      <c r="C11">
        <v>32</v>
      </c>
      <c r="D11" s="41">
        <f t="shared" si="0"/>
        <v>11.5</v>
      </c>
      <c r="E11">
        <v>0.25</v>
      </c>
      <c r="F11" s="41">
        <f ca="1">IF(RAND()&lt;E11,_xll.RiskPert(A11,B11,C11),0)</f>
        <v>0</v>
      </c>
    </row>
    <row r="12" spans="1:6" x14ac:dyDescent="0.25">
      <c r="A12">
        <v>4</v>
      </c>
      <c r="B12">
        <v>8</v>
      </c>
      <c r="C12">
        <v>24</v>
      </c>
      <c r="D12" s="41">
        <f t="shared" si="0"/>
        <v>10</v>
      </c>
      <c r="E12">
        <v>0.1</v>
      </c>
      <c r="F12" s="41">
        <f ca="1">IF(RAND()&lt;E12,_xll.RiskPert(A12,B12,C12),0)</f>
        <v>0</v>
      </c>
    </row>
    <row r="13" spans="1:6" x14ac:dyDescent="0.25">
      <c r="A13">
        <v>4</v>
      </c>
      <c r="B13">
        <v>6</v>
      </c>
      <c r="C13">
        <v>24</v>
      </c>
      <c r="D13" s="41">
        <f t="shared" si="0"/>
        <v>8.6666666666666661</v>
      </c>
      <c r="E13">
        <v>0.1</v>
      </c>
      <c r="F13" s="41">
        <f ca="1">IF(RAND()&lt;E13,_xll.RiskPert(A13,B13,C13),0)</f>
        <v>0</v>
      </c>
    </row>
    <row r="14" spans="1:6" x14ac:dyDescent="0.25">
      <c r="A14">
        <v>3</v>
      </c>
      <c r="B14">
        <v>6</v>
      </c>
      <c r="C14">
        <v>20</v>
      </c>
      <c r="D14" s="41">
        <f t="shared" si="0"/>
        <v>7.833333333333333</v>
      </c>
      <c r="E14">
        <v>0.05</v>
      </c>
      <c r="F14" s="41">
        <f ca="1">IF(RAND()&lt;E14,_xll.RiskPert(A14,B14,C14),0)</f>
        <v>0</v>
      </c>
    </row>
    <row r="15" spans="1:6" x14ac:dyDescent="0.25">
      <c r="A15">
        <v>3</v>
      </c>
      <c r="B15">
        <v>5</v>
      </c>
      <c r="C15">
        <v>16</v>
      </c>
      <c r="D15" s="41">
        <f t="shared" si="0"/>
        <v>6.5</v>
      </c>
      <c r="E15">
        <v>0.25</v>
      </c>
      <c r="F15" s="41">
        <f ca="1">IF(RAND()&lt;E15,_xll.RiskPert(A15,B15,C15),0)</f>
        <v>6.5</v>
      </c>
    </row>
    <row r="16" spans="1:6" x14ac:dyDescent="0.25">
      <c r="A16">
        <v>2</v>
      </c>
      <c r="B16">
        <v>5</v>
      </c>
      <c r="C16">
        <v>14</v>
      </c>
      <c r="D16" s="41">
        <f t="shared" si="0"/>
        <v>6</v>
      </c>
      <c r="E16">
        <v>0.2</v>
      </c>
      <c r="F16" s="41">
        <f ca="1">IF(RAND()&lt;E16,_xll.RiskPert(A16,B16,C16),0)</f>
        <v>0</v>
      </c>
    </row>
    <row r="17" spans="1:6" x14ac:dyDescent="0.25">
      <c r="A17">
        <v>2</v>
      </c>
      <c r="B17">
        <v>4</v>
      </c>
      <c r="C17">
        <v>10</v>
      </c>
      <c r="D17" s="41">
        <f t="shared" si="0"/>
        <v>4.666666666666667</v>
      </c>
      <c r="E17">
        <v>0.15</v>
      </c>
      <c r="F17" s="41">
        <f ca="1">IF(RAND()&lt;E17,_xll.RiskPert(A17,B17,C17),0)</f>
        <v>0</v>
      </c>
    </row>
    <row r="18" spans="1:6" x14ac:dyDescent="0.25">
      <c r="A18">
        <v>1</v>
      </c>
      <c r="B18">
        <v>4</v>
      </c>
      <c r="C18">
        <v>8</v>
      </c>
      <c r="D18" s="41">
        <f t="shared" si="0"/>
        <v>4.166666666666667</v>
      </c>
      <c r="E18">
        <v>0.1</v>
      </c>
      <c r="F18" s="41">
        <f ca="1">IF(RAND()&lt;E18,_xll.RiskPert(A18,B18,C18),0)</f>
        <v>0</v>
      </c>
    </row>
    <row r="19" spans="1:6" x14ac:dyDescent="0.25">
      <c r="A19">
        <v>1</v>
      </c>
      <c r="B19">
        <v>2</v>
      </c>
      <c r="C19">
        <v>4</v>
      </c>
      <c r="D19" s="41">
        <f t="shared" si="0"/>
        <v>2.1666666666666665</v>
      </c>
      <c r="E19">
        <v>0.05</v>
      </c>
      <c r="F19" s="41">
        <f ca="1">IF(RAND()&lt;E19,_xll.RiskPert(A19,B19,C19),0)</f>
        <v>0</v>
      </c>
    </row>
    <row r="20" spans="1:6" x14ac:dyDescent="0.25">
      <c r="A20" s="42">
        <f>SUM(A5:A19)</f>
        <v>64</v>
      </c>
      <c r="B20" s="42">
        <f t="shared" ref="B20:D20" si="1">SUM(B5:B19)</f>
        <v>134</v>
      </c>
      <c r="C20" s="42">
        <f t="shared" si="1"/>
        <v>396</v>
      </c>
      <c r="D20" s="42">
        <f t="shared" si="1"/>
        <v>165.99999999999997</v>
      </c>
      <c r="F20" s="43">
        <f ca="1">_xll.RiskOutput("Monte Carlo Simulation Results")+SUM(F5:F19)</f>
        <v>6.5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Welcome!</vt:lpstr>
      <vt:lpstr>Soothsayer for Project Risks</vt:lpstr>
      <vt:lpstr>VLookups</vt:lpstr>
      <vt:lpstr>Change Log</vt:lpstr>
      <vt:lpstr>Monte Carlo Simulation</vt:lpstr>
    </vt:vector>
  </TitlesOfParts>
  <Company>NCCI Holdings,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W. Davis</dc:creator>
  <cp:lastModifiedBy>William Davis</cp:lastModifiedBy>
  <dcterms:created xsi:type="dcterms:W3CDTF">2014-10-13T19:50:16Z</dcterms:created>
  <dcterms:modified xsi:type="dcterms:W3CDTF">2016-12-28T13:33:43Z</dcterms:modified>
</cp:coreProperties>
</file>