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mc:AlternateContent xmlns:mc="http://schemas.openxmlformats.org/markup-compatibility/2006">
    <mc:Choice Requires="x15">
      <x15ac:absPath xmlns:x15ac="http://schemas.microsoft.com/office/spreadsheetml/2010/11/ac" url="\\SPYDER\William\My Documents\Statistical PERT\Site Downloads\SPERT Beta\Version 3.0.1\"/>
    </mc:Choice>
  </mc:AlternateContent>
  <xr:revisionPtr revIDLastSave="0" documentId="13_ncr:1_{8DD344C0-840B-433D-A652-7FB85305AE4F}"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Beta - MC Simulation'!$C$66:$C$10065</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Y17" i="32" l="1"/>
  <c r="Y18" i="32"/>
  <c r="Y19" i="32"/>
  <c r="Y20" i="32"/>
  <c r="Y21" i="32"/>
  <c r="Y22" i="32"/>
  <c r="Y23" i="32"/>
  <c r="Y24" i="32"/>
  <c r="Y25" i="32"/>
  <c r="Y26" i="32"/>
  <c r="Y16" i="32"/>
  <c r="W17" i="32"/>
  <c r="W18" i="32"/>
  <c r="W19" i="32"/>
  <c r="W20" i="32"/>
  <c r="W21" i="32"/>
  <c r="W22" i="32"/>
  <c r="W23" i="32"/>
  <c r="W24" i="32"/>
  <c r="W25" i="32"/>
  <c r="W26" i="32"/>
  <c r="W16" i="32"/>
  <c r="V8" i="32" l="1"/>
  <c r="D25" i="32" l="1"/>
  <c r="D24" i="32" a="1"/>
  <c r="D24" i="32" s="1"/>
  <c r="D23" i="32"/>
  <c r="D22" i="32"/>
  <c r="D21" i="32"/>
  <c r="D20" i="32"/>
  <c r="C4" i="27" l="1"/>
  <c r="I9" i="27"/>
  <c r="B25" i="34" l="1"/>
  <c r="D12" i="32" l="1"/>
  <c r="D18" i="32" l="1"/>
  <c r="D17" i="32"/>
  <c r="D16" i="32"/>
  <c r="R4" i="32" l="1"/>
  <c r="C12" i="32"/>
  <c r="B46" i="32"/>
  <c r="AJ4" i="32"/>
  <c r="J4" i="32"/>
  <c r="G4" i="32"/>
  <c r="F4" i="32"/>
  <c r="H4" i="32" s="1"/>
  <c r="I4" i="32" s="1"/>
  <c r="E4" i="32"/>
  <c r="V1" i="32"/>
  <c r="IC4" i="32" l="1"/>
  <c r="AK4" i="32"/>
  <c r="AL4" i="32" s="1"/>
  <c r="L4" i="32"/>
  <c r="M4" i="32" s="1"/>
  <c r="P4" i="32" l="1"/>
  <c r="Q4" i="32" s="1"/>
  <c r="O4" i="32"/>
  <c r="IE7" i="32"/>
  <c r="IE6" i="32"/>
  <c r="AM4" i="32"/>
  <c r="PV5" i="32"/>
  <c r="PV6" i="32"/>
  <c r="N4" i="32"/>
  <c r="AF4" i="32" s="1"/>
  <c r="AF10" i="32" s="1"/>
  <c r="ID7" i="32"/>
  <c r="ID6" i="32"/>
  <c r="D12" i="30"/>
  <c r="E12" i="30"/>
  <c r="F12" i="30"/>
  <c r="G51" i="30"/>
  <c r="E51" i="30"/>
  <c r="G16" i="30"/>
  <c r="G14" i="30"/>
  <c r="G13" i="30"/>
  <c r="G12" i="30" s="1"/>
  <c r="G9" i="30"/>
  <c r="E16" i="30"/>
  <c r="E14" i="30"/>
  <c r="E13" i="30"/>
  <c r="E9" i="30"/>
  <c r="S4" i="32" l="1"/>
  <c r="C65" i="32" s="1"/>
  <c r="U4" i="32"/>
  <c r="V4" i="32"/>
  <c r="V10" i="32" s="1"/>
  <c r="D38" i="32"/>
  <c r="AD4" i="32"/>
  <c r="AD10" i="32" s="1"/>
  <c r="AE4" i="32"/>
  <c r="AE10" i="32" s="1"/>
  <c r="D31" i="32"/>
  <c r="X4" i="32"/>
  <c r="X10" i="32" s="1"/>
  <c r="D36" i="32"/>
  <c r="D32" i="32"/>
  <c r="AG4" i="32"/>
  <c r="AG10" i="32" s="1"/>
  <c r="W4" i="32"/>
  <c r="W10" i="32" s="1"/>
  <c r="AB4" i="32"/>
  <c r="AB10" i="32" s="1"/>
  <c r="PV4" i="32"/>
  <c r="PV7" i="32" s="1"/>
  <c r="PV8" i="32" s="1"/>
  <c r="ID4" i="32"/>
  <c r="ID5" i="32" s="1"/>
  <c r="ID8" i="32" s="1"/>
  <c r="IE4" i="32"/>
  <c r="IE5" i="32" s="1"/>
  <c r="IE8" i="32" s="1"/>
  <c r="IF4" i="32"/>
  <c r="IF5" i="32" s="1"/>
  <c r="Y4" i="32"/>
  <c r="Y10" i="32" s="1"/>
  <c r="AC4" i="32"/>
  <c r="AC10" i="32" s="1"/>
  <c r="D37" i="32"/>
  <c r="IF6" i="32"/>
  <c r="IF7" i="32"/>
  <c r="AN4" i="32"/>
  <c r="IG4" i="32" s="1"/>
  <c r="Z4" i="32"/>
  <c r="Z10" i="32" s="1"/>
  <c r="AA4" i="32"/>
  <c r="AA10" i="32" s="1"/>
  <c r="F53" i="30"/>
  <c r="F54" i="30" s="1"/>
  <c r="F55" i="30" s="1"/>
  <c r="F56" i="30" s="1"/>
  <c r="F57" i="30" s="1"/>
  <c r="F58" i="30" s="1"/>
  <c r="D53" i="30"/>
  <c r="D54" i="30" s="1"/>
  <c r="D55" i="30" s="1"/>
  <c r="D56" i="30" s="1"/>
  <c r="D57" i="30" s="1"/>
  <c r="D58" i="30" s="1"/>
  <c r="G17" i="30"/>
  <c r="E17" i="30"/>
  <c r="C13" i="30"/>
  <c r="C12" i="30" s="1"/>
  <c r="C14" i="30"/>
  <c r="C16" i="30"/>
  <c r="IF8" i="32" l="1"/>
  <c r="IG6" i="32"/>
  <c r="IG5" i="32"/>
  <c r="IG7" i="32"/>
  <c r="AO4" i="32"/>
  <c r="G15" i="30"/>
  <c r="G24" i="30" s="1"/>
  <c r="E15" i="30"/>
  <c r="E23" i="30" s="1"/>
  <c r="F59" i="30"/>
  <c r="D59" i="30"/>
  <c r="C17" i="30"/>
  <c r="C51" i="30"/>
  <c r="B34" i="30"/>
  <c r="C9" i="30"/>
  <c r="IH7" i="32" l="1"/>
  <c r="IH6" i="32"/>
  <c r="AP4" i="32"/>
  <c r="IH4" i="32"/>
  <c r="IH5" i="32" s="1"/>
  <c r="IG8" i="32"/>
  <c r="G18" i="30"/>
  <c r="G19" i="30"/>
  <c r="G23" i="30"/>
  <c r="E18" i="30"/>
  <c r="E24" i="30"/>
  <c r="E19" i="30"/>
  <c r="F60" i="30"/>
  <c r="D60" i="30"/>
  <c r="B53" i="30"/>
  <c r="B54" i="30" s="1"/>
  <c r="B55" i="30" s="1"/>
  <c r="C15" i="30"/>
  <c r="AH4" i="20"/>
  <c r="IH8"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8"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8"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8"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8"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8"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8"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8"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8"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W51" i="27" s="1"/>
  <c r="Q54" i="27"/>
  <c r="N58" i="27"/>
  <c r="M59" i="27"/>
  <c r="O59" i="27" s="1"/>
  <c r="L65" i="27"/>
  <c r="N70" i="27"/>
  <c r="Q70" i="27"/>
  <c r="L73" i="27"/>
  <c r="Q78" i="27"/>
  <c r="N83" i="27"/>
  <c r="Q83" i="27"/>
  <c r="N86" i="27"/>
  <c r="L88" i="27"/>
  <c r="M89" i="27"/>
  <c r="X89" i="27" s="1"/>
  <c r="N96" i="27"/>
  <c r="Q97" i="27"/>
  <c r="M101" i="27"/>
  <c r="W101" i="27" s="1"/>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Q18" i="27"/>
  <c r="Q23" i="27"/>
  <c r="M23" i="27"/>
  <c r="Y25" i="27"/>
  <c r="T25" i="27"/>
  <c r="O25" i="27"/>
  <c r="X25" i="27"/>
  <c r="S25" i="27"/>
  <c r="W25" i="27"/>
  <c r="Q26" i="27"/>
  <c r="U30" i="27"/>
  <c r="P30" i="27"/>
  <c r="Y30" i="27"/>
  <c r="T30" i="27"/>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M63" i="27"/>
  <c r="Q63" i="27"/>
  <c r="L63" i="27"/>
  <c r="L77"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U55" i="27"/>
  <c r="L58" i="27"/>
  <c r="Q58" i="27"/>
  <c r="Q61" i="27"/>
  <c r="M61" i="27"/>
  <c r="L64" i="27"/>
  <c r="Q64" i="27"/>
  <c r="O66" i="27"/>
  <c r="U66" i="27"/>
  <c r="X67" i="27"/>
  <c r="L68" i="27"/>
  <c r="P70" i="27"/>
  <c r="Y83" i="27"/>
  <c r="T83" i="27"/>
  <c r="O83" i="27"/>
  <c r="X83" i="27"/>
  <c r="S83" i="27"/>
  <c r="P83" i="27"/>
  <c r="W83" i="27"/>
  <c r="U83" i="27"/>
  <c r="N87"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Q87" i="27"/>
  <c r="M87" i="27"/>
  <c r="L90" i="27"/>
  <c r="Q90" i="27"/>
  <c r="N95" i="27"/>
  <c r="L102" i="27"/>
  <c r="N102" i="27"/>
  <c r="M102" i="27"/>
  <c r="M88" i="27"/>
  <c r="Q88" i="27"/>
  <c r="Q92" i="27"/>
  <c r="M92" i="27"/>
  <c r="L99" i="27"/>
  <c r="N93" i="27"/>
  <c r="Q95" i="27"/>
  <c r="M95" i="27"/>
  <c r="L98" i="27"/>
  <c r="Q98" i="27"/>
  <c r="N100" i="27"/>
  <c r="Q103" i="27"/>
  <c r="M103" i="27"/>
  <c r="M96" i="27"/>
  <c r="Q96" i="27"/>
  <c r="M100" i="27"/>
  <c r="Q100" i="27"/>
  <c r="S101" i="27" l="1"/>
  <c r="T51" i="27"/>
  <c r="Y101" i="27"/>
  <c r="B30" i="27"/>
  <c r="D30" i="27" s="1"/>
  <c r="S51" i="27"/>
  <c r="W18" i="27"/>
  <c r="T98" i="27"/>
  <c r="B98" i="27" s="1"/>
  <c r="D98" i="27" s="1"/>
  <c r="X60" i="27"/>
  <c r="ET60" i="27" s="1"/>
  <c r="O17" i="27"/>
  <c r="O18" i="27"/>
  <c r="B52" i="27"/>
  <c r="D52" i="27" s="1"/>
  <c r="B83" i="27"/>
  <c r="D83" i="27" s="1"/>
  <c r="B67" i="27"/>
  <c r="D67" i="27" s="1"/>
  <c r="B66" i="27"/>
  <c r="D66" i="27" s="1"/>
  <c r="C67" i="27" s="1"/>
  <c r="B41" i="27"/>
  <c r="D41" i="27" s="1"/>
  <c r="B25" i="27"/>
  <c r="D25" i="27" s="1"/>
  <c r="B55" i="27"/>
  <c r="D55" i="27" s="1"/>
  <c r="B90" i="27"/>
  <c r="D90" i="27" s="1"/>
  <c r="B80" i="27"/>
  <c r="D80" i="27" s="1"/>
  <c r="IQ8"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FB60" i="27"/>
  <c r="FF60" i="27"/>
  <c r="FR60" i="27"/>
  <c r="FV60" i="27"/>
  <c r="GH60" i="27"/>
  <c r="GL60" i="27"/>
  <c r="GX60" i="27"/>
  <c r="HB60" i="27"/>
  <c r="HN60" i="27"/>
  <c r="HR60" i="27"/>
  <c r="ID60" i="27"/>
  <c r="IH60" i="27"/>
  <c r="EU60" i="27"/>
  <c r="EY60" i="27"/>
  <c r="FK60" i="27"/>
  <c r="FO60" i="27"/>
  <c r="GA60" i="27"/>
  <c r="GE60" i="27"/>
  <c r="GQ60" i="27"/>
  <c r="GU60" i="27"/>
  <c r="HG60" i="27"/>
  <c r="HK60" i="27"/>
  <c r="HW60" i="27"/>
  <c r="IA60" i="27"/>
  <c r="EN60" i="27"/>
  <c r="EV60" i="27"/>
  <c r="FT60" i="27"/>
  <c r="GB60" i="27"/>
  <c r="GZ60" i="27"/>
  <c r="HH60" i="27"/>
  <c r="IF60" i="27"/>
  <c r="EO60" i="27"/>
  <c r="FM60" i="27"/>
  <c r="FU60" i="27"/>
  <c r="GS60" i="27"/>
  <c r="HA60" i="27"/>
  <c r="HY60" i="27"/>
  <c r="IG60" i="27"/>
  <c r="FX60" i="27"/>
  <c r="GN60" i="27"/>
  <c r="EZ60" i="27"/>
  <c r="GF60" i="27"/>
  <c r="GW60" i="27"/>
  <c r="IC60" i="27"/>
  <c r="FY60" i="27"/>
  <c r="GO60" i="27"/>
  <c r="FP60" i="27"/>
  <c r="GV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S78" i="27"/>
  <c r="X78" i="27"/>
  <c r="W38" i="27"/>
  <c r="S47" i="27"/>
  <c r="Y47" i="27"/>
  <c r="S37" i="27"/>
  <c r="Y37" i="27"/>
  <c r="T38" i="27"/>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D4" i="27" s="1"/>
  <c r="AL83" i="27"/>
  <c r="AH83" i="27"/>
  <c r="AD83" i="27"/>
  <c r="AK83" i="27"/>
  <c r="AG83" i="27"/>
  <c r="AC83" i="27"/>
  <c r="AJ83" i="27"/>
  <c r="AB83" i="27"/>
  <c r="AI83" i="27"/>
  <c r="AA83" i="27"/>
  <c r="AM83" i="27"/>
  <c r="AF83" i="27"/>
  <c r="AE83" i="27"/>
  <c r="X62" i="27"/>
  <c r="S62" i="27"/>
  <c r="U62" i="27"/>
  <c r="O62" i="27"/>
  <c r="T62" i="27"/>
  <c r="Y62" i="27"/>
  <c r="P62" i="27"/>
  <c r="W62" i="27"/>
  <c r="W49" i="27"/>
  <c r="U49" i="27"/>
  <c r="P49" i="27"/>
  <c r="Y49" i="27"/>
  <c r="T49" i="27"/>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U82" i="27"/>
  <c r="AL80" i="27"/>
  <c r="X74" i="27"/>
  <c r="S74" i="27"/>
  <c r="T74" i="27"/>
  <c r="Y74" i="27"/>
  <c r="W74" i="27"/>
  <c r="U74" i="27"/>
  <c r="P74" i="27"/>
  <c r="O74" i="27"/>
  <c r="W57" i="27"/>
  <c r="U57" i="27"/>
  <c r="O57" i="27"/>
  <c r="T57" i="27"/>
  <c r="Y57" i="27"/>
  <c r="S57" i="27"/>
  <c r="P57" i="27"/>
  <c r="X57" i="27"/>
  <c r="W61" i="27"/>
  <c r="X61" i="27"/>
  <c r="P61" i="27"/>
  <c r="U61" i="27"/>
  <c r="O61" i="27"/>
  <c r="T61" i="27"/>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O27" i="27"/>
  <c r="S27" i="27"/>
  <c r="Y27" i="27"/>
  <c r="X27" i="27"/>
  <c r="W92" i="27"/>
  <c r="X92" i="27"/>
  <c r="P92" i="27"/>
  <c r="U92" i="27"/>
  <c r="O92" i="27"/>
  <c r="S92" i="27"/>
  <c r="T92" i="27"/>
  <c r="Y92" i="27"/>
  <c r="W87" i="27"/>
  <c r="U87" i="27"/>
  <c r="P87" i="27"/>
  <c r="S87" i="27"/>
  <c r="Y87" i="27"/>
  <c r="O87" i="27"/>
  <c r="X87" i="27"/>
  <c r="T87" i="27"/>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O102" i="27"/>
  <c r="X102" i="27"/>
  <c r="W102" i="27"/>
  <c r="S102" i="27"/>
  <c r="W91" i="27"/>
  <c r="U91" i="27"/>
  <c r="P91" i="27"/>
  <c r="X91" i="27"/>
  <c r="T91" i="27"/>
  <c r="Y91" i="27"/>
  <c r="S91" i="27"/>
  <c r="O91" i="27"/>
  <c r="W99" i="27"/>
  <c r="U99" i="27"/>
  <c r="P99" i="27"/>
  <c r="Y99" i="27"/>
  <c r="O99" i="27"/>
  <c r="X99" i="27"/>
  <c r="T99" i="27"/>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S81" i="27"/>
  <c r="X77" i="27"/>
  <c r="S77" i="27"/>
  <c r="W77" i="27"/>
  <c r="Y77" i="27"/>
  <c r="O77" i="27"/>
  <c r="U77" i="27"/>
  <c r="T77" i="27"/>
  <c r="P77" i="27"/>
  <c r="W73" i="27"/>
  <c r="U73" i="27"/>
  <c r="O73" i="27"/>
  <c r="T73" i="27"/>
  <c r="S73" i="27"/>
  <c r="P73" i="27"/>
  <c r="Y73" i="27"/>
  <c r="X73" i="27"/>
  <c r="AK80" i="27"/>
  <c r="AH80" i="27"/>
  <c r="AI80" i="27"/>
  <c r="U71" i="27"/>
  <c r="P71" i="27"/>
  <c r="Y71" i="27"/>
  <c r="T71" i="27"/>
  <c r="O71" i="27"/>
  <c r="W71" i="27"/>
  <c r="S71" i="27"/>
  <c r="X71" i="27"/>
  <c r="U64" i="27"/>
  <c r="P64" i="27"/>
  <c r="Y64" i="27"/>
  <c r="S64" i="27"/>
  <c r="X64" i="27"/>
  <c r="W64" i="27"/>
  <c r="O64" i="27"/>
  <c r="T64" i="27"/>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C56" i="27" l="1"/>
  <c r="AL51" i="27"/>
  <c r="AG54" i="27"/>
  <c r="B71" i="27"/>
  <c r="B28" i="27"/>
  <c r="D28" i="27" s="1"/>
  <c r="B87" i="27"/>
  <c r="D87" i="27" s="1"/>
  <c r="B27" i="27"/>
  <c r="D27" i="27" s="1"/>
  <c r="C28" i="27" s="1"/>
  <c r="B93" i="27"/>
  <c r="D93" i="27" s="1"/>
  <c r="B61" i="27"/>
  <c r="D61" i="27" s="1"/>
  <c r="B82" i="27"/>
  <c r="D82" i="27" s="1"/>
  <c r="C83" i="27" s="1"/>
  <c r="B49" i="27"/>
  <c r="D49" i="27" s="1"/>
  <c r="C50" i="27" s="1"/>
  <c r="B38" i="27"/>
  <c r="D38" i="27" s="1"/>
  <c r="C39" i="27" s="1"/>
  <c r="B59" i="27"/>
  <c r="D59" i="27" s="1"/>
  <c r="FA60" i="27"/>
  <c r="HU60" i="27"/>
  <c r="FI60" i="27"/>
  <c r="FQ60" i="27"/>
  <c r="HT60" i="27"/>
  <c r="FH60" i="27"/>
  <c r="HQ60" i="27"/>
  <c r="GK60" i="27"/>
  <c r="FE60" i="27"/>
  <c r="HX60" i="27"/>
  <c r="GR60" i="27"/>
  <c r="FL60" i="27"/>
  <c r="II60" i="27"/>
  <c r="HS60" i="27"/>
  <c r="HC60" i="27"/>
  <c r="GM60" i="27"/>
  <c r="FW60" i="27"/>
  <c r="FG60" i="27"/>
  <c r="EQ60" i="27"/>
  <c r="HZ60" i="27"/>
  <c r="HJ60" i="27"/>
  <c r="GT60" i="27"/>
  <c r="GD60" i="27"/>
  <c r="FN60" i="27"/>
  <c r="EX60" i="27"/>
  <c r="B64" i="27"/>
  <c r="D64" i="27" s="1"/>
  <c r="B81" i="27"/>
  <c r="D81" i="27" s="1"/>
  <c r="C82" i="27" s="1"/>
  <c r="B102" i="27"/>
  <c r="D102" i="27" s="1"/>
  <c r="IB60" i="27"/>
  <c r="HE60" i="27"/>
  <c r="ES60" i="27"/>
  <c r="HL60" i="27"/>
  <c r="HD60" i="27"/>
  <c r="ER60" i="27"/>
  <c r="HI60" i="27"/>
  <c r="GC60" i="27"/>
  <c r="EW60" i="27"/>
  <c r="HP60" i="27"/>
  <c r="GJ60" i="27"/>
  <c r="FD60" i="27"/>
  <c r="IE60" i="27"/>
  <c r="HO60" i="27"/>
  <c r="GY60" i="27"/>
  <c r="GI60" i="27"/>
  <c r="FS60" i="27"/>
  <c r="FC60" i="27"/>
  <c r="EM60" i="27"/>
  <c r="HV60" i="27"/>
  <c r="HF60" i="27"/>
  <c r="GP60" i="27"/>
  <c r="FZ60" i="27"/>
  <c r="FJ60" i="27"/>
  <c r="B69" i="27"/>
  <c r="D69" i="27" s="1"/>
  <c r="C70" i="27" s="1"/>
  <c r="B99" i="27"/>
  <c r="D99" i="27" s="1"/>
  <c r="B32" i="27"/>
  <c r="D32" i="27" s="1"/>
  <c r="B62" i="27"/>
  <c r="D62" i="27" s="1"/>
  <c r="B89" i="27"/>
  <c r="D89" i="27" s="1"/>
  <c r="C90" i="27" s="1"/>
  <c r="B26" i="27"/>
  <c r="D26" i="27" s="1"/>
  <c r="C27" i="27" s="1"/>
  <c r="B48" i="27"/>
  <c r="D48" i="27" s="1"/>
  <c r="C49" i="27" s="1"/>
  <c r="B65" i="27"/>
  <c r="D65" i="27" s="1"/>
  <c r="C66" i="27" s="1"/>
  <c r="B68" i="27"/>
  <c r="D68" i="27" s="1"/>
  <c r="C69" i="27" s="1"/>
  <c r="B73" i="27"/>
  <c r="D73" i="27" s="1"/>
  <c r="B86" i="27"/>
  <c r="D86" i="27" s="1"/>
  <c r="C87" i="27" s="1"/>
  <c r="B103" i="27"/>
  <c r="D103" i="27" s="1"/>
  <c r="B94" i="27"/>
  <c r="D94" i="27" s="1"/>
  <c r="B85" i="27"/>
  <c r="D85" i="27" s="1"/>
  <c r="B35" i="27"/>
  <c r="D35" i="27" s="1"/>
  <c r="C36" i="27" s="1"/>
  <c r="B91" i="27"/>
  <c r="D91" i="27" s="1"/>
  <c r="B34" i="27"/>
  <c r="D34" i="27" s="1"/>
  <c r="C35" i="27" s="1"/>
  <c r="B15" i="27"/>
  <c r="D15" i="27" s="1"/>
  <c r="B63" i="27"/>
  <c r="D63" i="27" s="1"/>
  <c r="C64" i="27" s="1"/>
  <c r="B84" i="27"/>
  <c r="D84" i="27" s="1"/>
  <c r="C85" i="27" s="1"/>
  <c r="B44" i="27"/>
  <c r="D44" i="27" s="1"/>
  <c r="B78" i="27"/>
  <c r="D78" i="27" s="1"/>
  <c r="B77" i="27"/>
  <c r="D77" i="27" s="1"/>
  <c r="C78" i="27" s="1"/>
  <c r="B72" i="27"/>
  <c r="D72" i="27" s="1"/>
  <c r="C73" i="27" s="1"/>
  <c r="B95" i="27"/>
  <c r="D95" i="27" s="1"/>
  <c r="B20" i="27"/>
  <c r="D20" i="27" s="1"/>
  <c r="C21" i="27" s="1"/>
  <c r="B97" i="27"/>
  <c r="D97" i="27" s="1"/>
  <c r="C98" i="27" s="1"/>
  <c r="B22" i="27"/>
  <c r="B43" i="27"/>
  <c r="D43" i="27" s="1"/>
  <c r="C44" i="27" s="1"/>
  <c r="B16" i="27"/>
  <c r="D16" i="27" s="1"/>
  <c r="B40" i="27"/>
  <c r="D40" i="27" s="1"/>
  <c r="C41" i="27" s="1"/>
  <c r="B58" i="27"/>
  <c r="D58" i="27" s="1"/>
  <c r="C59" i="27" s="1"/>
  <c r="B92" i="27"/>
  <c r="D92" i="27" s="1"/>
  <c r="C93" i="27" s="1"/>
  <c r="AB60" i="27"/>
  <c r="B60" i="27"/>
  <c r="D60" i="27" s="1"/>
  <c r="C61" i="27" s="1"/>
  <c r="AG29" i="27"/>
  <c r="B29" i="27"/>
  <c r="D29" i="27" s="1"/>
  <c r="C30" i="27" s="1"/>
  <c r="B47" i="27"/>
  <c r="D47" i="27" s="1"/>
  <c r="B31" i="27"/>
  <c r="D31" i="27" s="1"/>
  <c r="C32" i="27" s="1"/>
  <c r="B75" i="27"/>
  <c r="D75" i="27" s="1"/>
  <c r="B76" i="27"/>
  <c r="D76" i="27" s="1"/>
  <c r="C77" i="27" s="1"/>
  <c r="B79" i="27"/>
  <c r="D79" i="27" s="1"/>
  <c r="C80" i="27" s="1"/>
  <c r="B88" i="27"/>
  <c r="D88" i="27" s="1"/>
  <c r="C89" i="27" s="1"/>
  <c r="B42" i="27"/>
  <c r="D42" i="27" s="1"/>
  <c r="B53" i="27"/>
  <c r="D53" i="27" s="1"/>
  <c r="B19" i="27"/>
  <c r="D19" i="27" s="1"/>
  <c r="C20" i="27" s="1"/>
  <c r="B45" i="27"/>
  <c r="D45" i="27" s="1"/>
  <c r="C46" i="27" s="1"/>
  <c r="B46" i="27"/>
  <c r="D46" i="27" s="1"/>
  <c r="C47" i="27" s="1"/>
  <c r="B57" i="27"/>
  <c r="D57" i="27" s="1"/>
  <c r="C58" i="27" s="1"/>
  <c r="B36" i="27"/>
  <c r="D36" i="27" s="1"/>
  <c r="C37" i="27" s="1"/>
  <c r="B101" i="27"/>
  <c r="D101" i="27" s="1"/>
  <c r="C102" i="27" s="1"/>
  <c r="B33" i="27"/>
  <c r="D33" i="27" s="1"/>
  <c r="AL14" i="27"/>
  <c r="B14" i="27"/>
  <c r="D14" i="27" s="1"/>
  <c r="C15" i="27" s="1"/>
  <c r="AL37" i="27"/>
  <c r="B37" i="27"/>
  <c r="D37" i="27" s="1"/>
  <c r="C38" i="27" s="1"/>
  <c r="B54" i="27"/>
  <c r="D54" i="27" s="1"/>
  <c r="C55" i="27" s="1"/>
  <c r="B51" i="27"/>
  <c r="D51" i="27" s="1"/>
  <c r="C52" i="27" s="1"/>
  <c r="B24" i="27"/>
  <c r="D24" i="27" s="1"/>
  <c r="C25" i="27" s="1"/>
  <c r="B100" i="27"/>
  <c r="D100" i="27" s="1"/>
  <c r="B74" i="27"/>
  <c r="D74" i="27" s="1"/>
  <c r="C75" i="27" s="1"/>
  <c r="B96" i="27"/>
  <c r="D96" i="27" s="1"/>
  <c r="B17" i="27"/>
  <c r="D17" i="27" s="1"/>
  <c r="C18" i="27" s="1"/>
  <c r="U13" i="27"/>
  <c r="X13" i="27"/>
  <c r="Y13" i="27" s="1"/>
  <c r="EP54" i="27"/>
  <c r="IR8"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C101" i="27" l="1"/>
  <c r="C34" i="27"/>
  <c r="C43" i="27"/>
  <c r="C76" i="27"/>
  <c r="D22" i="27"/>
  <c r="C23" i="27" s="1"/>
  <c r="C22" i="27"/>
  <c r="C92" i="27"/>
  <c r="C63" i="27"/>
  <c r="C103" i="27"/>
  <c r="C60" i="27"/>
  <c r="C62" i="27"/>
  <c r="C29" i="27"/>
  <c r="C42" i="27"/>
  <c r="C40" i="27"/>
  <c r="C26" i="27"/>
  <c r="C68" i="27"/>
  <c r="C33" i="27"/>
  <c r="C94" i="27"/>
  <c r="D71" i="27"/>
  <c r="C72" i="27" s="1"/>
  <c r="C71" i="27"/>
  <c r="C81" i="27"/>
  <c r="C19" i="27"/>
  <c r="C97" i="27"/>
  <c r="C48" i="27"/>
  <c r="C17" i="27"/>
  <c r="C79" i="27"/>
  <c r="C16" i="27"/>
  <c r="C86" i="27"/>
  <c r="C74" i="27"/>
  <c r="C100" i="27"/>
  <c r="C65" i="27"/>
  <c r="C99" i="27"/>
  <c r="C31" i="27"/>
  <c r="C51" i="27"/>
  <c r="C24" i="27"/>
  <c r="C54" i="27"/>
  <c r="C96" i="27"/>
  <c r="C45" i="27"/>
  <c r="C95" i="27"/>
  <c r="C88" i="27"/>
  <c r="C53" i="27"/>
  <c r="C84" i="27"/>
  <c r="C57" i="27"/>
  <c r="C91" i="27"/>
  <c r="B12" i="27"/>
  <c r="B5" i="27"/>
  <c r="C5" i="27" s="1"/>
  <c r="D5" i="27" s="1"/>
  <c r="C6" i="27" s="1"/>
  <c r="D6" i="27" s="1"/>
  <c r="C7" i="27" s="1"/>
  <c r="D7" i="27" s="1"/>
  <c r="B7" i="27"/>
  <c r="B11" i="27"/>
  <c r="B6" i="27"/>
  <c r="B13" i="27"/>
  <c r="EQ13" i="27"/>
  <c r="EN13" i="27"/>
  <c r="II13" i="27"/>
  <c r="ER13" i="27"/>
  <c r="ET13" i="27"/>
  <c r="EU13" i="27"/>
  <c r="EP13" i="27"/>
  <c r="EM13" i="27"/>
  <c r="ES13" i="27"/>
  <c r="EO13" i="27"/>
  <c r="IS8"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IT8" i="32" l="1"/>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8"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8"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8"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8"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8" i="32" l="1"/>
  <c r="IZ7" i="32"/>
  <c r="IZ6" i="32"/>
  <c r="BH4" i="32"/>
  <c r="IZ4" i="32"/>
  <c r="IZ5" i="32" s="1"/>
  <c r="IZ8"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8"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8"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8"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C8" i="27" s="1"/>
  <c r="D8" i="27" s="1"/>
  <c r="C9" i="27" s="1"/>
  <c r="D9" i="27" s="1"/>
  <c r="C10" i="27" s="1"/>
  <c r="D10" i="27" s="1"/>
  <c r="C11" i="27" s="1"/>
  <c r="D11" i="27" s="1"/>
  <c r="C12" i="27" s="1"/>
  <c r="D12" i="27" s="1"/>
  <c r="C13" i="27" s="1"/>
  <c r="D13" i="27" s="1"/>
  <c r="C14"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D2" i="27" l="1"/>
  <c r="B104" i="27"/>
  <c r="D1" i="27" s="1"/>
  <c r="JD7" i="32"/>
  <c r="JD6" i="32"/>
  <c r="BL4" i="32"/>
  <c r="JD4" i="32"/>
  <c r="JD5"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D8" i="32" l="1"/>
  <c r="JE7" i="32"/>
  <c r="JE6" i="32"/>
  <c r="BM4" i="32"/>
  <c r="JE4" i="32"/>
  <c r="JE5" i="32" s="1"/>
  <c r="F83" i="30"/>
  <c r="G82" i="30"/>
  <c r="D83" i="30"/>
  <c r="E82" i="30"/>
  <c r="O4" i="20"/>
  <c r="C77" i="30"/>
  <c r="B78" i="30"/>
  <c r="P11" i="17"/>
  <c r="N6" i="17"/>
  <c r="P6" i="17"/>
  <c r="M6" i="17"/>
  <c r="EH6" i="17" s="1"/>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K6" i="17"/>
  <c r="EO6" i="17"/>
  <c r="EG6" i="17"/>
  <c r="ET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Z6" i="17"/>
  <c r="W6" i="17"/>
  <c r="AB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X6" i="17" l="1"/>
  <c r="AC6" i="17"/>
  <c r="U6" i="17"/>
  <c r="EW6" i="17"/>
  <c r="ES6" i="17"/>
  <c r="IB6" i="17"/>
  <c r="EN6" i="17"/>
  <c r="EJ6" i="17"/>
  <c r="Y6" i="17"/>
  <c r="AE6" i="17"/>
  <c r="T6" i="17"/>
  <c r="EV6" i="17"/>
  <c r="ER6" i="17"/>
  <c r="EQ6" i="17"/>
  <c r="EM6" i="17"/>
  <c r="EI6" i="17"/>
  <c r="AF6" i="17"/>
  <c r="AA6" i="17"/>
  <c r="AD6" i="17"/>
  <c r="EZ6" i="17"/>
  <c r="EU6" i="17"/>
  <c r="EF6" i="17"/>
  <c r="EP6" i="17"/>
  <c r="EL6" i="17"/>
  <c r="JE8" i="32"/>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8" i="32" l="1"/>
  <c r="JG7" i="32"/>
  <c r="JG6" i="32"/>
  <c r="BO4" i="32"/>
  <c r="JG4" i="32"/>
  <c r="JG5" i="32" s="1"/>
  <c r="JG8"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8"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JI8" i="32" l="1"/>
  <c r="EN108" i="27"/>
  <c r="EN109" i="27" s="1"/>
  <c r="JJ7" i="32"/>
  <c r="JJ6" i="32"/>
  <c r="BR4" i="32"/>
  <c r="JJ4" i="32"/>
  <c r="JJ5" i="32" s="1"/>
  <c r="G87" i="30"/>
  <c r="F88" i="30"/>
  <c r="E87" i="30"/>
  <c r="D88" i="30"/>
  <c r="C82" i="30"/>
  <c r="B83" i="30"/>
  <c r="AJ104" i="17"/>
  <c r="EF104" i="17"/>
  <c r="IB106" i="17"/>
  <c r="IB107" i="17"/>
  <c r="IB104" i="17"/>
  <c r="IB108" i="17" s="1"/>
  <c r="AS104" i="27"/>
  <c r="EO107" i="27"/>
  <c r="EO104" i="27"/>
  <c r="EO106" i="27" s="1"/>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JJ8" i="32" l="1"/>
  <c r="EO108" i="27"/>
  <c r="EO109" i="27" s="1"/>
  <c r="JK7" i="32"/>
  <c r="JK6" i="32"/>
  <c r="BS4" i="32"/>
  <c r="JK4" i="32"/>
  <c r="JK5"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JK8" i="32" l="1"/>
  <c r="EP108" i="27"/>
  <c r="EP109" i="27" s="1"/>
  <c r="JL6" i="32"/>
  <c r="JL7" i="32"/>
  <c r="BT4" i="32"/>
  <c r="JL4" i="32"/>
  <c r="JL5"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JL8" i="32" l="1"/>
  <c r="EQ108" i="27"/>
  <c r="EQ109" i="27" s="1"/>
  <c r="JM6" i="32"/>
  <c r="JM7" i="32"/>
  <c r="BU4" i="32"/>
  <c r="JM4" i="32"/>
  <c r="JM5"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M8" i="32" l="1"/>
  <c r="JN7" i="32"/>
  <c r="JN6" i="32"/>
  <c r="BV4" i="32"/>
  <c r="JN4" i="32"/>
  <c r="JN5" i="32" s="1"/>
  <c r="JN8"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8"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8"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8"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JR8" i="32" l="1"/>
  <c r="EW108" i="27"/>
  <c r="EW109" i="27" s="1"/>
  <c r="JS7" i="32"/>
  <c r="JS6" i="32"/>
  <c r="CA4" i="32"/>
  <c r="JS4" i="32"/>
  <c r="JS5"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S8" i="32" l="1"/>
  <c r="JT7" i="32"/>
  <c r="JT6" i="32"/>
  <c r="CB4" i="32"/>
  <c r="JT4" i="32"/>
  <c r="JT5"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JT8" i="32" l="1"/>
  <c r="EY108" i="27"/>
  <c r="EY109" i="27" s="1"/>
  <c r="JU7" i="32"/>
  <c r="JU6" i="32"/>
  <c r="CC4" i="32"/>
  <c r="JU4" i="32"/>
  <c r="JU5"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JU8" i="32" l="1"/>
  <c r="EZ108" i="27"/>
  <c r="EZ109" i="27" s="1"/>
  <c r="JV6" i="32"/>
  <c r="JV7" i="32"/>
  <c r="CD4" i="32"/>
  <c r="JV4" i="32"/>
  <c r="JV5"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V8" i="32" l="1"/>
  <c r="JW7" i="32"/>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8"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8"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8" i="32"/>
  <c r="FC107" i="26"/>
  <c r="FC109" i="26" s="1"/>
  <c r="G103" i="30"/>
  <c r="F104" i="30"/>
  <c r="E103" i="30"/>
  <c r="D104" i="30"/>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8"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8"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8"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8"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8" i="32"/>
  <c r="FI107" i="27"/>
  <c r="F109" i="30"/>
  <c r="G108" i="30"/>
  <c r="D109" i="30"/>
  <c r="E108" i="30"/>
  <c r="C103" i="30"/>
  <c r="B104" i="30"/>
  <c r="BE104" i="17"/>
  <c r="FA104" i="17"/>
  <c r="BN104" i="27"/>
  <c r="FJ108" i="27"/>
  <c r="FJ104" i="27"/>
  <c r="FJ106" i="27" s="1"/>
  <c r="FH109" i="26"/>
  <c r="FI104" i="26"/>
  <c r="FI106" i="26" s="1"/>
  <c r="BM104" i="26"/>
  <c r="FI108"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7" i="26" l="1"/>
  <c r="FI109" i="26" s="1"/>
  <c r="FI109" i="27"/>
  <c r="KF7" i="32"/>
  <c r="KF5" i="32"/>
  <c r="CN4" i="32"/>
  <c r="KF4" i="32"/>
  <c r="KF6" i="32" s="1"/>
  <c r="FJ107" i="27"/>
  <c r="FJ109" i="27" s="1"/>
  <c r="KE8" i="32"/>
  <c r="F110" i="30"/>
  <c r="G109" i="30"/>
  <c r="D110" i="30"/>
  <c r="E109" i="30"/>
  <c r="B105" i="30"/>
  <c r="C104" i="30"/>
  <c r="BF104" i="17"/>
  <c r="FB104" i="17"/>
  <c r="BO104" i="27"/>
  <c r="FK108" i="27"/>
  <c r="FK104" i="27"/>
  <c r="FK106" i="27" s="1"/>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8"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8" i="32"/>
  <c r="KH7" i="32"/>
  <c r="KH5" i="32"/>
  <c r="CP4" i="32"/>
  <c r="KH4" i="32"/>
  <c r="KH6" i="32" s="1"/>
  <c r="G111" i="30"/>
  <c r="F112" i="30"/>
  <c r="E111" i="30"/>
  <c r="D112" i="30"/>
  <c r="C106" i="30"/>
  <c r="B107" i="30"/>
  <c r="BH104" i="17"/>
  <c r="FD104" i="17"/>
  <c r="BQ104" i="27"/>
  <c r="FM104" i="27"/>
  <c r="FM106" i="27" s="1"/>
  <c r="FK109" i="26"/>
  <c r="FL104" i="26"/>
  <c r="FL107" i="26" s="1"/>
  <c r="BP104" i="26"/>
  <c r="FL108"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8"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8"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N107" i="26" l="1"/>
  <c r="FO107" i="27"/>
  <c r="FO109" i="27" s="1"/>
  <c r="KK7" i="32"/>
  <c r="KK5" i="32"/>
  <c r="CS4" i="32"/>
  <c r="KK4" i="32"/>
  <c r="KK6" i="32" s="1"/>
  <c r="KJ8"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8"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8"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8" i="32"/>
  <c r="F118" i="30"/>
  <c r="G117" i="30"/>
  <c r="D118" i="30"/>
  <c r="E117" i="30"/>
  <c r="C112" i="30"/>
  <c r="B113" i="30"/>
  <c r="FQ109" i="26"/>
  <c r="BN104" i="17"/>
  <c r="FJ104" i="17"/>
  <c r="BW104" i="27"/>
  <c r="FS108" i="27"/>
  <c r="FS104" i="27"/>
  <c r="FS106" i="27" s="1"/>
  <c r="FR104" i="26"/>
  <c r="FR107" i="26" s="1"/>
  <c r="BV104" i="26"/>
  <c r="FR108"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8"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8"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8"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8"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8"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8"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8"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8"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8"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8"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8"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8"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8"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8"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8"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8"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8"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8"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8"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8"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8"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8"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8"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8"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8"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8"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8"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8"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8" i="32"/>
  <c r="LQ7" i="32"/>
  <c r="LQ5" i="32"/>
  <c r="DY4" i="32"/>
  <c r="LQ4" i="32"/>
  <c r="LQ6" i="32" s="1"/>
  <c r="F147" i="30"/>
  <c r="G146" i="30"/>
  <c r="D147" i="30"/>
  <c r="E146" i="30"/>
  <c r="B142" i="30"/>
  <c r="C141" i="30"/>
  <c r="CQ104" i="17"/>
  <c r="GM104" i="17"/>
  <c r="CZ104" i="27"/>
  <c r="GV104" i="27"/>
  <c r="GV108" i="27" s="1"/>
  <c r="GU104" i="26"/>
  <c r="GU108" i="26" s="1"/>
  <c r="CY104"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7" i="26" l="1"/>
  <c r="GU109" i="27"/>
  <c r="GV106" i="27"/>
  <c r="GV107" i="27"/>
  <c r="LQ8" i="32"/>
  <c r="LR7" i="32"/>
  <c r="LR5" i="32"/>
  <c r="DZ4" i="32"/>
  <c r="LR4" i="32"/>
  <c r="LR6" i="32" s="1"/>
  <c r="F148" i="30"/>
  <c r="G147" i="30"/>
  <c r="E147" i="30"/>
  <c r="D148" i="30"/>
  <c r="C142" i="30"/>
  <c r="B143" i="30"/>
  <c r="CR104" i="17"/>
  <c r="GN104" i="17"/>
  <c r="DA104" i="27"/>
  <c r="GW104" i="27"/>
  <c r="GW108" i="27" s="1"/>
  <c r="GV104" i="26"/>
  <c r="GV108" i="26" s="1"/>
  <c r="CZ104"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7" i="26" l="1"/>
  <c r="GV109" i="27"/>
  <c r="GW106" i="27"/>
  <c r="GW107" i="27"/>
  <c r="LR8"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8"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GX109" i="26" s="1"/>
  <c r="LU7" i="32"/>
  <c r="LU5" i="32"/>
  <c r="EC4" i="32"/>
  <c r="LU4" i="32"/>
  <c r="LU6" i="32" s="1"/>
  <c r="GY107" i="27"/>
  <c r="LT8" i="32"/>
  <c r="F151" i="30"/>
  <c r="G150" i="30"/>
  <c r="D151" i="30"/>
  <c r="E150" i="30"/>
  <c r="B146" i="30"/>
  <c r="C145" i="30"/>
  <c r="CU104" i="17"/>
  <c r="GQ104" i="17"/>
  <c r="DD104" i="27"/>
  <c r="GZ104" i="27"/>
  <c r="GZ108" i="27" s="1"/>
  <c r="GY104" i="26"/>
  <c r="GY108" i="26" s="1"/>
  <c r="DC104" i="26"/>
  <c r="GY106"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7" i="26" l="1"/>
  <c r="GY109" i="27"/>
  <c r="GZ106" i="27"/>
  <c r="GZ107" i="27"/>
  <c r="LV5" i="32"/>
  <c r="LV7" i="32"/>
  <c r="ED4" i="32"/>
  <c r="LV4" i="32"/>
  <c r="LV6" i="32" s="1"/>
  <c r="LU8" i="32"/>
  <c r="G151" i="30"/>
  <c r="F152" i="30"/>
  <c r="E151" i="30"/>
  <c r="D152" i="30"/>
  <c r="C146" i="30"/>
  <c r="B147" i="30"/>
  <c r="CV104" i="17"/>
  <c r="GR104" i="17"/>
  <c r="DE104" i="27"/>
  <c r="HA104" i="27"/>
  <c r="HA108" i="27" s="1"/>
  <c r="GZ104" i="26"/>
  <c r="GZ108" i="26" s="1"/>
  <c r="DD104"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7" i="26" l="1"/>
  <c r="GZ109" i="27"/>
  <c r="HA106" i="27"/>
  <c r="LW7" i="32"/>
  <c r="LW5" i="32"/>
  <c r="EE4" i="32"/>
  <c r="LW4" i="32"/>
  <c r="LW6" i="32" s="1"/>
  <c r="HA107" i="27"/>
  <c r="LV8"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8"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HB109" i="26" s="1"/>
  <c r="LX8" i="32"/>
  <c r="LP6" i="20"/>
  <c r="LP8" i="20" s="1"/>
  <c r="C149" i="30"/>
  <c r="B150" i="30"/>
  <c r="CY104" i="17"/>
  <c r="GU104" i="17"/>
  <c r="DH104" i="27"/>
  <c r="HD104" i="27"/>
  <c r="HD108" i="27" s="1"/>
  <c r="HC104" i="26"/>
  <c r="HC107" i="26" s="1"/>
  <c r="DG104"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8"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8"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8"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8"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8"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8"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8"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8"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8" i="32"/>
  <c r="DH104" i="17"/>
  <c r="HD104" i="17"/>
  <c r="DQ104" i="27"/>
  <c r="HM107" i="27"/>
  <c r="HM104" i="27"/>
  <c r="HM108" i="27" s="1"/>
  <c r="HK109" i="26"/>
  <c r="HL104" i="26"/>
  <c r="HL108" i="26" s="1"/>
  <c r="DP104" i="26"/>
  <c r="HL107" i="26"/>
  <c r="HL106" i="26"/>
  <c r="LY7" i="20"/>
  <c r="LY8" i="20" s="1"/>
  <c r="EH4" i="20"/>
  <c r="LZ5" i="20"/>
  <c r="LZ4" i="20"/>
  <c r="LZ6" i="20" s="1"/>
  <c r="B165" i="28"/>
  <c r="C165" i="28" s="1"/>
  <c r="HL109" i="27" l="1"/>
  <c r="HM106" i="27"/>
  <c r="HM109" i="27" s="1"/>
  <c r="MH8"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8" i="32"/>
  <c r="MJ6" i="32"/>
  <c r="MJ5" i="32"/>
  <c r="ER4" i="32"/>
  <c r="MJ4" i="32"/>
  <c r="MJ7" i="32" s="1"/>
  <c r="MA6" i="20"/>
  <c r="MA8" i="20" s="1"/>
  <c r="DJ104" i="17"/>
  <c r="HF104" i="17"/>
  <c r="DS104" i="27"/>
  <c r="HO107" i="27"/>
  <c r="HO104" i="27"/>
  <c r="HO108" i="27" s="1"/>
  <c r="HM109" i="26"/>
  <c r="HN104" i="26"/>
  <c r="HN108" i="26" s="1"/>
  <c r="DR104" i="26"/>
  <c r="HN107" i="26"/>
  <c r="HN106" i="26"/>
  <c r="EJ4" i="20"/>
  <c r="MB5" i="20"/>
  <c r="MB4" i="20"/>
  <c r="MB6" i="20" s="1"/>
  <c r="HN109" i="27" l="1"/>
  <c r="HO106" i="27"/>
  <c r="HO109" i="27" s="1"/>
  <c r="MJ8"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8"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8" i="32"/>
  <c r="MM6" i="32"/>
  <c r="MM5" i="32"/>
  <c r="EU4" i="32"/>
  <c r="MM4" i="32"/>
  <c r="MM7" i="32" s="1"/>
  <c r="DM104" i="17"/>
  <c r="HI104" i="17"/>
  <c r="DV104" i="27"/>
  <c r="HR104" i="27"/>
  <c r="HR108" i="27" s="1"/>
  <c r="HQ104" i="26"/>
  <c r="HQ108" i="26" s="1"/>
  <c r="DU104" i="26"/>
  <c r="HQ106" i="26"/>
  <c r="HQ107" i="26"/>
  <c r="HP109" i="26"/>
  <c r="MD7" i="20"/>
  <c r="MD8" i="20" s="1"/>
  <c r="EM4" i="20"/>
  <c r="ME5" i="20"/>
  <c r="ME4" i="20"/>
  <c r="ME6" i="20" s="1"/>
  <c r="HR106" i="27" l="1"/>
  <c r="HR107" i="27"/>
  <c r="MM8"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8"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8"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8"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8"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8"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8"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8"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8"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8"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8" i="32"/>
  <c r="MX5" i="32"/>
  <c r="MX6" i="32"/>
  <c r="FF4" i="32"/>
  <c r="MX4" i="32"/>
  <c r="MX7" i="32" s="1"/>
  <c r="DX104" i="17"/>
  <c r="HT104" i="17"/>
  <c r="EG104" i="27"/>
  <c r="IC107" i="27"/>
  <c r="IC104" i="27"/>
  <c r="IC108" i="27" s="1"/>
  <c r="IA109" i="26"/>
  <c r="MO7" i="20"/>
  <c r="MO8" i="20" s="1"/>
  <c r="EX4" i="20"/>
  <c r="MP5" i="20"/>
  <c r="MP4" i="20"/>
  <c r="MP6" i="20" s="1"/>
  <c r="IC106" i="27" l="1"/>
  <c r="IC109" i="27" s="1"/>
  <c r="MX8" i="32"/>
  <c r="MY5" i="32"/>
  <c r="MY6" i="32"/>
  <c r="FG4" i="32"/>
  <c r="MY4" i="32"/>
  <c r="MY7" i="32" s="1"/>
  <c r="DY104" i="17"/>
  <c r="HU104" i="17"/>
  <c r="EH104" i="27"/>
  <c r="ID107" i="27"/>
  <c r="ID104" i="27"/>
  <c r="ID108" i="27" s="1"/>
  <c r="MP7" i="20"/>
  <c r="MP8" i="20" s="1"/>
  <c r="EY4" i="20"/>
  <c r="MQ5" i="20"/>
  <c r="MQ6" i="20"/>
  <c r="MQ4" i="20"/>
  <c r="MQ7" i="20" s="1"/>
  <c r="ID106" i="27" l="1"/>
  <c r="ID109" i="27" s="1"/>
  <c r="MY8" i="32"/>
  <c r="MZ6" i="32"/>
  <c r="MZ5" i="32"/>
  <c r="FH4" i="32"/>
  <c r="MZ4" i="32"/>
  <c r="MZ7" i="32" s="1"/>
  <c r="DZ104" i="17"/>
  <c r="HV104" i="17"/>
  <c r="EI104" i="27"/>
  <c r="IE107" i="27"/>
  <c r="IE104" i="27"/>
  <c r="IE108" i="27" s="1"/>
  <c r="MQ8" i="20"/>
  <c r="EZ4" i="20"/>
  <c r="MR5" i="20"/>
  <c r="MR6" i="20"/>
  <c r="MR4" i="20"/>
  <c r="MR7" i="20" s="1"/>
  <c r="IE106" i="27" l="1"/>
  <c r="IE109" i="27" s="1"/>
  <c r="MZ8" i="32"/>
  <c r="NA6" i="32"/>
  <c r="NA5" i="32"/>
  <c r="FI4" i="32"/>
  <c r="NA4" i="32"/>
  <c r="NA7" i="32" s="1"/>
  <c r="EA104" i="17"/>
  <c r="HW104" i="17"/>
  <c r="EJ104" i="27"/>
  <c r="IF107" i="27"/>
  <c r="IF104" i="27"/>
  <c r="IF108" i="27" s="1"/>
  <c r="MR8" i="20"/>
  <c r="FA4" i="20"/>
  <c r="MS5" i="20"/>
  <c r="MS6" i="20"/>
  <c r="MS4" i="20"/>
  <c r="MS7" i="20" s="1"/>
  <c r="IF106" i="27" l="1"/>
  <c r="IF109" i="27" s="1"/>
  <c r="NA8" i="32"/>
  <c r="NB5" i="32"/>
  <c r="NB6" i="32"/>
  <c r="FJ4" i="32"/>
  <c r="NB4" i="32"/>
  <c r="NB7" i="32" s="1"/>
  <c r="EB104" i="17"/>
  <c r="HX104" i="17"/>
  <c r="EK104" i="27"/>
  <c r="IG107" i="27"/>
  <c r="IG104" i="27"/>
  <c r="IG108" i="27" s="1"/>
  <c r="MS8" i="20"/>
  <c r="FB4" i="20"/>
  <c r="MT5" i="20"/>
  <c r="MT6" i="20"/>
  <c r="MT4" i="20"/>
  <c r="MT7" i="20" s="1"/>
  <c r="IG106" i="27" l="1"/>
  <c r="IG109" i="27" s="1"/>
  <c r="NB8" i="32"/>
  <c r="NC6" i="32"/>
  <c r="NC5" i="32"/>
  <c r="FK4" i="32"/>
  <c r="NC4" i="32"/>
  <c r="NC7" i="32" s="1"/>
  <c r="EC104" i="17"/>
  <c r="HY104" i="17"/>
  <c r="IH107" i="27"/>
  <c r="IH104" i="27"/>
  <c r="IH108" i="27" s="1"/>
  <c r="MT8" i="20"/>
  <c r="FC4" i="20"/>
  <c r="MU5" i="20"/>
  <c r="MU6" i="20"/>
  <c r="MU4" i="20"/>
  <c r="MU7" i="20" s="1"/>
  <c r="IH106" i="27" l="1"/>
  <c r="IH109" i="27" s="1"/>
  <c r="NC8" i="32"/>
  <c r="ND6" i="32"/>
  <c r="ND5" i="32"/>
  <c r="FL4" i="32"/>
  <c r="ND4" i="32"/>
  <c r="ND7" i="32" s="1"/>
  <c r="ED104" i="17"/>
  <c r="IA104" i="17" s="1"/>
  <c r="HZ104" i="17"/>
  <c r="MU8" i="20"/>
  <c r="FD4" i="20"/>
  <c r="MV5" i="20"/>
  <c r="MV6" i="20"/>
  <c r="MV4" i="20"/>
  <c r="MV7" i="20" s="1"/>
  <c r="ND8" i="32" l="1"/>
  <c r="NE6" i="32"/>
  <c r="NE5" i="32"/>
  <c r="FM4" i="32"/>
  <c r="NE4" i="32"/>
  <c r="NE7" i="32" s="1"/>
  <c r="MV8" i="20"/>
  <c r="FE4" i="20"/>
  <c r="MW5" i="20"/>
  <c r="MW6" i="20"/>
  <c r="MW4" i="20"/>
  <c r="MW7" i="20" s="1"/>
  <c r="NE8" i="32" l="1"/>
  <c r="NF6" i="32"/>
  <c r="NF5" i="32"/>
  <c r="FN4" i="32"/>
  <c r="NF4" i="32"/>
  <c r="NF7" i="32" s="1"/>
  <c r="MW8" i="20"/>
  <c r="FF4" i="20"/>
  <c r="MX5" i="20"/>
  <c r="MX6" i="20"/>
  <c r="MX4" i="20"/>
  <c r="MX7" i="20" s="1"/>
  <c r="NF8" i="32" l="1"/>
  <c r="NG6" i="32"/>
  <c r="NG5" i="32"/>
  <c r="FO4" i="32"/>
  <c r="NG4" i="32"/>
  <c r="NG7" i="32" s="1"/>
  <c r="MX8" i="20"/>
  <c r="FG4" i="20"/>
  <c r="MY5" i="20"/>
  <c r="MY6" i="20"/>
  <c r="MY4" i="20"/>
  <c r="MY7" i="20" s="1"/>
  <c r="NG8" i="32" l="1"/>
  <c r="NH6" i="32"/>
  <c r="NH5" i="32"/>
  <c r="FP4" i="32"/>
  <c r="NH4" i="32"/>
  <c r="NH7" i="32" s="1"/>
  <c r="MY8" i="20"/>
  <c r="FH4" i="20"/>
  <c r="MZ5" i="20"/>
  <c r="MZ6" i="20"/>
  <c r="MZ4" i="20"/>
  <c r="MZ7" i="20" s="1"/>
  <c r="NH8" i="32" l="1"/>
  <c r="NI5" i="32"/>
  <c r="NI6" i="32"/>
  <c r="FQ4" i="32"/>
  <c r="NI4" i="32"/>
  <c r="NI7" i="32" s="1"/>
  <c r="MZ8" i="20"/>
  <c r="FI4" i="20"/>
  <c r="NA5" i="20"/>
  <c r="NA6" i="20"/>
  <c r="NA4" i="20"/>
  <c r="NA7" i="20" s="1"/>
  <c r="NI8" i="32" l="1"/>
  <c r="NJ5" i="32"/>
  <c r="NJ6" i="32"/>
  <c r="FR4" i="32"/>
  <c r="NJ4" i="32"/>
  <c r="NJ7" i="32" s="1"/>
  <c r="NA8" i="20"/>
  <c r="FJ4" i="20"/>
  <c r="NB5" i="20"/>
  <c r="NB4" i="20"/>
  <c r="NB6" i="20" s="1"/>
  <c r="NJ8" i="32" l="1"/>
  <c r="NK6" i="32"/>
  <c r="NK5" i="32"/>
  <c r="FS4" i="32"/>
  <c r="NK4" i="32"/>
  <c r="NK7" i="32" s="1"/>
  <c r="NB7" i="20"/>
  <c r="NB8" i="20" s="1"/>
  <c r="FK4" i="20"/>
  <c r="NC5" i="20"/>
  <c r="NC6" i="20"/>
  <c r="NC4" i="20"/>
  <c r="NC7" i="20" s="1"/>
  <c r="NK8" i="32" l="1"/>
  <c r="NL6" i="32"/>
  <c r="NL5" i="32"/>
  <c r="FT4" i="32"/>
  <c r="NL4" i="32"/>
  <c r="NL7" i="32" s="1"/>
  <c r="NC8" i="20"/>
  <c r="FL4" i="20"/>
  <c r="ND5" i="20"/>
  <c r="ND6" i="20"/>
  <c r="ND4" i="20"/>
  <c r="ND7" i="20" s="1"/>
  <c r="NM5" i="32" l="1"/>
  <c r="NM6" i="32"/>
  <c r="FU4" i="32"/>
  <c r="NM4" i="32"/>
  <c r="NM7" i="32" s="1"/>
  <c r="NL8" i="32"/>
  <c r="ND8" i="20"/>
  <c r="FM4" i="20"/>
  <c r="NE5" i="20"/>
  <c r="NE6" i="20"/>
  <c r="NE4" i="20"/>
  <c r="NE7" i="20" s="1"/>
  <c r="NN5" i="32" l="1"/>
  <c r="NN6" i="32"/>
  <c r="FV4" i="32"/>
  <c r="NN4" i="32"/>
  <c r="NN7" i="32" s="1"/>
  <c r="NM8" i="32"/>
  <c r="NE8" i="20"/>
  <c r="FN4" i="20"/>
  <c r="NF5" i="20"/>
  <c r="NF6" i="20"/>
  <c r="NF4" i="20"/>
  <c r="NF7" i="20" s="1"/>
  <c r="NO6" i="32" l="1"/>
  <c r="NO5" i="32"/>
  <c r="FW4" i="32"/>
  <c r="NO4" i="32"/>
  <c r="NO7" i="32" s="1"/>
  <c r="NN8" i="32"/>
  <c r="NF8" i="20"/>
  <c r="FO4" i="20"/>
  <c r="NG5" i="20"/>
  <c r="NG6" i="20"/>
  <c r="NG4" i="20"/>
  <c r="NG7" i="20" s="1"/>
  <c r="NP6" i="32" l="1"/>
  <c r="NP5" i="32"/>
  <c r="FX4" i="32"/>
  <c r="NP4" i="32"/>
  <c r="NP7" i="32" s="1"/>
  <c r="NO8" i="32"/>
  <c r="NG8" i="20"/>
  <c r="FP4" i="20"/>
  <c r="NH5" i="20"/>
  <c r="NH6" i="20"/>
  <c r="NH4" i="20"/>
  <c r="NH7" i="20" s="1"/>
  <c r="NP8" i="32" l="1"/>
  <c r="NQ6" i="32"/>
  <c r="NQ5" i="32"/>
  <c r="FY4" i="32"/>
  <c r="NQ4" i="32"/>
  <c r="NQ7" i="32" s="1"/>
  <c r="NH8" i="20"/>
  <c r="FQ4" i="20"/>
  <c r="NI5" i="20"/>
  <c r="NI6" i="20"/>
  <c r="NI4" i="20"/>
  <c r="NI7" i="20" s="1"/>
  <c r="NQ8" i="32" l="1"/>
  <c r="NR5" i="32"/>
  <c r="NR6" i="32"/>
  <c r="FZ4" i="32"/>
  <c r="NR4" i="32"/>
  <c r="NR7" i="32" s="1"/>
  <c r="NI8" i="20"/>
  <c r="FR4" i="20"/>
  <c r="NJ5" i="20"/>
  <c r="NJ6" i="20"/>
  <c r="NJ4" i="20"/>
  <c r="NJ7" i="20" s="1"/>
  <c r="NR8" i="32" l="1"/>
  <c r="NS5" i="32"/>
  <c r="NS6" i="32"/>
  <c r="GA4" i="32"/>
  <c r="NS4" i="32"/>
  <c r="NS7" i="32" s="1"/>
  <c r="NJ8" i="20"/>
  <c r="FS4" i="20"/>
  <c r="NK5" i="20"/>
  <c r="NK4" i="20"/>
  <c r="NK6" i="20" s="1"/>
  <c r="NS8" i="32" l="1"/>
  <c r="NT6" i="32"/>
  <c r="NT5" i="32"/>
  <c r="GB4" i="32"/>
  <c r="NT4" i="32"/>
  <c r="NT7" i="32" s="1"/>
  <c r="NK7" i="20"/>
  <c r="NK8" i="20" s="1"/>
  <c r="FT4" i="20"/>
  <c r="NL5" i="20"/>
  <c r="NL4" i="20"/>
  <c r="NL6" i="20" s="1"/>
  <c r="NU6" i="32" l="1"/>
  <c r="NU5" i="32"/>
  <c r="GC4" i="32"/>
  <c r="NU4" i="32"/>
  <c r="NU7" i="32" s="1"/>
  <c r="NT8" i="32"/>
  <c r="NL7" i="20"/>
  <c r="NL8" i="20" s="1"/>
  <c r="FU4" i="20"/>
  <c r="NM5" i="20"/>
  <c r="NM6" i="20"/>
  <c r="NM4" i="20"/>
  <c r="NM7" i="20" s="1"/>
  <c r="NV6" i="32" l="1"/>
  <c r="NV5" i="32"/>
  <c r="GD4" i="32"/>
  <c r="NV4" i="32"/>
  <c r="NV7" i="32" s="1"/>
  <c r="NU8" i="32"/>
  <c r="NM8" i="20"/>
  <c r="FV4" i="20"/>
  <c r="NN5" i="20"/>
  <c r="NN4" i="20"/>
  <c r="NN6" i="20" s="1"/>
  <c r="NW5" i="32" l="1"/>
  <c r="NW6" i="32"/>
  <c r="GE4" i="32"/>
  <c r="NW4" i="32"/>
  <c r="NW7" i="32" s="1"/>
  <c r="NV8" i="32"/>
  <c r="NN7" i="20"/>
  <c r="NN8" i="20" s="1"/>
  <c r="FW4" i="20"/>
  <c r="NO5" i="20"/>
  <c r="NO4" i="20"/>
  <c r="NO6" i="20" s="1"/>
  <c r="NX6" i="32" l="1"/>
  <c r="NX5" i="32"/>
  <c r="GF4" i="32"/>
  <c r="NX4" i="32"/>
  <c r="NX7" i="32" s="1"/>
  <c r="NW8" i="32"/>
  <c r="NO7" i="20"/>
  <c r="NO8" i="20" s="1"/>
  <c r="FX4" i="20"/>
  <c r="NP5" i="20"/>
  <c r="NP6" i="20"/>
  <c r="NP4" i="20"/>
  <c r="NP7" i="20" s="1"/>
  <c r="NX8" i="32" l="1"/>
  <c r="NY5" i="32"/>
  <c r="NY6" i="32"/>
  <c r="GG4" i="32"/>
  <c r="NY4" i="32"/>
  <c r="NY7" i="32" s="1"/>
  <c r="NP8" i="20"/>
  <c r="FY4" i="20"/>
  <c r="NQ5" i="20"/>
  <c r="NQ4" i="20"/>
  <c r="NQ6" i="20" s="1"/>
  <c r="NY8" i="32" l="1"/>
  <c r="NZ5" i="32"/>
  <c r="NZ6" i="32"/>
  <c r="GH4" i="32"/>
  <c r="NZ4" i="32"/>
  <c r="NZ7" i="32" s="1"/>
  <c r="NQ7" i="20"/>
  <c r="NQ8" i="20" s="1"/>
  <c r="FZ4" i="20"/>
  <c r="NR5" i="20"/>
  <c r="NR4" i="20"/>
  <c r="NR6" i="20" s="1"/>
  <c r="NZ8" i="32" l="1"/>
  <c r="OA6" i="32"/>
  <c r="OA5" i="32"/>
  <c r="GI4" i="32"/>
  <c r="OA4" i="32"/>
  <c r="OA7" i="32" s="1"/>
  <c r="NR7" i="20"/>
  <c r="NR8" i="20" s="1"/>
  <c r="GA4" i="20"/>
  <c r="NS5" i="20"/>
  <c r="NS4" i="20"/>
  <c r="NS6" i="20" s="1"/>
  <c r="OA8" i="32" l="1"/>
  <c r="OB6" i="32"/>
  <c r="OB5" i="32"/>
  <c r="GJ4" i="32"/>
  <c r="OB4" i="32"/>
  <c r="OB7" i="32" s="1"/>
  <c r="NS7" i="20"/>
  <c r="NS8" i="20" s="1"/>
  <c r="GB4" i="20"/>
  <c r="NT5" i="20"/>
  <c r="NT4" i="20"/>
  <c r="NT6" i="20" s="1"/>
  <c r="OB8" i="32" l="1"/>
  <c r="OC5" i="32"/>
  <c r="OC6" i="32"/>
  <c r="GK4" i="32"/>
  <c r="OC4" i="32"/>
  <c r="OC7" i="32" s="1"/>
  <c r="NT7" i="20"/>
  <c r="NT8" i="20" s="1"/>
  <c r="GC4" i="20"/>
  <c r="NU5" i="20"/>
  <c r="NU4" i="20"/>
  <c r="NU6" i="20" s="1"/>
  <c r="OD5" i="32" l="1"/>
  <c r="OD6" i="32"/>
  <c r="GL4" i="32"/>
  <c r="OD4" i="32"/>
  <c r="OD7" i="32" s="1"/>
  <c r="OC8" i="32"/>
  <c r="NU7" i="20"/>
  <c r="NU8" i="20" s="1"/>
  <c r="GD4" i="20"/>
  <c r="NV5" i="20"/>
  <c r="NV4" i="20"/>
  <c r="NV6" i="20" s="1"/>
  <c r="OE6" i="32" l="1"/>
  <c r="OE5" i="32"/>
  <c r="GM4" i="32"/>
  <c r="OE4" i="32"/>
  <c r="OE7" i="32" s="1"/>
  <c r="OD8" i="32"/>
  <c r="NV7" i="20"/>
  <c r="NV8" i="20" s="1"/>
  <c r="GE4" i="20"/>
  <c r="NW5" i="20"/>
  <c r="NW4" i="20"/>
  <c r="NW6" i="20" s="1"/>
  <c r="OF6" i="32" l="1"/>
  <c r="OF5" i="32"/>
  <c r="GN4" i="32"/>
  <c r="OF4" i="32"/>
  <c r="OF7" i="32" s="1"/>
  <c r="OE8" i="32"/>
  <c r="NW7" i="20"/>
  <c r="NW8" i="20" s="1"/>
  <c r="GF4" i="20"/>
  <c r="NX5" i="20"/>
  <c r="NX4" i="20"/>
  <c r="NX6" i="20" s="1"/>
  <c r="OF8" i="32" l="1"/>
  <c r="OG6" i="32"/>
  <c r="OG5" i="32"/>
  <c r="GO4" i="32"/>
  <c r="OG4" i="32"/>
  <c r="OG7" i="32" s="1"/>
  <c r="NX7" i="20"/>
  <c r="NX8" i="20" s="1"/>
  <c r="GG4" i="20"/>
  <c r="NY5" i="20"/>
  <c r="NY4" i="20"/>
  <c r="NY6" i="20" s="1"/>
  <c r="OG8" i="32" l="1"/>
  <c r="OH5" i="32"/>
  <c r="OH6" i="32"/>
  <c r="GP4" i="32"/>
  <c r="OH4" i="32"/>
  <c r="OH7" i="32" s="1"/>
  <c r="NY7" i="20"/>
  <c r="NY8" i="20" s="1"/>
  <c r="GH4" i="20"/>
  <c r="NZ5" i="20"/>
  <c r="NZ4" i="20"/>
  <c r="NZ6" i="20" s="1"/>
  <c r="OH8" i="32" l="1"/>
  <c r="OI6" i="32"/>
  <c r="OI5" i="32"/>
  <c r="GQ4" i="32"/>
  <c r="OI4" i="32"/>
  <c r="OI7" i="32" s="1"/>
  <c r="NZ7" i="20"/>
  <c r="NZ8" i="20" s="1"/>
  <c r="GI4" i="20"/>
  <c r="OA5" i="20"/>
  <c r="OA4" i="20"/>
  <c r="OA6" i="20" s="1"/>
  <c r="OI8" i="32" l="1"/>
  <c r="OJ6" i="32"/>
  <c r="OJ5" i="32"/>
  <c r="GR4" i="32"/>
  <c r="OJ4" i="32"/>
  <c r="OJ7" i="32" s="1"/>
  <c r="OA7" i="20"/>
  <c r="OA8" i="20" s="1"/>
  <c r="GJ4" i="20"/>
  <c r="OB5" i="20"/>
  <c r="OB6" i="20"/>
  <c r="OB4" i="20"/>
  <c r="OB7" i="20" s="1"/>
  <c r="OJ8" i="32" l="1"/>
  <c r="OK6" i="32"/>
  <c r="OK5" i="32"/>
  <c r="GS4" i="32"/>
  <c r="OK4" i="32"/>
  <c r="OK7" i="32" s="1"/>
  <c r="OB8" i="20"/>
  <c r="GK4" i="20"/>
  <c r="OC5" i="20"/>
  <c r="OC6" i="20"/>
  <c r="OC4" i="20"/>
  <c r="OC7" i="20" s="1"/>
  <c r="OK8" i="32" l="1"/>
  <c r="OL6" i="32"/>
  <c r="OL5" i="32"/>
  <c r="GT4" i="32"/>
  <c r="OL4" i="32"/>
  <c r="OL7" i="32" s="1"/>
  <c r="OC8" i="20"/>
  <c r="GL4" i="20"/>
  <c r="OD5" i="20"/>
  <c r="OD6" i="20"/>
  <c r="OD4" i="20"/>
  <c r="OD7" i="20" s="1"/>
  <c r="OL8" i="32" l="1"/>
  <c r="OM6" i="32"/>
  <c r="OM5" i="32"/>
  <c r="GU4" i="32"/>
  <c r="OM4" i="32"/>
  <c r="OM7" i="32" s="1"/>
  <c r="OD8" i="20"/>
  <c r="GM4" i="20"/>
  <c r="OE5" i="20"/>
  <c r="OE6" i="20"/>
  <c r="OE4" i="20"/>
  <c r="OE7" i="20" s="1"/>
  <c r="OM8" i="32" l="1"/>
  <c r="ON6" i="32"/>
  <c r="ON5" i="32"/>
  <c r="GV4" i="32"/>
  <c r="ON4" i="32"/>
  <c r="ON7" i="32" s="1"/>
  <c r="OE8" i="20"/>
  <c r="GN4" i="20"/>
  <c r="OF5" i="20"/>
  <c r="OF6" i="20"/>
  <c r="OF4" i="20"/>
  <c r="OF7" i="20" s="1"/>
  <c r="ON8" i="32" l="1"/>
  <c r="OO5" i="32"/>
  <c r="OO6" i="32"/>
  <c r="GW4" i="32"/>
  <c r="OO4" i="32"/>
  <c r="OO7" i="32" s="1"/>
  <c r="OF8" i="20"/>
  <c r="GO4" i="20"/>
  <c r="OG5" i="20"/>
  <c r="OG4" i="20"/>
  <c r="OG6" i="20" s="1"/>
  <c r="OO8" i="32" l="1"/>
  <c r="OP5" i="32"/>
  <c r="OP6" i="32"/>
  <c r="GX4" i="32"/>
  <c r="OP4" i="32"/>
  <c r="OP7" i="32" s="1"/>
  <c r="OG7" i="20"/>
  <c r="OG8" i="20" s="1"/>
  <c r="GP4" i="20"/>
  <c r="OH5" i="20"/>
  <c r="OH4" i="20"/>
  <c r="OH6" i="20" s="1"/>
  <c r="OP8" i="32" l="1"/>
  <c r="OQ6" i="32"/>
  <c r="OQ5" i="32"/>
  <c r="GY4" i="32"/>
  <c r="OQ4" i="32"/>
  <c r="OQ7" i="32" s="1"/>
  <c r="OH7" i="20"/>
  <c r="OH8" i="20" s="1"/>
  <c r="GQ4" i="20"/>
  <c r="OI5" i="20"/>
  <c r="OI6" i="20"/>
  <c r="OI4" i="20"/>
  <c r="OI7" i="20" s="1"/>
  <c r="OQ8" i="32" l="1"/>
  <c r="OR6" i="32"/>
  <c r="OR5" i="32"/>
  <c r="GZ4" i="32"/>
  <c r="OR4" i="32"/>
  <c r="OR7" i="32" s="1"/>
  <c r="OI8" i="20"/>
  <c r="GR4" i="20"/>
  <c r="OJ5" i="20"/>
  <c r="OJ6" i="20"/>
  <c r="OJ4" i="20"/>
  <c r="OJ7" i="20" s="1"/>
  <c r="OR8" i="32" l="1"/>
  <c r="OS5" i="32"/>
  <c r="OS6" i="32"/>
  <c r="HA4" i="32"/>
  <c r="OS4" i="32"/>
  <c r="OS7" i="32" s="1"/>
  <c r="OJ8" i="20"/>
  <c r="GS4" i="20"/>
  <c r="OK5" i="20"/>
  <c r="OK6" i="20"/>
  <c r="OK4" i="20"/>
  <c r="OK7" i="20" s="1"/>
  <c r="OS8" i="32" l="1"/>
  <c r="OT5" i="32"/>
  <c r="OT6" i="32"/>
  <c r="HB4" i="32"/>
  <c r="OT4" i="32"/>
  <c r="OT7" i="32" s="1"/>
  <c r="OK8" i="20"/>
  <c r="GT4" i="20"/>
  <c r="OL5" i="20"/>
  <c r="OL6" i="20"/>
  <c r="OL4" i="20"/>
  <c r="OL7" i="20" s="1"/>
  <c r="OT8" i="32" l="1"/>
  <c r="OU6" i="32"/>
  <c r="OU5" i="32"/>
  <c r="HC4" i="32"/>
  <c r="OU4" i="32"/>
  <c r="OU7" i="32" s="1"/>
  <c r="OL8" i="20"/>
  <c r="GU4" i="20"/>
  <c r="OM5" i="20"/>
  <c r="OM4" i="20"/>
  <c r="OM6" i="20" s="1"/>
  <c r="OU8" i="32" l="1"/>
  <c r="OV6" i="32"/>
  <c r="OV5" i="32"/>
  <c r="HD4" i="32"/>
  <c r="OV4" i="32"/>
  <c r="OV7" i="32" s="1"/>
  <c r="OM7" i="20"/>
  <c r="OM8" i="20" s="1"/>
  <c r="GV4" i="20"/>
  <c r="ON5" i="20"/>
  <c r="ON4" i="20"/>
  <c r="ON6" i="20" s="1"/>
  <c r="OV8" i="32" l="1"/>
  <c r="OW6" i="32"/>
  <c r="OW5" i="32"/>
  <c r="HE4" i="32"/>
  <c r="OW4" i="32"/>
  <c r="OW7" i="32" s="1"/>
  <c r="ON7" i="20"/>
  <c r="ON8" i="20" s="1"/>
  <c r="GW4" i="20"/>
  <c r="OO5" i="20"/>
  <c r="OO4" i="20"/>
  <c r="OO6" i="20" s="1"/>
  <c r="OW8" i="32" l="1"/>
  <c r="OX5" i="32"/>
  <c r="OX6" i="32"/>
  <c r="HF4" i="32"/>
  <c r="OX4" i="32"/>
  <c r="OX7" i="32" s="1"/>
  <c r="OO7" i="20"/>
  <c r="OO8" i="20" s="1"/>
  <c r="GX4" i="20"/>
  <c r="OP5" i="20"/>
  <c r="OP4" i="20"/>
  <c r="OP6" i="20" s="1"/>
  <c r="OX8" i="32" l="1"/>
  <c r="OY5" i="32"/>
  <c r="OY6" i="32"/>
  <c r="HG4" i="32"/>
  <c r="OY4" i="32"/>
  <c r="OY7" i="32" s="1"/>
  <c r="OP7" i="20"/>
  <c r="OP8" i="20" s="1"/>
  <c r="GY4" i="20"/>
  <c r="OQ5" i="20"/>
  <c r="OQ4" i="20"/>
  <c r="OQ6" i="20" s="1"/>
  <c r="OY8" i="32" l="1"/>
  <c r="OZ6" i="32"/>
  <c r="OZ5" i="32"/>
  <c r="HH4" i="32"/>
  <c r="OZ4" i="32"/>
  <c r="OZ7" i="32" s="1"/>
  <c r="OQ7" i="20"/>
  <c r="OQ8" i="20" s="1"/>
  <c r="GZ4" i="20"/>
  <c r="OR5" i="20"/>
  <c r="OR4" i="20"/>
  <c r="OR6" i="20" s="1"/>
  <c r="OZ8" i="32" l="1"/>
  <c r="PA6" i="32"/>
  <c r="PA5" i="32"/>
  <c r="HI4" i="32"/>
  <c r="PA4" i="32"/>
  <c r="PA7" i="32" s="1"/>
  <c r="OR7" i="20"/>
  <c r="OR8" i="20" s="1"/>
  <c r="HA4" i="20"/>
  <c r="OS5" i="20"/>
  <c r="OS4" i="20"/>
  <c r="OS6" i="20" s="1"/>
  <c r="PA8" i="32" l="1"/>
  <c r="PB6" i="32"/>
  <c r="PB5" i="32"/>
  <c r="HJ4" i="32"/>
  <c r="PB4" i="32"/>
  <c r="PB7" i="32" s="1"/>
  <c r="OS7" i="20"/>
  <c r="OS8" i="20" s="1"/>
  <c r="HB4" i="20"/>
  <c r="OT5" i="20"/>
  <c r="OT4" i="20"/>
  <c r="OT6" i="20" s="1"/>
  <c r="PB8" i="32" l="1"/>
  <c r="PC5" i="32"/>
  <c r="PC6" i="32"/>
  <c r="HK4" i="32"/>
  <c r="PC4" i="32"/>
  <c r="PC7" i="32" s="1"/>
  <c r="OT7" i="20"/>
  <c r="OT8" i="20" s="1"/>
  <c r="HC4" i="20"/>
  <c r="OU5" i="20"/>
  <c r="OU4" i="20"/>
  <c r="OU6" i="20" s="1"/>
  <c r="PC8" i="32" l="1"/>
  <c r="PD6" i="32"/>
  <c r="PD5" i="32"/>
  <c r="HL4" i="32"/>
  <c r="PD4" i="32"/>
  <c r="PD7" i="32" s="1"/>
  <c r="OU7" i="20"/>
  <c r="OU8" i="20" s="1"/>
  <c r="HD4" i="20"/>
  <c r="OV5" i="20"/>
  <c r="OV4" i="20"/>
  <c r="OV6" i="20" s="1"/>
  <c r="PD8" i="32" l="1"/>
  <c r="PE5" i="32"/>
  <c r="PE6" i="32"/>
  <c r="HM4" i="32"/>
  <c r="PE4" i="32"/>
  <c r="PE7" i="32" s="1"/>
  <c r="OV7" i="20"/>
  <c r="OV8" i="20" s="1"/>
  <c r="HE4" i="20"/>
  <c r="OW5" i="20"/>
  <c r="OW4" i="20"/>
  <c r="OW6" i="20" s="1"/>
  <c r="PE8" i="32" l="1"/>
  <c r="PF5" i="32"/>
  <c r="PF6" i="32"/>
  <c r="HN4" i="32"/>
  <c r="PF4" i="32"/>
  <c r="PF7" i="32" s="1"/>
  <c r="OW7" i="20"/>
  <c r="OW8" i="20" s="1"/>
  <c r="HF4" i="20"/>
  <c r="OX5" i="20"/>
  <c r="OX4" i="20"/>
  <c r="OX6" i="20" s="1"/>
  <c r="PF8" i="32" l="1"/>
  <c r="PG6" i="32"/>
  <c r="PG5" i="32"/>
  <c r="HO4" i="32"/>
  <c r="PG4" i="32"/>
  <c r="PG7" i="32" s="1"/>
  <c r="OX7" i="20"/>
  <c r="OX8" i="20" s="1"/>
  <c r="HG4" i="20"/>
  <c r="OY5" i="20"/>
  <c r="OY4" i="20"/>
  <c r="OY6" i="20" s="1"/>
  <c r="PG8" i="32" l="1"/>
  <c r="PH6" i="32"/>
  <c r="PH5" i="32"/>
  <c r="HP4" i="32"/>
  <c r="PH4" i="32"/>
  <c r="PH7" i="32" s="1"/>
  <c r="OY7" i="20"/>
  <c r="OY8" i="20" s="1"/>
  <c r="HH4" i="20"/>
  <c r="OZ5" i="20"/>
  <c r="OZ4" i="20"/>
  <c r="OZ6" i="20" s="1"/>
  <c r="PH8" i="32" l="1"/>
  <c r="PI5" i="32"/>
  <c r="PI6" i="32"/>
  <c r="HQ4" i="32"/>
  <c r="PI4" i="32"/>
  <c r="PI7" i="32" s="1"/>
  <c r="OZ7" i="20"/>
  <c r="OZ8" i="20" s="1"/>
  <c r="HI4" i="20"/>
  <c r="PA5" i="20"/>
  <c r="PA4" i="20"/>
  <c r="PA6" i="20" s="1"/>
  <c r="PI8" i="32" l="1"/>
  <c r="PJ5" i="32"/>
  <c r="PJ6" i="32"/>
  <c r="HR4" i="32"/>
  <c r="PJ4" i="32"/>
  <c r="PJ7" i="32" s="1"/>
  <c r="PA7" i="20"/>
  <c r="PA8" i="20" s="1"/>
  <c r="HJ4" i="20"/>
  <c r="PB5" i="20"/>
  <c r="PB4" i="20"/>
  <c r="PB6" i="20" s="1"/>
  <c r="PJ8" i="32" l="1"/>
  <c r="PK6" i="32"/>
  <c r="PK5" i="32"/>
  <c r="HS4" i="32"/>
  <c r="PK4" i="32"/>
  <c r="PK7" i="32" s="1"/>
  <c r="PB7" i="20"/>
  <c r="PB8" i="20" s="1"/>
  <c r="HK4" i="20"/>
  <c r="PC5" i="20"/>
  <c r="PC4" i="20"/>
  <c r="PC6" i="20" s="1"/>
  <c r="PK8" i="32" l="1"/>
  <c r="PL6" i="32"/>
  <c r="PL5" i="32"/>
  <c r="HT4" i="32"/>
  <c r="PL4" i="32"/>
  <c r="PL7" i="32" s="1"/>
  <c r="PC7" i="20"/>
  <c r="PC8" i="20" s="1"/>
  <c r="HL4" i="20"/>
  <c r="PD5" i="20"/>
  <c r="PD4" i="20"/>
  <c r="PD6" i="20" s="1"/>
  <c r="PL8" i="32" l="1"/>
  <c r="PM6" i="32"/>
  <c r="PM5" i="32"/>
  <c r="HU4" i="32"/>
  <c r="PM4" i="32"/>
  <c r="PM7" i="32" s="1"/>
  <c r="PD7" i="20"/>
  <c r="PD8" i="20" s="1"/>
  <c r="HM4" i="20"/>
  <c r="PE5" i="20"/>
  <c r="PE4" i="20"/>
  <c r="PE6" i="20" s="1"/>
  <c r="PM8" i="32" l="1"/>
  <c r="PN5" i="32"/>
  <c r="PN6" i="32"/>
  <c r="HV4" i="32"/>
  <c r="PN4" i="32"/>
  <c r="PN7" i="32" s="1"/>
  <c r="PE7" i="20"/>
  <c r="PE8" i="20" s="1"/>
  <c r="HN4" i="20"/>
  <c r="PF5" i="20"/>
  <c r="PF4" i="20"/>
  <c r="PF6" i="20" s="1"/>
  <c r="PN8" i="32" l="1"/>
  <c r="PO6" i="32"/>
  <c r="PO5" i="32"/>
  <c r="HW4" i="32"/>
  <c r="PO4" i="32"/>
  <c r="PO7" i="32" s="1"/>
  <c r="PF7" i="20"/>
  <c r="PF8" i="20" s="1"/>
  <c r="HO4" i="20"/>
  <c r="PG5" i="20"/>
  <c r="PG4" i="20"/>
  <c r="PG6" i="20" s="1"/>
  <c r="PO8" i="32" l="1"/>
  <c r="PP6" i="32"/>
  <c r="PP5" i="32"/>
  <c r="HX4" i="32"/>
  <c r="PP4" i="32"/>
  <c r="PP7" i="32" s="1"/>
  <c r="PG7" i="20"/>
  <c r="PG8" i="20" s="1"/>
  <c r="HP4" i="20"/>
  <c r="PH5" i="20"/>
  <c r="PH4" i="20"/>
  <c r="PH6" i="20" s="1"/>
  <c r="PP8" i="32" l="1"/>
  <c r="PQ6" i="32"/>
  <c r="PQ5" i="32"/>
  <c r="HY4" i="32"/>
  <c r="PQ4" i="32"/>
  <c r="PQ7" i="32" s="1"/>
  <c r="PH7" i="20"/>
  <c r="PH8" i="20" s="1"/>
  <c r="HQ4" i="20"/>
  <c r="PI5" i="20"/>
  <c r="PI4" i="20"/>
  <c r="PI6" i="20" s="1"/>
  <c r="PQ8" i="32" l="1"/>
  <c r="PR6" i="32"/>
  <c r="PR5" i="32"/>
  <c r="HZ4" i="32"/>
  <c r="PR4" i="32"/>
  <c r="PR7" i="32" s="1"/>
  <c r="PI7" i="20"/>
  <c r="PI8" i="20" s="1"/>
  <c r="HR4" i="20"/>
  <c r="PJ5" i="20"/>
  <c r="PJ4" i="20"/>
  <c r="PJ6" i="20" s="1"/>
  <c r="PR8" i="32" l="1"/>
  <c r="PS6" i="32"/>
  <c r="PS5" i="32"/>
  <c r="IA4" i="32"/>
  <c r="PS4" i="32"/>
  <c r="PS7" i="32" s="1"/>
  <c r="PJ7" i="20"/>
  <c r="PJ8" i="20" s="1"/>
  <c r="HS4" i="20"/>
  <c r="PK5" i="20"/>
  <c r="PK4" i="20"/>
  <c r="PK6" i="20" s="1"/>
  <c r="PS8" i="32" l="1"/>
  <c r="PT6" i="32"/>
  <c r="PT5" i="32"/>
  <c r="IB4" i="32"/>
  <c r="PT4" i="32"/>
  <c r="PT7" i="32" s="1"/>
  <c r="PK7" i="20"/>
  <c r="PK8" i="20" s="1"/>
  <c r="HT4" i="20"/>
  <c r="PL5" i="20"/>
  <c r="PL4" i="20"/>
  <c r="PL6" i="20" s="1"/>
  <c r="PT8" i="32" l="1"/>
  <c r="PU5" i="32"/>
  <c r="PU6" i="32"/>
  <c r="PU4" i="32"/>
  <c r="PU7" i="32" s="1"/>
  <c r="PL7" i="20"/>
  <c r="PL8" i="20" s="1"/>
  <c r="HU4" i="20"/>
  <c r="PM5" i="20"/>
  <c r="PM4" i="20"/>
  <c r="PM6" i="20" s="1"/>
  <c r="PU8"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S.  
If you select 'Show Left-Side Area' in cell S1, this column shows the likelihood that your Planning Estimate will be EQUAL TO or GREATER THAN the uncertainty you are estimating.  
If you select 'Show Right-Side Area' in cell S1, this column shows the likelihood that the uncertainty will EXCEED your Planning Estimate in column S.</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1" authorId="0" shapeId="0" xr:uid="{B6B58A29-9884-4F7E-83BC-BFA3C96F438A}">
      <text>
        <r>
          <rPr>
            <sz val="9"/>
            <color indexed="81"/>
            <rFont val="Tahoma"/>
            <family val="2"/>
          </rPr>
          <t xml:space="preserve">Enter the project start date is cell C1.  The project finish date in cell D2 is calculated based upon the activity duration estimates in column B, which are calculated based upon the specified reliability in cell B2.
</t>
        </r>
      </text>
    </comment>
    <comment ref="C1" authorId="0" shapeId="0" xr:uid="{06C9F2B0-3A64-470E-9B57-53FDC6ACE625}">
      <text>
        <r>
          <rPr>
            <sz val="9"/>
            <color indexed="81"/>
            <rFont val="Tahoma"/>
            <family val="2"/>
          </rPr>
          <t xml:space="preserve">Enter the starting date for the project, then enter the critical path activities in column A.  Note that this critical path analysis cannot have any concurrent activities; they must sequentially ordered for the correct finish date to be calculated.
</t>
        </r>
      </text>
    </comment>
    <comment ref="D1" authorId="0" shapeId="0" xr:uid="{8A1E704D-3DBD-4AE1-82FE-1FF585948EC9}">
      <text>
        <r>
          <rPr>
            <sz val="9"/>
            <color indexed="81"/>
            <rFont val="Tahoma"/>
            <family val="2"/>
          </rPr>
          <t>This finish date excludes weekend days and all other non-work days listed in the table below. It adds the optional schedule contingency value from cell B105 (if any).</t>
        </r>
      </text>
    </comment>
    <comment ref="A2" authorId="0" shapeId="0" xr:uid="{CD6ED432-BAAB-4956-8FCA-E6EBBA8EEA76}">
      <text>
        <r>
          <rPr>
            <sz val="9"/>
            <color indexed="81"/>
            <rFont val="Tahoma"/>
            <family val="2"/>
          </rPr>
          <t>SPERT Scheduler only works for a project's critical path, and the critical path must be sequentially ordered and have no concurrent tasks or activities.  
Be aware of the limitations of this approach to scheduling.  SPERT Scheduler cannot address merge bias, for instance.  Only a full Monte Carlo simulation of the entire project schedule can evaluate shifting critical paths (merge bias) and different kinds of probability distributions at the activity or task level.</t>
        </r>
      </text>
    </comment>
    <comment ref="B2" authorId="0" shapeId="0" xr:uid="{256BE6CB-4F0B-4868-8B12-95677F1AD9BC}">
      <text>
        <r>
          <rPr>
            <sz val="9"/>
            <color indexed="81"/>
            <rFont val="Tahoma"/>
            <family val="2"/>
          </rPr>
          <t xml:space="preserve">Choose any probability between 50% and 99% and SPERT will calculate the duration estimates needed to achieve your desired reliability level. Choosing more reliable estimates will increase the project timeline.  Choosing less reliable estimates will shrink the overall project schedule, but there will be an increased chance the project will finish late.
To buffer the project for instances where scheduled activities take longer to finish than you planned for, add a schedule contingency in cell B105. Use Soothsayer™ for Project Contingency to calculate how big that buffer should be. It's a bonus download on the Statistical PERT website.
</t>
        </r>
      </text>
    </comment>
    <comment ref="D2" authorId="0" shapeId="0" xr:uid="{23AA42A6-1FF6-4627-AAE8-15C650658D2C}">
      <text>
        <r>
          <rPr>
            <sz val="9"/>
            <color indexed="81"/>
            <rFont val="Tahoma"/>
            <family val="2"/>
          </rPr>
          <t>This calculates the likelihood of the project finishing on-time without a schedule contingency (cell B105).
This calculation assumes that Parkinson's Law applies to the project: "Work expands so as to fill the time available for its completion."
Commonly, project activities only finish on-time or late; they rarely finish early, even if a statistical model suggests that they should.</t>
        </r>
      </text>
    </commen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Z.  
If you select 'Show Left-Side Area' in cell Z1, this column shows the likelihood that your Planning Estimate will be EQUAL TO or GREATER THAN the uncertainty you are estimating.  
If you select 'Show Right-Side Area' in cell Z1, this column shows the likelihood that the uncertainty will EXCEED your Planning Estimate in column AA.</t>
        </r>
      </text>
    </comment>
    <comment ref="A3" authorId="0" shapeId="0" xr:uid="{BDE013B8-C1FB-45B7-916F-A4E99F9ED1CA}">
      <text>
        <r>
          <rPr>
            <sz val="9"/>
            <color indexed="81"/>
            <rFont val="Tahoma"/>
            <family val="2"/>
          </rPr>
          <t xml:space="preserve">Use this column to add critical path activities or tasks for a project.  The list of activities or tasks must be sequential, not concurrent.
</t>
        </r>
      </text>
    </comment>
    <comment ref="B3" authorId="0" shapeId="0" xr:uid="{5616B8D4-BFC8-4D1C-AB62-1572C1045852}">
      <text>
        <r>
          <rPr>
            <sz val="9"/>
            <color indexed="81"/>
            <rFont val="Tahoma"/>
            <family val="2"/>
          </rPr>
          <t xml:space="preserve">This column calculates the activity or task duration with the reliability specified in cell B2.
</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G2.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G2.  Minimum point-estimates are automatically created for you by taking the Most Likely point-estimate in column H and reducing it by the percentage value specified in cell G2.  
Optionally, choose a row-speciific heuristic by selecting a percentage in column E, or enter a specific minimum point-estimate in column F.  
(If you need to modify the dropdown choices in cell G2 or column E,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I2.  Maximum point-estimates are automatically created for you by taking the Most Likely point-estimate in column H and increasing it by the percentage value specified in cell I2.  
Optionally, choose a row-speciific heuristic by selecting a percentage in column K, or enter a specific maximum point-estimate in column J.  
(If you need to modify the dropdown choices in cell I2 or column K,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I2.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 ref="B105" authorId="0" shapeId="0" xr:uid="{8146DD47-FA22-4CAF-8444-83EB2697A345}">
      <text>
        <r>
          <rPr>
            <sz val="9"/>
            <color indexed="81"/>
            <rFont val="Tahoma"/>
            <family val="2"/>
          </rPr>
          <t xml:space="preserve">Download Soothsayer™ for Project Contingency from the Statistical PERT website and calculate a right-sized, risk-adjusted schedule contingency.  It's another free download!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R2" authorId="0" shapeId="0" xr:uid="{846F04DA-547B-4394-86A1-587BFF1D133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S2" authorId="0" shapeId="0" xr:uid="{4220A61F-7B36-40C3-B941-2AE761C5F10E}">
      <text>
        <r>
          <rPr>
            <sz val="9"/>
            <color indexed="81"/>
            <rFont val="Tahoma"/>
            <family val="2"/>
          </rPr>
          <t xml:space="preserve">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
</t>
        </r>
      </text>
    </comment>
    <comment ref="B3" authorId="0" shapeId="0" xr:uid="{067218B9-9B80-40A4-B5EA-6D35642E08FB}">
      <text>
        <r>
          <rPr>
            <sz val="9"/>
            <color indexed="81"/>
            <rFont val="Tahoma"/>
            <family val="2"/>
          </rPr>
          <t>The Minimum point-estimate represents the smallest value that is feasible, but highly improbable.</t>
        </r>
      </text>
    </comment>
    <comment ref="C3" authorId="0" shapeId="0" xr:uid="{8C9C4C05-FC4F-4B1D-AE70-9EFDE3425654}">
      <text>
        <r>
          <rPr>
            <sz val="9"/>
            <color indexed="81"/>
            <rFont val="Tahoma"/>
            <family val="2"/>
          </rPr>
          <t xml:space="preserve">The Most Likely point-estimate represents the value you believe will most likely occur for each uncertainty, although many other possible outcomes exist between the Minimum and Maximum point-estimates.
</t>
        </r>
      </text>
    </comment>
    <comment ref="D3" authorId="0" shapeId="0" xr:uid="{64203C80-8533-41FA-B0E6-273E9FA0E7CE}">
      <text>
        <r>
          <rPr>
            <sz val="9"/>
            <color indexed="81"/>
            <rFont val="Tahoma"/>
            <family val="2"/>
          </rPr>
          <t xml:space="preserve">The Maximum point-estimate represents the largest value that is feasible, but highly improbable
</t>
        </r>
      </text>
    </comment>
    <comment ref="E3" authorId="0" shapeId="0" xr:uid="{00000000-0006-0000-0500-000001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76525EE1-ADAF-40FC-8869-433AA2C2E3BE}">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T2" authorId="0" shapeId="0" xr:uid="{DF78307C-624F-4D6E-AC19-0BF58A600B84}">
      <text>
        <r>
          <rPr>
            <sz val="9"/>
            <color indexed="81"/>
            <rFont val="Tahoma"/>
            <family val="2"/>
          </rPr>
          <t xml:space="preserve">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
</t>
        </r>
      </text>
    </comment>
    <comment ref="U2" authorId="0" shapeId="0" xr:uid="{DA1BEFE2-77BA-41CF-A5A7-AEAF72375403}">
      <text>
        <r>
          <rPr>
            <sz val="9"/>
            <color indexed="81"/>
            <rFont val="Tahoma"/>
            <family val="2"/>
          </rPr>
          <t xml:space="preserve">The SPERT Probability shows the cumulative probability of each Planning Estimate you entered in column T4.  
If you select 'Show Left-Side Area' in cell T1, this column shows the likelihood that your Planning Estimate will be EQUAL TO or GREATER THAN the uncertainty you are estimating.  
If you select 'Show Right-Side Area' in cell T1, this column shows the likelihood that the uncertainty will EXCEED your Planning Estimate in column T4.
</t>
        </r>
      </text>
    </comment>
    <comment ref="B3" authorId="0" shapeId="0" xr:uid="{80E80D41-A516-4D7D-B62C-6FB05052C481}">
      <text>
        <r>
          <rPr>
            <sz val="9"/>
            <color indexed="81"/>
            <rFont val="Tahoma"/>
            <family val="2"/>
          </rPr>
          <t xml:space="preserve">The Minimum point-estimate represents the smallest value that is feasible, but highly improbable.
</t>
        </r>
      </text>
    </comment>
    <comment ref="C3" authorId="0" shapeId="0" xr:uid="{120A8300-9694-45C5-81A1-605A48AF483F}">
      <text>
        <r>
          <rPr>
            <sz val="9"/>
            <color indexed="81"/>
            <rFont val="Tahoma"/>
            <family val="2"/>
          </rPr>
          <t xml:space="preserve">he Most Likely point-estimate represents the value you believe will most likely occur for each uncertainty, although many other possible outcomes exist between the Minimum and Maximum point-estimates.
</t>
        </r>
      </text>
    </comment>
    <comment ref="D3" authorId="0" shapeId="0" xr:uid="{5C67EDA2-38F0-4E8E-90F3-A84BB90C42CB}">
      <text>
        <r>
          <rPr>
            <sz val="9"/>
            <color indexed="81"/>
            <rFont val="Tahoma"/>
            <family val="2"/>
          </rPr>
          <t>The Maximum point-estimate represents the largest value that is feasible, but highly improbable</t>
        </r>
      </text>
    </comment>
    <comment ref="E3" authorId="0" shapeId="0" xr:uid="{53E11329-1106-48B6-B42A-ED29E29992AC}">
      <text>
        <r>
          <rPr>
            <sz val="9"/>
            <color indexed="81"/>
            <rFont val="Tahoma"/>
            <family val="2"/>
          </rPr>
          <t xml:space="preserve">This checks that a proper 3-point estimate was entered:
Minimum value must be &gt; 0 and =&lt; Most Likely
Most Likely must be &gt;= Minimum and =&lt; Maximum Maximum must be &gt;= Most Likely
</t>
        </r>
      </text>
    </comment>
    <comment ref="K3" authorId="0" shapeId="0" xr:uid="{013F1624-127A-45E7-94EA-A2C3AE309975}">
      <text>
        <r>
          <rPr>
            <sz val="9"/>
            <color indexed="81"/>
            <rFont val="Tahoma"/>
            <family val="2"/>
          </rPr>
          <t xml:space="preserve">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
</t>
        </r>
      </text>
    </comment>
    <comment ref="S3" authorId="0" shapeId="0" xr:uid="{24F5EAD1-8563-4436-B934-A308CD011BA3}">
      <text>
        <r>
          <rPr>
            <sz val="9"/>
            <color indexed="81"/>
            <rFont val="Tahoma"/>
            <family val="2"/>
          </rPr>
          <t xml:space="preserve">The trial outcome is used to build a data table of 10,000 trials
</t>
        </r>
      </text>
    </comment>
    <comment ref="B9" authorId="0" shapeId="0" xr:uid="{6CE5A8BF-DF78-4231-9C62-57C9BD7EBAC4}">
      <text>
        <r>
          <rPr>
            <sz val="9"/>
            <color indexed="81"/>
            <rFont val="Tahoma"/>
            <family val="2"/>
          </rPr>
          <t>On the Formulas menu, under the Calculation group, press the Calculation Options button and  select "Automatic Except for Data Tables" to increase the speed and performance of all Excel spreadsheets.  This is an application-level setting change.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<sst xmlns="http://schemas.openxmlformats.org/spreadsheetml/2006/main" count="1391" uniqueCount="837">
  <si>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</si>
  <si>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</si>
  <si>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</si>
  <si>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</si>
  <si>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</si>
  <si>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</si>
  <si>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</si>
  <si>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</si>
  <si>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</si>
  <si>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</si>
  <si>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</si>
  <si>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</si>
  <si>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</si>
  <si>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</si>
  <si>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</si>
  <si>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</si>
  <si>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</si>
  <si>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</si>
  <si>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</si>
  <si>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</si>
  <si>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</si>
  <si>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</si>
  <si>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</si>
  <si>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</si>
  <si>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</si>
  <si>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</si>
  <si>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</si>
  <si>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</si>
  <si>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</si>
  <si>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</si>
  <si>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</si>
  <si>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</si>
  <si>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</si>
  <si>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</si>
  <si>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</si>
  <si>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</si>
  <si>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</si>
  <si>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</si>
  <si>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</si>
  <si>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</si>
  <si>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</si>
  <si>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</si>
  <si>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</si>
  <si>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</si>
  <si>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</si>
  <si>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</si>
  <si>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</si>
  <si>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</si>
  <si>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</si>
  <si>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</si>
  <si>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</si>
  <si>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</si>
  <si>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</si>
  <si>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</si>
  <si>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</si>
  <si>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</si>
  <si>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</si>
  <si>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</si>
  <si>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</si>
  <si>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</si>
  <si>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</si>
  <si>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</si>
  <si>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</si>
  <si>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</si>
  <si>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</si>
  <si>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</si>
  <si>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</si>
  <si>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</si>
  <si>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</si>
  <si>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</si>
  <si>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</si>
  <si>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</si>
  <si>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</si>
  <si>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</si>
  <si>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</si>
  <si>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</si>
  <si>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</si>
  <si>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</si>
  <si>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</si>
  <si>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</si>
  <si>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</si>
  <si>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</si>
  <si>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</si>
  <si>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</si>
  <si>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</si>
  <si>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</si>
  <si>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</si>
  <si>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</si>
  <si>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</si>
  <si>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</si>
  <si>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</si>
  <si>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</si>
  <si>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</si>
  <si>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</si>
  <si>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</si>
  <si>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</si>
  <si>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</si>
  <si>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</si>
  <si>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</si>
  <si>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</si>
  <si>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</si>
  <si>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</si>
  <si>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</si>
  <si>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</si>
  <si>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</si>
  <si>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</si>
  <si>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</si>
  <si>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</si>
  <si>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</si>
  <si>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</si>
  <si>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</si>
  <si>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</si>
  <si>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</si>
  <si>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</si>
  <si>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</si>
  <si>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</si>
  <si>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</si>
  <si>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</si>
  <si>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</si>
  <si>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</si>
  <si>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</si>
  <si>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</si>
  <si>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</si>
  <si>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</si>
  <si>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</si>
  <si>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</si>
  <si>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</si>
  <si>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</si>
  <si>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</si>
  <si>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</si>
  <si>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</si>
  <si>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</si>
  <si>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</si>
  <si>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</si>
  <si>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</si>
  <si>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</si>
  <si>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</si>
  <si>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</si>
  <si>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</si>
  <si>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</si>
  <si>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</si>
  <si>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</si>
  <si>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</si>
  <si>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</si>
  <si>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</si>
  <si>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</si>
  <si>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</si>
  <si>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</si>
  <si>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</si>
  <si>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</si>
  <si>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</si>
  <si>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</si>
  <si>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</si>
  <si>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</si>
  <si>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</si>
  <si>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</si>
  <si>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</si>
  <si>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</si>
  <si>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</si>
  <si>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</si>
  <si>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</si>
  <si>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</si>
  <si>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</si>
  <si>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</si>
  <si>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</si>
  <si>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</si>
  <si>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</si>
  <si>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</si>
  <si>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</si>
  <si>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</si>
  <si>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</si>
  <si>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</si>
  <si>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</si>
  <si>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</si>
  <si>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</si>
  <si>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</si>
  <si>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</si>
  <si>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</si>
  <si>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</si>
  <si>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</si>
  <si>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</si>
  <si>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</si>
  <si>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</si>
  <si>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</si>
  <si>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</si>
  <si>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</si>
  <si>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</si>
  <si>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</si>
  <si>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</si>
  <si>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</si>
  <si>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</si>
  <si>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</si>
  <si>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</si>
  <si>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</si>
  <si>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</si>
  <si>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</si>
  <si>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</si>
  <si>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</si>
  <si>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</si>
  <si>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</si>
  <si>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</si>
  <si>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</si>
  <si>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</si>
  <si>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</si>
  <si>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</si>
  <si>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</si>
  <si>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</si>
  <si>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</si>
  <si>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</si>
  <si>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</si>
  <si>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</si>
  <si>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</si>
  <si>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</si>
  <si>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</si>
  <si>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</si>
  <si>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</si>
  <si>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</si>
  <si>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</si>
  <si>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</si>
  <si>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</si>
  <si>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</si>
  <si>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</si>
  <si>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</si>
  <si>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</si>
  <si>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</si>
  <si>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</si>
  <si>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</si>
  <si>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</si>
  <si>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</si>
  <si>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</si>
  <si>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</si>
  <si>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</si>
  <si>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</si>
  <si>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</si>
  <si>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</si>
  <si>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</si>
  <si>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</si>
  <si>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</si>
  <si>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</si>
  <si>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</si>
  <si>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</si>
  <si>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</si>
  <si>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</si>
  <si>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</si>
  <si>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</si>
  <si>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</si>
  <si>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</si>
  <si>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</si>
  <si>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</si>
  <si>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</si>
  <si>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</si>
  <si>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</si>
  <si>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</si>
  <si>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</si>
  <si>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</si>
  <si>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</si>
  <si>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</si>
  <si>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</si>
  <si>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</si>
  <si>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</si>
  <si>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</si>
  <si>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</si>
  <si>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</si>
  <si>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</si>
  <si>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</si>
  <si>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</si>
  <si>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</si>
  <si>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</si>
  <si>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</si>
  <si>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</si>
  <si>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</si>
  <si>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</si>
  <si>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</si>
  <si>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</si>
  <si>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</si>
  <si>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</si>
  <si>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</si>
  <si>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</si>
  <si>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</si>
  <si>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</si>
  <si>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</si>
  <si>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</si>
  <si>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</si>
  <si>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</si>
  <si>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</si>
  <si>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</si>
  <si>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</si>
  <si>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</si>
  <si>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</si>
  <si>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</si>
  <si>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</si>
  <si>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</si>
  <si>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</si>
  <si>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</si>
  <si>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</si>
  <si>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</si>
  <si>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</si>
  <si>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</si>
  <si>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</si>
  <si>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</si>
  <si>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</si>
  <si>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</si>
  <si>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</si>
  <si>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</si>
  <si>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</si>
  <si>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</si>
  <si>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</si>
  <si>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</si>
  <si>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</si>
  <si>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</si>
  <si>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</si>
  <si>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</si>
  <si>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</si>
  <si>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</si>
  <si>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</si>
  <si>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</si>
  <si>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</si>
  <si>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</si>
  <si>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</si>
  <si>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</si>
  <si>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</si>
  <si>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</si>
  <si>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</si>
  <si>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</si>
  <si>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</si>
  <si>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</si>
  <si>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</si>
  <si>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</si>
  <si>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</si>
  <si>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</si>
  <si>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</si>
  <si>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</si>
  <si>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</si>
  <si>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</si>
  <si>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</si>
  <si>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</si>
  <si>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</si>
  <si>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</si>
  <si>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</si>
  <si>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</si>
  <si>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</si>
  <si>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</si>
  <si>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</si>
  <si>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</si>
  <si>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</si>
  <si>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</si>
  <si>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</si>
  <si>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</si>
  <si>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</si>
  <si>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</si>
  <si>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</si>
  <si>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</si>
  <si>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</si>
  <si>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</si>
  <si>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</si>
  <si>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</si>
  <si>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</si>
  <si>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</si>
  <si>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</si>
  <si>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</si>
  <si>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</si>
  <si>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</si>
  <si>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</si>
  <si>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</si>
  <si>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</si>
  <si>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</si>
  <si>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</si>
  <si>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</si>
  <si>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</si>
  <si>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</si>
  <si>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</si>
  <si>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</si>
  <si>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</si>
  <si>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</si>
  <si>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</si>
  <si>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</si>
  <si>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</si>
  <si>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</si>
  <si>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</si>
  <si>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</si>
  <si>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</si>
  <si>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</si>
  <si>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</si>
  <si>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</si>
  <si>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</si>
  <si>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</si>
  <si>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</si>
  <si>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</si>
  <si>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</si>
  <si>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</si>
  <si>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</si>
  <si>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</si>
  <si>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</si>
  <si>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</si>
  <si>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</si>
  <si>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</si>
  <si>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</si>
  <si>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</si>
  <si>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</si>
  <si>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</si>
  <si>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</si>
  <si>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</si>
  <si>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</si>
  <si>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</si>
  <si>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</si>
  <si>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</si>
  <si>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</si>
  <si>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</si>
  <si>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</si>
  <si>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</si>
  <si>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</si>
  <si>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</si>
  <si>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</si>
  <si>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</si>
  <si>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</si>
  <si>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</si>
  <si>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</si>
  <si>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</si>
  <si>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</si>
  <si>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</si>
  <si>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</si>
  <si>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</si>
  <si>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</si>
  <si>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</si>
  <si>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</si>
  <si>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</si>
  <si>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</si>
  <si>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</si>
  <si>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</si>
  <si>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</si>
  <si>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</si>
  <si>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</si>
  <si>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</si>
  <si>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</si>
  <si>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</si>
  <si>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</si>
  <si>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</si>
  <si>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</si>
  <si>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</si>
  <si>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</si>
  <si>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</si>
  <si>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</si>
  <si>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</si>
  <si>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</si>
  <si>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</si>
  <si>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</si>
  <si>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</si>
  <si>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</si>
  <si>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</si>
  <si>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</si>
  <si>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</si>
  <si>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</si>
  <si>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</si>
  <si>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</si>
  <si>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</si>
  <si>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</si>
  <si>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</si>
  <si>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</si>
  <si>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</si>
  <si>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</si>
  <si>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</si>
  <si>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</si>
  <si>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</si>
  <si>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</si>
  <si>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</si>
  <si>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</si>
  <si>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</si>
  <si>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</si>
  <si>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</si>
  <si>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</si>
  <si>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</si>
  <si>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</si>
  <si>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</si>
  <si>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</si>
  <si>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</si>
  <si>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</si>
  <si>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</si>
  <si>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</si>
  <si>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</si>
  <si>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</si>
  <si>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</si>
  <si>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</si>
  <si>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</si>
  <si>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</si>
  <si>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</si>
  <si>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</si>
  <si>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</si>
  <si>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</si>
  <si>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</si>
  <si>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</si>
  <si>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</si>
  <si>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</si>
  <si>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</si>
  <si>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</si>
  <si>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</si>
  <si>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</si>
  <si>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</si>
  <si>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</si>
  <si>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</si>
  <si>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</si>
  <si>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</si>
  <si>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</si>
  <si>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</si>
  <si>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</si>
  <si>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</si>
  <si>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</si>
  <si>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</si>
  <si>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</si>
  <si>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</si>
  <si>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</si>
  <si>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</si>
  <si>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</si>
  <si>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</si>
  <si>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</si>
  <si>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</si>
  <si>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</si>
  <si>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</si>
  <si>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</si>
  <si>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</si>
  <si>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</si>
  <si>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</si>
  <si>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</si>
  <si>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</si>
  <si>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</si>
  <si>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</si>
  <si>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</si>
  <si>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</si>
  <si>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</si>
  <si>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</si>
  <si>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</si>
  <si>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</si>
  <si>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</si>
  <si>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</si>
  <si>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</si>
  <si>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</si>
  <si>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</si>
  <si>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</si>
  <si>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</si>
  <si>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</si>
  <si>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</si>
  <si>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</si>
  <si>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</si>
  <si>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</si>
  <si>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</si>
  <si>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</si>
  <si>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</si>
  <si>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</si>
  <si>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</si>
  <si>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</si>
  <si>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</si>
  <si>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</si>
  <si>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</si>
  <si>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</si>
  <si>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</si>
  <si>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</si>
  <si>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</si>
  <si>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</si>
  <si>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</si>
  <si>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</si>
  <si>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</si>
  <si>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</si>
  <si>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</si>
  <si>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</si>
  <si>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</si>
  <si>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</si>
  <si>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</si>
  <si>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</si>
  <si>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</si>
  <si>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</si>
  <si>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</si>
  <si>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</si>
  <si>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</si>
  <si>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</si>
  <si>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</si>
  <si>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</si>
  <si>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</si>
  <si>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</si>
  <si>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</si>
  <si>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</si>
  <si>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</si>
  <si>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</si>
  <si>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</si>
  <si>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</si>
  <si>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</si>
  <si>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</si>
  <si>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</si>
  <si>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</si>
  <si>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</si>
  <si>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</si>
  <si>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</si>
  <si>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</si>
  <si>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</si>
  <si>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</si>
  <si>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</si>
  <si>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</si>
  <si>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</si>
  <si>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</si>
  <si>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</si>
  <si>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</si>
  <si>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</si>
  <si>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</si>
  <si>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</si>
  <si>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</si>
  <si>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</si>
  <si>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</si>
  <si>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</si>
  <si>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</si>
  <si>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</si>
  <si>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</si>
  <si>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</si>
  <si>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</si>
  <si>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</si>
  <si>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</si>
  <si>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</si>
  <si>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</si>
  <si>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</si>
  <si>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</si>
  <si>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</si>
  <si>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</si>
  <si>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</si>
  <si>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</si>
  <si>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</si>
  <si>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</si>
  <si>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</si>
  <si>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</si>
  <si>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</si>
  <si>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</si>
  <si>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</si>
  <si>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</si>
  <si>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</si>
  <si>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</si>
  <si>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</si>
  <si>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</si>
  <si>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</si>
  <si>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</si>
  <si>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</si>
  <si>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</si>
  <si>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</si>
  <si>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</si>
  <si>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</si>
  <si>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</si>
  <si>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</si>
  <si>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</si>
  <si>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</si>
  <si>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</si>
  <si>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</si>
  <si>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</si>
  <si>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</si>
  <si>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</si>
  <si>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</si>
  <si>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</si>
  <si>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</si>
  <si>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</si>
  <si>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</si>
  <si>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</si>
  <si>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</si>
  <si>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</si>
  <si>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</si>
  <si>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</si>
  <si>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</si>
  <si>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</si>
  <si>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</si>
  <si>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</si>
  <si>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</si>
  <si>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</si>
  <si>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</si>
  <si>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</si>
  <si>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</si>
  <si>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</si>
  <si>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</si>
  <si>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</si>
  <si>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</si>
  <si>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</si>
  <si>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</si>
  <si>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</si>
  <si>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</si>
  <si>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</si>
  <si>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</si>
  <si>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</si>
  <si>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</si>
  <si>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</si>
  <si>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</si>
  <si>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</si>
  <si>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</si>
  <si>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</si>
  <si>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</si>
  <si>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</si>
  <si>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</si>
  <si>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</si>
  <si>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</si>
  <si>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</si>
  <si>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</si>
  <si>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</si>
  <si>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</si>
  <si>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</si>
  <si>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</si>
  <si>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</si>
  <si>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</si>
  <si>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</si>
  <si>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</si>
  <si>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</si>
  <si>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</si>
  <si>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</si>
  <si>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</si>
  <si>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</si>
  <si>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</si>
  <si>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</si>
  <si>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</si>
  <si>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</si>
  <si>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</si>
  <si>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</si>
  <si>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</si>
  <si>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</si>
  <si>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</si>
  <si>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</si>
  <si>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</si>
  <si>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</si>
  <si>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</si>
  <si>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</si>
  <si>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</si>
  <si>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</si>
  <si>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</si>
  <si>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</si>
  <si>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</si>
  <si>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</si>
  <si>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</si>
  <si>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</si>
  <si>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</si>
  <si>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</si>
  <si>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</si>
  <si>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</si>
  <si>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</si>
  <si>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</si>
  <si>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</si>
  <si>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</si>
  <si>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</si>
  <si>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</si>
  <si>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</si>
  <si>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</si>
  <si>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</si>
  <si>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</si>
  <si>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</si>
  <si>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</si>
  <si>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</si>
  <si>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</si>
  <si>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</si>
  <si>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</si>
  <si>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</si>
  <si>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</si>
  <si>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</si>
  <si>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</si>
  <si>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</si>
  <si>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</si>
  <si>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</si>
  <si>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</si>
  <si>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</si>
  <si>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</si>
  <si>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</si>
  <si>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</si>
  <si>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</si>
  <si>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</si>
  <si>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</si>
  <si>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</si>
  <si>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</si>
  <si>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</si>
  <si>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</si>
  <si>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</si>
  <si>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</si>
  <si>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</si>
  <si>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</si>
  <si>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</si>
  <si>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</si>
  <si>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</si>
  <si>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</si>
  <si>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</si>
  <si>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</si>
  <si>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</si>
  <si>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</si>
  <si>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</si>
  <si>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</si>
  <si>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</si>
  <si>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</si>
  <si>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New with Version 3 -- Monte Carlo simulation of a single, random variable!</t>
  </si>
  <si>
    <t>- Enhanced! Model three scenarios side-by-side on the Agile Forecast worksheet</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</si>
  <si>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</si>
  <si>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</si>
  <si>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</si>
  <si>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</si>
  <si>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</si>
  <si>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</si>
  <si>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</si>
  <si>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</si>
  <si>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</si>
  <si>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</si>
  <si>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</si>
  <si>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</si>
  <si>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Prototype</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</si>
  <si>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</si>
  <si>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</si>
  <si>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</si>
  <si>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</si>
  <si>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</si>
  <si>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</si>
  <si>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</si>
  <si>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</si>
  <si>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</si>
  <si>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</si>
  <si>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</si>
  <si>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</si>
  <si>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</si>
  <si>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</si>
  <si>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</si>
  <si>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Standard Deviation</t>
  </si>
  <si>
    <t>Mode</t>
  </si>
  <si>
    <t>Median</t>
  </si>
  <si>
    <t xml:space="preserve"> of the 10,000 trials</t>
  </si>
  <si>
    <r>
      <rPr>
        <b/>
        <sz val="12"/>
        <color theme="1"/>
        <rFont val="Calibri"/>
        <family val="2"/>
        <scheme val="minor"/>
      </rPr>
      <t xml:space="preserve">Press F9 </t>
    </r>
    <r>
      <rPr>
        <sz val="12"/>
        <color theme="1"/>
        <rFont val="Calibri"/>
        <family val="2"/>
        <scheme val="minor"/>
      </rPr>
      <t>to re-simulate 10,000 trials</t>
    </r>
  </si>
  <si>
    <r>
      <t>SPERT Monte Carlo Simulation (</t>
    </r>
    <r>
      <rPr>
        <b/>
        <sz val="12"/>
        <color rgb="FFC00000"/>
        <rFont val="Calibri"/>
        <family val="2"/>
        <scheme val="minor"/>
      </rPr>
      <t>PRESS F9</t>
    </r>
    <r>
      <rPr>
        <b/>
        <sz val="12"/>
        <color theme="1"/>
        <rFont val="Calibri"/>
        <family val="2"/>
        <scheme val="minor"/>
      </rPr>
      <t xml:space="preserve"> to simulate 10,000 trials)</t>
    </r>
  </si>
  <si>
    <t>Monte Carlo Simulation Probabilities and Values</t>
  </si>
  <si>
    <t>Show the percentage of simulated trials that were EQUAL TO or LESS THAN the SPERT estimates above</t>
  </si>
  <si>
    <t>Show the percentage of simulated trials that EXCEEDED the SPERT estimates above</t>
  </si>
  <si>
    <t xml:space="preserve"> Optional schedule contingency</t>
  </si>
  <si>
    <t>For Scenarios 1, 2, and 3, enter input values into all the brighter, yellow-shaded cells; the faded yellow-shaded cells are optional</t>
  </si>
  <si>
    <t>© 2015-2020, William W. Davis, MSPM, PMP</t>
  </si>
  <si>
    <t>You don't have to know this or do anything with this, but SPERT shows these approximate values for your information only</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</si>
  <si>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outcome*</t>
    </r>
  </si>
  <si>
    <t>you'll see the SPERT Probability that your Planning Estimate will be EXCEEDED by the uncertainty's true outcome.</t>
  </si>
  <si>
    <t>3.0</t>
  </si>
  <si>
    <t>Add new Monte Carlo simulation tab, new SPERT Scheduler on the Mixed Entry tab, and Scenarios 2 &amp; 3 on the Agile Forecast tab</t>
  </si>
  <si>
    <t>If needed, unhide rows 16-103</t>
  </si>
  <si>
    <t>Business requirements analysis</t>
  </si>
  <si>
    <t>Detail design</t>
  </si>
  <si>
    <t>Build solution</t>
  </si>
  <si>
    <r>
      <t>Statistical PERT</t>
    </r>
    <r>
      <rPr>
        <b/>
        <sz val="14"/>
        <rFont val="Calibri"/>
        <family val="2"/>
      </rPr>
      <t>®</t>
    </r>
    <r>
      <rPr>
        <b/>
        <sz val="14"/>
        <rFont val="Calibri"/>
        <family val="2"/>
        <scheme val="minor"/>
      </rPr>
      <t xml:space="preserve"> (SPERT®) </t>
    </r>
    <r>
      <rPr>
        <b/>
        <i/>
        <sz val="14"/>
        <color rgb="FFF1592A"/>
        <rFont val="Calibri"/>
        <family val="2"/>
        <scheme val="minor"/>
      </rPr>
      <t xml:space="preserve">Beta Edition </t>
    </r>
    <r>
      <rPr>
        <i/>
        <sz val="14"/>
        <color theme="0" tint="-0.499984740745262"/>
        <rFont val="Calibri"/>
        <family val="2"/>
        <scheme val="minor"/>
      </rPr>
      <t>Monte Carlo Simulation</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</si>
  <si>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AJ through PV are hidden; they are used to create Sparklines and the bell-curve bar chart</t>
    </r>
  </si>
  <si>
    <t>3.0.1</t>
  </si>
  <si>
    <t>Changed SPERT Scheduler so the finish date is end-of-work day not the start-of-the-next-work day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</si>
</sst>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101"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
      <sz val="12"/>
      <color theme="0" tint="-0.499984740745262"/>
      <name val="Calibri"/>
      <family val="2"/>
      <scheme val="minor"/>
    </font>
    <font>
      <b/>
      <sz val="12"/>
      <color rgb="FFC00000"/>
      <name val="Calibri"/>
      <family val="2"/>
      <scheme val="minor"/>
    </font>
    <font>
      <sz val="11"/>
      <color theme="0"/>
      <name val="Calibri"/>
      <family val="2"/>
      <scheme val="minor"/>
    </font>
    <font>
      <sz val="8"/>
      <color theme="0"/>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75">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5" fillId="10" borderId="0" xfId="0" applyFont="1" applyFill="1" applyAlignment="1">
      <alignment horizontal="right" vertical="center" indent="1"/>
    </xf>
    <xf numFmtId="0" fontId="46" fillId="10" borderId="0" xfId="0" applyFont="1" applyFill="1" applyAlignment="1">
      <alignment vertical="center"/>
    </xf>
    <xf numFmtId="0" fontId="47" fillId="10" borderId="0" xfId="0" applyFont="1" applyFill="1" applyAlignment="1">
      <alignment horizontal="left" vertical="center" indent="1"/>
    </xf>
    <xf numFmtId="0" fontId="45" fillId="6" borderId="0" xfId="0" applyFont="1" applyFill="1" applyAlignment="1">
      <alignment horizontal="right" vertical="center" indent="1"/>
    </xf>
    <xf numFmtId="0" fontId="47"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1" fillId="0" borderId="0" xfId="0" applyFont="1" applyAlignment="1">
      <alignment vertical="center"/>
    </xf>
    <xf numFmtId="0" fontId="0" fillId="15" borderId="0" xfId="0" applyFill="1"/>
    <xf numFmtId="0" fontId="0" fillId="15" borderId="0" xfId="0" applyFill="1" applyAlignment="1">
      <alignment horizontal="center"/>
    </xf>
    <xf numFmtId="0" fontId="47"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5"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6" fillId="12" borderId="0" xfId="0" applyFont="1" applyFill="1"/>
    <xf numFmtId="0" fontId="68" fillId="12" borderId="0" xfId="0" quotePrefix="1" applyFont="1" applyFill="1"/>
    <xf numFmtId="0" fontId="67" fillId="12" borderId="0" xfId="0" applyFont="1" applyFill="1"/>
    <xf numFmtId="0" fontId="69"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1" fillId="10" borderId="0" xfId="0" applyFont="1" applyFill="1" applyAlignment="1">
      <alignment horizontal="right"/>
    </xf>
    <xf numFmtId="39" fontId="46" fillId="16" borderId="1" xfId="0" applyNumberFormat="1" applyFont="1" applyFill="1" applyBorder="1"/>
    <xf numFmtId="0" fontId="71"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49" fillId="10" borderId="0" xfId="0" applyFont="1" applyFill="1" applyAlignment="1">
      <alignment horizontal="left" vertical="center" indent="1"/>
    </xf>
    <xf numFmtId="0" fontId="45" fillId="10" borderId="0" xfId="0" applyFont="1" applyFill="1" applyAlignment="1">
      <alignment horizontal="right" indent="1"/>
    </xf>
    <xf numFmtId="0" fontId="50" fillId="10" borderId="0" xfId="0" applyFont="1" applyFill="1" applyAlignment="1">
      <alignment horizontal="left" vertical="center" indent="1"/>
    </xf>
    <xf numFmtId="0" fontId="46" fillId="6" borderId="0" xfId="0" applyFont="1" applyFill="1" applyAlignment="1">
      <alignment horizontal="right" vertical="center" indent="1"/>
    </xf>
    <xf numFmtId="0" fontId="45" fillId="10" borderId="0" xfId="0" applyFont="1" applyFill="1" applyAlignment="1">
      <alignment horizontal="left" vertical="center" indent="1"/>
    </xf>
    <xf numFmtId="0" fontId="51" fillId="6" borderId="0" xfId="0" applyFont="1" applyFill="1" applyAlignment="1">
      <alignment horizontal="left" vertical="center" indent="1"/>
    </xf>
    <xf numFmtId="0" fontId="51" fillId="6" borderId="0" xfId="0" applyFont="1" applyFill="1" applyAlignment="1">
      <alignment vertical="center"/>
    </xf>
    <xf numFmtId="0" fontId="51"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7" fillId="6" borderId="7" xfId="0" applyFont="1" applyFill="1" applyBorder="1" applyAlignment="1">
      <alignment horizontal="left" vertical="center" indent="1"/>
    </xf>
    <xf numFmtId="0" fontId="74" fillId="11" borderId="1" xfId="0" applyFont="1" applyFill="1" applyBorder="1"/>
    <xf numFmtId="37" fontId="23" fillId="11" borderId="1" xfId="0" applyNumberFormat="1" applyFont="1" applyFill="1" applyBorder="1"/>
    <xf numFmtId="0" fontId="20" fillId="13" borderId="1" xfId="0" applyFont="1" applyFill="1" applyBorder="1"/>
    <xf numFmtId="37" fontId="74" fillId="32" borderId="1" xfId="0" applyNumberFormat="1" applyFont="1" applyFill="1" applyBorder="1"/>
    <xf numFmtId="0" fontId="71" fillId="10" borderId="0" xfId="0" applyFont="1" applyFill="1" applyAlignment="1">
      <alignment horizontal="left"/>
    </xf>
    <xf numFmtId="0" fontId="75" fillId="10" borderId="0" xfId="0" applyFont="1" applyFill="1" applyAlignment="1">
      <alignment horizontal="center"/>
    </xf>
    <xf numFmtId="0" fontId="76" fillId="10" borderId="0" xfId="0" applyFont="1" applyFill="1" applyAlignment="1">
      <alignment horizontal="center"/>
    </xf>
    <xf numFmtId="0" fontId="20" fillId="13" borderId="0" xfId="0" applyFont="1" applyFill="1"/>
    <xf numFmtId="0" fontId="77"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8" fillId="4" borderId="1" xfId="0" applyNumberFormat="1" applyFont="1" applyFill="1" applyBorder="1"/>
    <xf numFmtId="0" fontId="79"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0"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1"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0"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2" fillId="7" borderId="11" xfId="0" applyNumberFormat="1" applyFont="1" applyFill="1" applyBorder="1" applyAlignment="1">
      <alignment horizontal="center" vertical="center"/>
    </xf>
    <xf numFmtId="9" fontId="82" fillId="7" borderId="12" xfId="0" applyNumberFormat="1" applyFont="1" applyFill="1" applyBorder="1" applyAlignment="1">
      <alignment horizontal="center" vertical="center"/>
    </xf>
    <xf numFmtId="14" fontId="83" fillId="16" borderId="1" xfId="0" applyNumberFormat="1" applyFont="1" applyFill="1" applyBorder="1" applyAlignment="1">
      <alignment horizontal="center" vertical="center"/>
    </xf>
    <xf numFmtId="14" fontId="84" fillId="7" borderId="11" xfId="0" applyNumberFormat="1" applyFont="1" applyFill="1" applyBorder="1" applyAlignment="1">
      <alignment horizontal="center" vertical="center"/>
    </xf>
    <xf numFmtId="0" fontId="84" fillId="7" borderId="15" xfId="0" applyFont="1" applyFill="1" applyBorder="1" applyAlignment="1">
      <alignment horizontal="center" vertical="center"/>
    </xf>
    <xf numFmtId="3" fontId="82" fillId="7" borderId="15" xfId="0" applyNumberFormat="1" applyFont="1" applyFill="1" applyBorder="1" applyAlignment="1">
      <alignment horizontal="center" vertical="center"/>
    </xf>
    <xf numFmtId="0" fontId="79" fillId="10" borderId="0" xfId="1" applyFont="1" applyFill="1" applyAlignment="1"/>
    <xf numFmtId="0" fontId="70"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1" fillId="12" borderId="0" xfId="0" applyFont="1" applyFill="1" applyAlignment="1">
      <alignment horizontal="left" indent="2"/>
    </xf>
    <xf numFmtId="0" fontId="6" fillId="12" borderId="0" xfId="0" applyFont="1" applyFill="1"/>
    <xf numFmtId="0" fontId="87" fillId="12" borderId="0" xfId="0" applyFont="1" applyFill="1"/>
    <xf numFmtId="0" fontId="89" fillId="12" borderId="0" xfId="0" applyFont="1" applyFill="1" applyAlignment="1">
      <alignment horizontal="left" indent="2"/>
    </xf>
    <xf numFmtId="0" fontId="77" fillId="12" borderId="0" xfId="0" applyFont="1" applyFill="1" applyAlignment="1">
      <alignment horizontal="left" indent="2"/>
    </xf>
    <xf numFmtId="0" fontId="4" fillId="10" borderId="0" xfId="1" applyFill="1" applyAlignment="1">
      <alignment horizontal="left"/>
    </xf>
    <xf numFmtId="0" fontId="83"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4"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4"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89"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89"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7"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1" fillId="0" borderId="0" xfId="0" applyFont="1"/>
    <xf numFmtId="0" fontId="79" fillId="10" borderId="0" xfId="1" applyFont="1" applyFill="1" applyAlignment="1">
      <alignment horizontal="left"/>
    </xf>
    <xf numFmtId="0" fontId="4" fillId="10" borderId="0" xfId="1" applyFill="1" applyAlignment="1">
      <alignment horizontal="left"/>
    </xf>
    <xf numFmtId="0" fontId="54" fillId="12" borderId="0" xfId="0" applyFont="1" applyFill="1" applyAlignment="1">
      <alignment horizontal="left"/>
    </xf>
    <xf numFmtId="0" fontId="93" fillId="10" borderId="0" xfId="0" applyFont="1" applyFill="1" applyAlignment="1">
      <alignment horizontal="left" vertical="top" indent="2"/>
    </xf>
    <xf numFmtId="0" fontId="61"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14" fontId="82" fillId="7" borderId="1" xfId="0" applyNumberFormat="1" applyFont="1" applyFill="1" applyBorder="1" applyAlignment="1">
      <alignment horizontal="center" vertical="center"/>
    </xf>
    <xf numFmtId="0" fontId="95" fillId="25" borderId="0" xfId="0" applyFont="1" applyFill="1" applyBorder="1" applyAlignment="1">
      <alignment horizontal="center"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7"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166" fontId="11" fillId="36" borderId="1" xfId="3" applyNumberFormat="1" applyFont="1" applyFill="1" applyBorder="1"/>
    <xf numFmtId="0" fontId="11" fillId="10" borderId="0" xfId="0" applyFont="1" applyFill="1"/>
    <xf numFmtId="0" fontId="24" fillId="28" borderId="3" xfId="0" applyFont="1" applyFill="1" applyBorder="1"/>
    <xf numFmtId="9" fontId="29" fillId="17" borderId="1" xfId="0" applyNumberFormat="1" applyFont="1" applyFill="1" applyBorder="1"/>
    <xf numFmtId="165" fontId="0" fillId="36" borderId="1" xfId="0" applyNumberFormat="1" applyFill="1" applyBorder="1"/>
    <xf numFmtId="0" fontId="6" fillId="0" borderId="0" xfId="0" applyFont="1" applyAlignment="1">
      <alignment horizontal="left" vertical="center"/>
    </xf>
    <xf numFmtId="0" fontId="9" fillId="11" borderId="1" xfId="0" applyFont="1" applyFill="1" applyBorder="1" applyAlignment="1">
      <alignment horizontal="center" vertical="center"/>
    </xf>
    <xf numFmtId="166" fontId="0" fillId="34" borderId="1" xfId="3" applyNumberFormat="1" applyFont="1" applyFill="1" applyBorder="1" applyAlignment="1">
      <alignment horizontal="center" vertical="center"/>
    </xf>
    <xf numFmtId="0" fontId="100" fillId="10" borderId="0" xfId="0" applyFont="1" applyFill="1" applyAlignment="1">
      <alignment vertical="center"/>
    </xf>
    <xf numFmtId="0" fontId="99" fillId="10" borderId="0" xfId="0" applyFont="1" applyFill="1" applyAlignment="1">
      <alignment vertical="center"/>
    </xf>
    <xf numFmtId="0" fontId="24" fillId="10" borderId="2" xfId="0" applyFont="1" applyFill="1" applyBorder="1" applyAlignment="1"/>
    <xf numFmtId="0" fontId="87" fillId="0" borderId="0" xfId="0" applyFont="1" applyAlignment="1">
      <alignment horizontal="center" vertical="center"/>
    </xf>
    <xf numFmtId="0" fontId="97" fillId="0" borderId="0" xfId="0" applyFont="1" applyFill="1"/>
    <xf numFmtId="0" fontId="20" fillId="0" borderId="0" xfId="0" applyFont="1" applyFill="1"/>
    <xf numFmtId="0" fontId="0" fillId="0" borderId="0" xfId="0" applyFill="1"/>
    <xf numFmtId="0" fontId="88" fillId="12" borderId="0" xfId="1" applyFont="1" applyFill="1" applyAlignment="1">
      <alignment horizontal="left"/>
    </xf>
    <xf numFmtId="0" fontId="79"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7"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5" fillId="6" borderId="0" xfId="0" applyFont="1" applyFill="1" applyAlignment="1">
      <alignment horizontal="right" vertical="center" indent="1"/>
    </xf>
    <xf numFmtId="0" fontId="45"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1" fillId="37" borderId="3" xfId="0" applyFont="1" applyFill="1" applyBorder="1" applyAlignment="1">
      <alignment horizontal="center" vertical="center"/>
    </xf>
    <xf numFmtId="0" fontId="11" fillId="37" borderId="13" xfId="0" applyFont="1" applyFill="1" applyBorder="1" applyAlignment="1">
      <alignment horizontal="center" vertical="center"/>
    </xf>
    <xf numFmtId="0" fontId="11" fillId="37" borderId="14" xfId="0" applyFont="1" applyFill="1" applyBorder="1" applyAlignment="1">
      <alignment horizontal="center" vertical="center"/>
    </xf>
    <xf numFmtId="0" fontId="7" fillId="29" borderId="3" xfId="0" applyFont="1" applyFill="1" applyBorder="1" applyAlignment="1">
      <alignment horizontal="center"/>
    </xf>
    <xf numFmtId="0" fontId="7" fillId="29" borderId="13" xfId="0" applyFont="1" applyFill="1" applyBorder="1" applyAlignment="1">
      <alignment horizontal="center"/>
    </xf>
    <xf numFmtId="0" fontId="7" fillId="29" borderId="14" xfId="0" applyFont="1" applyFill="1" applyBorder="1" applyAlignment="1">
      <alignment horizontal="center"/>
    </xf>
    <xf numFmtId="0" fontId="24" fillId="10" borderId="2" xfId="0" applyFont="1" applyFill="1" applyBorder="1" applyAlignment="1">
      <alignment horizontal="center"/>
    </xf>
    <xf numFmtId="0" fontId="1" fillId="29" borderId="3" xfId="0" applyFont="1" applyFill="1" applyBorder="1" applyAlignment="1">
      <alignment horizontal="center"/>
    </xf>
    <xf numFmtId="0" fontId="1" fillId="29" borderId="13" xfId="0" applyFont="1" applyFill="1" applyBorder="1" applyAlignment="1">
      <alignment horizontal="center"/>
    </xf>
    <xf numFmtId="0" fontId="1" fillId="29" borderId="14" xfId="0" applyFont="1" applyFill="1" applyBorder="1" applyAlignment="1">
      <alignment horizontal="center"/>
    </xf>
    <xf numFmtId="0" fontId="1" fillId="34" borderId="0" xfId="0" applyFont="1" applyFill="1" applyAlignment="1">
      <alignment horizontal="center"/>
    </xf>
    <xf numFmtId="0" fontId="79"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5">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CC"/>
      <color rgb="FF0000FF"/>
      <color rgb="FFFFFF99"/>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Beta Distribution Bell-Curve</a:t>
            </a:r>
          </a:p>
        </c:rich>
      </c:tx>
      <c:layout>
        <c:manualLayout>
          <c:xMode val="edge"/>
          <c:yMode val="edge"/>
          <c:x val="0.31070045489596815"/>
          <c:y val="4.376015832245568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Simulation'!$D$36:$D$38</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Simulation'!$ID$8:$PV$8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15387</xdr:colOff>
      <xdr:row>23</xdr:row>
      <xdr:rowOff>9525</xdr:rowOff>
    </xdr:from>
    <xdr:to>
      <xdr:col>9</xdr:col>
      <xdr:colOff>100135</xdr:colOff>
      <xdr:row>32</xdr:row>
      <xdr:rowOff>114300</xdr:rowOff>
    </xdr:to>
    <xdr:pic>
      <xdr:nvPicPr>
        <xdr:cNvPr id="8" name="Picture 7">
          <a:extLst>
            <a:ext uri="{FF2B5EF4-FFF2-40B4-BE49-F238E27FC236}">
              <a16:creationId xmlns:a16="http://schemas.microsoft.com/office/drawing/2014/main" id="{F7767134-2D24-4886-BAA1-C6A4E6C4116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721112" y="4619625"/>
          <a:ext cx="3685198" cy="1819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362325"/>
          <a:ext cx="3609976" cy="223837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1</xdr:rowOff>
    </xdr:from>
    <xdr:to>
      <xdr:col>21</xdr:col>
      <xdr:colOff>9525</xdr:colOff>
      <xdr:row>117</xdr:row>
      <xdr:rowOff>57150</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362326"/>
          <a:ext cx="2419350" cy="22193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106</xdr:row>
      <xdr:rowOff>142876</xdr:rowOff>
    </xdr:from>
    <xdr:to>
      <xdr:col>16</xdr:col>
      <xdr:colOff>771526</xdr:colOff>
      <xdr:row>117</xdr:row>
      <xdr:rowOff>1</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14701"/>
          <a:ext cx="3609976" cy="2209800"/>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106</xdr:row>
      <xdr:rowOff>161926</xdr:rowOff>
    </xdr:from>
    <xdr:to>
      <xdr:col>20</xdr:col>
      <xdr:colOff>857250</xdr:colOff>
      <xdr:row>116</xdr:row>
      <xdr:rowOff>180975</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33751"/>
          <a:ext cx="2419350" cy="2181224"/>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314324</xdr:colOff>
      <xdr:row>107</xdr:row>
      <xdr:rowOff>19050</xdr:rowOff>
    </xdr:from>
    <xdr:to>
      <xdr:col>27</xdr:col>
      <xdr:colOff>561975</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10639424" y="3762375"/>
          <a:ext cx="4286251"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28</xdr:col>
      <xdr:colOff>38100</xdr:colOff>
      <xdr:row>107</xdr:row>
      <xdr:rowOff>9525</xdr:rowOff>
    </xdr:from>
    <xdr:to>
      <xdr:col>31</xdr:col>
      <xdr:colOff>209550</xdr:colOff>
      <xdr:row>116</xdr:row>
      <xdr:rowOff>171449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15116175" y="3752850"/>
          <a:ext cx="2314575"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19051</xdr:colOff>
      <xdr:row>32</xdr:row>
      <xdr:rowOff>100695</xdr:rowOff>
    </xdr:from>
    <xdr:to>
      <xdr:col>7</xdr:col>
      <xdr:colOff>1181100</xdr:colOff>
      <xdr:row>38</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1019176</xdr:colOff>
      <xdr:row>28</xdr:row>
      <xdr:rowOff>66675</xdr:rowOff>
    </xdr:from>
    <xdr:to>
      <xdr:col>20</xdr:col>
      <xdr:colOff>581026</xdr:colOff>
      <xdr:row>45</xdr:row>
      <xdr:rowOff>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1009650</xdr:colOff>
      <xdr:row>6</xdr:row>
      <xdr:rowOff>128587</xdr:rowOff>
    </xdr:from>
    <xdr:to>
      <xdr:col>20</xdr:col>
      <xdr:colOff>504825</xdr:colOff>
      <xdr:row>26</xdr:row>
      <xdr:rowOff>85725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448175" y="1004887"/>
              <a:ext cx="6181725" cy="3852863"/>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7</xdr:col>
      <xdr:colOff>114300</xdr:colOff>
      <xdr:row>0</xdr:row>
      <xdr:rowOff>38100</xdr:rowOff>
    </xdr:from>
    <xdr:to>
      <xdr:col>8</xdr:col>
      <xdr:colOff>523875</xdr:colOff>
      <xdr:row>0</xdr:row>
      <xdr:rowOff>276225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182100" y="381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124</v>
      </c>
    </row>
    <row r="3" spans="1:4" x14ac:dyDescent="0.25">
      <c r="A3" s="56"/>
      <c r="B3" s="56"/>
    </row>
    <row r="4" spans="1:4" ht="17.25" x14ac:dyDescent="0.3">
      <c r="A4" s="56"/>
      <c r="B4" s="56" t="s">
        <v>125</v>
      </c>
      <c r="D4" s="176" t="s">
        <v>147</v>
      </c>
    </row>
    <row r="5" spans="1:4" x14ac:dyDescent="0.25">
      <c r="A5" s="56"/>
      <c r="B5" s="56" t="s">
        <v>89</v>
      </c>
      <c r="D5" s="177" t="s">
        <v>148</v>
      </c>
    </row>
    <row r="6" spans="1:4" x14ac:dyDescent="0.25">
      <c r="A6" s="56"/>
      <c r="B6" s="56" t="s">
        <v>56</v>
      </c>
    </row>
    <row r="7" spans="1:4" x14ac:dyDescent="0.25">
      <c r="A7" s="56"/>
      <c r="B7" s="56"/>
    </row>
    <row r="8" spans="1:4" ht="17.25" x14ac:dyDescent="0.3">
      <c r="A8" s="56"/>
      <c r="B8" s="56" t="s">
        <v>126</v>
      </c>
      <c r="D8" s="178" t="s">
        <v>149</v>
      </c>
    </row>
    <row r="9" spans="1:4" x14ac:dyDescent="0.25">
      <c r="A9" s="56"/>
      <c r="B9" s="56" t="s">
        <v>91</v>
      </c>
      <c r="D9" s="177" t="s">
        <v>150</v>
      </c>
    </row>
    <row r="10" spans="1:4" x14ac:dyDescent="0.25">
      <c r="A10" s="56"/>
      <c r="B10" s="56" t="s">
        <v>127</v>
      </c>
    </row>
    <row r="11" spans="1:4" x14ac:dyDescent="0.25">
      <c r="A11" s="56"/>
      <c r="B11" s="56" t="s">
        <v>92</v>
      </c>
    </row>
    <row r="12" spans="1:4" x14ac:dyDescent="0.25">
      <c r="A12" s="56"/>
      <c r="B12" s="56"/>
    </row>
    <row r="13" spans="1:4" x14ac:dyDescent="0.25">
      <c r="A13" s="56"/>
      <c r="B13" s="56" t="s">
        <v>57</v>
      </c>
    </row>
    <row r="14" spans="1:4" x14ac:dyDescent="0.25">
      <c r="A14" s="56"/>
      <c r="B14" s="59" t="s">
        <v>129</v>
      </c>
    </row>
    <row r="15" spans="1:4" x14ac:dyDescent="0.25">
      <c r="A15" s="56"/>
      <c r="B15" s="56" t="s">
        <v>128</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782</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3.0.1 – © 2015-2020, William W. Davis, MSPM, PMP</v>
      </c>
      <c r="C25" s="132"/>
      <c r="H25" s="132"/>
    </row>
    <row r="26" spans="1:8" x14ac:dyDescent="0.25">
      <c r="A26" s="56"/>
      <c r="B26" s="130" t="s">
        <v>131</v>
      </c>
      <c r="C26" s="133"/>
      <c r="E26" s="133"/>
      <c r="F26" s="133"/>
      <c r="G26" s="133"/>
      <c r="H26" s="133"/>
    </row>
    <row r="27" spans="1:8" x14ac:dyDescent="0.25">
      <c r="A27" s="56"/>
      <c r="B27" s="130" t="s">
        <v>130</v>
      </c>
      <c r="C27" s="133"/>
      <c r="D27" s="179"/>
      <c r="H27" s="132"/>
    </row>
    <row r="28" spans="1:8" x14ac:dyDescent="0.25">
      <c r="A28" s="56"/>
      <c r="B28" s="130" t="s">
        <v>90</v>
      </c>
      <c r="C28" s="133"/>
      <c r="D28" s="179"/>
      <c r="H28" s="132"/>
    </row>
    <row r="29" spans="1:8" x14ac:dyDescent="0.25">
      <c r="A29" s="56"/>
      <c r="B29" s="130" t="s">
        <v>143</v>
      </c>
      <c r="C29" s="133"/>
      <c r="D29" s="179"/>
      <c r="H29" s="132"/>
    </row>
    <row r="30" spans="1:8" x14ac:dyDescent="0.25">
      <c r="A30" s="56"/>
      <c r="B30" s="256" t="s">
        <v>749</v>
      </c>
      <c r="C30" s="133"/>
      <c r="D30" s="133"/>
      <c r="H30" s="132"/>
    </row>
    <row r="31" spans="1:8" x14ac:dyDescent="0.25">
      <c r="A31" s="56"/>
      <c r="B31" s="144" t="s">
        <v>144</v>
      </c>
      <c r="C31" s="133"/>
      <c r="D31" s="133"/>
      <c r="H31" s="132"/>
    </row>
    <row r="32" spans="1:8" x14ac:dyDescent="0.25">
      <c r="A32" s="56"/>
      <c r="B32" s="144" t="s">
        <v>88</v>
      </c>
      <c r="C32" s="132"/>
      <c r="H32" s="132"/>
    </row>
    <row r="33" spans="1:8" x14ac:dyDescent="0.25">
      <c r="A33" s="56"/>
      <c r="B33" s="144" t="s">
        <v>145</v>
      </c>
      <c r="C33" s="132"/>
      <c r="H33" s="132"/>
    </row>
    <row r="34" spans="1:8" x14ac:dyDescent="0.25">
      <c r="A34" s="56"/>
      <c r="B34" s="144" t="s">
        <v>146</v>
      </c>
      <c r="C34" s="132"/>
      <c r="H34" s="132"/>
    </row>
    <row r="35" spans="1:8" x14ac:dyDescent="0.25">
      <c r="A35" s="56"/>
      <c r="B35" s="144" t="s">
        <v>684</v>
      </c>
      <c r="C35" s="132"/>
      <c r="D35" s="179" t="s">
        <v>809</v>
      </c>
      <c r="H35" s="132"/>
    </row>
    <row r="36" spans="1:8" x14ac:dyDescent="0.25">
      <c r="A36" s="56"/>
      <c r="B36" s="144" t="s">
        <v>685</v>
      </c>
      <c r="C36" s="132"/>
      <c r="H36" s="132"/>
    </row>
    <row r="37" spans="1:8" x14ac:dyDescent="0.25">
      <c r="A37" s="56"/>
      <c r="B37" s="144"/>
      <c r="C37" s="132"/>
      <c r="D37" s="179" t="s">
        <v>151</v>
      </c>
      <c r="H37" s="132"/>
    </row>
    <row r="38" spans="1:8" x14ac:dyDescent="0.25">
      <c r="A38" s="56"/>
      <c r="B38" s="144" t="s">
        <v>686</v>
      </c>
      <c r="C38" s="132"/>
      <c r="D38" s="179" t="s">
        <v>783</v>
      </c>
      <c r="H38" s="132"/>
    </row>
    <row r="39" spans="1:8" x14ac:dyDescent="0.25">
      <c r="A39" s="60"/>
      <c r="B39" s="144" t="s">
        <v>87</v>
      </c>
      <c r="C39" s="132"/>
      <c r="D39" s="179" t="s">
        <v>720</v>
      </c>
      <c r="H39" s="132"/>
    </row>
    <row r="40" spans="1:8" x14ac:dyDescent="0.25">
      <c r="A40" s="56"/>
      <c r="B40" s="215" t="s">
        <v>719</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3" activePane="bottomLeft" state="frozen"/>
      <selection pane="bottomLeft" activeCell="B41" sqref="B41"/>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299"/>
    </row>
    <row r="2" spans="1:7" ht="28.5" x14ac:dyDescent="0.45">
      <c r="A2" s="56"/>
      <c r="B2" s="300" t="s">
        <v>775</v>
      </c>
      <c r="C2" s="301"/>
    </row>
    <row r="3" spans="1:7" x14ac:dyDescent="0.25">
      <c r="A3" s="56"/>
      <c r="B3" s="56"/>
    </row>
    <row r="4" spans="1:7" ht="17.25" x14ac:dyDescent="0.3">
      <c r="A4" s="56"/>
      <c r="B4" s="56" t="s">
        <v>776</v>
      </c>
      <c r="D4" s="176"/>
      <c r="G4" s="252"/>
    </row>
    <row r="5" spans="1:7" x14ac:dyDescent="0.25">
      <c r="A5" s="56"/>
      <c r="B5" s="56" t="s">
        <v>777</v>
      </c>
      <c r="D5" s="177"/>
      <c r="G5" s="252"/>
    </row>
    <row r="6" spans="1:7" x14ac:dyDescent="0.25">
      <c r="A6" s="56"/>
      <c r="B6" s="56" t="s">
        <v>768</v>
      </c>
      <c r="G6" s="252"/>
    </row>
    <row r="7" spans="1:7" x14ac:dyDescent="0.25">
      <c r="A7" s="56"/>
      <c r="B7" s="56" t="s">
        <v>778</v>
      </c>
      <c r="G7" s="252"/>
    </row>
    <row r="8" spans="1:7" ht="17.25" x14ac:dyDescent="0.3">
      <c r="A8" s="56"/>
      <c r="B8" s="56"/>
      <c r="D8" s="178"/>
      <c r="G8" s="252"/>
    </row>
    <row r="9" spans="1:7" x14ac:dyDescent="0.25">
      <c r="A9" s="56"/>
      <c r="B9" s="56" t="s">
        <v>769</v>
      </c>
      <c r="D9" s="177"/>
      <c r="G9" s="252"/>
    </row>
    <row r="10" spans="1:7" x14ac:dyDescent="0.25">
      <c r="A10" s="56"/>
      <c r="B10" s="56" t="s">
        <v>779</v>
      </c>
      <c r="G10" s="252"/>
    </row>
    <row r="11" spans="1:7" x14ac:dyDescent="0.25">
      <c r="A11" s="56"/>
      <c r="B11" s="56" t="s">
        <v>770</v>
      </c>
      <c r="G11" s="252"/>
    </row>
    <row r="12" spans="1:7" x14ac:dyDescent="0.25">
      <c r="A12" s="56"/>
      <c r="B12" s="302" t="s">
        <v>771</v>
      </c>
      <c r="G12" s="252"/>
    </row>
    <row r="13" spans="1:7" x14ac:dyDescent="0.25">
      <c r="A13" s="56"/>
      <c r="B13" s="56" t="s">
        <v>772</v>
      </c>
      <c r="G13" s="252"/>
    </row>
    <row r="14" spans="1:7" x14ac:dyDescent="0.25">
      <c r="A14" s="56"/>
      <c r="B14" s="56" t="s">
        <v>773</v>
      </c>
      <c r="G14" s="252"/>
    </row>
    <row r="15" spans="1:7" x14ac:dyDescent="0.25">
      <c r="A15" s="56"/>
      <c r="B15" s="56" t="s">
        <v>780</v>
      </c>
      <c r="G15" s="252"/>
    </row>
    <row r="16" spans="1:7" x14ac:dyDescent="0.25">
      <c r="A16" s="56"/>
      <c r="B16" s="56"/>
      <c r="G16" s="253"/>
    </row>
    <row r="17" spans="1:9" x14ac:dyDescent="0.25">
      <c r="A17" s="56"/>
      <c r="B17" s="56" t="s">
        <v>781</v>
      </c>
      <c r="G17" s="252"/>
    </row>
    <row r="18" spans="1:9" x14ac:dyDescent="0.25">
      <c r="A18" s="56"/>
      <c r="B18" s="56" t="s">
        <v>774</v>
      </c>
      <c r="G18" s="339"/>
      <c r="H18" s="339"/>
      <c r="I18" s="339"/>
    </row>
    <row r="19" spans="1:9" x14ac:dyDescent="0.25">
      <c r="A19" s="56"/>
      <c r="B19" s="56"/>
      <c r="G19" s="252"/>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3.0.1 – © 2015-2020, William W. Davis, MSPM, PMP</v>
      </c>
      <c r="C25" s="132"/>
      <c r="D25" s="179"/>
      <c r="H25" s="132"/>
    </row>
    <row r="26" spans="1:9" x14ac:dyDescent="0.25">
      <c r="A26" s="56"/>
      <c r="B26" s="298" t="s">
        <v>131</v>
      </c>
      <c r="C26" s="133"/>
      <c r="D26" s="179"/>
      <c r="E26" s="133"/>
      <c r="F26" s="133"/>
      <c r="G26" s="133"/>
      <c r="H26" s="133"/>
    </row>
    <row r="27" spans="1:9" x14ac:dyDescent="0.25">
      <c r="A27" s="56"/>
      <c r="B27" s="298" t="s">
        <v>130</v>
      </c>
      <c r="C27" s="133"/>
      <c r="D27" s="179"/>
      <c r="H27" s="132"/>
    </row>
    <row r="28" spans="1:9" x14ac:dyDescent="0.25">
      <c r="A28" s="56"/>
      <c r="B28" s="298" t="s">
        <v>90</v>
      </c>
      <c r="C28" s="133"/>
      <c r="D28" s="179"/>
      <c r="H28" s="132"/>
    </row>
    <row r="29" spans="1:9" x14ac:dyDescent="0.25">
      <c r="A29" s="56"/>
      <c r="B29" s="298" t="s">
        <v>143</v>
      </c>
      <c r="C29" s="133"/>
      <c r="D29" s="179"/>
      <c r="H29" s="132"/>
    </row>
    <row r="30" spans="1:9" x14ac:dyDescent="0.25">
      <c r="A30" s="56"/>
      <c r="B30" s="322" t="s">
        <v>749</v>
      </c>
      <c r="C30" s="133"/>
      <c r="D30" s="179"/>
      <c r="H30" s="132"/>
    </row>
    <row r="31" spans="1:9" x14ac:dyDescent="0.25">
      <c r="A31" s="56"/>
      <c r="B31" s="144" t="s">
        <v>144</v>
      </c>
      <c r="C31" s="132"/>
      <c r="D31" s="179"/>
      <c r="H31" s="132"/>
    </row>
    <row r="32" spans="1:9" x14ac:dyDescent="0.25">
      <c r="A32" s="56"/>
      <c r="B32" s="144" t="s">
        <v>88</v>
      </c>
      <c r="C32" s="132"/>
      <c r="D32" s="179"/>
      <c r="H32" s="132"/>
    </row>
    <row r="33" spans="1:8" x14ac:dyDescent="0.25">
      <c r="A33" s="56"/>
      <c r="B33" s="144" t="s">
        <v>145</v>
      </c>
      <c r="C33" s="132"/>
      <c r="H33" s="132"/>
    </row>
    <row r="34" spans="1:8" x14ac:dyDescent="0.25">
      <c r="A34" s="56"/>
      <c r="B34" s="144" t="s">
        <v>146</v>
      </c>
      <c r="C34" s="132"/>
      <c r="D34" s="179"/>
      <c r="H34" s="132"/>
    </row>
    <row r="35" spans="1:8" x14ac:dyDescent="0.25">
      <c r="A35" s="56"/>
      <c r="B35" s="144" t="s">
        <v>684</v>
      </c>
      <c r="C35" s="132"/>
      <c r="H35" s="132"/>
    </row>
    <row r="36" spans="1:8" x14ac:dyDescent="0.25">
      <c r="A36" s="56"/>
      <c r="B36" s="144" t="s">
        <v>685</v>
      </c>
      <c r="C36" s="132"/>
      <c r="D36" s="179"/>
      <c r="H36" s="132"/>
    </row>
    <row r="37" spans="1:8" x14ac:dyDescent="0.25">
      <c r="A37" s="56"/>
      <c r="B37" s="144"/>
      <c r="C37" s="132"/>
      <c r="D37" s="179"/>
      <c r="H37" s="132"/>
    </row>
    <row r="38" spans="1:8" x14ac:dyDescent="0.25">
      <c r="A38" s="56"/>
      <c r="B38" s="144" t="s">
        <v>686</v>
      </c>
      <c r="C38" s="132"/>
      <c r="D38" s="179"/>
      <c r="H38" s="132"/>
    </row>
    <row r="39" spans="1:8" x14ac:dyDescent="0.25">
      <c r="A39" s="60"/>
      <c r="B39" s="144" t="s">
        <v>87</v>
      </c>
      <c r="C39" s="132"/>
      <c r="D39" s="179"/>
      <c r="H39" s="132"/>
    </row>
    <row r="40" spans="1:8" x14ac:dyDescent="0.25">
      <c r="A40" s="56"/>
      <c r="B40" s="297" t="s">
        <v>719</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 sqref="B5"/>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132</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121</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118</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42" t="s">
        <v>119</v>
      </c>
      <c r="B9" s="342"/>
      <c r="C9" s="342"/>
      <c r="D9" s="342"/>
      <c r="E9" s="342"/>
      <c r="F9" s="17"/>
      <c r="G9" s="18"/>
      <c r="H9" s="84" t="s">
        <v>10</v>
      </c>
      <c r="I9" s="17"/>
      <c r="J9" s="17"/>
      <c r="K9" s="17"/>
      <c r="L9" s="17"/>
      <c r="M9" s="17"/>
      <c r="N9" s="346" t="s">
        <v>102</v>
      </c>
      <c r="O9" s="346"/>
      <c r="P9" s="346"/>
      <c r="Q9" s="346"/>
      <c r="R9" s="346"/>
      <c r="S9" s="346"/>
      <c r="T9" s="346"/>
      <c r="U9" s="346"/>
      <c r="V9" s="346"/>
      <c r="W9" s="346"/>
      <c r="X9" s="346"/>
      <c r="Y9" s="149"/>
      <c r="Z9" s="149"/>
      <c r="AA9" s="149"/>
      <c r="AB9" s="149"/>
      <c r="AC9" s="149"/>
      <c r="AD9" s="149"/>
      <c r="AE9" s="149"/>
      <c r="AF9" s="149"/>
      <c r="AG9" s="149"/>
      <c r="AH9" s="149"/>
      <c r="AI9" s="149"/>
      <c r="AJ9" s="149"/>
      <c r="AK9" s="149"/>
      <c r="AL9" s="149"/>
    </row>
    <row r="10" spans="1:38" x14ac:dyDescent="0.25">
      <c r="A10" s="342"/>
      <c r="B10" s="342"/>
      <c r="C10" s="342"/>
      <c r="D10" s="342"/>
      <c r="E10" s="342"/>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46"/>
      <c r="O10" s="346"/>
      <c r="P10" s="346"/>
      <c r="Q10" s="346"/>
      <c r="R10" s="346"/>
      <c r="S10" s="346"/>
      <c r="T10" s="346"/>
      <c r="U10" s="346"/>
      <c r="V10" s="346"/>
      <c r="W10" s="346"/>
      <c r="X10" s="346"/>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120</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332" t="s">
        <v>823</v>
      </c>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52" t="s">
        <v>670</v>
      </c>
      <c r="B15" s="352"/>
      <c r="C15" s="352"/>
      <c r="D15" s="352"/>
      <c r="E15" s="352"/>
      <c r="F15" s="352"/>
      <c r="G15" s="352"/>
      <c r="H15" s="352"/>
      <c r="I15" s="352"/>
      <c r="J15" s="352"/>
      <c r="K15" s="352"/>
      <c r="L15" s="352"/>
      <c r="M15" s="352"/>
      <c r="N15" s="353"/>
      <c r="O15" s="183" t="s">
        <v>667</v>
      </c>
      <c r="P15" s="202" t="s">
        <v>668</v>
      </c>
      <c r="Q15" s="149"/>
      <c r="R15" s="149"/>
      <c r="S15" s="202" t="s">
        <v>668</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52"/>
      <c r="B16" s="352"/>
      <c r="C16" s="352"/>
      <c r="D16" s="352"/>
      <c r="E16" s="352"/>
      <c r="F16" s="352"/>
      <c r="G16" s="352"/>
      <c r="H16" s="352"/>
      <c r="I16" s="352"/>
      <c r="J16" s="352"/>
      <c r="K16" s="352"/>
      <c r="L16" s="352"/>
      <c r="M16" s="352"/>
      <c r="N16" s="353"/>
      <c r="O16" s="183"/>
      <c r="P16" s="202" t="s">
        <v>669</v>
      </c>
      <c r="Q16" s="149"/>
      <c r="R16" s="149"/>
      <c r="S16" s="202" t="s">
        <v>669</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c r="O19" s="152" t="s">
        <v>105</v>
      </c>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824</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116</v>
      </c>
      <c r="U21" s="17"/>
      <c r="V21" s="347" t="s">
        <v>77</v>
      </c>
      <c r="W21" s="348"/>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50" t="s">
        <v>15</v>
      </c>
      <c r="W23" s="350" t="s">
        <v>94</v>
      </c>
      <c r="X23" s="192" t="s">
        <v>114</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50"/>
      <c r="W24" s="350"/>
      <c r="X24" s="192" t="s">
        <v>825</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117</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826</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49" t="str">
        <f>VLOOKUP(V21,VLookups!A30:C31,3,FALSE)</f>
        <v>Show the likelihood that the SPERT estimates will be EQUAL TO or GREATER THAN an uncertainty</v>
      </c>
      <c r="Y28" s="349"/>
      <c r="Z28" s="349"/>
      <c r="AA28" s="349"/>
      <c r="AB28" s="349"/>
      <c r="AC28" s="349"/>
      <c r="AD28" s="349"/>
      <c r="AE28" s="349"/>
      <c r="AF28" s="349"/>
      <c r="AG28" s="349"/>
      <c r="AH28" s="349"/>
      <c r="AI28" s="349"/>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108</v>
      </c>
      <c r="X29" s="351" t="s">
        <v>138</v>
      </c>
      <c r="Y29" s="351"/>
      <c r="Z29" s="351"/>
      <c r="AA29" s="351"/>
      <c r="AB29" s="351"/>
      <c r="AC29" s="351"/>
      <c r="AD29" s="351"/>
      <c r="AE29" s="351"/>
      <c r="AF29" s="351"/>
      <c r="AG29" s="351"/>
      <c r="AH29" s="351"/>
      <c r="AI29" s="351"/>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115</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109</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110</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43" t="s">
        <v>83</v>
      </c>
      <c r="C34" s="344"/>
      <c r="D34" s="345"/>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122</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123</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111</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112</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113</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3.0.1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41" t="s">
        <v>131</v>
      </c>
      <c r="C47" s="341"/>
      <c r="D47" s="341"/>
      <c r="E47" s="341"/>
      <c r="F47" s="341"/>
      <c r="G47" s="341"/>
      <c r="H47" s="341"/>
      <c r="I47" s="341"/>
      <c r="J47" s="341"/>
      <c r="K47" s="341"/>
      <c r="L47" s="341"/>
      <c r="M47" s="341"/>
      <c r="N47" s="341"/>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41" t="s">
        <v>130</v>
      </c>
      <c r="C48" s="341"/>
      <c r="D48" s="341"/>
      <c r="E48" s="341"/>
      <c r="F48" s="341"/>
      <c r="G48" s="341"/>
      <c r="H48" s="341"/>
      <c r="I48" s="341"/>
      <c r="J48" s="341"/>
      <c r="K48" s="341"/>
      <c r="L48" s="341"/>
      <c r="M48" s="341"/>
      <c r="N48" s="341"/>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41" t="s">
        <v>90</v>
      </c>
      <c r="C49" s="341"/>
      <c r="D49" s="341"/>
      <c r="E49" s="341"/>
      <c r="F49" s="341"/>
      <c r="G49" s="341"/>
      <c r="H49" s="341"/>
      <c r="I49" s="341"/>
      <c r="J49" s="341"/>
      <c r="K49" s="341"/>
      <c r="L49" s="341"/>
      <c r="M49" s="341"/>
      <c r="N49" s="341"/>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41" t="s">
        <v>143</v>
      </c>
      <c r="C50" s="341"/>
      <c r="D50" s="341"/>
      <c r="E50" s="341"/>
      <c r="F50" s="341"/>
      <c r="G50" s="341"/>
      <c r="H50" s="341"/>
      <c r="I50" s="341"/>
      <c r="J50" s="341"/>
      <c r="K50" s="341"/>
      <c r="L50" s="341"/>
      <c r="M50" s="341"/>
      <c r="N50" s="341"/>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41" t="s">
        <v>749</v>
      </c>
      <c r="C51" s="341"/>
      <c r="D51" s="341"/>
      <c r="E51" s="341"/>
      <c r="F51" s="341"/>
      <c r="G51" s="341"/>
      <c r="H51" s="341"/>
      <c r="I51" s="341"/>
      <c r="J51" s="341"/>
      <c r="K51" s="341"/>
      <c r="L51" s="341"/>
      <c r="M51" s="341"/>
      <c r="N51" s="341"/>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144</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145</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146</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684</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685</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686</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40" t="s">
        <v>719</v>
      </c>
      <c r="C61" s="340"/>
      <c r="D61" s="340"/>
      <c r="E61" s="340"/>
      <c r="F61" s="340"/>
      <c r="G61" s="340"/>
      <c r="H61" s="340"/>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665</v>
      </c>
      <c r="C63" s="186">
        <f>IF(AND(B5&gt;0,C5&gt;0,D5&gt;0),ABS(B5-D5)/100,"")</f>
        <v>1.8</v>
      </c>
      <c r="D63" s="187" t="s">
        <v>666</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671</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752</v>
      </c>
      <c r="C1" s="17"/>
      <c r="D1" s="17"/>
      <c r="E1" s="17"/>
      <c r="F1" s="17"/>
      <c r="G1" s="18"/>
      <c r="H1" s="17"/>
      <c r="I1" s="17"/>
      <c r="J1" s="17"/>
      <c r="K1" s="18"/>
      <c r="L1" s="17"/>
      <c r="M1" s="17"/>
      <c r="N1" s="17"/>
      <c r="O1" s="17"/>
      <c r="P1" s="56"/>
      <c r="Q1" s="56"/>
      <c r="R1" s="17"/>
      <c r="S1" s="347" t="s">
        <v>77</v>
      </c>
      <c r="T1" s="348"/>
      <c r="U1" s="354" t="str">
        <f>VLOOKUP(S1,VLookups!A30:C31,3,FALSE)</f>
        <v>Show the likelihood that the SPERT estimates will be EQUAL TO or GREATER THAN an uncertainty</v>
      </c>
      <c r="V1" s="354"/>
      <c r="W1" s="354"/>
      <c r="X1" s="354"/>
      <c r="Y1" s="354"/>
      <c r="Z1" s="354"/>
      <c r="AA1" s="354"/>
      <c r="AB1" s="354"/>
      <c r="AC1" s="354"/>
      <c r="AD1" s="354"/>
      <c r="AE1" s="354"/>
      <c r="AF1" s="354"/>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50" t="s">
        <v>15</v>
      </c>
      <c r="T2" s="350" t="s">
        <v>94</v>
      </c>
      <c r="U2" s="351" t="s">
        <v>138</v>
      </c>
      <c r="V2" s="351"/>
      <c r="W2" s="351"/>
      <c r="X2" s="351"/>
      <c r="Y2" s="351"/>
      <c r="Z2" s="351"/>
      <c r="AA2" s="351"/>
      <c r="AB2" s="351"/>
      <c r="AC2" s="351"/>
      <c r="AD2" s="351"/>
      <c r="AE2" s="351"/>
      <c r="AF2" s="351"/>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50"/>
      <c r="T3" s="350"/>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332" t="s">
        <v>823</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43" t="s">
        <v>83</v>
      </c>
      <c r="C106" s="344"/>
      <c r="D106" s="345"/>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3.0.1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41" t="s">
        <v>131</v>
      </c>
      <c r="C149" s="341"/>
      <c r="D149" s="341"/>
      <c r="E149" s="341"/>
      <c r="F149" s="341"/>
      <c r="G149" s="341"/>
      <c r="H149" s="341"/>
      <c r="I149" s="341"/>
      <c r="J149" s="341"/>
      <c r="K149" s="341"/>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41" t="s">
        <v>130</v>
      </c>
      <c r="C150" s="341"/>
      <c r="D150" s="341"/>
      <c r="E150" s="341"/>
      <c r="F150" s="341"/>
      <c r="G150" s="341"/>
      <c r="H150" s="341"/>
      <c r="I150" s="341"/>
      <c r="J150" s="341"/>
      <c r="K150" s="341"/>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41" t="s">
        <v>90</v>
      </c>
      <c r="C151" s="341"/>
      <c r="D151" s="341"/>
      <c r="E151" s="341"/>
      <c r="F151" s="341"/>
      <c r="G151" s="341"/>
      <c r="H151" s="341"/>
      <c r="I151" s="341"/>
      <c r="J151" s="341"/>
      <c r="K151" s="341"/>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41" t="s">
        <v>143</v>
      </c>
      <c r="C152" s="341"/>
      <c r="D152" s="341"/>
      <c r="E152" s="341"/>
      <c r="F152" s="341"/>
      <c r="G152" s="341"/>
      <c r="H152" s="341"/>
      <c r="I152" s="341"/>
      <c r="J152" s="341"/>
      <c r="K152" s="341"/>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41" t="s">
        <v>749</v>
      </c>
      <c r="C153" s="341"/>
      <c r="D153" s="341"/>
      <c r="E153" s="341"/>
      <c r="F153" s="341"/>
      <c r="G153" s="341"/>
      <c r="H153" s="341"/>
      <c r="I153" s="341"/>
      <c r="J153" s="341"/>
      <c r="K153" s="341"/>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144</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145</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146</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684</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685</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686</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40" t="s">
        <v>719</v>
      </c>
      <c r="C163" s="340"/>
      <c r="D163" s="340"/>
      <c r="E163" s="340"/>
      <c r="F163" s="340"/>
      <c r="G163" s="340"/>
      <c r="H163" s="340"/>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753</v>
      </c>
      <c r="C1" s="17"/>
      <c r="D1" s="17"/>
      <c r="E1" s="17"/>
      <c r="F1" s="17"/>
      <c r="G1" s="18"/>
      <c r="H1" s="17"/>
      <c r="I1" s="17"/>
      <c r="J1" s="17"/>
      <c r="K1" s="18"/>
      <c r="L1" s="17"/>
      <c r="M1" s="17"/>
      <c r="N1" s="17"/>
      <c r="O1" s="17"/>
      <c r="P1" s="17"/>
      <c r="Q1" s="17"/>
      <c r="R1" s="17"/>
      <c r="S1" s="347" t="s">
        <v>77</v>
      </c>
      <c r="T1" s="348"/>
      <c r="U1" s="354" t="str">
        <f>VLOOKUP(S1,VLookups!A30:C31,3,FALSE)</f>
        <v>Show the likelihood that the SPERT estimates will be EQUAL TO or GREATER THAN an uncertainty</v>
      </c>
      <c r="V1" s="354"/>
      <c r="W1" s="354"/>
      <c r="X1" s="354"/>
      <c r="Y1" s="354"/>
      <c r="Z1" s="354"/>
      <c r="AA1" s="354"/>
      <c r="AB1" s="354"/>
      <c r="AC1" s="354"/>
      <c r="AD1" s="354"/>
      <c r="AE1" s="354"/>
      <c r="AF1" s="354"/>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50" t="s">
        <v>15</v>
      </c>
      <c r="T2" s="350" t="s">
        <v>94</v>
      </c>
      <c r="U2" s="351" t="s">
        <v>138</v>
      </c>
      <c r="V2" s="351"/>
      <c r="W2" s="351"/>
      <c r="X2" s="351"/>
      <c r="Y2" s="351"/>
      <c r="Z2" s="351"/>
      <c r="AA2" s="351"/>
      <c r="AB2" s="351"/>
      <c r="AC2" s="351"/>
      <c r="AD2" s="351"/>
      <c r="AE2" s="351"/>
      <c r="AF2" s="351"/>
      <c r="AG2" s="17"/>
      <c r="AH2" s="207" t="s">
        <v>672</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667</v>
      </c>
      <c r="P3" s="85" t="s">
        <v>34</v>
      </c>
      <c r="Q3" s="85" t="s">
        <v>68</v>
      </c>
      <c r="R3" s="21" t="s">
        <v>33</v>
      </c>
      <c r="S3" s="350"/>
      <c r="T3" s="350"/>
      <c r="U3" s="102">
        <v>0.05</v>
      </c>
      <c r="V3" s="102">
        <v>0.95</v>
      </c>
      <c r="W3" s="102">
        <v>0.1</v>
      </c>
      <c r="X3" s="102">
        <v>0.2</v>
      </c>
      <c r="Y3" s="102">
        <v>0.3</v>
      </c>
      <c r="Z3" s="102">
        <v>0.4</v>
      </c>
      <c r="AA3" s="102">
        <v>0.5</v>
      </c>
      <c r="AB3" s="102">
        <v>0.6</v>
      </c>
      <c r="AC3" s="102">
        <v>0.7</v>
      </c>
      <c r="AD3" s="102">
        <v>0.8</v>
      </c>
      <c r="AE3" s="102">
        <v>0.9</v>
      </c>
      <c r="AF3" s="102">
        <v>0.99</v>
      </c>
      <c r="AG3" s="17"/>
      <c r="AH3" s="207" t="s">
        <v>675</v>
      </c>
      <c r="AI3" s="17"/>
      <c r="EF3" s="207" t="s">
        <v>673</v>
      </c>
      <c r="IC3" s="189" t="s">
        <v>674</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332" t="s">
        <v>823</v>
      </c>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43" t="s">
        <v>83</v>
      </c>
      <c r="C106" s="344"/>
      <c r="D106" s="345"/>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3.0.1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41" t="s">
        <v>131</v>
      </c>
      <c r="C150" s="341"/>
      <c r="D150" s="341"/>
      <c r="E150" s="341"/>
      <c r="F150" s="341"/>
      <c r="G150" s="341"/>
      <c r="H150" s="341"/>
      <c r="I150" s="341"/>
      <c r="J150" s="341"/>
      <c r="K150" s="341"/>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41" t="s">
        <v>130</v>
      </c>
      <c r="C151" s="341"/>
      <c r="D151" s="341"/>
      <c r="E151" s="341"/>
      <c r="F151" s="341"/>
      <c r="G151" s="341"/>
      <c r="H151" s="341"/>
      <c r="I151" s="341"/>
      <c r="J151" s="341"/>
      <c r="K151" s="341"/>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41" t="s">
        <v>90</v>
      </c>
      <c r="C152" s="341"/>
      <c r="D152" s="341"/>
      <c r="E152" s="341"/>
      <c r="F152" s="341"/>
      <c r="G152" s="341"/>
      <c r="H152" s="341"/>
      <c r="I152" s="341"/>
      <c r="J152" s="341"/>
      <c r="K152" s="341"/>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41" t="s">
        <v>143</v>
      </c>
      <c r="C153" s="341"/>
      <c r="D153" s="341"/>
      <c r="E153" s="341"/>
      <c r="F153" s="341"/>
      <c r="G153" s="341"/>
      <c r="H153" s="341"/>
      <c r="I153" s="341"/>
      <c r="J153" s="341"/>
      <c r="K153" s="341"/>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41" t="s">
        <v>749</v>
      </c>
      <c r="C154" s="341"/>
      <c r="D154" s="341"/>
      <c r="E154" s="341"/>
      <c r="F154" s="341"/>
      <c r="G154" s="341"/>
      <c r="H154" s="341"/>
      <c r="I154" s="341"/>
      <c r="J154" s="341"/>
      <c r="K154" s="341"/>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144</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145</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146</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684</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685</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686</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40" t="s">
        <v>719</v>
      </c>
      <c r="C164" s="340"/>
      <c r="D164" s="340"/>
      <c r="E164" s="340"/>
      <c r="F164" s="340"/>
      <c r="G164" s="340"/>
      <c r="H164" s="340"/>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sqref="A1:D13"/>
    </sheetView>
  </sheetViews>
  <sheetFormatPr defaultColWidth="8.7109375" defaultRowHeight="15" outlineLevelCol="1" x14ac:dyDescent="0.25"/>
  <cols>
    <col min="1" max="1" width="30.7109375" style="19" customWidth="1"/>
    <col min="2" max="2" width="16.7109375" style="19" customWidth="1" outlineLevel="1"/>
    <col min="3" max="4" width="15.7109375" style="19" customWidth="1" outlineLevel="1"/>
    <col min="5" max="5" width="8.7109375" style="19" customWidth="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6" t="s">
        <v>808</v>
      </c>
      <c r="B1" s="330" t="s">
        <v>807</v>
      </c>
      <c r="C1" s="315">
        <v>44046</v>
      </c>
      <c r="D1" s="309">
        <f>IF(C1="","",WORKDAY(C1,SUM(B104,B105),$B$108:$B$147))</f>
        <v>44424</v>
      </c>
      <c r="E1" s="55" t="s">
        <v>810</v>
      </c>
      <c r="G1" s="112"/>
      <c r="H1" s="17"/>
      <c r="I1" s="17"/>
      <c r="J1" s="17"/>
      <c r="K1" s="17"/>
      <c r="L1" s="17"/>
      <c r="M1" s="17"/>
      <c r="N1" s="18"/>
      <c r="O1" s="17"/>
      <c r="P1" s="17"/>
      <c r="Q1" s="17"/>
      <c r="R1" s="18"/>
      <c r="S1" s="17"/>
      <c r="T1" s="17"/>
      <c r="U1" s="17"/>
      <c r="V1" s="17"/>
      <c r="W1" s="17"/>
      <c r="X1" s="17"/>
      <c r="Y1" s="17"/>
      <c r="Z1" s="347" t="s">
        <v>77</v>
      </c>
      <c r="AA1" s="348"/>
      <c r="AB1" s="354" t="str">
        <f>VLOOKUP(Z1,VLookups!A30:C31,3,FALSE)</f>
        <v>Show the likelihood that the SPERT estimates will be EQUAL TO or GREATER THAN an uncertainty</v>
      </c>
      <c r="AC1" s="354"/>
      <c r="AD1" s="354"/>
      <c r="AE1" s="354"/>
      <c r="AF1" s="354"/>
      <c r="AG1" s="354"/>
      <c r="AH1" s="354"/>
      <c r="AI1" s="354"/>
      <c r="AJ1" s="354"/>
      <c r="AK1" s="354"/>
      <c r="AL1" s="354"/>
      <c r="AM1" s="354"/>
      <c r="AN1" s="17"/>
      <c r="AO1" s="17"/>
      <c r="AP1" s="17"/>
    </row>
    <row r="2" spans="1:244" ht="15" customHeight="1" x14ac:dyDescent="0.25">
      <c r="A2" s="320" t="s">
        <v>811</v>
      </c>
      <c r="B2" s="102">
        <v>0.9</v>
      </c>
      <c r="C2" s="306"/>
      <c r="D2" s="331">
        <f>POWER(B2,COUNTIF(B4:B103,"&gt;0"))</f>
        <v>0.34867844010000015</v>
      </c>
      <c r="E2" s="20"/>
      <c r="F2" s="20"/>
      <c r="G2" s="101">
        <v>-0.5</v>
      </c>
      <c r="H2" s="141" t="s">
        <v>99</v>
      </c>
      <c r="I2" s="117">
        <v>0.5</v>
      </c>
      <c r="J2" s="139"/>
      <c r="K2" s="139"/>
      <c r="L2" s="17"/>
      <c r="M2" s="17"/>
      <c r="N2" s="18"/>
      <c r="O2" s="17"/>
      <c r="P2" s="17"/>
      <c r="Q2" s="17"/>
      <c r="R2" s="18"/>
      <c r="S2" s="17"/>
      <c r="T2" s="17"/>
      <c r="U2" s="17"/>
      <c r="V2" s="17"/>
      <c r="W2" s="17"/>
      <c r="X2" s="17"/>
      <c r="Y2" s="17"/>
      <c r="Z2" s="350" t="s">
        <v>15</v>
      </c>
      <c r="AA2" s="355" t="s">
        <v>94</v>
      </c>
      <c r="AB2" s="351" t="s">
        <v>138</v>
      </c>
      <c r="AC2" s="351"/>
      <c r="AD2" s="351"/>
      <c r="AE2" s="351"/>
      <c r="AF2" s="351"/>
      <c r="AG2" s="351"/>
      <c r="AH2" s="351"/>
      <c r="AI2" s="351"/>
      <c r="AJ2" s="351"/>
      <c r="AK2" s="351"/>
      <c r="AL2" s="351"/>
      <c r="AM2" s="351"/>
      <c r="AN2" s="17"/>
      <c r="AO2" s="207" t="s">
        <v>672</v>
      </c>
      <c r="AP2" s="17"/>
    </row>
    <row r="3" spans="1:244" x14ac:dyDescent="0.25">
      <c r="A3" s="84" t="s">
        <v>784</v>
      </c>
      <c r="B3" s="84" t="s">
        <v>787</v>
      </c>
      <c r="C3" s="84" t="s">
        <v>785</v>
      </c>
      <c r="D3" s="84" t="s">
        <v>786</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667</v>
      </c>
      <c r="W3" s="85" t="s">
        <v>34</v>
      </c>
      <c r="X3" s="85" t="s">
        <v>68</v>
      </c>
      <c r="Y3" s="21" t="s">
        <v>33</v>
      </c>
      <c r="Z3" s="350"/>
      <c r="AA3" s="355"/>
      <c r="AB3" s="102">
        <v>0.8</v>
      </c>
      <c r="AC3" s="102">
        <v>0.95</v>
      </c>
      <c r="AD3" s="102">
        <v>0.1</v>
      </c>
      <c r="AE3" s="102">
        <v>0.2</v>
      </c>
      <c r="AF3" s="102">
        <v>0.3</v>
      </c>
      <c r="AG3" s="102">
        <v>0.4</v>
      </c>
      <c r="AH3" s="102">
        <v>0.5</v>
      </c>
      <c r="AI3" s="102">
        <v>0.6</v>
      </c>
      <c r="AJ3" s="102">
        <v>0.7</v>
      </c>
      <c r="AK3" s="102">
        <v>0.8</v>
      </c>
      <c r="AL3" s="102">
        <v>0.9</v>
      </c>
      <c r="AM3" s="102">
        <v>0.99</v>
      </c>
      <c r="AN3" s="17"/>
      <c r="AO3" s="207" t="s">
        <v>675</v>
      </c>
      <c r="AP3" s="17"/>
      <c r="EM3" s="207" t="s">
        <v>673</v>
      </c>
      <c r="IJ3" s="189" t="s">
        <v>674</v>
      </c>
    </row>
    <row r="4" spans="1:244" x14ac:dyDescent="0.25">
      <c r="A4" s="307" t="s">
        <v>795</v>
      </c>
      <c r="B4" s="308">
        <f>IF(OR($T4="",$U4=""),"",ROUND(_xlfn.BETA.INV(ABS(VLOOKUP($Z$1,VLookups!$A$30:$B$31,2,FALSE)-B$2),IF($N4="L",$U4,$T4),IF($N4="L",$T4,$U4),$G4,$I4),0))</f>
        <v>6</v>
      </c>
      <c r="C4" s="317">
        <f>IF(ISBLANK(C1),"",C1)</f>
        <v>44046</v>
      </c>
      <c r="D4" s="317">
        <f>IFERROR(IF(OR(ISBLANK(C1),ISBLANK(B4)),"",WORKDAY(C4,B4-1,$B$108:$B$147)),"")</f>
        <v>44053</v>
      </c>
      <c r="E4" s="142"/>
      <c r="F4" s="310"/>
      <c r="G4" s="311">
        <f>IF(ISBLANK(H4),"",IF(NOT(ISBLANK(F4)),F4,IF(NOT(ISBLANK(E4)),H4*(1+E4),H4*(1+$G$2))))</f>
        <v>2.5</v>
      </c>
      <c r="H4" s="312">
        <v>5</v>
      </c>
      <c r="I4" s="311">
        <f>IF(ISBLANK(H4),"",IF(NOT(ISBLANK(J4)),J4,IF(NOT(ISBLANK(K4)),H4*(1+K4),H4*(1+$I$2))))</f>
        <v>7.5</v>
      </c>
      <c r="J4" s="310"/>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7" t="s">
        <v>830</v>
      </c>
      <c r="B5" s="308">
        <f>IF(OR($T5="",$U5=""),"",ROUND(_xlfn.BETA.INV(ABS(VLOOKUP($Z$1,VLookups!$A$30:$B$31,2,FALSE)-B$2),IF($N5="L",$U5,$T5),IF($N5="L",$T5,$U5),$G5,$I5),0))</f>
        <v>24</v>
      </c>
      <c r="C5" s="318">
        <f>IF(OR(D4="",B5=""),"",WORKDAY(C4,B4,$B$108:$B$147))</f>
        <v>44054</v>
      </c>
      <c r="D5" s="319">
        <f>IFERROR(IF(B5="","",WORKDAY(C5,B5-1,$B$108:$B$147)),"")</f>
        <v>44088</v>
      </c>
      <c r="E5" s="142">
        <v>-0.25</v>
      </c>
      <c r="F5" s="310"/>
      <c r="G5" s="311">
        <f t="shared" ref="G5:G68" si="10">IF(ISBLANK(H5),"",IF(NOT(ISBLANK(F5)),F5,IF(NOT(ISBLANK(E5)),H5*(1+E5),H5*(1+$G$2))))</f>
        <v>15</v>
      </c>
      <c r="H5" s="312">
        <v>20</v>
      </c>
      <c r="I5" s="311">
        <f t="shared" ref="I5:I68" si="11">IF(ISBLANK(H5),"",IF(NOT(ISBLANK(J5)),J5,IF(NOT(ISBLANK(K5)),H5*(1+K5),H5*(1+$I$2))))</f>
        <v>30</v>
      </c>
      <c r="J5" s="310"/>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7" t="s">
        <v>831</v>
      </c>
      <c r="B6" s="308">
        <f>IF(OR($T6="",$U6=""),"",ROUND(_xlfn.BETA.INV(ABS(VLOOKUP($Z$1,VLookups!$A$30:$B$31,2,FALSE)-B$2),IF($N6="L",$U6,$T6),IF($N6="L",$T6,$U6),$G6,$I6),0))</f>
        <v>18</v>
      </c>
      <c r="C6" s="318">
        <f t="shared" ref="C6:C69" si="121">IF(OR(D5="",B6=""),"",WORKDAY(C5,B5,$B$108:$B$147))</f>
        <v>44089</v>
      </c>
      <c r="D6" s="319">
        <f t="shared" ref="D6:D69" si="122">IFERROR(IF(B6="","",WORKDAY(C6,B6-1,$B$108:$B$147)),"")</f>
        <v>44112</v>
      </c>
      <c r="E6" s="142">
        <v>-0.25</v>
      </c>
      <c r="F6" s="310"/>
      <c r="G6" s="311">
        <f t="shared" si="10"/>
        <v>11.25</v>
      </c>
      <c r="H6" s="312">
        <v>15</v>
      </c>
      <c r="I6" s="311">
        <f t="shared" si="11"/>
        <v>22.5</v>
      </c>
      <c r="J6" s="310"/>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7" t="s">
        <v>796</v>
      </c>
      <c r="B7" s="308">
        <f>IF(OR($T7="",$U7=""),"",ROUND(_xlfn.BETA.INV(ABS(VLOOKUP($Z$1,VLookups!$A$30:$B$31,2,FALSE)-B$2),IF($N7="L",$U7,$T7),IF($N7="L",$T7,$U7),$G7,$I7),0))</f>
        <v>25</v>
      </c>
      <c r="C7" s="318">
        <f t="shared" si="121"/>
        <v>44113</v>
      </c>
      <c r="D7" s="319">
        <f t="shared" si="122"/>
        <v>44147</v>
      </c>
      <c r="E7" s="142"/>
      <c r="F7" s="310"/>
      <c r="G7" s="311">
        <f t="shared" si="10"/>
        <v>10</v>
      </c>
      <c r="H7" s="312">
        <v>20</v>
      </c>
      <c r="I7" s="311">
        <f t="shared" si="11"/>
        <v>30</v>
      </c>
      <c r="J7" s="310"/>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7" t="s">
        <v>832</v>
      </c>
      <c r="B8" s="308">
        <f>IF(OR($T8="",$U8=""),"",ROUND(_xlfn.BETA.INV(ABS(VLOOKUP($Z$1,VLookups!$A$30:$B$31,2,FALSE)-B$2),IF($N8="L",$U8,$T8),IF($N8="L",$T8,$U8),$G8,$I8),0))</f>
        <v>98</v>
      </c>
      <c r="C8" s="318">
        <f t="shared" si="121"/>
        <v>44148</v>
      </c>
      <c r="D8" s="319">
        <f t="shared" si="122"/>
        <v>44301</v>
      </c>
      <c r="E8" s="142">
        <v>-0.25</v>
      </c>
      <c r="F8" s="310"/>
      <c r="G8" s="311">
        <f t="shared" si="10"/>
        <v>60</v>
      </c>
      <c r="H8" s="312">
        <v>80</v>
      </c>
      <c r="I8" s="311">
        <f t="shared" si="11"/>
        <v>120</v>
      </c>
      <c r="J8" s="310"/>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7" t="s">
        <v>797</v>
      </c>
      <c r="B9" s="308">
        <f>IF(OR($T9="",$U9=""),"",ROUND(_xlfn.BETA.INV(ABS(VLOOKUP($Z$1,VLookups!$A$30:$B$31,2,FALSE)-B$2),IF($N9="L",$U9,$T9),IF($N9="L",$T9,$U9),$G9,$I9),0))</f>
        <v>8</v>
      </c>
      <c r="C9" s="318">
        <f t="shared" si="121"/>
        <v>44302</v>
      </c>
      <c r="D9" s="319">
        <f t="shared" si="122"/>
        <v>44313</v>
      </c>
      <c r="E9" s="142"/>
      <c r="F9" s="310"/>
      <c r="G9" s="311">
        <f t="shared" si="10"/>
        <v>2.5</v>
      </c>
      <c r="H9" s="312">
        <v>5</v>
      </c>
      <c r="I9" s="311">
        <f t="shared" si="11"/>
        <v>10</v>
      </c>
      <c r="J9" s="310"/>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7" t="s">
        <v>798</v>
      </c>
      <c r="B10" s="308">
        <f>IF(OR($T10="",$U10=""),"",ROUND(_xlfn.BETA.INV(ABS(VLOOKUP($Z$1,VLookups!$A$30:$B$31,2,FALSE)-B$2),IF($N10="L",$U10,$T10),IF($N10="L",$T10,$U10),$G10,$I10),0))</f>
        <v>42</v>
      </c>
      <c r="C10" s="318">
        <f t="shared" si="121"/>
        <v>44314</v>
      </c>
      <c r="D10" s="319">
        <f t="shared" si="122"/>
        <v>44372</v>
      </c>
      <c r="E10" s="142">
        <v>-0.25</v>
      </c>
      <c r="F10" s="310"/>
      <c r="G10" s="311">
        <f t="shared" si="10"/>
        <v>22.5</v>
      </c>
      <c r="H10" s="312">
        <v>30</v>
      </c>
      <c r="I10" s="311">
        <f t="shared" si="11"/>
        <v>60</v>
      </c>
      <c r="J10" s="310"/>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7" t="s">
        <v>799</v>
      </c>
      <c r="B11" s="308">
        <f>IF(OR($T11="",$U11=""),"",ROUND(_xlfn.BETA.INV(ABS(VLOOKUP($Z$1,VLookups!$A$30:$B$31,2,FALSE)-B$2),IF($N11="L",$U11,$T11),IF($N11="L",$T11,$U11),$G11,$I11),0))</f>
        <v>11</v>
      </c>
      <c r="C11" s="318">
        <f t="shared" si="121"/>
        <v>44375</v>
      </c>
      <c r="D11" s="319">
        <f t="shared" si="122"/>
        <v>44390</v>
      </c>
      <c r="E11" s="142"/>
      <c r="F11" s="310"/>
      <c r="G11" s="311">
        <f t="shared" si="10"/>
        <v>5</v>
      </c>
      <c r="H11" s="312">
        <v>10</v>
      </c>
      <c r="I11" s="311">
        <f t="shared" si="11"/>
        <v>15</v>
      </c>
      <c r="J11" s="310"/>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7" t="s">
        <v>800</v>
      </c>
      <c r="B12" s="308">
        <f>IF(OR($T12="",$U12=""),"",ROUND(_xlfn.BETA.INV(ABS(VLOOKUP($Z$1,VLookups!$A$30:$B$31,2,FALSE)-B$2),IF($N12="L",$U12,$T12),IF($N12="L",$T12,$U12),$G12,$I12),0))</f>
        <v>2</v>
      </c>
      <c r="C12" s="318">
        <f t="shared" si="121"/>
        <v>44391</v>
      </c>
      <c r="D12" s="319">
        <f t="shared" si="122"/>
        <v>44392</v>
      </c>
      <c r="E12" s="142"/>
      <c r="F12" s="310"/>
      <c r="G12" s="311">
        <f t="shared" si="10"/>
        <v>1</v>
      </c>
      <c r="H12" s="312">
        <v>2</v>
      </c>
      <c r="I12" s="311">
        <f t="shared" si="11"/>
        <v>3</v>
      </c>
      <c r="J12" s="310"/>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7" t="s">
        <v>801</v>
      </c>
      <c r="B13" s="308">
        <f>IF(OR($T13="",$U13=""),"",ROUND(_xlfn.BETA.INV(ABS(VLOOKUP($Z$1,VLookups!$A$30:$B$31,2,FALSE)-B$2),IF($N13="L",$U13,$T13),IF($N13="L",$T13,$U13),$G13,$I13),0))</f>
        <v>11</v>
      </c>
      <c r="C13" s="318">
        <f t="shared" si="121"/>
        <v>44393</v>
      </c>
      <c r="D13" s="319">
        <f t="shared" si="122"/>
        <v>44407</v>
      </c>
      <c r="E13" s="142">
        <v>-0.2</v>
      </c>
      <c r="F13" s="310"/>
      <c r="G13" s="311">
        <f t="shared" si="10"/>
        <v>8</v>
      </c>
      <c r="H13" s="312">
        <v>10</v>
      </c>
      <c r="I13" s="311">
        <f t="shared" si="11"/>
        <v>12</v>
      </c>
      <c r="J13" s="310"/>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7"/>
      <c r="B14" s="308" t="str">
        <f>IF(OR($T14="",$U14=""),"",ROUND(_xlfn.BETA.INV(ABS(VLOOKUP($Z$1,VLookups!$A$30:$B$31,2,FALSE)-B$2),IF($N14="L",$U14,$T14),IF($N14="L",$T14,$U14),$G14,$I14),0))</f>
        <v/>
      </c>
      <c r="C14" s="318" t="str">
        <f t="shared" si="121"/>
        <v/>
      </c>
      <c r="D14" s="319" t="str">
        <f t="shared" si="122"/>
        <v/>
      </c>
      <c r="E14" s="142"/>
      <c r="F14" s="310"/>
      <c r="G14" s="311" t="str">
        <f t="shared" si="10"/>
        <v/>
      </c>
      <c r="H14" s="312"/>
      <c r="I14" s="311" t="str">
        <f t="shared" si="11"/>
        <v/>
      </c>
      <c r="J14" s="310"/>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7"/>
      <c r="B15" s="308" t="str">
        <f>IF(OR($T15="",$U15=""),"",ROUND(_xlfn.BETA.INV(ABS(VLOOKUP($Z$1,VLookups!$A$30:$B$31,2,FALSE)-B$2),IF($N15="L",$U15,$T15),IF($N15="L",$T15,$U15),$G15,$I15),0))</f>
        <v/>
      </c>
      <c r="C15" s="318" t="str">
        <f t="shared" si="121"/>
        <v/>
      </c>
      <c r="D15" s="319" t="str">
        <f t="shared" si="122"/>
        <v/>
      </c>
      <c r="E15" s="142"/>
      <c r="F15" s="310"/>
      <c r="G15" s="311" t="str">
        <f t="shared" si="10"/>
        <v/>
      </c>
      <c r="H15" s="312"/>
      <c r="I15" s="311" t="str">
        <f t="shared" si="11"/>
        <v/>
      </c>
      <c r="J15" s="310"/>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hidden="1" x14ac:dyDescent="0.25">
      <c r="A16" s="307"/>
      <c r="B16" s="308" t="str">
        <f>IF(OR($T16="",$U16=""),"",ROUND(_xlfn.BETA.INV(ABS(VLOOKUP($Z$1,VLookups!$A$30:$B$31,2,FALSE)-B$2),IF($N16="L",$U16,$T16),IF($N16="L",$T16,$U16),$G16,$I16),0))</f>
        <v/>
      </c>
      <c r="C16" s="318" t="str">
        <f t="shared" si="121"/>
        <v/>
      </c>
      <c r="D16" s="319" t="str">
        <f t="shared" si="122"/>
        <v/>
      </c>
      <c r="E16" s="142"/>
      <c r="F16" s="310"/>
      <c r="G16" s="311" t="str">
        <f t="shared" si="10"/>
        <v/>
      </c>
      <c r="H16" s="312"/>
      <c r="I16" s="311" t="str">
        <f t="shared" si="11"/>
        <v/>
      </c>
      <c r="J16" s="310"/>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hidden="1" x14ac:dyDescent="0.25">
      <c r="A17" s="307"/>
      <c r="B17" s="308" t="str">
        <f>IF(OR($T17="",$U17=""),"",ROUND(_xlfn.BETA.INV(ABS(VLOOKUP($Z$1,VLookups!$A$30:$B$31,2,FALSE)-B$2),IF($N17="L",$U17,$T17),IF($N17="L",$T17,$U17),$G17,$I17),0))</f>
        <v/>
      </c>
      <c r="C17" s="318" t="str">
        <f t="shared" si="121"/>
        <v/>
      </c>
      <c r="D17" s="319" t="str">
        <f t="shared" si="122"/>
        <v/>
      </c>
      <c r="E17" s="142"/>
      <c r="F17" s="310"/>
      <c r="G17" s="311" t="str">
        <f t="shared" si="10"/>
        <v/>
      </c>
      <c r="H17" s="312"/>
      <c r="I17" s="311" t="str">
        <f t="shared" si="11"/>
        <v/>
      </c>
      <c r="J17" s="310"/>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hidden="1" x14ac:dyDescent="0.25">
      <c r="A18" s="307"/>
      <c r="B18" s="308" t="str">
        <f>IF(OR($T18="",$U18=""),"",ROUND(_xlfn.BETA.INV(ABS(VLOOKUP($Z$1,VLookups!$A$30:$B$31,2,FALSE)-B$2),IF($N18="L",$U18,$T18),IF($N18="L",$T18,$U18),$G18,$I18),0))</f>
        <v/>
      </c>
      <c r="C18" s="318" t="str">
        <f t="shared" si="121"/>
        <v/>
      </c>
      <c r="D18" s="319" t="str">
        <f t="shared" si="122"/>
        <v/>
      </c>
      <c r="E18" s="142"/>
      <c r="F18" s="310"/>
      <c r="G18" s="311" t="str">
        <f t="shared" si="10"/>
        <v/>
      </c>
      <c r="H18" s="312"/>
      <c r="I18" s="311" t="str">
        <f t="shared" si="11"/>
        <v/>
      </c>
      <c r="J18" s="310"/>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hidden="1" x14ac:dyDescent="0.25">
      <c r="A19" s="307"/>
      <c r="B19" s="308" t="str">
        <f>IF(OR($T19="",$U19=""),"",ROUND(_xlfn.BETA.INV(ABS(VLOOKUP($Z$1,VLookups!$A$30:$B$31,2,FALSE)-B$2),IF($N19="L",$U19,$T19),IF($N19="L",$T19,$U19),$G19,$I19),0))</f>
        <v/>
      </c>
      <c r="C19" s="318" t="str">
        <f t="shared" si="121"/>
        <v/>
      </c>
      <c r="D19" s="319" t="str">
        <f t="shared" si="122"/>
        <v/>
      </c>
      <c r="E19" s="142"/>
      <c r="F19" s="310"/>
      <c r="G19" s="311" t="str">
        <f t="shared" si="10"/>
        <v/>
      </c>
      <c r="H19" s="312"/>
      <c r="I19" s="311" t="str">
        <f t="shared" si="11"/>
        <v/>
      </c>
      <c r="J19" s="310"/>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hidden="1" x14ac:dyDescent="0.25">
      <c r="A20" s="307"/>
      <c r="B20" s="308" t="str">
        <f>IF(OR($T20="",$U20=""),"",ROUND(_xlfn.BETA.INV(ABS(VLOOKUP($Z$1,VLookups!$A$30:$B$31,2,FALSE)-B$2),IF($N20="L",$U20,$T20),IF($N20="L",$T20,$U20),$G20,$I20),0))</f>
        <v/>
      </c>
      <c r="C20" s="318" t="str">
        <f t="shared" si="121"/>
        <v/>
      </c>
      <c r="D20" s="319" t="str">
        <f t="shared" si="122"/>
        <v/>
      </c>
      <c r="E20" s="142"/>
      <c r="F20" s="310"/>
      <c r="G20" s="311" t="str">
        <f t="shared" si="10"/>
        <v/>
      </c>
      <c r="H20" s="312"/>
      <c r="I20" s="311" t="str">
        <f t="shared" si="11"/>
        <v/>
      </c>
      <c r="J20" s="310"/>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hidden="1" x14ac:dyDescent="0.25">
      <c r="A21" s="307"/>
      <c r="B21" s="308" t="str">
        <f>IF(OR($T21="",$U21=""),"",ROUND(_xlfn.BETA.INV(ABS(VLOOKUP($Z$1,VLookups!$A$30:$B$31,2,FALSE)-B$2),IF($N21="L",$U21,$T21),IF($N21="L",$T21,$U21),$G21,$I21),0))</f>
        <v/>
      </c>
      <c r="C21" s="318" t="str">
        <f t="shared" si="121"/>
        <v/>
      </c>
      <c r="D21" s="319" t="str">
        <f t="shared" si="122"/>
        <v/>
      </c>
      <c r="E21" s="142"/>
      <c r="F21" s="310"/>
      <c r="G21" s="311" t="str">
        <f t="shared" si="10"/>
        <v/>
      </c>
      <c r="H21" s="312"/>
      <c r="I21" s="311" t="str">
        <f t="shared" si="11"/>
        <v/>
      </c>
      <c r="J21" s="310"/>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hidden="1" x14ac:dyDescent="0.25">
      <c r="A22" s="307"/>
      <c r="B22" s="308" t="str">
        <f>IF(OR($T22="",$U22=""),"",ROUND(_xlfn.BETA.INV(ABS(VLOOKUP($Z$1,VLookups!$A$30:$B$31,2,FALSE)-B$2),IF($N22="L",$U22,$T22),IF($N22="L",$T22,$U22),$G22,$I22),0))</f>
        <v/>
      </c>
      <c r="C22" s="318" t="str">
        <f t="shared" si="121"/>
        <v/>
      </c>
      <c r="D22" s="319" t="str">
        <f t="shared" si="122"/>
        <v/>
      </c>
      <c r="E22" s="142"/>
      <c r="F22" s="310"/>
      <c r="G22" s="311" t="str">
        <f t="shared" si="10"/>
        <v/>
      </c>
      <c r="H22" s="312"/>
      <c r="I22" s="311" t="str">
        <f t="shared" si="11"/>
        <v/>
      </c>
      <c r="J22" s="310"/>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hidden="1" x14ac:dyDescent="0.25">
      <c r="A23" s="307"/>
      <c r="B23" s="308" t="str">
        <f>IF(OR($T23="",$U23=""),"",ROUND(_xlfn.BETA.INV(ABS(VLOOKUP($Z$1,VLookups!$A$30:$B$31,2,FALSE)-B$2),IF($N23="L",$U23,$T23),IF($N23="L",$T23,$U23),$G23,$I23),0))</f>
        <v/>
      </c>
      <c r="C23" s="318" t="str">
        <f t="shared" si="121"/>
        <v/>
      </c>
      <c r="D23" s="319" t="str">
        <f t="shared" si="122"/>
        <v/>
      </c>
      <c r="E23" s="142"/>
      <c r="F23" s="310"/>
      <c r="G23" s="311" t="str">
        <f t="shared" si="10"/>
        <v/>
      </c>
      <c r="H23" s="312"/>
      <c r="I23" s="311" t="str">
        <f t="shared" si="11"/>
        <v/>
      </c>
      <c r="J23" s="310"/>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hidden="1" x14ac:dyDescent="0.25">
      <c r="A24" s="307"/>
      <c r="B24" s="308" t="str">
        <f>IF(OR($T24="",$U24=""),"",ROUND(_xlfn.BETA.INV(ABS(VLOOKUP($Z$1,VLookups!$A$30:$B$31,2,FALSE)-B$2),IF($N24="L",$U24,$T24),IF($N24="L",$T24,$U24),$G24,$I24),0))</f>
        <v/>
      </c>
      <c r="C24" s="318" t="str">
        <f t="shared" si="121"/>
        <v/>
      </c>
      <c r="D24" s="319" t="str">
        <f t="shared" si="122"/>
        <v/>
      </c>
      <c r="E24" s="142"/>
      <c r="F24" s="310"/>
      <c r="G24" s="311" t="str">
        <f t="shared" si="10"/>
        <v/>
      </c>
      <c r="H24" s="312"/>
      <c r="I24" s="311" t="str">
        <f t="shared" si="11"/>
        <v/>
      </c>
      <c r="J24" s="310"/>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hidden="1" x14ac:dyDescent="0.25">
      <c r="A25" s="307"/>
      <c r="B25" s="308" t="str">
        <f>IF(OR($T25="",$U25=""),"",ROUND(_xlfn.BETA.INV(ABS(VLOOKUP($Z$1,VLookups!$A$30:$B$31,2,FALSE)-B$2),IF($N25="L",$U25,$T25),IF($N25="L",$T25,$U25),$G25,$I25),0))</f>
        <v/>
      </c>
      <c r="C25" s="318" t="str">
        <f t="shared" si="121"/>
        <v/>
      </c>
      <c r="D25" s="319" t="str">
        <f t="shared" si="122"/>
        <v/>
      </c>
      <c r="E25" s="142"/>
      <c r="F25" s="310"/>
      <c r="G25" s="311" t="str">
        <f t="shared" si="10"/>
        <v/>
      </c>
      <c r="H25" s="312"/>
      <c r="I25" s="311" t="str">
        <f t="shared" si="11"/>
        <v/>
      </c>
      <c r="J25" s="310"/>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hidden="1" x14ac:dyDescent="0.25">
      <c r="A26" s="307"/>
      <c r="B26" s="308" t="str">
        <f>IF(OR($T26="",$U26=""),"",ROUND(_xlfn.BETA.INV(ABS(VLOOKUP($Z$1,VLookups!$A$30:$B$31,2,FALSE)-B$2),IF($N26="L",$U26,$T26),IF($N26="L",$T26,$U26),$G26,$I26),0))</f>
        <v/>
      </c>
      <c r="C26" s="318" t="str">
        <f t="shared" si="121"/>
        <v/>
      </c>
      <c r="D26" s="319" t="str">
        <f t="shared" si="122"/>
        <v/>
      </c>
      <c r="E26" s="142"/>
      <c r="F26" s="310"/>
      <c r="G26" s="311" t="str">
        <f t="shared" si="10"/>
        <v/>
      </c>
      <c r="H26" s="312"/>
      <c r="I26" s="311" t="str">
        <f t="shared" si="11"/>
        <v/>
      </c>
      <c r="J26" s="310"/>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hidden="1" x14ac:dyDescent="0.25">
      <c r="A27" s="307"/>
      <c r="B27" s="308" t="str">
        <f>IF(OR($T27="",$U27=""),"",ROUND(_xlfn.BETA.INV(ABS(VLOOKUP($Z$1,VLookups!$A$30:$B$31,2,FALSE)-B$2),IF($N27="L",$U27,$T27),IF($N27="L",$T27,$U27),$G27,$I27),0))</f>
        <v/>
      </c>
      <c r="C27" s="318" t="str">
        <f t="shared" si="121"/>
        <v/>
      </c>
      <c r="D27" s="319" t="str">
        <f t="shared" si="122"/>
        <v/>
      </c>
      <c r="E27" s="142"/>
      <c r="F27" s="310"/>
      <c r="G27" s="311" t="str">
        <f t="shared" si="10"/>
        <v/>
      </c>
      <c r="H27" s="312"/>
      <c r="I27" s="311" t="str">
        <f t="shared" si="11"/>
        <v/>
      </c>
      <c r="J27" s="310"/>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hidden="1" x14ac:dyDescent="0.25">
      <c r="A28" s="307"/>
      <c r="B28" s="308" t="str">
        <f>IF(OR($T28="",$U28=""),"",ROUND(_xlfn.BETA.INV(ABS(VLOOKUP($Z$1,VLookups!$A$30:$B$31,2,FALSE)-B$2),IF($N28="L",$U28,$T28),IF($N28="L",$T28,$U28),$G28,$I28),0))</f>
        <v/>
      </c>
      <c r="C28" s="318" t="str">
        <f t="shared" si="121"/>
        <v/>
      </c>
      <c r="D28" s="319" t="str">
        <f t="shared" si="122"/>
        <v/>
      </c>
      <c r="E28" s="142"/>
      <c r="F28" s="310"/>
      <c r="G28" s="311" t="str">
        <f t="shared" si="10"/>
        <v/>
      </c>
      <c r="H28" s="312"/>
      <c r="I28" s="311" t="str">
        <f t="shared" si="11"/>
        <v/>
      </c>
      <c r="J28" s="310"/>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hidden="1" x14ac:dyDescent="0.25">
      <c r="A29" s="307"/>
      <c r="B29" s="308" t="str">
        <f>IF(OR($T29="",$U29=""),"",ROUND(_xlfn.BETA.INV(ABS(VLOOKUP($Z$1,VLookups!$A$30:$B$31,2,FALSE)-B$2),IF($N29="L",$U29,$T29),IF($N29="L",$T29,$U29),$G29,$I29),0))</f>
        <v/>
      </c>
      <c r="C29" s="318" t="str">
        <f t="shared" si="121"/>
        <v/>
      </c>
      <c r="D29" s="319" t="str">
        <f t="shared" si="122"/>
        <v/>
      </c>
      <c r="E29" s="142"/>
      <c r="F29" s="310"/>
      <c r="G29" s="311" t="str">
        <f t="shared" si="10"/>
        <v/>
      </c>
      <c r="H29" s="312"/>
      <c r="I29" s="311" t="str">
        <f t="shared" si="11"/>
        <v/>
      </c>
      <c r="J29" s="310"/>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hidden="1" x14ac:dyDescent="0.25">
      <c r="A30" s="307"/>
      <c r="B30" s="308" t="str">
        <f>IF(OR($T30="",$U30=""),"",ROUND(_xlfn.BETA.INV(ABS(VLOOKUP($Z$1,VLookups!$A$30:$B$31,2,FALSE)-B$2),IF($N30="L",$U30,$T30),IF($N30="L",$T30,$U30),$G30,$I30),0))</f>
        <v/>
      </c>
      <c r="C30" s="318" t="str">
        <f t="shared" si="121"/>
        <v/>
      </c>
      <c r="D30" s="319" t="str">
        <f t="shared" si="122"/>
        <v/>
      </c>
      <c r="E30" s="142"/>
      <c r="F30" s="310"/>
      <c r="G30" s="311" t="str">
        <f t="shared" si="10"/>
        <v/>
      </c>
      <c r="H30" s="312"/>
      <c r="I30" s="311" t="str">
        <f t="shared" si="11"/>
        <v/>
      </c>
      <c r="J30" s="310"/>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hidden="1" x14ac:dyDescent="0.25">
      <c r="A31" s="307"/>
      <c r="B31" s="308" t="str">
        <f>IF(OR($T31="",$U31=""),"",ROUND(_xlfn.BETA.INV(ABS(VLOOKUP($Z$1,VLookups!$A$30:$B$31,2,FALSE)-B$2),IF($N31="L",$U31,$T31),IF($N31="L",$T31,$U31),$G31,$I31),0))</f>
        <v/>
      </c>
      <c r="C31" s="318" t="str">
        <f t="shared" si="121"/>
        <v/>
      </c>
      <c r="D31" s="319" t="str">
        <f t="shared" si="122"/>
        <v/>
      </c>
      <c r="E31" s="142"/>
      <c r="F31" s="310"/>
      <c r="G31" s="311" t="str">
        <f t="shared" si="10"/>
        <v/>
      </c>
      <c r="H31" s="312"/>
      <c r="I31" s="311" t="str">
        <f t="shared" si="11"/>
        <v/>
      </c>
      <c r="J31" s="310"/>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hidden="1" x14ac:dyDescent="0.25">
      <c r="A32" s="307"/>
      <c r="B32" s="308" t="str">
        <f>IF(OR($T32="",$U32=""),"",ROUND(_xlfn.BETA.INV(ABS(VLOOKUP($Z$1,VLookups!$A$30:$B$31,2,FALSE)-B$2),IF($N32="L",$U32,$T32),IF($N32="L",$T32,$U32),$G32,$I32),0))</f>
        <v/>
      </c>
      <c r="C32" s="318" t="str">
        <f t="shared" si="121"/>
        <v/>
      </c>
      <c r="D32" s="319" t="str">
        <f t="shared" si="122"/>
        <v/>
      </c>
      <c r="E32" s="142"/>
      <c r="F32" s="310"/>
      <c r="G32" s="311" t="str">
        <f t="shared" si="10"/>
        <v/>
      </c>
      <c r="H32" s="312"/>
      <c r="I32" s="311" t="str">
        <f t="shared" si="11"/>
        <v/>
      </c>
      <c r="J32" s="310"/>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hidden="1" x14ac:dyDescent="0.25">
      <c r="A33" s="307"/>
      <c r="B33" s="308" t="str">
        <f>IF(OR($T33="",$U33=""),"",ROUND(_xlfn.BETA.INV(ABS(VLOOKUP($Z$1,VLookups!$A$30:$B$31,2,FALSE)-B$2),IF($N33="L",$U33,$T33),IF($N33="L",$T33,$U33),$G33,$I33),0))</f>
        <v/>
      </c>
      <c r="C33" s="318" t="str">
        <f t="shared" si="121"/>
        <v/>
      </c>
      <c r="D33" s="319" t="str">
        <f t="shared" si="122"/>
        <v/>
      </c>
      <c r="E33" s="142"/>
      <c r="F33" s="310"/>
      <c r="G33" s="311" t="str">
        <f t="shared" si="10"/>
        <v/>
      </c>
      <c r="H33" s="312"/>
      <c r="I33" s="311" t="str">
        <f t="shared" si="11"/>
        <v/>
      </c>
      <c r="J33" s="310"/>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hidden="1" x14ac:dyDescent="0.25">
      <c r="A34" s="307"/>
      <c r="B34" s="308" t="str">
        <f>IF(OR($T34="",$U34=""),"",ROUND(_xlfn.BETA.INV(ABS(VLOOKUP($Z$1,VLookups!$A$30:$B$31,2,FALSE)-B$2),IF($N34="L",$U34,$T34),IF($N34="L",$T34,$U34),$G34,$I34),0))</f>
        <v/>
      </c>
      <c r="C34" s="318" t="str">
        <f t="shared" si="121"/>
        <v/>
      </c>
      <c r="D34" s="319" t="str">
        <f t="shared" si="122"/>
        <v/>
      </c>
      <c r="E34" s="142"/>
      <c r="F34" s="310"/>
      <c r="G34" s="311" t="str">
        <f t="shared" si="10"/>
        <v/>
      </c>
      <c r="H34" s="312"/>
      <c r="I34" s="311" t="str">
        <f t="shared" si="11"/>
        <v/>
      </c>
      <c r="J34" s="310"/>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hidden="1" x14ac:dyDescent="0.25">
      <c r="A35" s="307"/>
      <c r="B35" s="308" t="str">
        <f>IF(OR($T35="",$U35=""),"",ROUND(_xlfn.BETA.INV(ABS(VLOOKUP($Z$1,VLookups!$A$30:$B$31,2,FALSE)-B$2),IF($N35="L",$U35,$T35),IF($N35="L",$T35,$U35),$G35,$I35),0))</f>
        <v/>
      </c>
      <c r="C35" s="318" t="str">
        <f t="shared" si="121"/>
        <v/>
      </c>
      <c r="D35" s="319" t="str">
        <f t="shared" si="122"/>
        <v/>
      </c>
      <c r="E35" s="142"/>
      <c r="F35" s="310"/>
      <c r="G35" s="311" t="str">
        <f t="shared" si="10"/>
        <v/>
      </c>
      <c r="H35" s="312"/>
      <c r="I35" s="311" t="str">
        <f t="shared" si="11"/>
        <v/>
      </c>
      <c r="J35" s="310"/>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hidden="1" x14ac:dyDescent="0.25">
      <c r="A36" s="307"/>
      <c r="B36" s="308" t="str">
        <f>IF(OR($T36="",$U36=""),"",ROUND(_xlfn.BETA.INV(ABS(VLOOKUP($Z$1,VLookups!$A$30:$B$31,2,FALSE)-B$2),IF($N36="L",$U36,$T36),IF($N36="L",$T36,$U36),$G36,$I36),0))</f>
        <v/>
      </c>
      <c r="C36" s="318" t="str">
        <f t="shared" si="121"/>
        <v/>
      </c>
      <c r="D36" s="319" t="str">
        <f t="shared" si="122"/>
        <v/>
      </c>
      <c r="E36" s="142"/>
      <c r="F36" s="310"/>
      <c r="G36" s="311" t="str">
        <f t="shared" si="10"/>
        <v/>
      </c>
      <c r="H36" s="312"/>
      <c r="I36" s="311" t="str">
        <f t="shared" si="11"/>
        <v/>
      </c>
      <c r="J36" s="310"/>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hidden="1" x14ac:dyDescent="0.25">
      <c r="A37" s="307"/>
      <c r="B37" s="308" t="str">
        <f>IF(OR($T37="",$U37=""),"",ROUND(_xlfn.BETA.INV(ABS(VLOOKUP($Z$1,VLookups!$A$30:$B$31,2,FALSE)-B$2),IF($N37="L",$U37,$T37),IF($N37="L",$T37,$U37),$G37,$I37),0))</f>
        <v/>
      </c>
      <c r="C37" s="318" t="str">
        <f t="shared" si="121"/>
        <v/>
      </c>
      <c r="D37" s="319" t="str">
        <f t="shared" si="122"/>
        <v/>
      </c>
      <c r="E37" s="142"/>
      <c r="F37" s="310"/>
      <c r="G37" s="311" t="str">
        <f t="shared" si="10"/>
        <v/>
      </c>
      <c r="H37" s="312"/>
      <c r="I37" s="311" t="str">
        <f t="shared" si="11"/>
        <v/>
      </c>
      <c r="J37" s="310"/>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hidden="1" x14ac:dyDescent="0.25">
      <c r="A38" s="307"/>
      <c r="B38" s="308" t="str">
        <f>IF(OR($T38="",$U38=""),"",ROUND(_xlfn.BETA.INV(ABS(VLOOKUP($Z$1,VLookups!$A$30:$B$31,2,FALSE)-B$2),IF($N38="L",$U38,$T38),IF($N38="L",$T38,$U38),$G38,$I38),0))</f>
        <v/>
      </c>
      <c r="C38" s="318" t="str">
        <f t="shared" si="121"/>
        <v/>
      </c>
      <c r="D38" s="319" t="str">
        <f t="shared" si="122"/>
        <v/>
      </c>
      <c r="E38" s="142"/>
      <c r="F38" s="310"/>
      <c r="G38" s="311" t="str">
        <f t="shared" si="10"/>
        <v/>
      </c>
      <c r="H38" s="312"/>
      <c r="I38" s="311" t="str">
        <f t="shared" si="11"/>
        <v/>
      </c>
      <c r="J38" s="310"/>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hidden="1" x14ac:dyDescent="0.25">
      <c r="A39" s="307"/>
      <c r="B39" s="308" t="str">
        <f>IF(OR($T39="",$U39=""),"",ROUND(_xlfn.BETA.INV(ABS(VLOOKUP($Z$1,VLookups!$A$30:$B$31,2,FALSE)-B$2),IF($N39="L",$U39,$T39),IF($N39="L",$T39,$U39),$G39,$I39),0))</f>
        <v/>
      </c>
      <c r="C39" s="318" t="str">
        <f t="shared" si="121"/>
        <v/>
      </c>
      <c r="D39" s="319" t="str">
        <f t="shared" si="122"/>
        <v/>
      </c>
      <c r="E39" s="142"/>
      <c r="F39" s="310"/>
      <c r="G39" s="311" t="str">
        <f t="shared" si="10"/>
        <v/>
      </c>
      <c r="H39" s="312"/>
      <c r="I39" s="311" t="str">
        <f t="shared" si="11"/>
        <v/>
      </c>
      <c r="J39" s="310"/>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hidden="1" x14ac:dyDescent="0.25">
      <c r="A40" s="307"/>
      <c r="B40" s="308" t="str">
        <f>IF(OR($T40="",$U40=""),"",ROUND(_xlfn.BETA.INV(ABS(VLOOKUP($Z$1,VLookups!$A$30:$B$31,2,FALSE)-B$2),IF($N40="L",$U40,$T40),IF($N40="L",$T40,$U40),$G40,$I40),0))</f>
        <v/>
      </c>
      <c r="C40" s="318" t="str">
        <f t="shared" si="121"/>
        <v/>
      </c>
      <c r="D40" s="319" t="str">
        <f t="shared" si="122"/>
        <v/>
      </c>
      <c r="E40" s="142"/>
      <c r="F40" s="310"/>
      <c r="G40" s="311" t="str">
        <f t="shared" si="10"/>
        <v/>
      </c>
      <c r="H40" s="312"/>
      <c r="I40" s="311" t="str">
        <f t="shared" si="11"/>
        <v/>
      </c>
      <c r="J40" s="310"/>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hidden="1" x14ac:dyDescent="0.25">
      <c r="A41" s="307"/>
      <c r="B41" s="308" t="str">
        <f>IF(OR($T41="",$U41=""),"",ROUND(_xlfn.BETA.INV(ABS(VLOOKUP($Z$1,VLookups!$A$30:$B$31,2,FALSE)-B$2),IF($N41="L",$U41,$T41),IF($N41="L",$T41,$U41),$G41,$I41),0))</f>
        <v/>
      </c>
      <c r="C41" s="318" t="str">
        <f t="shared" si="121"/>
        <v/>
      </c>
      <c r="D41" s="319" t="str">
        <f t="shared" si="122"/>
        <v/>
      </c>
      <c r="E41" s="142"/>
      <c r="F41" s="310"/>
      <c r="G41" s="311" t="str">
        <f t="shared" si="10"/>
        <v/>
      </c>
      <c r="H41" s="312"/>
      <c r="I41" s="311" t="str">
        <f t="shared" si="11"/>
        <v/>
      </c>
      <c r="J41" s="310"/>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hidden="1" x14ac:dyDescent="0.25">
      <c r="A42" s="307"/>
      <c r="B42" s="308" t="str">
        <f>IF(OR($T42="",$U42=""),"",ROUND(_xlfn.BETA.INV(ABS(VLOOKUP($Z$1,VLookups!$A$30:$B$31,2,FALSE)-B$2),IF($N42="L",$U42,$T42),IF($N42="L",$T42,$U42),$G42,$I42),0))</f>
        <v/>
      </c>
      <c r="C42" s="318" t="str">
        <f t="shared" si="121"/>
        <v/>
      </c>
      <c r="D42" s="319" t="str">
        <f t="shared" si="122"/>
        <v/>
      </c>
      <c r="E42" s="142"/>
      <c r="F42" s="310"/>
      <c r="G42" s="311" t="str">
        <f t="shared" si="10"/>
        <v/>
      </c>
      <c r="H42" s="312"/>
      <c r="I42" s="311" t="str">
        <f t="shared" si="11"/>
        <v/>
      </c>
      <c r="J42" s="310"/>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hidden="1" x14ac:dyDescent="0.25">
      <c r="A43" s="307"/>
      <c r="B43" s="308" t="str">
        <f>IF(OR($T43="",$U43=""),"",ROUND(_xlfn.BETA.INV(ABS(VLOOKUP($Z$1,VLookups!$A$30:$B$31,2,FALSE)-B$2),IF($N43="L",$U43,$T43),IF($N43="L",$T43,$U43),$G43,$I43),0))</f>
        <v/>
      </c>
      <c r="C43" s="318" t="str">
        <f t="shared" si="121"/>
        <v/>
      </c>
      <c r="D43" s="319" t="str">
        <f t="shared" si="122"/>
        <v/>
      </c>
      <c r="E43" s="142"/>
      <c r="F43" s="310"/>
      <c r="G43" s="311" t="str">
        <f t="shared" si="10"/>
        <v/>
      </c>
      <c r="H43" s="312"/>
      <c r="I43" s="311" t="str">
        <f t="shared" si="11"/>
        <v/>
      </c>
      <c r="J43" s="310"/>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hidden="1" x14ac:dyDescent="0.25">
      <c r="A44" s="307"/>
      <c r="B44" s="308" t="str">
        <f>IF(OR($T44="",$U44=""),"",ROUND(_xlfn.BETA.INV(ABS(VLOOKUP($Z$1,VLookups!$A$30:$B$31,2,FALSE)-B$2),IF($N44="L",$U44,$T44),IF($N44="L",$T44,$U44),$G44,$I44),0))</f>
        <v/>
      </c>
      <c r="C44" s="318" t="str">
        <f t="shared" si="121"/>
        <v/>
      </c>
      <c r="D44" s="319" t="str">
        <f t="shared" si="122"/>
        <v/>
      </c>
      <c r="E44" s="142"/>
      <c r="F44" s="310"/>
      <c r="G44" s="311" t="str">
        <f t="shared" si="10"/>
        <v/>
      </c>
      <c r="H44" s="312"/>
      <c r="I44" s="311" t="str">
        <f t="shared" si="11"/>
        <v/>
      </c>
      <c r="J44" s="310"/>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hidden="1" x14ac:dyDescent="0.25">
      <c r="A45" s="307"/>
      <c r="B45" s="308" t="str">
        <f>IF(OR($T45="",$U45=""),"",ROUND(_xlfn.BETA.INV(ABS(VLOOKUP($Z$1,VLookups!$A$30:$B$31,2,FALSE)-B$2),IF($N45="L",$U45,$T45),IF($N45="L",$T45,$U45),$G45,$I45),0))</f>
        <v/>
      </c>
      <c r="C45" s="318" t="str">
        <f t="shared" si="121"/>
        <v/>
      </c>
      <c r="D45" s="319" t="str">
        <f t="shared" si="122"/>
        <v/>
      </c>
      <c r="E45" s="142"/>
      <c r="F45" s="310"/>
      <c r="G45" s="311" t="str">
        <f t="shared" si="10"/>
        <v/>
      </c>
      <c r="H45" s="312"/>
      <c r="I45" s="311" t="str">
        <f t="shared" si="11"/>
        <v/>
      </c>
      <c r="J45" s="310"/>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hidden="1" x14ac:dyDescent="0.25">
      <c r="A46" s="307"/>
      <c r="B46" s="308" t="str">
        <f>IF(OR($T46="",$U46=""),"",ROUND(_xlfn.BETA.INV(ABS(VLOOKUP($Z$1,VLookups!$A$30:$B$31,2,FALSE)-B$2),IF($N46="L",$U46,$T46),IF($N46="L",$T46,$U46),$G46,$I46),0))</f>
        <v/>
      </c>
      <c r="C46" s="318" t="str">
        <f t="shared" si="121"/>
        <v/>
      </c>
      <c r="D46" s="319" t="str">
        <f t="shared" si="122"/>
        <v/>
      </c>
      <c r="E46" s="142"/>
      <c r="F46" s="310"/>
      <c r="G46" s="311" t="str">
        <f t="shared" si="10"/>
        <v/>
      </c>
      <c r="H46" s="312"/>
      <c r="I46" s="311" t="str">
        <f t="shared" si="11"/>
        <v/>
      </c>
      <c r="J46" s="310"/>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hidden="1" x14ac:dyDescent="0.25">
      <c r="A47" s="307"/>
      <c r="B47" s="308" t="str">
        <f>IF(OR($T47="",$U47=""),"",ROUND(_xlfn.BETA.INV(ABS(VLOOKUP($Z$1,VLookups!$A$30:$B$31,2,FALSE)-B$2),IF($N47="L",$U47,$T47),IF($N47="L",$T47,$U47),$G47,$I47),0))</f>
        <v/>
      </c>
      <c r="C47" s="318" t="str">
        <f t="shared" si="121"/>
        <v/>
      </c>
      <c r="D47" s="319" t="str">
        <f t="shared" si="122"/>
        <v/>
      </c>
      <c r="E47" s="142"/>
      <c r="F47" s="310"/>
      <c r="G47" s="311" t="str">
        <f t="shared" si="10"/>
        <v/>
      </c>
      <c r="H47" s="312"/>
      <c r="I47" s="311" t="str">
        <f t="shared" si="11"/>
        <v/>
      </c>
      <c r="J47" s="310"/>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hidden="1" x14ac:dyDescent="0.25">
      <c r="A48" s="307"/>
      <c r="B48" s="308" t="str">
        <f>IF(OR($T48="",$U48=""),"",ROUND(_xlfn.BETA.INV(ABS(VLOOKUP($Z$1,VLookups!$A$30:$B$31,2,FALSE)-B$2),IF($N48="L",$U48,$T48),IF($N48="L",$T48,$U48),$G48,$I48),0))</f>
        <v/>
      </c>
      <c r="C48" s="318" t="str">
        <f t="shared" si="121"/>
        <v/>
      </c>
      <c r="D48" s="319" t="str">
        <f t="shared" si="122"/>
        <v/>
      </c>
      <c r="E48" s="142"/>
      <c r="F48" s="310"/>
      <c r="G48" s="311" t="str">
        <f t="shared" si="10"/>
        <v/>
      </c>
      <c r="H48" s="312"/>
      <c r="I48" s="311" t="str">
        <f t="shared" si="11"/>
        <v/>
      </c>
      <c r="J48" s="310"/>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hidden="1" x14ac:dyDescent="0.25">
      <c r="A49" s="307"/>
      <c r="B49" s="308" t="str">
        <f>IF(OR($T49="",$U49=""),"",ROUND(_xlfn.BETA.INV(ABS(VLOOKUP($Z$1,VLookups!$A$30:$B$31,2,FALSE)-B$2),IF($N49="L",$U49,$T49),IF($N49="L",$T49,$U49),$G49,$I49),0))</f>
        <v/>
      </c>
      <c r="C49" s="318" t="str">
        <f t="shared" si="121"/>
        <v/>
      </c>
      <c r="D49" s="319" t="str">
        <f t="shared" si="122"/>
        <v/>
      </c>
      <c r="E49" s="142"/>
      <c r="F49" s="310"/>
      <c r="G49" s="311" t="str">
        <f t="shared" si="10"/>
        <v/>
      </c>
      <c r="H49" s="312"/>
      <c r="I49" s="311" t="str">
        <f t="shared" si="11"/>
        <v/>
      </c>
      <c r="J49" s="310"/>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hidden="1" x14ac:dyDescent="0.25">
      <c r="A50" s="307"/>
      <c r="B50" s="308" t="str">
        <f>IF(OR($T50="",$U50=""),"",ROUND(_xlfn.BETA.INV(ABS(VLOOKUP($Z$1,VLookups!$A$30:$B$31,2,FALSE)-B$2),IF($N50="L",$U50,$T50),IF($N50="L",$T50,$U50),$G50,$I50),0))</f>
        <v/>
      </c>
      <c r="C50" s="318" t="str">
        <f t="shared" si="121"/>
        <v/>
      </c>
      <c r="D50" s="319" t="str">
        <f t="shared" si="122"/>
        <v/>
      </c>
      <c r="E50" s="142"/>
      <c r="F50" s="310"/>
      <c r="G50" s="311" t="str">
        <f t="shared" si="10"/>
        <v/>
      </c>
      <c r="H50" s="312"/>
      <c r="I50" s="311" t="str">
        <f t="shared" si="11"/>
        <v/>
      </c>
      <c r="J50" s="310"/>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hidden="1" x14ac:dyDescent="0.25">
      <c r="A51" s="307"/>
      <c r="B51" s="308" t="str">
        <f>IF(OR($T51="",$U51=""),"",ROUND(_xlfn.BETA.INV(ABS(VLOOKUP($Z$1,VLookups!$A$30:$B$31,2,FALSE)-B$2),IF($N51="L",$U51,$T51),IF($N51="L",$T51,$U51),$G51,$I51),0))</f>
        <v/>
      </c>
      <c r="C51" s="318" t="str">
        <f t="shared" si="121"/>
        <v/>
      </c>
      <c r="D51" s="319" t="str">
        <f t="shared" si="122"/>
        <v/>
      </c>
      <c r="E51" s="142"/>
      <c r="F51" s="310"/>
      <c r="G51" s="311" t="str">
        <f t="shared" si="10"/>
        <v/>
      </c>
      <c r="H51" s="312"/>
      <c r="I51" s="311" t="str">
        <f t="shared" si="11"/>
        <v/>
      </c>
      <c r="J51" s="310"/>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hidden="1" x14ac:dyDescent="0.25">
      <c r="A52" s="307"/>
      <c r="B52" s="308" t="str">
        <f>IF(OR($T52="",$U52=""),"",ROUND(_xlfn.BETA.INV(ABS(VLOOKUP($Z$1,VLookups!$A$30:$B$31,2,FALSE)-B$2),IF($N52="L",$U52,$T52),IF($N52="L",$T52,$U52),$G52,$I52),0))</f>
        <v/>
      </c>
      <c r="C52" s="318" t="str">
        <f t="shared" si="121"/>
        <v/>
      </c>
      <c r="D52" s="319" t="str">
        <f t="shared" si="122"/>
        <v/>
      </c>
      <c r="E52" s="142"/>
      <c r="F52" s="310"/>
      <c r="G52" s="311" t="str">
        <f t="shared" si="10"/>
        <v/>
      </c>
      <c r="H52" s="312"/>
      <c r="I52" s="311" t="str">
        <f t="shared" si="11"/>
        <v/>
      </c>
      <c r="J52" s="310"/>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hidden="1" x14ac:dyDescent="0.25">
      <c r="A53" s="307"/>
      <c r="B53" s="308" t="str">
        <f>IF(OR($T53="",$U53=""),"",ROUND(_xlfn.BETA.INV(ABS(VLOOKUP($Z$1,VLookups!$A$30:$B$31,2,FALSE)-B$2),IF($N53="L",$U53,$T53),IF($N53="L",$T53,$U53),$G53,$I53),0))</f>
        <v/>
      </c>
      <c r="C53" s="318" t="str">
        <f t="shared" si="121"/>
        <v/>
      </c>
      <c r="D53" s="319" t="str">
        <f t="shared" si="122"/>
        <v/>
      </c>
      <c r="E53" s="142"/>
      <c r="F53" s="310"/>
      <c r="G53" s="311" t="str">
        <f t="shared" si="10"/>
        <v/>
      </c>
      <c r="H53" s="312"/>
      <c r="I53" s="311" t="str">
        <f t="shared" si="11"/>
        <v/>
      </c>
      <c r="J53" s="310"/>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hidden="1" x14ac:dyDescent="0.25">
      <c r="A54" s="307"/>
      <c r="B54" s="308" t="str">
        <f>IF(OR($T54="",$U54=""),"",ROUND(_xlfn.BETA.INV(ABS(VLOOKUP($Z$1,VLookups!$A$30:$B$31,2,FALSE)-B$2),IF($N54="L",$U54,$T54),IF($N54="L",$T54,$U54),$G54,$I54),0))</f>
        <v/>
      </c>
      <c r="C54" s="318" t="str">
        <f t="shared" si="121"/>
        <v/>
      </c>
      <c r="D54" s="319" t="str">
        <f t="shared" si="122"/>
        <v/>
      </c>
      <c r="E54" s="142"/>
      <c r="F54" s="310"/>
      <c r="G54" s="311" t="str">
        <f t="shared" si="10"/>
        <v/>
      </c>
      <c r="H54" s="312"/>
      <c r="I54" s="311" t="str">
        <f t="shared" si="11"/>
        <v/>
      </c>
      <c r="J54" s="310"/>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hidden="1" x14ac:dyDescent="0.25">
      <c r="A55" s="307"/>
      <c r="B55" s="308" t="str">
        <f>IF(OR($T55="",$U55=""),"",ROUND(_xlfn.BETA.INV(ABS(VLOOKUP($Z$1,VLookups!$A$30:$B$31,2,FALSE)-B$2),IF($N55="L",$U55,$T55),IF($N55="L",$T55,$U55),$G55,$I55),0))</f>
        <v/>
      </c>
      <c r="C55" s="318" t="str">
        <f t="shared" si="121"/>
        <v/>
      </c>
      <c r="D55" s="319" t="str">
        <f t="shared" si="122"/>
        <v/>
      </c>
      <c r="E55" s="142"/>
      <c r="F55" s="310"/>
      <c r="G55" s="311" t="str">
        <f t="shared" si="10"/>
        <v/>
      </c>
      <c r="H55" s="312"/>
      <c r="I55" s="311" t="str">
        <f t="shared" si="11"/>
        <v/>
      </c>
      <c r="J55" s="310"/>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hidden="1" x14ac:dyDescent="0.25">
      <c r="A56" s="307"/>
      <c r="B56" s="308" t="str">
        <f>IF(OR($T56="",$U56=""),"",ROUND(_xlfn.BETA.INV(ABS(VLOOKUP($Z$1,VLookups!$A$30:$B$31,2,FALSE)-B$2),IF($N56="L",$U56,$T56),IF($N56="L",$T56,$U56),$G56,$I56),0))</f>
        <v/>
      </c>
      <c r="C56" s="318" t="str">
        <f t="shared" si="121"/>
        <v/>
      </c>
      <c r="D56" s="319" t="str">
        <f t="shared" si="122"/>
        <v/>
      </c>
      <c r="E56" s="142"/>
      <c r="F56" s="310"/>
      <c r="G56" s="311" t="str">
        <f t="shared" si="10"/>
        <v/>
      </c>
      <c r="H56" s="312"/>
      <c r="I56" s="311" t="str">
        <f t="shared" si="11"/>
        <v/>
      </c>
      <c r="J56" s="310"/>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hidden="1" x14ac:dyDescent="0.25">
      <c r="A57" s="307"/>
      <c r="B57" s="308" t="str">
        <f>IF(OR($T57="",$U57=""),"",ROUND(_xlfn.BETA.INV(ABS(VLOOKUP($Z$1,VLookups!$A$30:$B$31,2,FALSE)-B$2),IF($N57="L",$U57,$T57),IF($N57="L",$T57,$U57),$G57,$I57),0))</f>
        <v/>
      </c>
      <c r="C57" s="318" t="str">
        <f t="shared" si="121"/>
        <v/>
      </c>
      <c r="D57" s="319" t="str">
        <f t="shared" si="122"/>
        <v/>
      </c>
      <c r="E57" s="142"/>
      <c r="F57" s="310"/>
      <c r="G57" s="311" t="str">
        <f t="shared" si="10"/>
        <v/>
      </c>
      <c r="H57" s="312"/>
      <c r="I57" s="311" t="str">
        <f t="shared" si="11"/>
        <v/>
      </c>
      <c r="J57" s="310"/>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hidden="1" x14ac:dyDescent="0.25">
      <c r="A58" s="307"/>
      <c r="B58" s="308" t="str">
        <f>IF(OR($T58="",$U58=""),"",ROUND(_xlfn.BETA.INV(ABS(VLOOKUP($Z$1,VLookups!$A$30:$B$31,2,FALSE)-B$2),IF($N58="L",$U58,$T58),IF($N58="L",$T58,$U58),$G58,$I58),0))</f>
        <v/>
      </c>
      <c r="C58" s="318" t="str">
        <f t="shared" si="121"/>
        <v/>
      </c>
      <c r="D58" s="319" t="str">
        <f t="shared" si="122"/>
        <v/>
      </c>
      <c r="E58" s="142"/>
      <c r="F58" s="310"/>
      <c r="G58" s="311" t="str">
        <f t="shared" si="10"/>
        <v/>
      </c>
      <c r="H58" s="312"/>
      <c r="I58" s="311" t="str">
        <f t="shared" si="11"/>
        <v/>
      </c>
      <c r="J58" s="310"/>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hidden="1" x14ac:dyDescent="0.25">
      <c r="A59" s="307"/>
      <c r="B59" s="308" t="str">
        <f>IF(OR($T59="",$U59=""),"",ROUND(_xlfn.BETA.INV(ABS(VLOOKUP($Z$1,VLookups!$A$30:$B$31,2,FALSE)-B$2),IF($N59="L",$U59,$T59),IF($N59="L",$T59,$U59),$G59,$I59),0))</f>
        <v/>
      </c>
      <c r="C59" s="318" t="str">
        <f t="shared" si="121"/>
        <v/>
      </c>
      <c r="D59" s="319" t="str">
        <f t="shared" si="122"/>
        <v/>
      </c>
      <c r="E59" s="142"/>
      <c r="F59" s="310"/>
      <c r="G59" s="311" t="str">
        <f t="shared" si="10"/>
        <v/>
      </c>
      <c r="H59" s="312"/>
      <c r="I59" s="311" t="str">
        <f t="shared" si="11"/>
        <v/>
      </c>
      <c r="J59" s="310"/>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hidden="1" x14ac:dyDescent="0.25">
      <c r="A60" s="307"/>
      <c r="B60" s="308" t="str">
        <f>IF(OR($T60="",$U60=""),"",ROUND(_xlfn.BETA.INV(ABS(VLOOKUP($Z$1,VLookups!$A$30:$B$31,2,FALSE)-B$2),IF($N60="L",$U60,$T60),IF($N60="L",$T60,$U60),$G60,$I60),0))</f>
        <v/>
      </c>
      <c r="C60" s="318" t="str">
        <f t="shared" si="121"/>
        <v/>
      </c>
      <c r="D60" s="319" t="str">
        <f t="shared" si="122"/>
        <v/>
      </c>
      <c r="E60" s="142"/>
      <c r="F60" s="310"/>
      <c r="G60" s="311" t="str">
        <f t="shared" si="10"/>
        <v/>
      </c>
      <c r="H60" s="312"/>
      <c r="I60" s="311" t="str">
        <f t="shared" si="11"/>
        <v/>
      </c>
      <c r="J60" s="310"/>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hidden="1" x14ac:dyDescent="0.25">
      <c r="A61" s="307"/>
      <c r="B61" s="308" t="str">
        <f>IF(OR($T61="",$U61=""),"",ROUND(_xlfn.BETA.INV(ABS(VLOOKUP($Z$1,VLookups!$A$30:$B$31,2,FALSE)-B$2),IF($N61="L",$U61,$T61),IF($N61="L",$T61,$U61),$G61,$I61),0))</f>
        <v/>
      </c>
      <c r="C61" s="318" t="str">
        <f t="shared" si="121"/>
        <v/>
      </c>
      <c r="D61" s="319" t="str">
        <f t="shared" si="122"/>
        <v/>
      </c>
      <c r="E61" s="142"/>
      <c r="F61" s="310"/>
      <c r="G61" s="311" t="str">
        <f t="shared" si="10"/>
        <v/>
      </c>
      <c r="H61" s="312"/>
      <c r="I61" s="311" t="str">
        <f t="shared" si="11"/>
        <v/>
      </c>
      <c r="J61" s="310"/>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hidden="1" x14ac:dyDescent="0.25">
      <c r="A62" s="307"/>
      <c r="B62" s="308" t="str">
        <f>IF(OR($T62="",$U62=""),"",ROUND(_xlfn.BETA.INV(ABS(VLOOKUP($Z$1,VLookups!$A$30:$B$31,2,FALSE)-B$2),IF($N62="L",$U62,$T62),IF($N62="L",$T62,$U62),$G62,$I62),0))</f>
        <v/>
      </c>
      <c r="C62" s="318" t="str">
        <f t="shared" si="121"/>
        <v/>
      </c>
      <c r="D62" s="319" t="str">
        <f t="shared" si="122"/>
        <v/>
      </c>
      <c r="E62" s="142"/>
      <c r="F62" s="310"/>
      <c r="G62" s="311" t="str">
        <f t="shared" si="10"/>
        <v/>
      </c>
      <c r="H62" s="312"/>
      <c r="I62" s="311" t="str">
        <f t="shared" si="11"/>
        <v/>
      </c>
      <c r="J62" s="310"/>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hidden="1" x14ac:dyDescent="0.25">
      <c r="A63" s="307"/>
      <c r="B63" s="308" t="str">
        <f>IF(OR($T63="",$U63=""),"",ROUND(_xlfn.BETA.INV(ABS(VLOOKUP($Z$1,VLookups!$A$30:$B$31,2,FALSE)-B$2),IF($N63="L",$U63,$T63),IF($N63="L",$T63,$U63),$G63,$I63),0))</f>
        <v/>
      </c>
      <c r="C63" s="318" t="str">
        <f t="shared" si="121"/>
        <v/>
      </c>
      <c r="D63" s="319" t="str">
        <f t="shared" si="122"/>
        <v/>
      </c>
      <c r="E63" s="142"/>
      <c r="F63" s="310"/>
      <c r="G63" s="311" t="str">
        <f t="shared" si="10"/>
        <v/>
      </c>
      <c r="H63" s="312"/>
      <c r="I63" s="311" t="str">
        <f t="shared" si="11"/>
        <v/>
      </c>
      <c r="J63" s="310"/>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hidden="1" x14ac:dyDescent="0.25">
      <c r="A64" s="307"/>
      <c r="B64" s="308" t="str">
        <f>IF(OR($T64="",$U64=""),"",ROUND(_xlfn.BETA.INV(ABS(VLOOKUP($Z$1,VLookups!$A$30:$B$31,2,FALSE)-B$2),IF($N64="L",$U64,$T64),IF($N64="L",$T64,$U64),$G64,$I64),0))</f>
        <v/>
      </c>
      <c r="C64" s="318" t="str">
        <f t="shared" si="121"/>
        <v/>
      </c>
      <c r="D64" s="319" t="str">
        <f t="shared" si="122"/>
        <v/>
      </c>
      <c r="E64" s="142"/>
      <c r="F64" s="310"/>
      <c r="G64" s="311" t="str">
        <f t="shared" si="10"/>
        <v/>
      </c>
      <c r="H64" s="312"/>
      <c r="I64" s="311" t="str">
        <f t="shared" si="11"/>
        <v/>
      </c>
      <c r="J64" s="310"/>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hidden="1" x14ac:dyDescent="0.25">
      <c r="A65" s="307"/>
      <c r="B65" s="308" t="str">
        <f>IF(OR($T65="",$U65=""),"",ROUND(_xlfn.BETA.INV(ABS(VLOOKUP($Z$1,VLookups!$A$30:$B$31,2,FALSE)-B$2),IF($N65="L",$U65,$T65),IF($N65="L",$T65,$U65),$G65,$I65),0))</f>
        <v/>
      </c>
      <c r="C65" s="318" t="str">
        <f t="shared" si="121"/>
        <v/>
      </c>
      <c r="D65" s="319" t="str">
        <f t="shared" si="122"/>
        <v/>
      </c>
      <c r="E65" s="142"/>
      <c r="F65" s="310"/>
      <c r="G65" s="311" t="str">
        <f t="shared" si="10"/>
        <v/>
      </c>
      <c r="H65" s="312"/>
      <c r="I65" s="311" t="str">
        <f t="shared" si="11"/>
        <v/>
      </c>
      <c r="J65" s="310"/>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hidden="1" x14ac:dyDescent="0.25">
      <c r="A66" s="307"/>
      <c r="B66" s="308" t="str">
        <f>IF(OR($T66="",$U66=""),"",ROUND(_xlfn.BETA.INV(ABS(VLOOKUP($Z$1,VLookups!$A$30:$B$31,2,FALSE)-B$2),IF($N66="L",$U66,$T66),IF($N66="L",$T66,$U66),$G66,$I66),0))</f>
        <v/>
      </c>
      <c r="C66" s="318" t="str">
        <f t="shared" si="121"/>
        <v/>
      </c>
      <c r="D66" s="319" t="str">
        <f t="shared" si="122"/>
        <v/>
      </c>
      <c r="E66" s="142"/>
      <c r="F66" s="310"/>
      <c r="G66" s="311" t="str">
        <f t="shared" si="10"/>
        <v/>
      </c>
      <c r="H66" s="312"/>
      <c r="I66" s="311" t="str">
        <f t="shared" si="11"/>
        <v/>
      </c>
      <c r="J66" s="310"/>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hidden="1" x14ac:dyDescent="0.25">
      <c r="A67" s="307"/>
      <c r="B67" s="308" t="str">
        <f>IF(OR($T67="",$U67=""),"",ROUND(_xlfn.BETA.INV(ABS(VLOOKUP($Z$1,VLookups!$A$30:$B$31,2,FALSE)-B$2),IF($N67="L",$U67,$T67),IF($N67="L",$T67,$U67),$G67,$I67),0))</f>
        <v/>
      </c>
      <c r="C67" s="318" t="str">
        <f t="shared" si="121"/>
        <v/>
      </c>
      <c r="D67" s="319" t="str">
        <f t="shared" si="122"/>
        <v/>
      </c>
      <c r="E67" s="142"/>
      <c r="F67" s="310"/>
      <c r="G67" s="311" t="str">
        <f t="shared" si="10"/>
        <v/>
      </c>
      <c r="H67" s="312"/>
      <c r="I67" s="311" t="str">
        <f t="shared" si="11"/>
        <v/>
      </c>
      <c r="J67" s="310"/>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hidden="1" x14ac:dyDescent="0.25">
      <c r="A68" s="307"/>
      <c r="B68" s="308" t="str">
        <f>IF(OR($T68="",$U68=""),"",ROUND(_xlfn.BETA.INV(ABS(VLOOKUP($Z$1,VLookups!$A$30:$B$31,2,FALSE)-B$2),IF($N68="L",$U68,$T68),IF($N68="L",$T68,$U68),$G68,$I68),0))</f>
        <v/>
      </c>
      <c r="C68" s="318" t="str">
        <f t="shared" si="121"/>
        <v/>
      </c>
      <c r="D68" s="319" t="str">
        <f t="shared" si="122"/>
        <v/>
      </c>
      <c r="E68" s="142"/>
      <c r="F68" s="310"/>
      <c r="G68" s="311" t="str">
        <f t="shared" si="10"/>
        <v/>
      </c>
      <c r="H68" s="312"/>
      <c r="I68" s="311" t="str">
        <f t="shared" si="11"/>
        <v/>
      </c>
      <c r="J68" s="310"/>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hidden="1" x14ac:dyDescent="0.25">
      <c r="A69" s="307"/>
      <c r="B69" s="308" t="str">
        <f>IF(OR($T69="",$U69=""),"",ROUND(_xlfn.BETA.INV(ABS(VLOOKUP($Z$1,VLookups!$A$30:$B$31,2,FALSE)-B$2),IF($N69="L",$U69,$T69),IF($N69="L",$T69,$U69),$G69,$I69),0))</f>
        <v/>
      </c>
      <c r="C69" s="318" t="str">
        <f t="shared" si="121"/>
        <v/>
      </c>
      <c r="D69" s="319" t="str">
        <f t="shared" si="122"/>
        <v/>
      </c>
      <c r="E69" s="142"/>
      <c r="F69" s="310"/>
      <c r="G69" s="311" t="str">
        <f t="shared" ref="G69:G103" si="255">IF(ISBLANK(H69),"",IF(NOT(ISBLANK(F69)),F69,IF(NOT(ISBLANK(E69)),H69*(1+E69),H69*(1+$G$2))))</f>
        <v/>
      </c>
      <c r="H69" s="312"/>
      <c r="I69" s="311" t="str">
        <f t="shared" ref="I69:I103" si="256">IF(ISBLANK(H69),"",IF(NOT(ISBLANK(J69)),J69,IF(NOT(ISBLANK(K69)),H69*(1+K69),H69*(1+$I$2))))</f>
        <v/>
      </c>
      <c r="J69" s="310"/>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hidden="1" x14ac:dyDescent="0.25">
      <c r="A70" s="307"/>
      <c r="B70" s="308" t="str">
        <f>IF(OR($T70="",$U70=""),"",ROUND(_xlfn.BETA.INV(ABS(VLOOKUP($Z$1,VLookups!$A$30:$B$31,2,FALSE)-B$2),IF($N70="L",$U70,$T70),IF($N70="L",$T70,$U70),$G70,$I70),0))</f>
        <v/>
      </c>
      <c r="C70" s="318" t="str">
        <f t="shared" ref="C70:C103" si="366">IF(OR(D69="",B70=""),"",WORKDAY(C69,B69,$B$108:$B$147))</f>
        <v/>
      </c>
      <c r="D70" s="319" t="str">
        <f t="shared" ref="D70:D103" si="367">IFERROR(IF(B70="","",WORKDAY(C70,B70-1,$B$108:$B$147)),"")</f>
        <v/>
      </c>
      <c r="E70" s="142"/>
      <c r="F70" s="310"/>
      <c r="G70" s="311" t="str">
        <f t="shared" si="255"/>
        <v/>
      </c>
      <c r="H70" s="312"/>
      <c r="I70" s="311" t="str">
        <f t="shared" si="256"/>
        <v/>
      </c>
      <c r="J70" s="310"/>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hidden="1" x14ac:dyDescent="0.25">
      <c r="A71" s="307"/>
      <c r="B71" s="308" t="str">
        <f>IF(OR($T71="",$U71=""),"",ROUND(_xlfn.BETA.INV(ABS(VLOOKUP($Z$1,VLookups!$A$30:$B$31,2,FALSE)-B$2),IF($N71="L",$U71,$T71),IF($N71="L",$T71,$U71),$G71,$I71),0))</f>
        <v/>
      </c>
      <c r="C71" s="318" t="str">
        <f t="shared" si="366"/>
        <v/>
      </c>
      <c r="D71" s="319" t="str">
        <f t="shared" si="367"/>
        <v/>
      </c>
      <c r="E71" s="142"/>
      <c r="F71" s="310"/>
      <c r="G71" s="311" t="str">
        <f t="shared" si="255"/>
        <v/>
      </c>
      <c r="H71" s="312"/>
      <c r="I71" s="311" t="str">
        <f t="shared" si="256"/>
        <v/>
      </c>
      <c r="J71" s="310"/>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hidden="1" x14ac:dyDescent="0.25">
      <c r="A72" s="307"/>
      <c r="B72" s="308" t="str">
        <f>IF(OR($T72="",$U72=""),"",ROUND(_xlfn.BETA.INV(ABS(VLOOKUP($Z$1,VLookups!$A$30:$B$31,2,FALSE)-B$2),IF($N72="L",$U72,$T72),IF($N72="L",$T72,$U72),$G72,$I72),0))</f>
        <v/>
      </c>
      <c r="C72" s="318" t="str">
        <f t="shared" si="366"/>
        <v/>
      </c>
      <c r="D72" s="319" t="str">
        <f t="shared" si="367"/>
        <v/>
      </c>
      <c r="E72" s="142"/>
      <c r="F72" s="310"/>
      <c r="G72" s="311" t="str">
        <f t="shared" si="255"/>
        <v/>
      </c>
      <c r="H72" s="312"/>
      <c r="I72" s="311" t="str">
        <f t="shared" si="256"/>
        <v/>
      </c>
      <c r="J72" s="310"/>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hidden="1" x14ac:dyDescent="0.25">
      <c r="A73" s="307"/>
      <c r="B73" s="308" t="str">
        <f>IF(OR($T73="",$U73=""),"",ROUND(_xlfn.BETA.INV(ABS(VLOOKUP($Z$1,VLookups!$A$30:$B$31,2,FALSE)-B$2),IF($N73="L",$U73,$T73),IF($N73="L",$T73,$U73),$G73,$I73),0))</f>
        <v/>
      </c>
      <c r="C73" s="318" t="str">
        <f t="shared" si="366"/>
        <v/>
      </c>
      <c r="D73" s="319" t="str">
        <f t="shared" si="367"/>
        <v/>
      </c>
      <c r="E73" s="142"/>
      <c r="F73" s="310"/>
      <c r="G73" s="311" t="str">
        <f t="shared" si="255"/>
        <v/>
      </c>
      <c r="H73" s="312"/>
      <c r="I73" s="311" t="str">
        <f t="shared" si="256"/>
        <v/>
      </c>
      <c r="J73" s="310"/>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hidden="1" x14ac:dyDescent="0.25">
      <c r="A74" s="307"/>
      <c r="B74" s="308" t="str">
        <f>IF(OR($T74="",$U74=""),"",ROUND(_xlfn.BETA.INV(ABS(VLOOKUP($Z$1,VLookups!$A$30:$B$31,2,FALSE)-B$2),IF($N74="L",$U74,$T74),IF($N74="L",$T74,$U74),$G74,$I74),0))</f>
        <v/>
      </c>
      <c r="C74" s="318" t="str">
        <f t="shared" si="366"/>
        <v/>
      </c>
      <c r="D74" s="319" t="str">
        <f t="shared" si="367"/>
        <v/>
      </c>
      <c r="E74" s="142"/>
      <c r="F74" s="310"/>
      <c r="G74" s="311" t="str">
        <f t="shared" si="255"/>
        <v/>
      </c>
      <c r="H74" s="312"/>
      <c r="I74" s="311" t="str">
        <f t="shared" si="256"/>
        <v/>
      </c>
      <c r="J74" s="310"/>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hidden="1" x14ac:dyDescent="0.25">
      <c r="A75" s="307"/>
      <c r="B75" s="308" t="str">
        <f>IF(OR($T75="",$U75=""),"",ROUND(_xlfn.BETA.INV(ABS(VLOOKUP($Z$1,VLookups!$A$30:$B$31,2,FALSE)-B$2),IF($N75="L",$U75,$T75),IF($N75="L",$T75,$U75),$G75,$I75),0))</f>
        <v/>
      </c>
      <c r="C75" s="318" t="str">
        <f t="shared" si="366"/>
        <v/>
      </c>
      <c r="D75" s="319" t="str">
        <f t="shared" si="367"/>
        <v/>
      </c>
      <c r="E75" s="142"/>
      <c r="F75" s="310"/>
      <c r="G75" s="311" t="str">
        <f t="shared" si="255"/>
        <v/>
      </c>
      <c r="H75" s="312"/>
      <c r="I75" s="311" t="str">
        <f t="shared" si="256"/>
        <v/>
      </c>
      <c r="J75" s="310"/>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hidden="1" x14ac:dyDescent="0.25">
      <c r="A76" s="307"/>
      <c r="B76" s="308" t="str">
        <f>IF(OR($T76="",$U76=""),"",ROUND(_xlfn.BETA.INV(ABS(VLOOKUP($Z$1,VLookups!$A$30:$B$31,2,FALSE)-B$2),IF($N76="L",$U76,$T76),IF($N76="L",$T76,$U76),$G76,$I76),0))</f>
        <v/>
      </c>
      <c r="C76" s="318" t="str">
        <f t="shared" si="366"/>
        <v/>
      </c>
      <c r="D76" s="319" t="str">
        <f t="shared" si="367"/>
        <v/>
      </c>
      <c r="E76" s="142"/>
      <c r="F76" s="310"/>
      <c r="G76" s="311" t="str">
        <f t="shared" si="255"/>
        <v/>
      </c>
      <c r="H76" s="312"/>
      <c r="I76" s="311" t="str">
        <f t="shared" si="256"/>
        <v/>
      </c>
      <c r="J76" s="310"/>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hidden="1" x14ac:dyDescent="0.25">
      <c r="A77" s="307"/>
      <c r="B77" s="308" t="str">
        <f>IF(OR($T77="",$U77=""),"",ROUND(_xlfn.BETA.INV(ABS(VLOOKUP($Z$1,VLookups!$A$30:$B$31,2,FALSE)-B$2),IF($N77="L",$U77,$T77),IF($N77="L",$T77,$U77),$G77,$I77),0))</f>
        <v/>
      </c>
      <c r="C77" s="318" t="str">
        <f t="shared" si="366"/>
        <v/>
      </c>
      <c r="D77" s="319" t="str">
        <f t="shared" si="367"/>
        <v/>
      </c>
      <c r="E77" s="142"/>
      <c r="F77" s="310"/>
      <c r="G77" s="311" t="str">
        <f t="shared" si="255"/>
        <v/>
      </c>
      <c r="H77" s="312"/>
      <c r="I77" s="311" t="str">
        <f t="shared" si="256"/>
        <v/>
      </c>
      <c r="J77" s="310"/>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hidden="1" x14ac:dyDescent="0.25">
      <c r="A78" s="307"/>
      <c r="B78" s="308" t="str">
        <f>IF(OR($T78="",$U78=""),"",ROUND(_xlfn.BETA.INV(ABS(VLOOKUP($Z$1,VLookups!$A$30:$B$31,2,FALSE)-B$2),IF($N78="L",$U78,$T78),IF($N78="L",$T78,$U78),$G78,$I78),0))</f>
        <v/>
      </c>
      <c r="C78" s="318" t="str">
        <f t="shared" si="366"/>
        <v/>
      </c>
      <c r="D78" s="319" t="str">
        <f t="shared" si="367"/>
        <v/>
      </c>
      <c r="E78" s="142"/>
      <c r="F78" s="310"/>
      <c r="G78" s="311" t="str">
        <f t="shared" si="255"/>
        <v/>
      </c>
      <c r="H78" s="312"/>
      <c r="I78" s="311" t="str">
        <f t="shared" si="256"/>
        <v/>
      </c>
      <c r="J78" s="310"/>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hidden="1" x14ac:dyDescent="0.25">
      <c r="A79" s="307"/>
      <c r="B79" s="308" t="str">
        <f>IF(OR($T79="",$U79=""),"",ROUND(_xlfn.BETA.INV(ABS(VLOOKUP($Z$1,VLookups!$A$30:$B$31,2,FALSE)-B$2),IF($N79="L",$U79,$T79),IF($N79="L",$T79,$U79),$G79,$I79),0))</f>
        <v/>
      </c>
      <c r="C79" s="318" t="str">
        <f t="shared" si="366"/>
        <v/>
      </c>
      <c r="D79" s="319" t="str">
        <f t="shared" si="367"/>
        <v/>
      </c>
      <c r="E79" s="142"/>
      <c r="F79" s="310"/>
      <c r="G79" s="311" t="str">
        <f t="shared" si="255"/>
        <v/>
      </c>
      <c r="H79" s="312"/>
      <c r="I79" s="311" t="str">
        <f t="shared" si="256"/>
        <v/>
      </c>
      <c r="J79" s="310"/>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hidden="1" x14ac:dyDescent="0.25">
      <c r="A80" s="307"/>
      <c r="B80" s="308" t="str">
        <f>IF(OR($T80="",$U80=""),"",ROUND(_xlfn.BETA.INV(ABS(VLOOKUP($Z$1,VLookups!$A$30:$B$31,2,FALSE)-B$2),IF($N80="L",$U80,$T80),IF($N80="L",$T80,$U80),$G80,$I80),0))</f>
        <v/>
      </c>
      <c r="C80" s="318" t="str">
        <f t="shared" si="366"/>
        <v/>
      </c>
      <c r="D80" s="319" t="str">
        <f t="shared" si="367"/>
        <v/>
      </c>
      <c r="E80" s="142"/>
      <c r="F80" s="310"/>
      <c r="G80" s="311" t="str">
        <f t="shared" si="255"/>
        <v/>
      </c>
      <c r="H80" s="312"/>
      <c r="I80" s="311" t="str">
        <f t="shared" si="256"/>
        <v/>
      </c>
      <c r="J80" s="310"/>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hidden="1" x14ac:dyDescent="0.25">
      <c r="A81" s="307"/>
      <c r="B81" s="308" t="str">
        <f>IF(OR($T81="",$U81=""),"",ROUND(_xlfn.BETA.INV(ABS(VLOOKUP($Z$1,VLookups!$A$30:$B$31,2,FALSE)-B$2),IF($N81="L",$U81,$T81),IF($N81="L",$T81,$U81),$G81,$I81),0))</f>
        <v/>
      </c>
      <c r="C81" s="318" t="str">
        <f t="shared" si="366"/>
        <v/>
      </c>
      <c r="D81" s="319" t="str">
        <f t="shared" si="367"/>
        <v/>
      </c>
      <c r="E81" s="142"/>
      <c r="F81" s="310"/>
      <c r="G81" s="311" t="str">
        <f t="shared" si="255"/>
        <v/>
      </c>
      <c r="H81" s="312"/>
      <c r="I81" s="311" t="str">
        <f t="shared" si="256"/>
        <v/>
      </c>
      <c r="J81" s="310"/>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hidden="1" x14ac:dyDescent="0.25">
      <c r="A82" s="307"/>
      <c r="B82" s="308" t="str">
        <f>IF(OR($T82="",$U82=""),"",ROUND(_xlfn.BETA.INV(ABS(VLOOKUP($Z$1,VLookups!$A$30:$B$31,2,FALSE)-B$2),IF($N82="L",$U82,$T82),IF($N82="L",$T82,$U82),$G82,$I82),0))</f>
        <v/>
      </c>
      <c r="C82" s="318" t="str">
        <f t="shared" si="366"/>
        <v/>
      </c>
      <c r="D82" s="319" t="str">
        <f t="shared" si="367"/>
        <v/>
      </c>
      <c r="E82" s="142"/>
      <c r="F82" s="310"/>
      <c r="G82" s="311" t="str">
        <f t="shared" si="255"/>
        <v/>
      </c>
      <c r="H82" s="312"/>
      <c r="I82" s="311" t="str">
        <f t="shared" si="256"/>
        <v/>
      </c>
      <c r="J82" s="310"/>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hidden="1" x14ac:dyDescent="0.25">
      <c r="A83" s="307"/>
      <c r="B83" s="308" t="str">
        <f>IF(OR($T83="",$U83=""),"",ROUND(_xlfn.BETA.INV(ABS(VLOOKUP($Z$1,VLookups!$A$30:$B$31,2,FALSE)-B$2),IF($N83="L",$U83,$T83),IF($N83="L",$T83,$U83),$G83,$I83),0))</f>
        <v/>
      </c>
      <c r="C83" s="318" t="str">
        <f t="shared" si="366"/>
        <v/>
      </c>
      <c r="D83" s="319" t="str">
        <f t="shared" si="367"/>
        <v/>
      </c>
      <c r="E83" s="142"/>
      <c r="F83" s="310"/>
      <c r="G83" s="311" t="str">
        <f t="shared" si="255"/>
        <v/>
      </c>
      <c r="H83" s="312"/>
      <c r="I83" s="311" t="str">
        <f t="shared" si="256"/>
        <v/>
      </c>
      <c r="J83" s="310"/>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hidden="1" x14ac:dyDescent="0.25">
      <c r="A84" s="307"/>
      <c r="B84" s="308" t="str">
        <f>IF(OR($T84="",$U84=""),"",ROUND(_xlfn.BETA.INV(ABS(VLOOKUP($Z$1,VLookups!$A$30:$B$31,2,FALSE)-B$2),IF($N84="L",$U84,$T84),IF($N84="L",$T84,$U84),$G84,$I84),0))</f>
        <v/>
      </c>
      <c r="C84" s="318" t="str">
        <f t="shared" si="366"/>
        <v/>
      </c>
      <c r="D84" s="319" t="str">
        <f t="shared" si="367"/>
        <v/>
      </c>
      <c r="E84" s="142"/>
      <c r="F84" s="310"/>
      <c r="G84" s="311" t="str">
        <f t="shared" si="255"/>
        <v/>
      </c>
      <c r="H84" s="312"/>
      <c r="I84" s="311" t="str">
        <f t="shared" si="256"/>
        <v/>
      </c>
      <c r="J84" s="310"/>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hidden="1" x14ac:dyDescent="0.25">
      <c r="A85" s="307"/>
      <c r="B85" s="308" t="str">
        <f>IF(OR($T85="",$U85=""),"",ROUND(_xlfn.BETA.INV(ABS(VLOOKUP($Z$1,VLookups!$A$30:$B$31,2,FALSE)-B$2),IF($N85="L",$U85,$T85),IF($N85="L",$T85,$U85),$G85,$I85),0))</f>
        <v/>
      </c>
      <c r="C85" s="318" t="str">
        <f t="shared" si="366"/>
        <v/>
      </c>
      <c r="D85" s="319" t="str">
        <f t="shared" si="367"/>
        <v/>
      </c>
      <c r="E85" s="142"/>
      <c r="F85" s="310"/>
      <c r="G85" s="311" t="str">
        <f t="shared" si="255"/>
        <v/>
      </c>
      <c r="H85" s="312"/>
      <c r="I85" s="311" t="str">
        <f t="shared" si="256"/>
        <v/>
      </c>
      <c r="J85" s="310"/>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hidden="1" x14ac:dyDescent="0.25">
      <c r="A86" s="307"/>
      <c r="B86" s="308" t="str">
        <f>IF(OR($T86="",$U86=""),"",ROUND(_xlfn.BETA.INV(ABS(VLOOKUP($Z$1,VLookups!$A$30:$B$31,2,FALSE)-B$2),IF($N86="L",$U86,$T86),IF($N86="L",$T86,$U86),$G86,$I86),0))</f>
        <v/>
      </c>
      <c r="C86" s="318" t="str">
        <f t="shared" si="366"/>
        <v/>
      </c>
      <c r="D86" s="319" t="str">
        <f t="shared" si="367"/>
        <v/>
      </c>
      <c r="E86" s="142"/>
      <c r="F86" s="310"/>
      <c r="G86" s="311" t="str">
        <f t="shared" si="255"/>
        <v/>
      </c>
      <c r="H86" s="312"/>
      <c r="I86" s="311" t="str">
        <f t="shared" si="256"/>
        <v/>
      </c>
      <c r="J86" s="310"/>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hidden="1" x14ac:dyDescent="0.25">
      <c r="A87" s="307"/>
      <c r="B87" s="308" t="str">
        <f>IF(OR($T87="",$U87=""),"",ROUND(_xlfn.BETA.INV(ABS(VLOOKUP($Z$1,VLookups!$A$30:$B$31,2,FALSE)-B$2),IF($N87="L",$U87,$T87),IF($N87="L",$T87,$U87),$G87,$I87),0))</f>
        <v/>
      </c>
      <c r="C87" s="318" t="str">
        <f t="shared" si="366"/>
        <v/>
      </c>
      <c r="D87" s="319" t="str">
        <f t="shared" si="367"/>
        <v/>
      </c>
      <c r="E87" s="142"/>
      <c r="F87" s="310"/>
      <c r="G87" s="311" t="str">
        <f t="shared" si="255"/>
        <v/>
      </c>
      <c r="H87" s="312"/>
      <c r="I87" s="311" t="str">
        <f t="shared" si="256"/>
        <v/>
      </c>
      <c r="J87" s="310"/>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hidden="1" x14ac:dyDescent="0.25">
      <c r="A88" s="307"/>
      <c r="B88" s="308" t="str">
        <f>IF(OR($T88="",$U88=""),"",ROUND(_xlfn.BETA.INV(ABS(VLOOKUP($Z$1,VLookups!$A$30:$B$31,2,FALSE)-B$2),IF($N88="L",$U88,$T88),IF($N88="L",$T88,$U88),$G88,$I88),0))</f>
        <v/>
      </c>
      <c r="C88" s="318" t="str">
        <f t="shared" si="366"/>
        <v/>
      </c>
      <c r="D88" s="319" t="str">
        <f t="shared" si="367"/>
        <v/>
      </c>
      <c r="E88" s="142"/>
      <c r="F88" s="310"/>
      <c r="G88" s="311" t="str">
        <f t="shared" si="255"/>
        <v/>
      </c>
      <c r="H88" s="312"/>
      <c r="I88" s="311" t="str">
        <f t="shared" si="256"/>
        <v/>
      </c>
      <c r="J88" s="310"/>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hidden="1" x14ac:dyDescent="0.25">
      <c r="A89" s="307"/>
      <c r="B89" s="308" t="str">
        <f>IF(OR($T89="",$U89=""),"",ROUND(_xlfn.BETA.INV(ABS(VLOOKUP($Z$1,VLookups!$A$30:$B$31,2,FALSE)-B$2),IF($N89="L",$U89,$T89),IF($N89="L",$T89,$U89),$G89,$I89),0))</f>
        <v/>
      </c>
      <c r="C89" s="318" t="str">
        <f t="shared" si="366"/>
        <v/>
      </c>
      <c r="D89" s="319" t="str">
        <f t="shared" si="367"/>
        <v/>
      </c>
      <c r="E89" s="142"/>
      <c r="F89" s="310"/>
      <c r="G89" s="311" t="str">
        <f t="shared" si="255"/>
        <v/>
      </c>
      <c r="H89" s="312"/>
      <c r="I89" s="311" t="str">
        <f t="shared" si="256"/>
        <v/>
      </c>
      <c r="J89" s="310"/>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hidden="1" x14ac:dyDescent="0.25">
      <c r="A90" s="307"/>
      <c r="B90" s="308" t="str">
        <f>IF(OR($T90="",$U90=""),"",ROUND(_xlfn.BETA.INV(ABS(VLOOKUP($Z$1,VLookups!$A$30:$B$31,2,FALSE)-B$2),IF($N90="L",$U90,$T90),IF($N90="L",$T90,$U90),$G90,$I90),0))</f>
        <v/>
      </c>
      <c r="C90" s="318" t="str">
        <f t="shared" si="366"/>
        <v/>
      </c>
      <c r="D90" s="319" t="str">
        <f t="shared" si="367"/>
        <v/>
      </c>
      <c r="E90" s="142"/>
      <c r="F90" s="310"/>
      <c r="G90" s="311" t="str">
        <f t="shared" si="255"/>
        <v/>
      </c>
      <c r="H90" s="312"/>
      <c r="I90" s="311" t="str">
        <f t="shared" si="256"/>
        <v/>
      </c>
      <c r="J90" s="310"/>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hidden="1" x14ac:dyDescent="0.25">
      <c r="A91" s="307"/>
      <c r="B91" s="308" t="str">
        <f>IF(OR($T91="",$U91=""),"",ROUND(_xlfn.BETA.INV(ABS(VLOOKUP($Z$1,VLookups!$A$30:$B$31,2,FALSE)-B$2),IF($N91="L",$U91,$T91),IF($N91="L",$T91,$U91),$G91,$I91),0))</f>
        <v/>
      </c>
      <c r="C91" s="318" t="str">
        <f t="shared" si="366"/>
        <v/>
      </c>
      <c r="D91" s="319" t="str">
        <f t="shared" si="367"/>
        <v/>
      </c>
      <c r="E91" s="142"/>
      <c r="F91" s="310"/>
      <c r="G91" s="311" t="str">
        <f t="shared" si="255"/>
        <v/>
      </c>
      <c r="H91" s="312"/>
      <c r="I91" s="311" t="str">
        <f t="shared" si="256"/>
        <v/>
      </c>
      <c r="J91" s="310"/>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hidden="1" x14ac:dyDescent="0.25">
      <c r="A92" s="307"/>
      <c r="B92" s="308" t="str">
        <f>IF(OR($T92="",$U92=""),"",ROUND(_xlfn.BETA.INV(ABS(VLOOKUP($Z$1,VLookups!$A$30:$B$31,2,FALSE)-B$2),IF($N92="L",$U92,$T92),IF($N92="L",$T92,$U92),$G92,$I92),0))</f>
        <v/>
      </c>
      <c r="C92" s="318" t="str">
        <f t="shared" si="366"/>
        <v/>
      </c>
      <c r="D92" s="319" t="str">
        <f t="shared" si="367"/>
        <v/>
      </c>
      <c r="E92" s="142"/>
      <c r="F92" s="310"/>
      <c r="G92" s="311" t="str">
        <f t="shared" si="255"/>
        <v/>
      </c>
      <c r="H92" s="312"/>
      <c r="I92" s="311" t="str">
        <f t="shared" si="256"/>
        <v/>
      </c>
      <c r="J92" s="310"/>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hidden="1" x14ac:dyDescent="0.25">
      <c r="A93" s="307"/>
      <c r="B93" s="308" t="str">
        <f>IF(OR($T93="",$U93=""),"",ROUND(_xlfn.BETA.INV(ABS(VLOOKUP($Z$1,VLookups!$A$30:$B$31,2,FALSE)-B$2),IF($N93="L",$U93,$T93),IF($N93="L",$T93,$U93),$G93,$I93),0))</f>
        <v/>
      </c>
      <c r="C93" s="318" t="str">
        <f t="shared" si="366"/>
        <v/>
      </c>
      <c r="D93" s="319" t="str">
        <f t="shared" si="367"/>
        <v/>
      </c>
      <c r="E93" s="142"/>
      <c r="F93" s="310"/>
      <c r="G93" s="311" t="str">
        <f t="shared" si="255"/>
        <v/>
      </c>
      <c r="H93" s="312"/>
      <c r="I93" s="311" t="str">
        <f t="shared" si="256"/>
        <v/>
      </c>
      <c r="J93" s="310"/>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hidden="1" x14ac:dyDescent="0.25">
      <c r="A94" s="307"/>
      <c r="B94" s="308" t="str">
        <f>IF(OR($T94="",$U94=""),"",ROUND(_xlfn.BETA.INV(ABS(VLOOKUP($Z$1,VLookups!$A$30:$B$31,2,FALSE)-B$2),IF($N94="L",$U94,$T94),IF($N94="L",$T94,$U94),$G94,$I94),0))</f>
        <v/>
      </c>
      <c r="C94" s="318" t="str">
        <f t="shared" si="366"/>
        <v/>
      </c>
      <c r="D94" s="319" t="str">
        <f t="shared" si="367"/>
        <v/>
      </c>
      <c r="E94" s="142"/>
      <c r="F94" s="310"/>
      <c r="G94" s="311" t="str">
        <f t="shared" si="255"/>
        <v/>
      </c>
      <c r="H94" s="312"/>
      <c r="I94" s="311" t="str">
        <f t="shared" si="256"/>
        <v/>
      </c>
      <c r="J94" s="310"/>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hidden="1" x14ac:dyDescent="0.25">
      <c r="A95" s="307"/>
      <c r="B95" s="308" t="str">
        <f>IF(OR($T95="",$U95=""),"",ROUND(_xlfn.BETA.INV(ABS(VLOOKUP($Z$1,VLookups!$A$30:$B$31,2,FALSE)-B$2),IF($N95="L",$U95,$T95),IF($N95="L",$T95,$U95),$G95,$I95),0))</f>
        <v/>
      </c>
      <c r="C95" s="318" t="str">
        <f t="shared" si="366"/>
        <v/>
      </c>
      <c r="D95" s="319" t="str">
        <f t="shared" si="367"/>
        <v/>
      </c>
      <c r="E95" s="142"/>
      <c r="F95" s="310"/>
      <c r="G95" s="311" t="str">
        <f t="shared" si="255"/>
        <v/>
      </c>
      <c r="H95" s="312"/>
      <c r="I95" s="311" t="str">
        <f t="shared" si="256"/>
        <v/>
      </c>
      <c r="J95" s="310"/>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hidden="1" x14ac:dyDescent="0.25">
      <c r="A96" s="307"/>
      <c r="B96" s="308" t="str">
        <f>IF(OR($T96="",$U96=""),"",ROUND(_xlfn.BETA.INV(ABS(VLOOKUP($Z$1,VLookups!$A$30:$B$31,2,FALSE)-B$2),IF($N96="L",$U96,$T96),IF($N96="L",$T96,$U96),$G96,$I96),0))</f>
        <v/>
      </c>
      <c r="C96" s="318" t="str">
        <f t="shared" si="366"/>
        <v/>
      </c>
      <c r="D96" s="319" t="str">
        <f t="shared" si="367"/>
        <v/>
      </c>
      <c r="E96" s="142"/>
      <c r="F96" s="310"/>
      <c r="G96" s="311" t="str">
        <f t="shared" si="255"/>
        <v/>
      </c>
      <c r="H96" s="312"/>
      <c r="I96" s="311" t="str">
        <f t="shared" si="256"/>
        <v/>
      </c>
      <c r="J96" s="310"/>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hidden="1" x14ac:dyDescent="0.25">
      <c r="A97" s="307"/>
      <c r="B97" s="308" t="str">
        <f>IF(OR($T97="",$U97=""),"",ROUND(_xlfn.BETA.INV(ABS(VLOOKUP($Z$1,VLookups!$A$30:$B$31,2,FALSE)-B$2),IF($N97="L",$U97,$T97),IF($N97="L",$T97,$U97),$G97,$I97),0))</f>
        <v/>
      </c>
      <c r="C97" s="318" t="str">
        <f t="shared" si="366"/>
        <v/>
      </c>
      <c r="D97" s="319" t="str">
        <f t="shared" si="367"/>
        <v/>
      </c>
      <c r="E97" s="142"/>
      <c r="F97" s="310"/>
      <c r="G97" s="311" t="str">
        <f t="shared" si="255"/>
        <v/>
      </c>
      <c r="H97" s="312"/>
      <c r="I97" s="311" t="str">
        <f t="shared" si="256"/>
        <v/>
      </c>
      <c r="J97" s="310"/>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hidden="1" x14ac:dyDescent="0.25">
      <c r="A98" s="307"/>
      <c r="B98" s="308" t="str">
        <f>IF(OR($T98="",$U98=""),"",ROUND(_xlfn.BETA.INV(ABS(VLOOKUP($Z$1,VLookups!$A$30:$B$31,2,FALSE)-B$2),IF($N98="L",$U98,$T98),IF($N98="L",$T98,$U98),$G98,$I98),0))</f>
        <v/>
      </c>
      <c r="C98" s="318" t="str">
        <f t="shared" si="366"/>
        <v/>
      </c>
      <c r="D98" s="319" t="str">
        <f t="shared" si="367"/>
        <v/>
      </c>
      <c r="E98" s="142"/>
      <c r="F98" s="310"/>
      <c r="G98" s="311" t="str">
        <f t="shared" si="255"/>
        <v/>
      </c>
      <c r="H98" s="312"/>
      <c r="I98" s="311" t="str">
        <f t="shared" si="256"/>
        <v/>
      </c>
      <c r="J98" s="310"/>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hidden="1" x14ac:dyDescent="0.25">
      <c r="A99" s="307"/>
      <c r="B99" s="308" t="str">
        <f>IF(OR($T99="",$U99=""),"",ROUND(_xlfn.BETA.INV(ABS(VLOOKUP($Z$1,VLookups!$A$30:$B$31,2,FALSE)-B$2),IF($N99="L",$U99,$T99),IF($N99="L",$T99,$U99),$G99,$I99),0))</f>
        <v/>
      </c>
      <c r="C99" s="318" t="str">
        <f t="shared" si="366"/>
        <v/>
      </c>
      <c r="D99" s="319" t="str">
        <f t="shared" si="367"/>
        <v/>
      </c>
      <c r="E99" s="142"/>
      <c r="F99" s="310"/>
      <c r="G99" s="311" t="str">
        <f t="shared" si="255"/>
        <v/>
      </c>
      <c r="H99" s="312"/>
      <c r="I99" s="311" t="str">
        <f t="shared" si="256"/>
        <v/>
      </c>
      <c r="J99" s="310"/>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hidden="1" x14ac:dyDescent="0.25">
      <c r="A100" s="307"/>
      <c r="B100" s="308" t="str">
        <f>IF(OR($T100="",$U100=""),"",ROUND(_xlfn.BETA.INV(ABS(VLOOKUP($Z$1,VLookups!$A$30:$B$31,2,FALSE)-B$2),IF($N100="L",$U100,$T100),IF($N100="L",$T100,$U100),$G100,$I100),0))</f>
        <v/>
      </c>
      <c r="C100" s="318" t="str">
        <f t="shared" si="366"/>
        <v/>
      </c>
      <c r="D100" s="319" t="str">
        <f t="shared" si="367"/>
        <v/>
      </c>
      <c r="E100" s="142"/>
      <c r="F100" s="310"/>
      <c r="G100" s="311" t="str">
        <f t="shared" si="255"/>
        <v/>
      </c>
      <c r="H100" s="312"/>
      <c r="I100" s="311" t="str">
        <f t="shared" si="256"/>
        <v/>
      </c>
      <c r="J100" s="310"/>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hidden="1" x14ac:dyDescent="0.25">
      <c r="A101" s="307"/>
      <c r="B101" s="308" t="str">
        <f>IF(OR($T101="",$U101=""),"",ROUND(_xlfn.BETA.INV(ABS(VLOOKUP($Z$1,VLookups!$A$30:$B$31,2,FALSE)-B$2),IF($N101="L",$U101,$T101),IF($N101="L",$T101,$U101),$G101,$I101),0))</f>
        <v/>
      </c>
      <c r="C101" s="318" t="str">
        <f t="shared" si="366"/>
        <v/>
      </c>
      <c r="D101" s="319" t="str">
        <f t="shared" si="367"/>
        <v/>
      </c>
      <c r="E101" s="142"/>
      <c r="F101" s="310"/>
      <c r="G101" s="311" t="str">
        <f t="shared" si="255"/>
        <v/>
      </c>
      <c r="H101" s="312"/>
      <c r="I101" s="311" t="str">
        <f t="shared" si="256"/>
        <v/>
      </c>
      <c r="J101" s="310"/>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hidden="1" x14ac:dyDescent="0.25">
      <c r="A102" s="307"/>
      <c r="B102" s="308" t="str">
        <f>IF(OR($T102="",$U102=""),"",ROUND(_xlfn.BETA.INV(ABS(VLOOKUP($Z$1,VLookups!$A$30:$B$31,2,FALSE)-B$2),IF($N102="L",$U102,$T102),IF($N102="L",$T102,$U102),$G102,$I102),0))</f>
        <v/>
      </c>
      <c r="C102" s="318" t="str">
        <f t="shared" si="366"/>
        <v/>
      </c>
      <c r="D102" s="319" t="str">
        <f t="shared" si="367"/>
        <v/>
      </c>
      <c r="E102" s="142"/>
      <c r="F102" s="310"/>
      <c r="G102" s="311" t="str">
        <f t="shared" si="255"/>
        <v/>
      </c>
      <c r="H102" s="312"/>
      <c r="I102" s="311" t="str">
        <f t="shared" si="256"/>
        <v/>
      </c>
      <c r="J102" s="310"/>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hidden="1" x14ac:dyDescent="0.25">
      <c r="A103" s="307"/>
      <c r="B103" s="308" t="str">
        <f>IF(OR($T103="",$U103=""),"",ROUND(_xlfn.BETA.INV(ABS(VLOOKUP($Z$1,VLookups!$A$30:$B$31,2,FALSE)-B$2),IF($N103="L",$U103,$T103),IF($N103="L",$T103,$U103),$G103,$I103),0))</f>
        <v/>
      </c>
      <c r="C103" s="318" t="str">
        <f t="shared" si="366"/>
        <v/>
      </c>
      <c r="D103" s="319" t="str">
        <f t="shared" si="367"/>
        <v/>
      </c>
      <c r="E103" s="142"/>
      <c r="F103" s="310"/>
      <c r="G103" s="311" t="str">
        <f t="shared" si="255"/>
        <v/>
      </c>
      <c r="H103" s="312"/>
      <c r="I103" s="311" t="str">
        <f t="shared" si="256"/>
        <v/>
      </c>
      <c r="J103" s="310"/>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A104" s="335" t="s">
        <v>829</v>
      </c>
      <c r="B104" s="115">
        <f>SUM(B4:B103)</f>
        <v>245</v>
      </c>
      <c r="E104" s="17"/>
      <c r="F104" s="313"/>
      <c r="G104" s="115">
        <f>SUM(G4:G103)</f>
        <v>137.75</v>
      </c>
      <c r="H104" s="115">
        <f>SUM(H4:H103)</f>
        <v>197</v>
      </c>
      <c r="I104" s="115">
        <f>SUM(I4:I103)</f>
        <v>310</v>
      </c>
      <c r="J104" s="314"/>
      <c r="K104" s="134"/>
      <c r="L104" s="17"/>
      <c r="M104" s="17"/>
      <c r="N104" s="18"/>
      <c r="O104" s="17"/>
      <c r="P104" s="17"/>
      <c r="Q104" s="17"/>
      <c r="R104" s="332" t="s">
        <v>823</v>
      </c>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B105" s="304">
        <v>10</v>
      </c>
      <c r="C105" s="329" t="s">
        <v>821</v>
      </c>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43" t="s">
        <v>83</v>
      </c>
      <c r="H106" s="344"/>
      <c r="I106" s="345"/>
      <c r="J106" s="18"/>
      <c r="K106" s="18"/>
      <c r="L106" s="61"/>
      <c r="M106" s="61"/>
      <c r="N106" s="56"/>
      <c r="O106" s="56"/>
      <c r="P106" s="56"/>
      <c r="Q106" s="56"/>
      <c r="R106" s="87"/>
      <c r="S106" s="87"/>
      <c r="T106" s="87"/>
      <c r="U106" s="87"/>
      <c r="V106" s="87"/>
      <c r="W106" s="87"/>
      <c r="X106" s="87" t="s">
        <v>84</v>
      </c>
      <c r="Y106" s="68"/>
      <c r="Z106" s="126">
        <v>230</v>
      </c>
      <c r="AA106" s="219">
        <f>IF(OR(X104=0,Z106=""),"",ABS(VLOOKUP($Z$1,VLookups!$A$30:$B$31,2,FALSE)-_xlfn.NORM.DIST(Z106,W104,X104,TRUE)))</f>
        <v>0.96829062343166017</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788</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7" t="s">
        <v>789</v>
      </c>
      <c r="B108" s="305">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7" t="s">
        <v>790</v>
      </c>
      <c r="B109" s="305">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7" t="s">
        <v>791</v>
      </c>
      <c r="B110" s="305">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7" t="s">
        <v>804</v>
      </c>
      <c r="B111" s="305">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7" t="s">
        <v>804</v>
      </c>
      <c r="B112" s="305">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7" t="s">
        <v>804</v>
      </c>
      <c r="B113" s="305">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7" t="s">
        <v>804</v>
      </c>
      <c r="B114" s="305">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7" t="s">
        <v>804</v>
      </c>
      <c r="B115" s="305">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7" t="s">
        <v>794</v>
      </c>
      <c r="B116" s="305">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7" t="s">
        <v>794</v>
      </c>
      <c r="B117" s="305">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7" t="s">
        <v>794</v>
      </c>
      <c r="B118" s="305">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7" t="s">
        <v>792</v>
      </c>
      <c r="B119" s="305">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7" t="s">
        <v>793</v>
      </c>
      <c r="B120" s="305">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7" t="s">
        <v>802</v>
      </c>
      <c r="B121" s="305">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7" t="s">
        <v>803</v>
      </c>
      <c r="B122" s="305">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7" t="s">
        <v>789</v>
      </c>
      <c r="B123" s="305">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7" t="s">
        <v>790</v>
      </c>
      <c r="B124" s="305">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7" t="s">
        <v>791</v>
      </c>
      <c r="B125" s="305">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7" t="s">
        <v>804</v>
      </c>
      <c r="B126" s="305">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7" t="s">
        <v>804</v>
      </c>
      <c r="B127" s="305">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7" t="s">
        <v>804</v>
      </c>
      <c r="B128" s="305">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7" t="s">
        <v>804</v>
      </c>
      <c r="B129" s="305">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7" t="s">
        <v>804</v>
      </c>
      <c r="B130" s="305">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7" t="s">
        <v>805</v>
      </c>
      <c r="B131" s="305">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7" t="s">
        <v>805</v>
      </c>
      <c r="B132" s="305">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7" t="s">
        <v>805</v>
      </c>
      <c r="B133" s="305">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7" t="s">
        <v>805</v>
      </c>
      <c r="B134" s="305">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7" t="s">
        <v>792</v>
      </c>
      <c r="B135" s="305">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7" t="s">
        <v>806</v>
      </c>
      <c r="B136" s="305">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7"/>
      <c r="B137" s="303"/>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7"/>
      <c r="B138" s="303"/>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7"/>
      <c r="B139" s="303"/>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7"/>
      <c r="B140" s="303"/>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7"/>
      <c r="B141" s="303"/>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7"/>
      <c r="B142" s="303"/>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7"/>
      <c r="B143" s="303"/>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7"/>
      <c r="B144" s="303"/>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7"/>
      <c r="B145" s="303"/>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7"/>
      <c r="B146" s="303"/>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7"/>
      <c r="B147" s="303"/>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3.0.1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41" t="s">
        <v>131</v>
      </c>
      <c r="F150" s="341"/>
      <c r="G150" s="341"/>
      <c r="H150" s="341"/>
      <c r="I150" s="341"/>
      <c r="J150" s="341"/>
      <c r="K150" s="341"/>
      <c r="L150" s="341"/>
      <c r="M150" s="341"/>
      <c r="N150" s="341"/>
      <c r="O150" s="341"/>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41" t="s">
        <v>130</v>
      </c>
      <c r="F151" s="341"/>
      <c r="G151" s="341"/>
      <c r="H151" s="341"/>
      <c r="I151" s="341"/>
      <c r="J151" s="341"/>
      <c r="K151" s="341"/>
      <c r="L151" s="341"/>
      <c r="M151" s="341"/>
      <c r="N151" s="341"/>
      <c r="O151" s="341"/>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41" t="s">
        <v>90</v>
      </c>
      <c r="F152" s="341"/>
      <c r="G152" s="341"/>
      <c r="H152" s="341"/>
      <c r="I152" s="341"/>
      <c r="J152" s="341"/>
      <c r="K152" s="341"/>
      <c r="L152" s="341"/>
      <c r="M152" s="341"/>
      <c r="N152" s="341"/>
      <c r="O152" s="341"/>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41" t="s">
        <v>143</v>
      </c>
      <c r="F153" s="341"/>
      <c r="G153" s="341"/>
      <c r="H153" s="341"/>
      <c r="I153" s="341"/>
      <c r="J153" s="341"/>
      <c r="K153" s="341"/>
      <c r="L153" s="341"/>
      <c r="M153" s="341"/>
      <c r="N153" s="341"/>
      <c r="O153" s="341"/>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41" t="s">
        <v>749</v>
      </c>
      <c r="F154" s="341"/>
      <c r="G154" s="341"/>
      <c r="H154" s="341"/>
      <c r="I154" s="341"/>
      <c r="J154" s="341"/>
      <c r="K154" s="341"/>
      <c r="L154" s="341"/>
      <c r="M154" s="341"/>
      <c r="N154" s="341"/>
      <c r="O154" s="341"/>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144</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145</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146</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684</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685</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686</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40" t="s">
        <v>719</v>
      </c>
      <c r="F164" s="340"/>
      <c r="G164" s="340"/>
      <c r="H164" s="340"/>
      <c r="I164" s="340"/>
      <c r="J164" s="340"/>
      <c r="K164" s="340"/>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Z1:AA1"/>
    <mergeCell ref="E153:O153"/>
    <mergeCell ref="AB1:AM1"/>
    <mergeCell ref="Z2:Z3"/>
    <mergeCell ref="AA2:AA3"/>
    <mergeCell ref="AB2:AM2"/>
    <mergeCell ref="G106:I106"/>
    <mergeCell ref="E164:K164"/>
    <mergeCell ref="E150:O150"/>
    <mergeCell ref="E151:O151"/>
    <mergeCell ref="E152:O152"/>
    <mergeCell ref="E154:O154"/>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7"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754</v>
      </c>
      <c r="C1" s="17"/>
      <c r="D1" s="17"/>
      <c r="E1" s="17"/>
      <c r="F1" s="17"/>
      <c r="G1" s="18"/>
      <c r="H1" s="17"/>
      <c r="I1" s="17"/>
      <c r="J1" s="17"/>
      <c r="K1" s="18"/>
      <c r="L1" s="17"/>
      <c r="M1" s="17"/>
      <c r="N1" s="17"/>
      <c r="O1" s="17"/>
      <c r="P1" s="17"/>
      <c r="Q1" s="17"/>
      <c r="R1" s="347" t="s">
        <v>77</v>
      </c>
      <c r="S1" s="348"/>
      <c r="T1" s="354" t="str">
        <f>VLOOKUP(R1,VLookups!A30:C31,3,FALSE)</f>
        <v>Show the likelihood that the SPERT estimates will be EQUAL TO or GREATER THAN an uncertainty</v>
      </c>
      <c r="U1" s="354"/>
      <c r="V1" s="354"/>
      <c r="W1" s="354"/>
      <c r="X1" s="354"/>
      <c r="Y1" s="354"/>
      <c r="Z1" s="354"/>
      <c r="AA1" s="354"/>
      <c r="AB1" s="354"/>
      <c r="AC1" s="354"/>
      <c r="AD1" s="354"/>
      <c r="AE1" s="354"/>
      <c r="AF1" s="17"/>
      <c r="AG1" s="17"/>
      <c r="AH1" s="17"/>
    </row>
    <row r="2" spans="1:437" ht="15" customHeight="1" x14ac:dyDescent="0.25">
      <c r="A2" s="20"/>
      <c r="B2" s="17"/>
      <c r="C2" s="17"/>
      <c r="D2" s="17"/>
      <c r="E2" s="17"/>
      <c r="F2" s="17"/>
      <c r="G2" s="18"/>
      <c r="H2" s="17"/>
      <c r="I2" s="17"/>
      <c r="J2" s="17"/>
      <c r="K2" s="18"/>
      <c r="L2" s="17"/>
      <c r="M2" s="17"/>
      <c r="N2" s="17"/>
      <c r="O2" s="17"/>
      <c r="P2" s="17"/>
      <c r="Q2" s="17"/>
      <c r="R2" s="356" t="s">
        <v>15</v>
      </c>
      <c r="S2" s="356" t="s">
        <v>69</v>
      </c>
      <c r="T2" s="351" t="s">
        <v>138</v>
      </c>
      <c r="U2" s="351"/>
      <c r="V2" s="351"/>
      <c r="W2" s="351"/>
      <c r="X2" s="351"/>
      <c r="Y2" s="351"/>
      <c r="Z2" s="351"/>
      <c r="AA2" s="351"/>
      <c r="AB2" s="351"/>
      <c r="AC2" s="351"/>
      <c r="AD2" s="351"/>
      <c r="AE2" s="351"/>
      <c r="AF2" s="17"/>
      <c r="AG2" s="17"/>
      <c r="AH2" s="207" t="s">
        <v>672</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57"/>
      <c r="S3" s="357"/>
      <c r="T3" s="102">
        <v>0.05</v>
      </c>
      <c r="U3" s="102">
        <v>0.95</v>
      </c>
      <c r="V3" s="102">
        <v>0.1</v>
      </c>
      <c r="W3" s="102">
        <v>0.2</v>
      </c>
      <c r="X3" s="102">
        <v>0.3</v>
      </c>
      <c r="Y3" s="102">
        <v>0.4</v>
      </c>
      <c r="Z3" s="102">
        <v>0.5</v>
      </c>
      <c r="AA3" s="102">
        <v>0.6</v>
      </c>
      <c r="AB3" s="102">
        <v>0.7</v>
      </c>
      <c r="AC3" s="102">
        <v>0.8</v>
      </c>
      <c r="AD3" s="102">
        <v>0.9</v>
      </c>
      <c r="AE3" s="102">
        <v>0.99</v>
      </c>
      <c r="AF3" s="17"/>
      <c r="AG3" s="17"/>
      <c r="AH3" s="207" t="s">
        <v>675</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673</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676</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332" t="s">
        <v>823</v>
      </c>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677</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678</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679</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680</v>
      </c>
      <c r="D16" s="65">
        <f>IF(AND($D$13&gt;0,$D$14&gt;0,$D$13&lt;$D$14,NOT($P$4="")),IF($G$4="R",_xlfn.BETA.DIST($D$13,$M$4,$N$4,TRUE,$B$4,$D$4),_xlfn.BETA.DIST($D$13,$N$4,$M$4,TRUE,$B$4,$D$4)),"")</f>
        <v>0.20203478566595262</v>
      </c>
      <c r="E16" s="17"/>
      <c r="F16" s="209" t="s">
        <v>681</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682</v>
      </c>
      <c r="D17" s="64">
        <f>IF(AND($D$13&gt;0,$D$14&gt;0,$D$13&lt;$D$14,NOT($P$4="")),1-IF($G$4="R",_xlfn.BETA.DIST($D$14,$M$4,$N$4,TRUE,$B$4,$D$4),_xlfn.BETA.DIST($D$14,$N$4,$M$4,TRUE,$B$4,$D$4)),"")</f>
        <v>0.19790375264589588</v>
      </c>
      <c r="E17" s="17"/>
      <c r="F17" s="209" t="s">
        <v>683</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3.0.1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41" t="s">
        <v>131</v>
      </c>
      <c r="C26" s="341"/>
      <c r="D26" s="341"/>
      <c r="E26" s="341"/>
      <c r="F26" s="341"/>
      <c r="G26" s="341"/>
      <c r="H26" s="341"/>
      <c r="I26" s="341"/>
      <c r="J26" s="341"/>
      <c r="K26" s="341"/>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41" t="s">
        <v>130</v>
      </c>
      <c r="C27" s="341"/>
      <c r="D27" s="341"/>
      <c r="E27" s="341"/>
      <c r="F27" s="341"/>
      <c r="G27" s="341"/>
      <c r="H27" s="341"/>
      <c r="I27" s="341"/>
      <c r="J27" s="341"/>
      <c r="K27" s="341"/>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41" t="s">
        <v>90</v>
      </c>
      <c r="C28" s="341"/>
      <c r="D28" s="341"/>
      <c r="E28" s="341"/>
      <c r="F28" s="341"/>
      <c r="G28" s="341"/>
      <c r="H28" s="341"/>
      <c r="I28" s="341"/>
      <c r="J28" s="341"/>
      <c r="K28" s="341"/>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41" t="s">
        <v>143</v>
      </c>
      <c r="C29" s="341"/>
      <c r="D29" s="341"/>
      <c r="E29" s="341"/>
      <c r="F29" s="341"/>
      <c r="G29" s="341"/>
      <c r="H29" s="341"/>
      <c r="I29" s="341"/>
      <c r="J29" s="341"/>
      <c r="K29" s="341"/>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41" t="s">
        <v>749</v>
      </c>
      <c r="C30" s="341"/>
      <c r="D30" s="341"/>
      <c r="E30" s="341"/>
      <c r="F30" s="341"/>
      <c r="G30" s="341"/>
      <c r="H30" s="341"/>
      <c r="I30" s="341"/>
      <c r="J30" s="341"/>
      <c r="K30" s="341"/>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144</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145</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146</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684</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685</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686</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40" t="s">
        <v>719</v>
      </c>
      <c r="C40" s="340"/>
      <c r="D40" s="340"/>
      <c r="E40" s="340"/>
      <c r="F40" s="340"/>
      <c r="G40" s="340"/>
      <c r="H40" s="340"/>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5"/>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9.140625" hidden="1" customWidth="1"/>
  </cols>
  <sheetData>
    <row r="1" spans="1:439" ht="24" customHeight="1" x14ac:dyDescent="0.25">
      <c r="A1" s="55"/>
      <c r="B1" s="112" t="s">
        <v>833</v>
      </c>
      <c r="C1" s="17"/>
      <c r="D1" s="17"/>
      <c r="E1" s="17"/>
      <c r="F1" s="17"/>
      <c r="G1" s="18"/>
      <c r="H1" s="17"/>
      <c r="I1" s="17"/>
      <c r="J1" s="17"/>
      <c r="K1" s="18"/>
      <c r="L1" s="17"/>
      <c r="M1" s="17"/>
      <c r="N1" s="17"/>
      <c r="O1" s="17"/>
      <c r="P1" s="17"/>
      <c r="Q1" s="17"/>
      <c r="R1" s="17"/>
      <c r="S1" s="17"/>
      <c r="T1" s="347" t="s">
        <v>77</v>
      </c>
      <c r="U1" s="348"/>
      <c r="V1" s="354" t="str">
        <f>VLOOKUP(T1,VLookups!A30:C31,3,FALSE)</f>
        <v>Show the likelihood that the SPERT estimates will be EQUAL TO or GREATER THAN an uncertainty</v>
      </c>
      <c r="W1" s="354"/>
      <c r="X1" s="354"/>
      <c r="Y1" s="354"/>
      <c r="Z1" s="354"/>
      <c r="AA1" s="354"/>
      <c r="AB1" s="354"/>
      <c r="AC1" s="354"/>
      <c r="AD1" s="354"/>
      <c r="AE1" s="354"/>
      <c r="AF1" s="354"/>
      <c r="AG1" s="354"/>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56" t="s">
        <v>15</v>
      </c>
      <c r="U2" s="356" t="s">
        <v>69</v>
      </c>
      <c r="V2" s="351" t="s">
        <v>138</v>
      </c>
      <c r="W2" s="351"/>
      <c r="X2" s="351"/>
      <c r="Y2" s="351"/>
      <c r="Z2" s="351"/>
      <c r="AA2" s="351"/>
      <c r="AB2" s="351"/>
      <c r="AC2" s="351"/>
      <c r="AD2" s="351"/>
      <c r="AE2" s="351"/>
      <c r="AF2" s="351"/>
      <c r="AG2" s="351"/>
      <c r="AH2" s="17"/>
      <c r="AI2" s="17"/>
      <c r="AJ2" s="207" t="s">
        <v>672</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762</v>
      </c>
      <c r="S3" s="288" t="s">
        <v>763</v>
      </c>
      <c r="T3" s="357"/>
      <c r="U3" s="357"/>
      <c r="V3" s="102">
        <v>0.05</v>
      </c>
      <c r="W3" s="102">
        <v>0.95</v>
      </c>
      <c r="X3" s="102">
        <v>0.1</v>
      </c>
      <c r="Y3" s="102">
        <v>0.2</v>
      </c>
      <c r="Z3" s="102">
        <v>0.3</v>
      </c>
      <c r="AA3" s="102">
        <v>0.4</v>
      </c>
      <c r="AB3" s="102">
        <v>0.5</v>
      </c>
      <c r="AC3" s="102">
        <v>0.6</v>
      </c>
      <c r="AD3" s="102">
        <v>0.7</v>
      </c>
      <c r="AE3" s="102">
        <v>0.8</v>
      </c>
      <c r="AF3" s="102">
        <v>0.9</v>
      </c>
      <c r="AG3" s="102">
        <v>0.99</v>
      </c>
      <c r="AH3" s="17"/>
      <c r="AI3" s="17"/>
      <c r="AJ3" s="207" t="s">
        <v>675</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673</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834</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89">
        <f ca="1">RAND()</f>
        <v>0.93408345908610391</v>
      </c>
      <c r="S4" s="290">
        <f ca="1">IF(OR($M4="",$N4=""),"",_xlfn.BETA.INV(ABS(VLOOKUP($T$1,VLookups!$A$30:$B$31,2,FALSE)-R4),IF($G4="L",$N4,$M4),IF($G4="L",$M4,$N4),$B4,$D4))</f>
        <v>181.05593733450337</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IF(AND($D$34&gt;0,$D$35&gt;0),IF(OR(AK4&lt;$D$34,AK4=$D$34),ID4,0),"")</f>
        <v>0</v>
      </c>
      <c r="IE5" s="210">
        <f t="shared" ref="IE5:KP5" si="8">IF(AND($D$34&gt;0,$D$35&gt;0),IF(OR(AL4&lt;$D$34,AL4=$D$34),IE4,0),"")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IF(AND($D$34&gt;0,$D$35&gt;0),IF(OR(CX4&lt;$D$34,CX4=$D$34),KQ4,0),"")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IF(AND($D$34&gt;0,$D$35&gt;0),IF(OR(FJ4&lt;$D$34,FJ4=$D$34),NC4,0),"")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IF(AND($D$34&gt;0,$D$35&gt;0),IF(OR(HV4&lt;$D$34,HV4=$D$34),PO4,0),"")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IF(AND($D$34&gt;0,$D$35&gt;0),IF(AND(AK4&gt;$D$34,OR(AK4&lt;$D$35,AK4=$D$35)),ID4,0),"")</f>
        <v>0</v>
      </c>
      <c r="IE6" s="210">
        <f t="shared" ref="IE6:KP6" si="12">IF(AND($D$34&gt;0,$D$35&gt;0),IF(AND(AL4&gt;$D$34,OR(AL4&lt;$D$35,AL4=$D$35)),IE4,0),"")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IF(AND($D$34&gt;0,$D$35&gt;0),IF(AND(CX4&gt;$D$34,OR(CX4&lt;$D$35,CX4=$D$35)),KQ4,0),"")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IF(AND($D$34&gt;0,$D$35&gt;0),IF(AND(FJ4&gt;$D$34,OR(FJ4&lt;$D$35,FJ4=$D$35)),NC4,0),"")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IF(AND($D$34&gt;0,$D$35&gt;0),IF(AND(HV4&gt;$D$34,OR(HV4&lt;$D$35,HV4=$D$35)),PO4,0),"")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332" t="s">
        <v>823</v>
      </c>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IF(AND($D$34&gt;0,$D$35&gt;0),IF(AND(AK4&gt;$D$35),ID4,0),"")</f>
        <v>0</v>
      </c>
      <c r="IE7" s="210">
        <f t="shared" ref="IE7:KP7" si="16">IF(AND($D$34&gt;0,$D$35&gt;0),IF(AND(AL4&gt;$D$35),IE4,0),"")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IF(AND($D$34&gt;0,$D$35&gt;0),IF(AND(CX4&gt;$D$35),KQ4,0),"")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IF(AND($D$34&gt;0,$D$35&gt;0),IF(AND(FJ4&gt;$D$35),NC4,0),"")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IF(AND($D$34&gt;0,$D$35&gt;0),IF(AND(HV4&gt;$D$35),PO4,0),"")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334"/>
      <c r="C8" s="334"/>
      <c r="D8" s="334"/>
      <c r="E8" s="56"/>
      <c r="F8" s="56"/>
      <c r="K8" s="56"/>
      <c r="L8" s="56"/>
      <c r="M8" s="56"/>
      <c r="N8" s="56"/>
      <c r="O8" s="56"/>
      <c r="P8" s="56"/>
      <c r="Q8" s="56"/>
      <c r="R8" s="56"/>
      <c r="S8" s="56"/>
      <c r="T8" s="56"/>
      <c r="U8" s="56"/>
      <c r="V8" s="364" t="str">
        <f>VLOOKUP(T1,VLookups!A30:L31,12,FALSE)</f>
        <v>Show the percentage of simulated trials that were EQUAL TO or LESS THAN the SPERT estimates above</v>
      </c>
      <c r="W8" s="364"/>
      <c r="X8" s="364"/>
      <c r="Y8" s="364"/>
      <c r="Z8" s="364"/>
      <c r="AA8" s="364"/>
      <c r="AB8" s="364"/>
      <c r="AC8" s="364"/>
      <c r="AD8" s="364"/>
      <c r="AE8" s="364"/>
      <c r="AF8" s="364"/>
      <c r="AG8" s="364"/>
      <c r="AH8" s="17"/>
      <c r="AI8" s="17"/>
      <c r="AJ8" s="17"/>
      <c r="ID8" s="211">
        <f t="shared" ref="ID8:KO8" si="20">MAX(ID5:ID7)</f>
        <v>0</v>
      </c>
      <c r="IE8" s="211">
        <f t="shared" si="20"/>
        <v>6.9836706451630363E-5</v>
      </c>
      <c r="IF8" s="211">
        <f t="shared" si="20"/>
        <v>1.9456516406249967E-4</v>
      </c>
      <c r="IG8" s="211">
        <f t="shared" si="20"/>
        <v>3.5205059356209934E-4</v>
      </c>
      <c r="IH8" s="211">
        <f t="shared" si="20"/>
        <v>5.3380510324048587E-4</v>
      </c>
      <c r="II8" s="211">
        <f t="shared" si="20"/>
        <v>7.3465486838336527E-4</v>
      </c>
      <c r="IJ8" s="211">
        <f t="shared" si="20"/>
        <v>9.5094759777825067E-4</v>
      </c>
      <c r="IK8" s="211">
        <f t="shared" si="20"/>
        <v>1.1798953983468475E-3</v>
      </c>
      <c r="IL8" s="211">
        <f t="shared" si="20"/>
        <v>1.4192640000000047E-3</v>
      </c>
      <c r="IM8" s="211">
        <f t="shared" si="20"/>
        <v>1.6672026280915252E-3</v>
      </c>
      <c r="IN8" s="211">
        <f t="shared" si="20"/>
        <v>1.9221413571625591E-3</v>
      </c>
      <c r="IO8" s="211">
        <f t="shared" si="20"/>
        <v>2.1827246877764621E-3</v>
      </c>
      <c r="IP8" s="211">
        <f t="shared" si="20"/>
        <v>2.4477662205629244E-3</v>
      </c>
      <c r="IQ8" s="211">
        <f t="shared" si="20"/>
        <v>2.7162164082067874E-3</v>
      </c>
      <c r="IR8" s="211">
        <f t="shared" si="20"/>
        <v>2.9871388243808373E-3</v>
      </c>
      <c r="IS8" s="211">
        <f t="shared" si="20"/>
        <v>3.2596922062817662E-3</v>
      </c>
      <c r="IT8" s="211">
        <f t="shared" si="20"/>
        <v>3.5331165435501378E-3</v>
      </c>
      <c r="IU8" s="211">
        <f t="shared" si="20"/>
        <v>3.806722083879166E-3</v>
      </c>
      <c r="IV8" s="211">
        <f t="shared" si="20"/>
        <v>4.0798804921875244E-3</v>
      </c>
      <c r="IW8" s="211">
        <f t="shared" si="20"/>
        <v>4.3520176333624004E-3</v>
      </c>
      <c r="IX8" s="211">
        <f t="shared" si="20"/>
        <v>4.6226076015164789E-3</v>
      </c>
      <c r="IY8" s="211">
        <f t="shared" si="20"/>
        <v>4.8911677217810577E-3</v>
      </c>
      <c r="IZ8" s="211">
        <f t="shared" si="20"/>
        <v>5.1572543218014666E-3</v>
      </c>
      <c r="JA8" s="211">
        <f t="shared" si="20"/>
        <v>5.4204591202497137E-3</v>
      </c>
      <c r="JB8" s="211">
        <f t="shared" si="20"/>
        <v>5.6804061156900025E-3</v>
      </c>
      <c r="JC8" s="211">
        <f t="shared" si="20"/>
        <v>5.9367488854465533E-3</v>
      </c>
      <c r="JD8" s="211">
        <f t="shared" si="20"/>
        <v>6.1891682236417302E-3</v>
      </c>
      <c r="JE8" s="211">
        <f t="shared" si="20"/>
        <v>6.4373700622530582E-3</v>
      </c>
      <c r="JF8" s="211">
        <f t="shared" si="20"/>
        <v>6.6810836302199144E-3</v>
      </c>
      <c r="JG8" s="211">
        <f t="shared" si="20"/>
        <v>6.9200598142476321E-3</v>
      </c>
      <c r="JH8" s="211">
        <f t="shared" si="20"/>
        <v>7.1540696916680673E-3</v>
      </c>
      <c r="JI8" s="211">
        <f t="shared" si="20"/>
        <v>7.3829032109946711E-3</v>
      </c>
      <c r="JJ8" s="211">
        <f t="shared" si="20"/>
        <v>7.6063680000000395E-3</v>
      </c>
      <c r="JK8" s="211">
        <f t="shared" si="20"/>
        <v>7.8242882844982951E-3</v>
      </c>
      <c r="JL8" s="211">
        <f t="shared" si="20"/>
        <v>8.0365039037207566E-3</v>
      </c>
      <c r="JM8" s="211">
        <f t="shared" si="20"/>
        <v>8.2428694103730601E-3</v>
      </c>
      <c r="JN8" s="211">
        <f t="shared" si="20"/>
        <v>8.4432532452619231E-3</v>
      </c>
      <c r="JO8" s="211">
        <f t="shared" si="20"/>
        <v>8.6375369778624693E-3</v>
      </c>
      <c r="JP8" s="211">
        <f t="shared" si="20"/>
        <v>8.825614605425804E-3</v>
      </c>
      <c r="JQ8" s="211">
        <f t="shared" si="20"/>
        <v>9.0073919042504176E-3</v>
      </c>
      <c r="JR8" s="211">
        <f t="shared" si="20"/>
        <v>9.1827858275991773E-3</v>
      </c>
      <c r="JS8" s="211">
        <f t="shared" si="20"/>
        <v>9.3517239454662237E-3</v>
      </c>
      <c r="JT8" s="211">
        <f t="shared" si="20"/>
        <v>9.514143922009527E-3</v>
      </c>
      <c r="JU8" s="211">
        <f t="shared" si="20"/>
        <v>9.6699930269848345E-3</v>
      </c>
      <c r="JV8" s="211">
        <f t="shared" si="20"/>
        <v>9.8192276779604671E-3</v>
      </c>
      <c r="JW8" s="211">
        <f t="shared" si="20"/>
        <v>9.9618130104728794E-3</v>
      </c>
      <c r="JX8" s="211">
        <f t="shared" si="20"/>
        <v>1.0097722473610463E-2</v>
      </c>
      <c r="JY8" s="211">
        <f t="shared" si="20"/>
        <v>1.0226937448795805E-2</v>
      </c>
      <c r="JZ8" s="211">
        <f t="shared" si="20"/>
        <v>1.0349446889781925E-2</v>
      </c>
      <c r="KA8" s="211">
        <f t="shared" si="20"/>
        <v>1.0465246982091288E-2</v>
      </c>
      <c r="KB8" s="211">
        <f t="shared" si="20"/>
        <v>1.0574340820312535E-2</v>
      </c>
      <c r="KC8" s="211">
        <f t="shared" si="20"/>
        <v>1.0676738101832801E-2</v>
      </c>
      <c r="KD8" s="211">
        <f t="shared" si="20"/>
        <v>1.0772454835726589E-2</v>
      </c>
      <c r="KE8" s="211">
        <f t="shared" si="20"/>
        <v>1.0861513065648079E-2</v>
      </c>
      <c r="KF8" s="211">
        <f t="shared" si="20"/>
        <v>1.094394060568501E-2</v>
      </c>
      <c r="KG8" s="211">
        <f t="shared" si="20"/>
        <v>1.1019770788230663E-2</v>
      </c>
      <c r="KH8" s="211">
        <f t="shared" si="20"/>
        <v>1.1089042223017848E-2</v>
      </c>
      <c r="KI8" s="211">
        <f t="shared" si="20"/>
        <v>1.1151798566536522E-2</v>
      </c>
      <c r="KJ8" s="211">
        <f t="shared" si="20"/>
        <v>1.1208088301125928E-2</v>
      </c>
      <c r="KK8" s="211">
        <f t="shared" si="20"/>
        <v>1.1257964523094039E-2</v>
      </c>
      <c r="KL8" s="211">
        <f t="shared" si="20"/>
        <v>1.1301484739272631E-2</v>
      </c>
      <c r="KM8" s="211">
        <f t="shared" si="20"/>
        <v>1.1338710671465926E-2</v>
      </c>
      <c r="KN8" s="211">
        <f t="shared" si="20"/>
        <v>1.1369708068295667E-2</v>
      </c>
      <c r="KO8" s="211">
        <f t="shared" si="20"/>
        <v>1.1394546523985638E-2</v>
      </c>
      <c r="KP8" s="211">
        <f t="shared" ref="KP8:NA8" si="21">MAX(KP5:KP7)</f>
        <v>1.1413299303665168E-2</v>
      </c>
      <c r="KQ8" s="211">
        <f t="shared" si="21"/>
        <v>1.1426043174803965E-2</v>
      </c>
      <c r="KR8" s="211">
        <f t="shared" si="21"/>
        <v>1.1432858244420531E-2</v>
      </c>
      <c r="KS8" s="211">
        <f t="shared" si="21"/>
        <v>1.1433827801733411E-2</v>
      </c>
      <c r="KT8" s="211">
        <f t="shared" si="21"/>
        <v>1.1429038165949073E-2</v>
      </c>
      <c r="KU8" s="211">
        <f t="shared" si="21"/>
        <v>1.1418578538902749E-2</v>
      </c>
      <c r="KV8" s="211">
        <f t="shared" si="21"/>
        <v>1.1402540862288821E-2</v>
      </c>
      <c r="KW8" s="211">
        <f t="shared" si="21"/>
        <v>1.1381019679236045E-2</v>
      </c>
      <c r="KX8" s="211">
        <f t="shared" si="21"/>
        <v>1.1354111999999993E-2</v>
      </c>
      <c r="KY8" s="211">
        <f t="shared" si="21"/>
        <v>1.1321917171560595E-2</v>
      </c>
      <c r="KZ8" s="211">
        <f t="shared" si="21"/>
        <v>1.1284536750927075E-2</v>
      </c>
      <c r="LA8" s="211">
        <f t="shared" si="21"/>
        <v>1.1242074381965665E-2</v>
      </c>
      <c r="LB8" s="211">
        <f t="shared" si="21"/>
        <v>1.1194635675577588E-2</v>
      </c>
      <c r="LC8" s="211">
        <f t="shared" si="21"/>
        <v>1.1142328093065916E-2</v>
      </c>
      <c r="LD8" s="211">
        <f t="shared" si="21"/>
        <v>1.1085260832540144E-2</v>
      </c>
      <c r="LE8" s="211">
        <f t="shared" si="21"/>
        <v>1.102354471821684E-2</v>
      </c>
      <c r="LF8" s="211">
        <f t="shared" si="21"/>
        <v>1.0957292092483407E-2</v>
      </c>
      <c r="LG8" s="211">
        <f t="shared" si="21"/>
        <v>1.0886616710600103E-2</v>
      </c>
      <c r="LH8" s="211">
        <f t="shared" si="21"/>
        <v>1.0811633637922988E-2</v>
      </c>
      <c r="LI8" s="211">
        <f t="shared" si="21"/>
        <v>1.0732459149537315E-2</v>
      </c>
      <c r="LJ8" s="211">
        <f t="shared" si="21"/>
        <v>1.0649210632197457E-2</v>
      </c>
      <c r="LK8" s="211">
        <f t="shared" si="21"/>
        <v>1.0562006488475273E-2</v>
      </c>
      <c r="LL8" s="211">
        <f t="shared" si="21"/>
        <v>1.0470966043024544E-2</v>
      </c>
      <c r="LM8" s="211">
        <f t="shared" si="21"/>
        <v>1.0376209450874151E-2</v>
      </c>
      <c r="LN8" s="211">
        <f t="shared" si="21"/>
        <v>1.0277857607667591E-2</v>
      </c>
      <c r="LO8" s="211">
        <f t="shared" si="21"/>
        <v>1.0176032061770816E-2</v>
      </c>
      <c r="LP8" s="211">
        <f t="shared" si="21"/>
        <v>1.0070854928174697E-2</v>
      </c>
      <c r="LQ8" s="211">
        <f t="shared" si="21"/>
        <v>9.9624488041221947E-3</v>
      </c>
      <c r="LR8" s="211">
        <f t="shared" si="21"/>
        <v>9.8509366863941336E-3</v>
      </c>
      <c r="LS8" s="211">
        <f t="shared" si="21"/>
        <v>9.7364418901907286E-3</v>
      </c>
      <c r="LT8" s="211">
        <f t="shared" si="21"/>
        <v>9.6190879695494096E-3</v>
      </c>
      <c r="LU8" s="211">
        <f t="shared" si="21"/>
        <v>9.4989986392422995E-3</v>
      </c>
      <c r="LV8" s="211">
        <f t="shared" si="21"/>
        <v>9.3762976980997538E-3</v>
      </c>
      <c r="LW8" s="211">
        <f t="shared" si="21"/>
        <v>9.2511089537087032E-3</v>
      </c>
      <c r="LX8" s="211">
        <f t="shared" si="21"/>
        <v>9.123556148437427E-3</v>
      </c>
      <c r="LY8" s="211">
        <f t="shared" si="21"/>
        <v>8.9937628867402843E-3</v>
      </c>
      <c r="LZ8" s="211">
        <f t="shared" si="21"/>
        <v>8.8618525636985183E-3</v>
      </c>
      <c r="MA8" s="211">
        <f t="shared" si="21"/>
        <v>8.7279482947550686E-3</v>
      </c>
      <c r="MB8" s="211">
        <f t="shared" si="21"/>
        <v>8.5921728466033208E-3</v>
      </c>
      <c r="MC8" s="211">
        <f t="shared" si="21"/>
        <v>8.4546485691917271E-3</v>
      </c>
      <c r="MD8" s="211">
        <f t="shared" si="21"/>
        <v>8.3154973288076146E-3</v>
      </c>
      <c r="ME8" s="211">
        <f t="shared" si="21"/>
        <v>8.1748404422055908E-3</v>
      </c>
      <c r="MF8" s="211">
        <f t="shared" si="21"/>
        <v>8.0327986117470565E-3</v>
      </c>
      <c r="MG8" s="211">
        <f t="shared" si="21"/>
        <v>7.8894918615191323E-3</v>
      </c>
      <c r="MH8" s="211">
        <f t="shared" si="21"/>
        <v>7.7450394744025142E-3</v>
      </c>
      <c r="MI8" s="211">
        <f t="shared" si="21"/>
        <v>7.5995599300590017E-3</v>
      </c>
      <c r="MJ8" s="211">
        <f t="shared" si="21"/>
        <v>7.4531708438110239E-3</v>
      </c>
      <c r="MK8" s="211">
        <f t="shared" si="21"/>
        <v>7.3059889063862111E-3</v>
      </c>
      <c r="ML8" s="211">
        <f t="shared" si="21"/>
        <v>7.1581298245015209E-3</v>
      </c>
      <c r="MM8" s="211">
        <f t="shared" si="21"/>
        <v>7.00970826226227E-3</v>
      </c>
      <c r="MN8" s="211">
        <f t="shared" si="21"/>
        <v>6.8608377833525528E-3</v>
      </c>
      <c r="MO8" s="211">
        <f t="shared" si="21"/>
        <v>6.7116307939943769E-3</v>
      </c>
      <c r="MP8" s="211">
        <f t="shared" si="21"/>
        <v>6.56219848665385E-3</v>
      </c>
      <c r="MQ8" s="211">
        <f t="shared" si="21"/>
        <v>6.4126507844734478E-3</v>
      </c>
      <c r="MR8" s="211">
        <f t="shared" si="21"/>
        <v>6.2630962864104606E-3</v>
      </c>
      <c r="MS8" s="211">
        <f t="shared" si="21"/>
        <v>6.1136422130621598E-3</v>
      </c>
      <c r="MT8" s="211">
        <f t="shared" si="21"/>
        <v>5.9643943531593156E-3</v>
      </c>
      <c r="MU8" s="211">
        <f t="shared" si="21"/>
        <v>5.8154570107100539E-3</v>
      </c>
      <c r="MV8" s="211">
        <f t="shared" si="21"/>
        <v>5.666932952777046E-3</v>
      </c>
      <c r="MW8" s="211">
        <f t="shared" si="21"/>
        <v>5.5189233578713352E-3</v>
      </c>
      <c r="MX8" s="211">
        <f t="shared" si="21"/>
        <v>5.3715277649470086E-3</v>
      </c>
      <c r="MY8" s="211">
        <f t="shared" si="21"/>
        <v>5.2248440229812664E-3</v>
      </c>
      <c r="MZ8" s="211">
        <f t="shared" si="21"/>
        <v>5.0789682411251239E-3</v>
      </c>
      <c r="NA8" s="211">
        <f t="shared" si="21"/>
        <v>4.9339947394104978E-3</v>
      </c>
      <c r="NB8" s="211">
        <f t="shared" ref="NB8:PM8" si="22">MAX(NB5:NB7)</f>
        <v>4.7900159999998883E-3</v>
      </c>
      <c r="NC8" s="211">
        <f t="shared" si="22"/>
        <v>4.6471226189653504E-3</v>
      </c>
      <c r="ND8" s="211">
        <f t="shared" si="22"/>
        <v>4.5054032585839874E-3</v>
      </c>
      <c r="NE8" s="211">
        <f t="shared" si="22"/>
        <v>4.3649446001375446E-3</v>
      </c>
      <c r="NF8" s="211">
        <f t="shared" si="22"/>
        <v>4.2258312972041495E-3</v>
      </c>
      <c r="NG8" s="211">
        <f t="shared" si="22"/>
        <v>4.0881459294306423E-3</v>
      </c>
      <c r="NH8" s="211">
        <f t="shared" si="22"/>
        <v>3.9519689567743274E-3</v>
      </c>
      <c r="NI8" s="211">
        <f t="shared" si="22"/>
        <v>3.8173786742033331E-3</v>
      </c>
      <c r="NJ8" s="211">
        <f t="shared" si="22"/>
        <v>3.6844511668451714E-3</v>
      </c>
      <c r="NK8" s="211">
        <f t="shared" si="22"/>
        <v>3.5532602655733159E-3</v>
      </c>
      <c r="NL8" s="211">
        <f t="shared" si="22"/>
        <v>3.423877503022088E-3</v>
      </c>
      <c r="NM8" s="211">
        <f t="shared" si="22"/>
        <v>3.2963720700203598E-3</v>
      </c>
      <c r="NN8" s="211">
        <f t="shared" si="22"/>
        <v>3.1708107724348956E-3</v>
      </c>
      <c r="NO8" s="211">
        <f t="shared" si="22"/>
        <v>3.047257988414427E-3</v>
      </c>
      <c r="NP8" s="211">
        <f t="shared" si="22"/>
        <v>2.9257756260259288E-3</v>
      </c>
      <c r="NQ8" s="211">
        <f t="shared" si="22"/>
        <v>2.8064230812746794E-3</v>
      </c>
      <c r="NR8" s="211">
        <f t="shared" si="22"/>
        <v>2.6892571965000784E-3</v>
      </c>
      <c r="NS8" s="211">
        <f t="shared" si="22"/>
        <v>2.574332219139319E-3</v>
      </c>
      <c r="NT8" s="211">
        <f t="shared" si="22"/>
        <v>2.4616997608514048E-3</v>
      </c>
      <c r="NU8" s="211">
        <f t="shared" si="22"/>
        <v>2.3514087569940288E-3</v>
      </c>
      <c r="NV8" s="211">
        <f t="shared" si="22"/>
        <v>2.2435054264462518E-3</v>
      </c>
      <c r="NW8" s="211">
        <f t="shared" si="22"/>
        <v>2.1380332317699458E-3</v>
      </c>
      <c r="NX8" s="211">
        <f t="shared" si="22"/>
        <v>2.0350328397033329E-3</v>
      </c>
      <c r="NY8" s="211">
        <f t="shared" si="22"/>
        <v>1.9345420819800022E-3</v>
      </c>
      <c r="NZ8" s="211">
        <f t="shared" si="22"/>
        <v>1.8365959164671126E-3</v>
      </c>
      <c r="OA8" s="211">
        <f t="shared" si="22"/>
        <v>1.7412263886165103E-3</v>
      </c>
      <c r="OB8" s="211">
        <f t="shared" si="22"/>
        <v>1.6484625932228322E-3</v>
      </c>
      <c r="OC8" s="211">
        <f t="shared" si="22"/>
        <v>1.5583306364826985E-3</v>
      </c>
      <c r="OD8" s="211">
        <f t="shared" si="22"/>
        <v>1.4708535983493491E-3</v>
      </c>
      <c r="OE8" s="211">
        <f t="shared" si="22"/>
        <v>1.386051495177188E-3</v>
      </c>
      <c r="OF8" s="211">
        <f t="shared" si="22"/>
        <v>1.303941242650847E-3</v>
      </c>
      <c r="OG8" s="211">
        <f t="shared" si="22"/>
        <v>1.2245366189935724E-3</v>
      </c>
      <c r="OH8" s="211">
        <f t="shared" si="22"/>
        <v>1.147848228449818E-3</v>
      </c>
      <c r="OI8" s="211">
        <f t="shared" si="22"/>
        <v>1.0738834650371261E-3</v>
      </c>
      <c r="OJ8" s="211">
        <f t="shared" si="22"/>
        <v>1.0026464765624317E-3</v>
      </c>
      <c r="OK8" s="211">
        <f t="shared" si="22"/>
        <v>9.3413812889813191E-4</v>
      </c>
      <c r="OL8" s="211">
        <f t="shared" si="22"/>
        <v>8.6835597051334223E-4</v>
      </c>
      <c r="OM8" s="211">
        <f t="shared" si="22"/>
        <v>8.0529419725587973E-4</v>
      </c>
      <c r="ON8" s="211">
        <f t="shared" si="22"/>
        <v>7.4494361738062012E-4</v>
      </c>
      <c r="OO8" s="211">
        <f t="shared" si="22"/>
        <v>6.8729161682002933E-4</v>
      </c>
      <c r="OP8" s="211">
        <f t="shared" si="22"/>
        <v>6.3232212469273123E-4</v>
      </c>
      <c r="OQ8" s="211">
        <f t="shared" si="22"/>
        <v>5.8001557904609072E-4</v>
      </c>
      <c r="OR8" s="211">
        <f t="shared" si="22"/>
        <v>5.3034889282889267E-4</v>
      </c>
      <c r="OS8" s="211">
        <f t="shared" si="22"/>
        <v>4.832954200903114E-4</v>
      </c>
      <c r="OT8" s="211">
        <f t="shared" si="22"/>
        <v>4.3882492240141668E-4</v>
      </c>
      <c r="OU8" s="211">
        <f t="shared" si="22"/>
        <v>3.9690353549560678E-4</v>
      </c>
      <c r="OV8" s="211">
        <f t="shared" si="22"/>
        <v>3.5749373612439279E-4</v>
      </c>
      <c r="OW8" s="211">
        <f t="shared" si="22"/>
        <v>3.2055430912509219E-4</v>
      </c>
      <c r="OX8" s="211">
        <f t="shared" si="22"/>
        <v>2.8604031469703595E-4</v>
      </c>
      <c r="OY8" s="211">
        <f t="shared" si="22"/>
        <v>2.5390305588299906E-4</v>
      </c>
      <c r="OZ8" s="211">
        <f t="shared" si="22"/>
        <v>2.2409004625261627E-4</v>
      </c>
      <c r="PA8" s="211">
        <f t="shared" si="22"/>
        <v>1.9654497778465025E-4</v>
      </c>
      <c r="PB8" s="211">
        <f t="shared" si="22"/>
        <v>1.712076889450268E-4</v>
      </c>
      <c r="PC8" s="211">
        <f t="shared" si="22"/>
        <v>1.4801413295763698E-4</v>
      </c>
      <c r="PD8" s="211">
        <f t="shared" si="22"/>
        <v>1.2689634626496466E-4</v>
      </c>
      <c r="PE8" s="211">
        <f t="shared" si="22"/>
        <v>1.0778241717567791E-4</v>
      </c>
      <c r="PF8" s="211">
        <f t="shared" si="22"/>
        <v>9.059645469637426E-5</v>
      </c>
      <c r="PG8" s="211">
        <f t="shared" si="22"/>
        <v>7.5258557544739818E-5</v>
      </c>
      <c r="PH8" s="211">
        <f t="shared" si="22"/>
        <v>6.1684783341439675E-5</v>
      </c>
      <c r="PI8" s="211">
        <f t="shared" si="22"/>
        <v>4.9787117978121551E-5</v>
      </c>
      <c r="PJ8" s="211">
        <f t="shared" si="22"/>
        <v>3.9473445158965706E-5</v>
      </c>
      <c r="PK8" s="211">
        <f t="shared" si="22"/>
        <v>3.0647516113274256E-5</v>
      </c>
      <c r="PL8" s="211">
        <f t="shared" si="22"/>
        <v>2.3208919476644944E-5</v>
      </c>
      <c r="PM8" s="211">
        <f t="shared" si="22"/>
        <v>1.7053051338330089E-5</v>
      </c>
      <c r="PN8" s="211">
        <f t="shared" ref="PN8:PV8" si="23">MAX(PN5:PN7)</f>
        <v>1.2071085452430203E-5</v>
      </c>
      <c r="PO8" s="211">
        <f t="shared" si="23"/>
        <v>8.1499436106226591E-6</v>
      </c>
      <c r="PP8" s="211">
        <f t="shared" si="23"/>
        <v>5.1722661741730233E-6</v>
      </c>
      <c r="PQ8" s="211">
        <f t="shared" si="23"/>
        <v>3.0163827630272921E-6</v>
      </c>
      <c r="PR8" s="211">
        <f t="shared" si="23"/>
        <v>1.5562830998251105E-6</v>
      </c>
      <c r="PS8" s="211">
        <f t="shared" si="23"/>
        <v>6.6158800672104596E-7</v>
      </c>
      <c r="PT8" s="211">
        <f t="shared" si="23"/>
        <v>1.9752055294400951E-7</v>
      </c>
      <c r="PU8" s="211">
        <f t="shared" si="23"/>
        <v>2.4877351066866582E-8</v>
      </c>
      <c r="PV8" s="211">
        <f t="shared" si="23"/>
        <v>3.4382572416435196E-17</v>
      </c>
    </row>
    <row r="9" spans="1:439" s="83" customFormat="1" ht="15.75" x14ac:dyDescent="0.25">
      <c r="A9" s="325"/>
      <c r="B9" s="358" t="s">
        <v>816</v>
      </c>
      <c r="C9" s="359"/>
      <c r="D9" s="360"/>
      <c r="E9" s="325"/>
      <c r="F9" s="325"/>
      <c r="K9" s="325"/>
      <c r="L9" s="325"/>
      <c r="M9" s="325"/>
      <c r="N9" s="325"/>
      <c r="O9" s="325"/>
      <c r="P9" s="325"/>
      <c r="Q9" s="325"/>
      <c r="R9" s="325"/>
      <c r="S9" s="325"/>
      <c r="T9" s="325"/>
      <c r="U9" s="325"/>
      <c r="V9" s="361" t="s">
        <v>817</v>
      </c>
      <c r="W9" s="362"/>
      <c r="X9" s="362"/>
      <c r="Y9" s="362"/>
      <c r="Z9" s="362"/>
      <c r="AA9" s="362"/>
      <c r="AB9" s="362"/>
      <c r="AC9" s="362"/>
      <c r="AD9" s="362"/>
      <c r="AE9" s="362"/>
      <c r="AF9" s="362"/>
      <c r="AG9" s="363"/>
      <c r="AH9" s="82"/>
      <c r="AI9" s="82"/>
      <c r="AJ9" s="82"/>
      <c r="ID9" s="336"/>
      <c r="IE9" s="336"/>
      <c r="IF9" s="336"/>
      <c r="IG9" s="336"/>
      <c r="IH9" s="336"/>
      <c r="II9" s="336"/>
      <c r="IJ9" s="336"/>
      <c r="IK9" s="336"/>
      <c r="IL9" s="336"/>
      <c r="IM9" s="336"/>
      <c r="IN9" s="336"/>
      <c r="IO9" s="336"/>
      <c r="IP9" s="336"/>
      <c r="IQ9" s="336"/>
      <c r="IR9" s="336"/>
      <c r="IS9" s="336"/>
      <c r="IT9" s="336"/>
      <c r="IU9" s="336"/>
      <c r="IV9" s="336"/>
      <c r="IW9" s="336"/>
      <c r="IX9" s="336"/>
      <c r="IY9" s="336"/>
      <c r="IZ9" s="336"/>
      <c r="JA9" s="336"/>
      <c r="JB9" s="336"/>
      <c r="JC9" s="336"/>
      <c r="JD9" s="336"/>
      <c r="JE9" s="336"/>
      <c r="JF9" s="336"/>
      <c r="JG9" s="336"/>
      <c r="JH9" s="336"/>
      <c r="JI9" s="336"/>
      <c r="JJ9" s="336"/>
      <c r="JK9" s="336"/>
      <c r="JL9" s="336"/>
      <c r="JM9" s="336"/>
      <c r="JN9" s="336"/>
      <c r="JO9" s="336"/>
      <c r="JP9" s="336"/>
      <c r="JQ9" s="336"/>
      <c r="JR9" s="336"/>
      <c r="JS9" s="336"/>
      <c r="JT9" s="336"/>
      <c r="JU9" s="336"/>
      <c r="JV9" s="336"/>
      <c r="JW9" s="336"/>
      <c r="JX9" s="336"/>
      <c r="JY9" s="336"/>
      <c r="JZ9" s="336"/>
      <c r="KA9" s="336"/>
      <c r="KB9" s="336"/>
      <c r="KC9" s="336"/>
      <c r="KD9" s="336"/>
      <c r="KE9" s="336"/>
      <c r="KF9" s="336"/>
      <c r="KG9" s="336"/>
      <c r="KH9" s="336"/>
      <c r="KI9" s="336"/>
      <c r="KJ9" s="336"/>
      <c r="KK9" s="336"/>
      <c r="KL9" s="336"/>
      <c r="KM9" s="336"/>
      <c r="KN9" s="336"/>
      <c r="KO9" s="336"/>
      <c r="KP9" s="336"/>
      <c r="KQ9" s="336"/>
      <c r="KR9" s="336"/>
      <c r="KS9" s="336"/>
      <c r="KT9" s="336"/>
      <c r="KU9" s="336"/>
      <c r="KV9" s="336"/>
      <c r="KW9" s="336"/>
      <c r="KX9" s="336"/>
      <c r="KY9" s="336"/>
      <c r="KZ9" s="336"/>
      <c r="LA9" s="336"/>
      <c r="LB9" s="336"/>
      <c r="LC9" s="336"/>
      <c r="LD9" s="336"/>
      <c r="LE9" s="336"/>
      <c r="LF9" s="336"/>
      <c r="LG9" s="336"/>
      <c r="LH9" s="336"/>
      <c r="LI9" s="336"/>
      <c r="LJ9" s="336"/>
      <c r="LK9" s="336"/>
      <c r="LL9" s="336"/>
      <c r="LM9" s="336"/>
      <c r="LN9" s="336"/>
      <c r="LO9" s="336"/>
      <c r="LP9" s="336"/>
      <c r="LQ9" s="336"/>
      <c r="LR9" s="336"/>
      <c r="LS9" s="336"/>
      <c r="LT9" s="336"/>
      <c r="LU9" s="336"/>
      <c r="LV9" s="336"/>
      <c r="LW9" s="336"/>
      <c r="LX9" s="336"/>
      <c r="LY9" s="336"/>
      <c r="LZ9" s="336"/>
      <c r="MA9" s="336"/>
      <c r="MB9" s="336"/>
      <c r="MC9" s="336"/>
      <c r="MD9" s="336"/>
      <c r="ME9" s="336"/>
      <c r="MF9" s="336"/>
      <c r="MG9" s="336"/>
      <c r="MH9" s="336"/>
      <c r="MI9" s="336"/>
      <c r="MJ9" s="336"/>
      <c r="MK9" s="336"/>
      <c r="ML9" s="336"/>
      <c r="MM9" s="336"/>
      <c r="MN9" s="336"/>
      <c r="MO9" s="336"/>
      <c r="MP9" s="336"/>
      <c r="MQ9" s="336"/>
      <c r="MR9" s="336"/>
      <c r="MS9" s="336"/>
      <c r="MT9" s="336"/>
      <c r="MU9" s="336"/>
      <c r="MV9" s="336"/>
      <c r="MW9" s="336"/>
      <c r="MX9" s="336"/>
      <c r="MY9" s="336"/>
      <c r="MZ9" s="336"/>
      <c r="NA9" s="336"/>
      <c r="NB9" s="336"/>
      <c r="NC9" s="336"/>
      <c r="ND9" s="336"/>
      <c r="NE9" s="336"/>
      <c r="NF9" s="336"/>
      <c r="NG9" s="336"/>
      <c r="NH9" s="336"/>
      <c r="NI9" s="336"/>
      <c r="NJ9" s="336"/>
      <c r="NK9" s="336"/>
      <c r="NL9" s="336"/>
      <c r="NM9" s="336"/>
      <c r="NN9" s="336"/>
      <c r="NO9" s="336"/>
      <c r="NP9" s="336"/>
      <c r="NQ9" s="336"/>
      <c r="NR9" s="336"/>
      <c r="NS9" s="336"/>
      <c r="NT9" s="336"/>
      <c r="NU9" s="336"/>
      <c r="NV9" s="336"/>
      <c r="NW9" s="336"/>
      <c r="NX9" s="336"/>
      <c r="NY9" s="336"/>
      <c r="NZ9" s="336"/>
      <c r="OA9" s="336"/>
      <c r="OB9" s="336"/>
      <c r="OC9" s="336"/>
      <c r="OD9" s="336"/>
      <c r="OE9" s="336"/>
      <c r="OF9" s="336"/>
      <c r="OG9" s="336"/>
      <c r="OH9" s="336"/>
      <c r="OI9" s="336"/>
      <c r="OJ9" s="336"/>
      <c r="OK9" s="336"/>
      <c r="OL9" s="336"/>
      <c r="OM9" s="336"/>
      <c r="ON9" s="336"/>
      <c r="OO9" s="336"/>
      <c r="OP9" s="336"/>
      <c r="OQ9" s="336"/>
      <c r="OR9" s="336"/>
      <c r="OS9" s="336"/>
      <c r="OT9" s="336"/>
      <c r="OU9" s="336"/>
      <c r="OV9" s="336"/>
      <c r="OW9" s="336"/>
      <c r="OX9" s="336"/>
      <c r="OY9" s="336"/>
      <c r="OZ9" s="336"/>
      <c r="PA9" s="336"/>
      <c r="PB9" s="336"/>
      <c r="PC9" s="336"/>
      <c r="PD9" s="336"/>
      <c r="PE9" s="336"/>
      <c r="PF9" s="336"/>
      <c r="PG9" s="336"/>
      <c r="PH9" s="336"/>
      <c r="PI9" s="336"/>
      <c r="PJ9" s="336"/>
      <c r="PK9" s="336"/>
      <c r="PL9" s="336"/>
      <c r="PM9" s="336"/>
      <c r="PN9" s="336"/>
      <c r="PO9" s="336"/>
      <c r="PP9" s="336"/>
      <c r="PQ9" s="336"/>
      <c r="PR9" s="336"/>
      <c r="PS9" s="336"/>
      <c r="PT9" s="336"/>
      <c r="PU9" s="336"/>
      <c r="PV9" s="336"/>
    </row>
    <row r="10" spans="1:439" ht="15.75" x14ac:dyDescent="0.25">
      <c r="A10" s="56"/>
      <c r="E10" s="56"/>
      <c r="F10" s="56"/>
      <c r="K10" s="56"/>
      <c r="L10" s="56"/>
      <c r="M10" s="56"/>
      <c r="N10" s="56"/>
      <c r="O10" s="56"/>
      <c r="P10" s="56"/>
      <c r="Q10" s="56"/>
      <c r="R10" s="56"/>
      <c r="S10" s="56"/>
      <c r="T10" s="56"/>
      <c r="U10" s="56"/>
      <c r="V10" s="324">
        <f>IF(VLOOKUP($T$1,VLookups!$A$30:$C$31,2,FALSE),COUNTIF($C$66:$C$10065,"&gt;"&amp;V4)/10000,COUNTIF($C$66:$C$10065,"&lt;"&amp;V4)/10000)</f>
        <v>4.7899999999999998E-2</v>
      </c>
      <c r="W10" s="324">
        <f>IF(VLOOKUP($T$1,VLookups!$A$30:$C$31,2,FALSE),COUNTIF($C$66:$C$10065,"&gt;"&amp;W4)/10000,COUNTIF($C$66:$C$10065,"&lt;"&amp;W4)/10000)</f>
        <v>0.95040000000000002</v>
      </c>
      <c r="X10" s="324">
        <f>IF(VLOOKUP($T$1,VLookups!$A$30:$C$31,2,FALSE),COUNTIF($C$66:$C$10065,"&gt;"&amp;X4)/10000,COUNTIF($C$66:$C$10065,"&lt;"&amp;X4)/10000)</f>
        <v>9.6299999999999997E-2</v>
      </c>
      <c r="Y10" s="324">
        <f>IF(VLOOKUP($T$1,VLookups!$A$30:$C$31,2,FALSE),COUNTIF($C$66:$C$10065,"&gt;"&amp;Y4)/10000,COUNTIF($C$66:$C$10065,"&lt;"&amp;Y4)/10000)</f>
        <v>0.1951</v>
      </c>
      <c r="Z10" s="324">
        <f>IF(VLOOKUP($T$1,VLookups!$A$30:$C$31,2,FALSE),COUNTIF($C$66:$C$10065,"&gt;"&amp;Z4)/10000,COUNTIF($C$66:$C$10065,"&lt;"&amp;Z4)/10000)</f>
        <v>0.2898</v>
      </c>
      <c r="AA10" s="324">
        <f>IF(VLOOKUP($T$1,VLookups!$A$30:$C$31,2,FALSE),COUNTIF($C$66:$C$10065,"&gt;"&amp;AA4)/10000,COUNTIF($C$66:$C$10065,"&lt;"&amp;AA4)/10000)</f>
        <v>0.3972</v>
      </c>
      <c r="AB10" s="324">
        <f>IF(VLOOKUP($T$1,VLookups!$A$30:$C$31,2,FALSE),COUNTIF($C$66:$C$10065,"&gt;"&amp;AB4)/10000,COUNTIF($C$66:$C$10065,"&lt;"&amp;AB4)/10000)</f>
        <v>0.50119999999999998</v>
      </c>
      <c r="AC10" s="324">
        <f>IF(VLOOKUP($T$1,VLookups!$A$30:$C$31,2,FALSE),COUNTIF($C$66:$C$10065,"&gt;"&amp;AC4)/10000,COUNTIF($C$66:$C$10065,"&lt;"&amp;AC4)/10000)</f>
        <v>0.60199999999999998</v>
      </c>
      <c r="AD10" s="324">
        <f>IF(VLOOKUP($T$1,VLookups!$A$30:$C$31,2,FALSE),COUNTIF($C$66:$C$10065,"&gt;"&amp;AD4)/10000,COUNTIF($C$66:$C$10065,"&lt;"&amp;AD4)/10000)</f>
        <v>0.70330000000000004</v>
      </c>
      <c r="AE10" s="324">
        <f>IF(VLOOKUP($T$1,VLookups!$A$30:$C$31,2,FALSE),COUNTIF($C$66:$C$10065,"&gt;"&amp;AE4)/10000,COUNTIF($C$66:$C$10065,"&lt;"&amp;AE4)/10000)</f>
        <v>0.79949999999999999</v>
      </c>
      <c r="AF10" s="324">
        <f>IF(VLOOKUP($T$1,VLookups!$A$30:$C$31,2,FALSE),COUNTIF($C$66:$C$10065,"&gt;"&amp;AF4)/10000,COUNTIF($C$66:$C$10065,"&lt;"&amp;AF4)/10000)</f>
        <v>0.9002</v>
      </c>
      <c r="AG10" s="324">
        <f>IF(VLOOKUP($T$1,VLookups!$A$30:$C$31,2,FALSE),COUNTIF($C$66:$C$10065,"&gt;"&amp;AG4)/10000,COUNTIF($C$66:$C$10065,"&lt;"&amp;AG4)/10000)</f>
        <v>0.98829999999999996</v>
      </c>
      <c r="AH10" s="17"/>
      <c r="AI10" s="17"/>
      <c r="AJ10" s="17"/>
      <c r="ID10" s="337"/>
      <c r="IE10" s="337"/>
      <c r="IF10" s="337"/>
      <c r="IG10" s="337"/>
      <c r="IH10" s="337"/>
      <c r="II10" s="337"/>
      <c r="IJ10" s="337"/>
      <c r="IK10" s="337"/>
      <c r="IL10" s="337"/>
      <c r="IM10" s="337"/>
      <c r="IN10" s="337"/>
      <c r="IO10" s="337"/>
      <c r="IP10" s="337"/>
      <c r="IQ10" s="337"/>
      <c r="IR10" s="337"/>
      <c r="IS10" s="337"/>
      <c r="IT10" s="337"/>
      <c r="IU10" s="337"/>
      <c r="IV10" s="337"/>
      <c r="IW10" s="337"/>
      <c r="IX10" s="337"/>
      <c r="IY10" s="337"/>
      <c r="IZ10" s="337"/>
      <c r="JA10" s="337"/>
      <c r="JB10" s="337"/>
      <c r="JC10" s="337"/>
      <c r="JD10" s="337"/>
      <c r="JE10" s="337"/>
      <c r="JF10" s="337"/>
      <c r="JG10" s="337"/>
      <c r="JH10" s="337"/>
      <c r="JI10" s="337"/>
      <c r="JJ10" s="337"/>
      <c r="JK10" s="337"/>
      <c r="JL10" s="337"/>
      <c r="JM10" s="337"/>
      <c r="JN10" s="337"/>
      <c r="JO10" s="337"/>
      <c r="JP10" s="337"/>
      <c r="JQ10" s="337"/>
      <c r="JR10" s="337"/>
      <c r="JS10" s="337"/>
      <c r="JT10" s="337"/>
      <c r="JU10" s="337"/>
      <c r="JV10" s="337"/>
      <c r="JW10" s="337"/>
      <c r="JX10" s="337"/>
      <c r="JY10" s="337"/>
      <c r="JZ10" s="337"/>
      <c r="KA10" s="337"/>
      <c r="KB10" s="337"/>
      <c r="KC10" s="337"/>
      <c r="KD10" s="337"/>
      <c r="KE10" s="337"/>
      <c r="KF10" s="337"/>
      <c r="KG10" s="337"/>
      <c r="KH10" s="337"/>
      <c r="KI10" s="337"/>
      <c r="KJ10" s="337"/>
      <c r="KK10" s="337"/>
      <c r="KL10" s="337"/>
      <c r="KM10" s="337"/>
      <c r="KN10" s="337"/>
      <c r="KO10" s="337"/>
      <c r="KP10" s="337"/>
      <c r="KQ10" s="337"/>
      <c r="KR10" s="337"/>
      <c r="KS10" s="337"/>
      <c r="KT10" s="337"/>
      <c r="KU10" s="337"/>
      <c r="KV10" s="337"/>
      <c r="KW10" s="337"/>
      <c r="KX10" s="337"/>
      <c r="KY10" s="337"/>
      <c r="KZ10" s="337"/>
      <c r="LA10" s="337"/>
      <c r="LB10" s="337"/>
      <c r="LC10" s="337"/>
      <c r="LD10" s="337"/>
      <c r="LE10" s="337"/>
      <c r="LF10" s="337"/>
      <c r="LG10" s="337"/>
      <c r="LH10" s="337"/>
      <c r="LI10" s="337"/>
      <c r="LJ10" s="337"/>
      <c r="LK10" s="337"/>
      <c r="LL10" s="337"/>
      <c r="LM10" s="337"/>
      <c r="LN10" s="337"/>
      <c r="LO10" s="337"/>
      <c r="LP10" s="337"/>
      <c r="LQ10" s="337"/>
      <c r="LR10" s="337"/>
      <c r="LS10" s="337"/>
      <c r="LT10" s="337"/>
      <c r="LU10" s="337"/>
      <c r="LV10" s="337"/>
      <c r="LW10" s="337"/>
      <c r="LX10" s="337"/>
      <c r="LY10" s="337"/>
      <c r="LZ10" s="337"/>
      <c r="MA10" s="337"/>
      <c r="MB10" s="337"/>
      <c r="MC10" s="337"/>
      <c r="MD10" s="337"/>
      <c r="ME10" s="337"/>
      <c r="MF10" s="337"/>
      <c r="MG10" s="337"/>
      <c r="MH10" s="337"/>
      <c r="MI10" s="337"/>
      <c r="MJ10" s="337"/>
      <c r="MK10" s="337"/>
      <c r="ML10" s="337"/>
      <c r="MM10" s="337"/>
      <c r="MN10" s="337"/>
      <c r="MO10" s="337"/>
      <c r="MP10" s="337"/>
      <c r="MQ10" s="337"/>
      <c r="MR10" s="337"/>
      <c r="MS10" s="337"/>
      <c r="MT10" s="337"/>
      <c r="MU10" s="337"/>
      <c r="MV10" s="337"/>
      <c r="MW10" s="337"/>
      <c r="MX10" s="337"/>
      <c r="MY10" s="337"/>
      <c r="MZ10" s="337"/>
      <c r="NA10" s="337"/>
      <c r="NB10" s="337"/>
      <c r="NC10" s="337"/>
      <c r="ND10" s="337"/>
      <c r="NE10" s="337"/>
      <c r="NF10" s="337"/>
      <c r="NG10" s="337"/>
      <c r="NH10" s="337"/>
      <c r="NI10" s="337"/>
      <c r="NJ10" s="337"/>
      <c r="NK10" s="337"/>
      <c r="NL10" s="337"/>
      <c r="NM10" s="337"/>
      <c r="NN10" s="337"/>
      <c r="NO10" s="337"/>
      <c r="NP10" s="337"/>
      <c r="NQ10" s="337"/>
      <c r="NR10" s="337"/>
      <c r="NS10" s="337"/>
      <c r="NT10" s="337"/>
      <c r="NU10" s="337"/>
      <c r="NV10" s="337"/>
      <c r="NW10" s="337"/>
      <c r="NX10" s="337"/>
      <c r="NY10" s="337"/>
      <c r="NZ10" s="337"/>
      <c r="OA10" s="337"/>
      <c r="OB10" s="337"/>
      <c r="OC10" s="337"/>
      <c r="OD10" s="337"/>
      <c r="OE10" s="337"/>
      <c r="OF10" s="337"/>
      <c r="OG10" s="337"/>
      <c r="OH10" s="337"/>
      <c r="OI10" s="337"/>
      <c r="OJ10" s="337"/>
      <c r="OK10" s="337"/>
      <c r="OL10" s="337"/>
      <c r="OM10" s="337"/>
      <c r="ON10" s="337"/>
      <c r="OO10" s="337"/>
      <c r="OP10" s="337"/>
      <c r="OQ10" s="337"/>
      <c r="OR10" s="337"/>
      <c r="OS10" s="337"/>
      <c r="OT10" s="337"/>
      <c r="OU10" s="337"/>
      <c r="OV10" s="337"/>
      <c r="OW10" s="337"/>
      <c r="OX10" s="337"/>
      <c r="OY10" s="337"/>
      <c r="OZ10" s="337"/>
      <c r="PA10" s="337"/>
      <c r="PB10" s="337"/>
      <c r="PC10" s="337"/>
      <c r="PD10" s="337"/>
      <c r="PE10" s="337"/>
      <c r="PF10" s="337"/>
      <c r="PG10" s="337"/>
      <c r="PH10" s="337"/>
      <c r="PI10" s="337"/>
      <c r="PJ10" s="337"/>
      <c r="PK10" s="337"/>
      <c r="PL10" s="337"/>
      <c r="PM10" s="337"/>
      <c r="PN10" s="337"/>
      <c r="PO10" s="337"/>
      <c r="PP10" s="337"/>
      <c r="PQ10" s="337"/>
      <c r="PR10" s="337"/>
      <c r="PS10" s="337"/>
      <c r="PT10" s="337"/>
      <c r="PU10" s="337"/>
      <c r="PV10" s="337"/>
    </row>
    <row r="11" spans="1:439" ht="15.75" x14ac:dyDescent="0.25">
      <c r="C11" s="281" t="s">
        <v>15</v>
      </c>
      <c r="D11" s="282">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337"/>
      <c r="IE11" s="337"/>
      <c r="IF11" s="337"/>
      <c r="IG11" s="337"/>
      <c r="IH11" s="337"/>
      <c r="II11" s="337"/>
      <c r="IJ11" s="337"/>
      <c r="IK11" s="337"/>
      <c r="IL11" s="337"/>
      <c r="IM11" s="337"/>
      <c r="IN11" s="337"/>
      <c r="IO11" s="337"/>
      <c r="IP11" s="337"/>
      <c r="IQ11" s="337"/>
      <c r="IR11" s="337"/>
      <c r="IS11" s="337"/>
      <c r="IT11" s="337"/>
      <c r="IU11" s="337"/>
      <c r="IV11" s="337"/>
      <c r="IW11" s="337"/>
      <c r="IX11" s="337"/>
      <c r="IY11" s="337"/>
      <c r="IZ11" s="337"/>
      <c r="JA11" s="337"/>
      <c r="JB11" s="337"/>
      <c r="JC11" s="337"/>
      <c r="JD11" s="337"/>
      <c r="JE11" s="337"/>
      <c r="JF11" s="337"/>
      <c r="JG11" s="337"/>
      <c r="JH11" s="337"/>
      <c r="JI11" s="337"/>
      <c r="JJ11" s="337"/>
      <c r="JK11" s="337"/>
      <c r="JL11" s="337"/>
      <c r="JM11" s="337"/>
      <c r="JN11" s="337"/>
      <c r="JO11" s="337"/>
      <c r="JP11" s="337"/>
      <c r="JQ11" s="337"/>
      <c r="JR11" s="337"/>
      <c r="JS11" s="337"/>
      <c r="JT11" s="337"/>
      <c r="JU11" s="337"/>
      <c r="JV11" s="337"/>
      <c r="JW11" s="337"/>
      <c r="JX11" s="337"/>
      <c r="JY11" s="337"/>
      <c r="JZ11" s="337"/>
      <c r="KA11" s="337"/>
      <c r="KB11" s="337"/>
      <c r="KC11" s="337"/>
      <c r="KD11" s="337"/>
      <c r="KE11" s="337"/>
      <c r="KF11" s="337"/>
      <c r="KG11" s="337"/>
      <c r="KH11" s="337"/>
      <c r="KI11" s="337"/>
      <c r="KJ11" s="337"/>
      <c r="KK11" s="337"/>
      <c r="KL11" s="337"/>
      <c r="KM11" s="337"/>
      <c r="KN11" s="337"/>
      <c r="KO11" s="337"/>
      <c r="KP11" s="337"/>
      <c r="KQ11" s="337"/>
      <c r="KR11" s="337"/>
      <c r="KS11" s="337"/>
      <c r="KT11" s="337"/>
      <c r="KU11" s="337"/>
      <c r="KV11" s="337"/>
      <c r="KW11" s="337"/>
      <c r="KX11" s="337"/>
      <c r="KY11" s="337"/>
      <c r="KZ11" s="337"/>
      <c r="LA11" s="337"/>
      <c r="LB11" s="337"/>
      <c r="LC11" s="337"/>
      <c r="LD11" s="337"/>
      <c r="LE11" s="337"/>
      <c r="LF11" s="337"/>
      <c r="LG11" s="337"/>
      <c r="LH11" s="337"/>
      <c r="LI11" s="337"/>
      <c r="LJ11" s="337"/>
      <c r="LK11" s="337"/>
      <c r="LL11" s="337"/>
      <c r="LM11" s="337"/>
      <c r="LN11" s="337"/>
      <c r="LO11" s="337"/>
      <c r="LP11" s="337"/>
      <c r="LQ11" s="337"/>
      <c r="LR11" s="337"/>
      <c r="LS11" s="337"/>
      <c r="LT11" s="337"/>
      <c r="LU11" s="337"/>
      <c r="LV11" s="337"/>
      <c r="LW11" s="337"/>
      <c r="LX11" s="337"/>
      <c r="LY11" s="337"/>
      <c r="LZ11" s="337"/>
      <c r="MA11" s="337"/>
      <c r="MB11" s="337"/>
      <c r="MC11" s="337"/>
      <c r="MD11" s="337"/>
      <c r="ME11" s="337"/>
      <c r="MF11" s="337"/>
      <c r="MG11" s="337"/>
      <c r="MH11" s="337"/>
      <c r="MI11" s="337"/>
      <c r="MJ11" s="337"/>
      <c r="MK11" s="337"/>
      <c r="ML11" s="337"/>
      <c r="MM11" s="337"/>
      <c r="MN11" s="337"/>
      <c r="MO11" s="337"/>
      <c r="MP11" s="337"/>
      <c r="MQ11" s="337"/>
      <c r="MR11" s="337"/>
      <c r="MS11" s="337"/>
      <c r="MT11" s="337"/>
      <c r="MU11" s="337"/>
      <c r="MV11" s="337"/>
      <c r="MW11" s="337"/>
      <c r="MX11" s="337"/>
      <c r="MY11" s="337"/>
      <c r="MZ11" s="337"/>
      <c r="NA11" s="337"/>
      <c r="NB11" s="337"/>
      <c r="NC11" s="337"/>
      <c r="ND11" s="337"/>
      <c r="NE11" s="337"/>
      <c r="NF11" s="337"/>
      <c r="NG11" s="337"/>
      <c r="NH11" s="337"/>
      <c r="NI11" s="337"/>
      <c r="NJ11" s="337"/>
      <c r="NK11" s="337"/>
      <c r="NL11" s="337"/>
      <c r="NM11" s="337"/>
      <c r="NN11" s="337"/>
      <c r="NO11" s="337"/>
      <c r="NP11" s="337"/>
      <c r="NQ11" s="337"/>
      <c r="NR11" s="337"/>
      <c r="NS11" s="337"/>
      <c r="NT11" s="337"/>
      <c r="NU11" s="337"/>
      <c r="NV11" s="337"/>
      <c r="NW11" s="337"/>
      <c r="NX11" s="337"/>
      <c r="NY11" s="337"/>
      <c r="NZ11" s="337"/>
      <c r="OA11" s="337"/>
      <c r="OB11" s="337"/>
      <c r="OC11" s="337"/>
      <c r="OD11" s="337"/>
      <c r="OE11" s="337"/>
      <c r="OF11" s="337"/>
      <c r="OG11" s="337"/>
      <c r="OH11" s="337"/>
      <c r="OI11" s="337"/>
      <c r="OJ11" s="337"/>
      <c r="OK11" s="337"/>
      <c r="OL11" s="337"/>
      <c r="OM11" s="337"/>
      <c r="ON11" s="337"/>
      <c r="OO11" s="337"/>
      <c r="OP11" s="337"/>
      <c r="OQ11" s="337"/>
      <c r="OR11" s="337"/>
      <c r="OS11" s="337"/>
      <c r="OT11" s="337"/>
      <c r="OU11" s="337"/>
      <c r="OV11" s="337"/>
      <c r="OW11" s="337"/>
      <c r="OX11" s="337"/>
      <c r="OY11" s="337"/>
      <c r="OZ11" s="337"/>
      <c r="PA11" s="337"/>
      <c r="PB11" s="337"/>
      <c r="PC11" s="337"/>
      <c r="PD11" s="337"/>
      <c r="PE11" s="337"/>
      <c r="PF11" s="337"/>
      <c r="PG11" s="337"/>
      <c r="PH11" s="337"/>
      <c r="PI11" s="337"/>
      <c r="PJ11" s="337"/>
      <c r="PK11" s="337"/>
      <c r="PL11" s="337"/>
      <c r="PM11" s="337"/>
      <c r="PN11" s="337"/>
      <c r="PO11" s="337"/>
      <c r="PP11" s="337"/>
      <c r="PQ11" s="337"/>
      <c r="PR11" s="337"/>
      <c r="PS11" s="337"/>
      <c r="PT11" s="337"/>
      <c r="PU11" s="337"/>
      <c r="PV11" s="337"/>
    </row>
    <row r="12" spans="1:439" ht="15.75" x14ac:dyDescent="0.25">
      <c r="C12" s="283" t="str">
        <f>IF(VLOOKUP(T1,VLookups!A30:C31,2,FALSE),"Planning estimate is not greater than","Planning estimate is greater than")</f>
        <v>Planning estimate is greater than</v>
      </c>
      <c r="D12" s="284">
        <f>IF(AND(O3&gt;0,C3&gt;0,NOT(K3="")),ABS(VLOOKUP($T$1,VLookups!$A$30:$B$31,2,FALSE)-(COUNTIF(C66:C10065,"&lt;"&amp;D11)/10000)),"")</f>
        <v>0.49030000000000001</v>
      </c>
      <c r="E12" s="323" t="s">
        <v>815</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337"/>
      <c r="IE12" s="337"/>
      <c r="IF12" s="337"/>
      <c r="IG12" s="337"/>
      <c r="IH12" s="337"/>
      <c r="II12" s="337"/>
      <c r="IJ12" s="337"/>
      <c r="IK12" s="337"/>
      <c r="IL12" s="337"/>
      <c r="IM12" s="337"/>
      <c r="IN12" s="337"/>
      <c r="IO12" s="337"/>
      <c r="IP12" s="337"/>
      <c r="IQ12" s="337"/>
      <c r="IR12" s="337"/>
      <c r="IS12" s="337"/>
      <c r="IT12" s="337"/>
      <c r="IU12" s="337"/>
      <c r="IV12" s="337"/>
      <c r="IW12" s="337"/>
      <c r="IX12" s="337"/>
      <c r="IY12" s="337"/>
      <c r="IZ12" s="337"/>
      <c r="JA12" s="337"/>
      <c r="JB12" s="337"/>
      <c r="JC12" s="337"/>
      <c r="JD12" s="337"/>
      <c r="JE12" s="337"/>
      <c r="JF12" s="337"/>
      <c r="JG12" s="337"/>
      <c r="JH12" s="337"/>
      <c r="JI12" s="337"/>
      <c r="JJ12" s="337"/>
      <c r="JK12" s="337"/>
      <c r="JL12" s="337"/>
      <c r="JM12" s="337"/>
      <c r="JN12" s="337"/>
      <c r="JO12" s="337"/>
      <c r="JP12" s="337"/>
      <c r="JQ12" s="337"/>
      <c r="JR12" s="337"/>
      <c r="JS12" s="337"/>
      <c r="JT12" s="337"/>
      <c r="JU12" s="337"/>
      <c r="JV12" s="337"/>
      <c r="JW12" s="337"/>
      <c r="JX12" s="337"/>
      <c r="JY12" s="337"/>
      <c r="JZ12" s="337"/>
      <c r="KA12" s="337"/>
      <c r="KB12" s="337"/>
      <c r="KC12" s="337"/>
      <c r="KD12" s="337"/>
      <c r="KE12" s="337"/>
      <c r="KF12" s="337"/>
      <c r="KG12" s="337"/>
      <c r="KH12" s="337"/>
      <c r="KI12" s="337"/>
      <c r="KJ12" s="337"/>
      <c r="KK12" s="337"/>
      <c r="KL12" s="337"/>
      <c r="KM12" s="337"/>
      <c r="KN12" s="337"/>
      <c r="KO12" s="337"/>
      <c r="KP12" s="337"/>
      <c r="KQ12" s="337"/>
      <c r="KR12" s="337"/>
      <c r="KS12" s="337"/>
      <c r="KT12" s="337"/>
      <c r="KU12" s="337"/>
      <c r="KV12" s="337"/>
      <c r="KW12" s="337"/>
      <c r="KX12" s="337"/>
      <c r="KY12" s="337"/>
      <c r="KZ12" s="337"/>
      <c r="LA12" s="337"/>
      <c r="LB12" s="337"/>
      <c r="LC12" s="337"/>
      <c r="LD12" s="337"/>
      <c r="LE12" s="337"/>
      <c r="LF12" s="337"/>
      <c r="LG12" s="337"/>
      <c r="LH12" s="337"/>
      <c r="LI12" s="337"/>
      <c r="LJ12" s="337"/>
      <c r="LK12" s="337"/>
      <c r="LL12" s="337"/>
      <c r="LM12" s="337"/>
      <c r="LN12" s="337"/>
      <c r="LO12" s="337"/>
      <c r="LP12" s="337"/>
      <c r="LQ12" s="337"/>
      <c r="LR12" s="337"/>
      <c r="LS12" s="337"/>
      <c r="LT12" s="337"/>
      <c r="LU12" s="337"/>
      <c r="LV12" s="337"/>
      <c r="LW12" s="337"/>
      <c r="LX12" s="337"/>
      <c r="LY12" s="337"/>
      <c r="LZ12" s="337"/>
      <c r="MA12" s="337"/>
      <c r="MB12" s="337"/>
      <c r="MC12" s="337"/>
      <c r="MD12" s="337"/>
      <c r="ME12" s="337"/>
      <c r="MF12" s="337"/>
      <c r="MG12" s="337"/>
      <c r="MH12" s="337"/>
      <c r="MI12" s="337"/>
      <c r="MJ12" s="337"/>
      <c r="MK12" s="337"/>
      <c r="ML12" s="337"/>
      <c r="MM12" s="337"/>
      <c r="MN12" s="337"/>
      <c r="MO12" s="337"/>
      <c r="MP12" s="337"/>
      <c r="MQ12" s="337"/>
      <c r="MR12" s="337"/>
      <c r="MS12" s="337"/>
      <c r="MT12" s="337"/>
      <c r="MU12" s="337"/>
      <c r="MV12" s="337"/>
      <c r="MW12" s="337"/>
      <c r="MX12" s="337"/>
      <c r="MY12" s="337"/>
      <c r="MZ12" s="337"/>
      <c r="NA12" s="337"/>
      <c r="NB12" s="337"/>
      <c r="NC12" s="337"/>
      <c r="ND12" s="337"/>
      <c r="NE12" s="337"/>
      <c r="NF12" s="337"/>
      <c r="NG12" s="337"/>
      <c r="NH12" s="337"/>
      <c r="NI12" s="337"/>
      <c r="NJ12" s="337"/>
      <c r="NK12" s="337"/>
      <c r="NL12" s="337"/>
      <c r="NM12" s="337"/>
      <c r="NN12" s="337"/>
      <c r="NO12" s="337"/>
      <c r="NP12" s="337"/>
      <c r="NQ12" s="337"/>
      <c r="NR12" s="337"/>
      <c r="NS12" s="337"/>
      <c r="NT12" s="337"/>
      <c r="NU12" s="337"/>
      <c r="NV12" s="337"/>
      <c r="NW12" s="337"/>
      <c r="NX12" s="337"/>
      <c r="NY12" s="337"/>
      <c r="NZ12" s="337"/>
      <c r="OA12" s="337"/>
      <c r="OB12" s="337"/>
      <c r="OC12" s="337"/>
      <c r="OD12" s="337"/>
      <c r="OE12" s="337"/>
      <c r="OF12" s="337"/>
      <c r="OG12" s="337"/>
      <c r="OH12" s="337"/>
      <c r="OI12" s="337"/>
      <c r="OJ12" s="337"/>
      <c r="OK12" s="337"/>
      <c r="OL12" s="337"/>
      <c r="OM12" s="337"/>
      <c r="ON12" s="337"/>
      <c r="OO12" s="337"/>
      <c r="OP12" s="337"/>
      <c r="OQ12" s="337"/>
      <c r="OR12" s="337"/>
      <c r="OS12" s="337"/>
      <c r="OT12" s="337"/>
      <c r="OU12" s="337"/>
      <c r="OV12" s="337"/>
      <c r="OW12" s="337"/>
      <c r="OX12" s="337"/>
      <c r="OY12" s="337"/>
      <c r="OZ12" s="337"/>
      <c r="PA12" s="337"/>
      <c r="PB12" s="337"/>
      <c r="PC12" s="337"/>
      <c r="PD12" s="337"/>
      <c r="PE12" s="337"/>
      <c r="PF12" s="337"/>
      <c r="PG12" s="337"/>
      <c r="PH12" s="337"/>
      <c r="PI12" s="337"/>
      <c r="PJ12" s="337"/>
      <c r="PK12" s="337"/>
      <c r="PL12" s="337"/>
      <c r="PM12" s="337"/>
      <c r="PN12" s="337"/>
      <c r="PO12" s="337"/>
      <c r="PP12" s="337"/>
      <c r="PQ12" s="337"/>
      <c r="PR12" s="337"/>
      <c r="PS12" s="337"/>
      <c r="PT12" s="337"/>
      <c r="PU12" s="337"/>
      <c r="PV12" s="337"/>
    </row>
    <row r="13" spans="1:439" x14ac:dyDescent="0.25">
      <c r="E13" s="57"/>
      <c r="F13" s="56"/>
      <c r="K13" s="56"/>
      <c r="L13" s="56"/>
      <c r="M13" s="56"/>
      <c r="N13" s="56"/>
      <c r="O13" s="56"/>
      <c r="P13" s="56"/>
      <c r="Q13" s="56"/>
      <c r="R13" s="56"/>
      <c r="S13" s="56"/>
      <c r="T13" s="56"/>
      <c r="U13" s="56"/>
      <c r="AA13" s="56"/>
      <c r="AB13" s="56"/>
      <c r="AC13" s="56"/>
      <c r="AD13" s="56"/>
      <c r="AE13" s="56"/>
      <c r="AF13" s="56"/>
      <c r="AG13" s="56"/>
      <c r="AH13" s="17"/>
      <c r="AI13" s="17"/>
      <c r="AJ13" s="17"/>
      <c r="ID13" s="337"/>
      <c r="IE13" s="337"/>
      <c r="IF13" s="337"/>
      <c r="IG13" s="337"/>
      <c r="IH13" s="337"/>
      <c r="II13" s="337"/>
      <c r="IJ13" s="337"/>
      <c r="IK13" s="337"/>
      <c r="IL13" s="337"/>
      <c r="IM13" s="337"/>
      <c r="IN13" s="337"/>
      <c r="IO13" s="337"/>
      <c r="IP13" s="337"/>
      <c r="IQ13" s="337"/>
      <c r="IR13" s="337"/>
      <c r="IS13" s="337"/>
      <c r="IT13" s="337"/>
      <c r="IU13" s="337"/>
      <c r="IV13" s="337"/>
      <c r="IW13" s="337"/>
      <c r="IX13" s="337"/>
      <c r="IY13" s="337"/>
      <c r="IZ13" s="337"/>
      <c r="JA13" s="337"/>
      <c r="JB13" s="337"/>
      <c r="JC13" s="337"/>
      <c r="JD13" s="337"/>
      <c r="JE13" s="337"/>
      <c r="JF13" s="337"/>
      <c r="JG13" s="337"/>
      <c r="JH13" s="337"/>
      <c r="JI13" s="337"/>
      <c r="JJ13" s="337"/>
      <c r="JK13" s="337"/>
      <c r="JL13" s="337"/>
      <c r="JM13" s="337"/>
      <c r="JN13" s="337"/>
      <c r="JO13" s="337"/>
      <c r="JP13" s="337"/>
      <c r="JQ13" s="337"/>
      <c r="JR13" s="337"/>
      <c r="JS13" s="337"/>
      <c r="JT13" s="337"/>
      <c r="JU13" s="337"/>
      <c r="JV13" s="337"/>
      <c r="JW13" s="337"/>
      <c r="JX13" s="337"/>
      <c r="JY13" s="337"/>
      <c r="JZ13" s="337"/>
      <c r="KA13" s="337"/>
      <c r="KB13" s="337"/>
      <c r="KC13" s="337"/>
      <c r="KD13" s="337"/>
      <c r="KE13" s="337"/>
      <c r="KF13" s="337"/>
      <c r="KG13" s="337"/>
      <c r="KH13" s="337"/>
      <c r="KI13" s="337"/>
      <c r="KJ13" s="337"/>
      <c r="KK13" s="337"/>
      <c r="KL13" s="337"/>
      <c r="KM13" s="337"/>
      <c r="KN13" s="337"/>
      <c r="KO13" s="337"/>
      <c r="KP13" s="337"/>
      <c r="KQ13" s="337"/>
      <c r="KR13" s="337"/>
      <c r="KS13" s="337"/>
      <c r="KT13" s="337"/>
      <c r="KU13" s="337"/>
      <c r="KV13" s="337"/>
      <c r="KW13" s="337"/>
      <c r="KX13" s="337"/>
      <c r="KY13" s="337"/>
      <c r="KZ13" s="337"/>
      <c r="LA13" s="337"/>
      <c r="LB13" s="337"/>
      <c r="LC13" s="337"/>
      <c r="LD13" s="337"/>
      <c r="LE13" s="337"/>
      <c r="LF13" s="337"/>
      <c r="LG13" s="337"/>
      <c r="LH13" s="337"/>
      <c r="LI13" s="337"/>
      <c r="LJ13" s="337"/>
      <c r="LK13" s="337"/>
      <c r="LL13" s="337"/>
      <c r="LM13" s="337"/>
      <c r="LN13" s="337"/>
      <c r="LO13" s="337"/>
      <c r="LP13" s="337"/>
      <c r="LQ13" s="337"/>
      <c r="LR13" s="337"/>
      <c r="LS13" s="337"/>
      <c r="LT13" s="337"/>
      <c r="LU13" s="337"/>
      <c r="LV13" s="337"/>
      <c r="LW13" s="337"/>
      <c r="LX13" s="337"/>
      <c r="LY13" s="337"/>
      <c r="LZ13" s="337"/>
      <c r="MA13" s="337"/>
      <c r="MB13" s="337"/>
      <c r="MC13" s="337"/>
      <c r="MD13" s="337"/>
      <c r="ME13" s="337"/>
      <c r="MF13" s="337"/>
      <c r="MG13" s="337"/>
      <c r="MH13" s="337"/>
      <c r="MI13" s="337"/>
      <c r="MJ13" s="337"/>
      <c r="MK13" s="337"/>
      <c r="ML13" s="337"/>
      <c r="MM13" s="337"/>
      <c r="MN13" s="337"/>
      <c r="MO13" s="337"/>
      <c r="MP13" s="337"/>
      <c r="MQ13" s="337"/>
      <c r="MR13" s="337"/>
      <c r="MS13" s="337"/>
      <c r="MT13" s="337"/>
      <c r="MU13" s="337"/>
      <c r="MV13" s="337"/>
      <c r="MW13" s="337"/>
      <c r="MX13" s="337"/>
      <c r="MY13" s="337"/>
      <c r="MZ13" s="337"/>
      <c r="NA13" s="337"/>
      <c r="NB13" s="337"/>
      <c r="NC13" s="337"/>
      <c r="ND13" s="337"/>
      <c r="NE13" s="337"/>
      <c r="NF13" s="337"/>
      <c r="NG13" s="337"/>
      <c r="NH13" s="337"/>
      <c r="NI13" s="337"/>
      <c r="NJ13" s="337"/>
      <c r="NK13" s="337"/>
      <c r="NL13" s="337"/>
      <c r="NM13" s="337"/>
      <c r="NN13" s="337"/>
      <c r="NO13" s="337"/>
      <c r="NP13" s="337"/>
      <c r="NQ13" s="337"/>
      <c r="NR13" s="337"/>
      <c r="NS13" s="337"/>
      <c r="NT13" s="337"/>
      <c r="NU13" s="337"/>
      <c r="NV13" s="337"/>
      <c r="NW13" s="337"/>
      <c r="NX13" s="337"/>
      <c r="NY13" s="337"/>
      <c r="NZ13" s="337"/>
      <c r="OA13" s="337"/>
      <c r="OB13" s="337"/>
      <c r="OC13" s="337"/>
      <c r="OD13" s="337"/>
      <c r="OE13" s="337"/>
      <c r="OF13" s="337"/>
      <c r="OG13" s="337"/>
      <c r="OH13" s="337"/>
      <c r="OI13" s="337"/>
      <c r="OJ13" s="337"/>
      <c r="OK13" s="337"/>
      <c r="OL13" s="337"/>
      <c r="OM13" s="337"/>
      <c r="ON13" s="337"/>
      <c r="OO13" s="337"/>
      <c r="OP13" s="337"/>
      <c r="OQ13" s="337"/>
      <c r="OR13" s="337"/>
      <c r="OS13" s="337"/>
      <c r="OT13" s="337"/>
      <c r="OU13" s="337"/>
      <c r="OV13" s="337"/>
      <c r="OW13" s="337"/>
      <c r="OX13" s="337"/>
      <c r="OY13" s="337"/>
      <c r="OZ13" s="337"/>
      <c r="PA13" s="337"/>
      <c r="PB13" s="337"/>
      <c r="PC13" s="337"/>
      <c r="PD13" s="337"/>
      <c r="PE13" s="337"/>
      <c r="PF13" s="337"/>
      <c r="PG13" s="337"/>
      <c r="PH13" s="337"/>
      <c r="PI13" s="337"/>
      <c r="PJ13" s="337"/>
      <c r="PK13" s="337"/>
      <c r="PL13" s="337"/>
      <c r="PM13" s="337"/>
      <c r="PN13" s="337"/>
      <c r="PO13" s="337"/>
      <c r="PP13" s="337"/>
      <c r="PQ13" s="337"/>
      <c r="PR13" s="337"/>
      <c r="PS13" s="337"/>
      <c r="PT13" s="337"/>
      <c r="PU13" s="337"/>
      <c r="PV13" s="337"/>
    </row>
    <row r="14" spans="1:439" ht="15.75" x14ac:dyDescent="0.25">
      <c r="C14" s="281" t="s">
        <v>63</v>
      </c>
      <c r="D14" s="285">
        <v>100</v>
      </c>
      <c r="E14" s="56"/>
      <c r="F14" s="56"/>
      <c r="K14" s="56"/>
      <c r="L14" s="56"/>
      <c r="M14" s="56"/>
      <c r="N14" s="56"/>
      <c r="O14" s="56"/>
      <c r="P14" s="56"/>
      <c r="Q14" s="56"/>
      <c r="R14" s="56"/>
      <c r="S14" s="56"/>
      <c r="T14" s="56"/>
      <c r="U14" s="56"/>
      <c r="AA14" s="56"/>
      <c r="AB14" s="56"/>
      <c r="AC14" s="56"/>
      <c r="AD14" s="56"/>
      <c r="AE14" s="56"/>
      <c r="AF14" s="56"/>
      <c r="AG14" s="56"/>
      <c r="AH14" s="17"/>
      <c r="AI14" s="17"/>
      <c r="AJ14" s="17"/>
      <c r="ID14" s="337"/>
      <c r="IE14" s="337"/>
      <c r="IF14" s="337"/>
      <c r="IG14" s="337"/>
      <c r="IH14" s="337"/>
      <c r="II14" s="337"/>
      <c r="IJ14" s="337"/>
      <c r="IK14" s="337"/>
      <c r="IL14" s="337"/>
      <c r="IM14" s="337"/>
      <c r="IN14" s="337"/>
      <c r="IO14" s="337"/>
      <c r="IP14" s="337"/>
      <c r="IQ14" s="337"/>
      <c r="IR14" s="337"/>
      <c r="IS14" s="337"/>
      <c r="IT14" s="337"/>
      <c r="IU14" s="337"/>
      <c r="IV14" s="337"/>
      <c r="IW14" s="337"/>
      <c r="IX14" s="337"/>
      <c r="IY14" s="337"/>
      <c r="IZ14" s="337"/>
      <c r="JA14" s="337"/>
      <c r="JB14" s="337"/>
      <c r="JC14" s="337"/>
      <c r="JD14" s="337"/>
      <c r="JE14" s="337"/>
      <c r="JF14" s="337"/>
      <c r="JG14" s="337"/>
      <c r="JH14" s="337"/>
      <c r="JI14" s="337"/>
      <c r="JJ14" s="337"/>
      <c r="JK14" s="337"/>
      <c r="JL14" s="337"/>
      <c r="JM14" s="337"/>
      <c r="JN14" s="337"/>
      <c r="JO14" s="337"/>
      <c r="JP14" s="337"/>
      <c r="JQ14" s="337"/>
      <c r="JR14" s="337"/>
      <c r="JS14" s="337"/>
      <c r="JT14" s="337"/>
      <c r="JU14" s="337"/>
      <c r="JV14" s="337"/>
      <c r="JW14" s="337"/>
      <c r="JX14" s="337"/>
      <c r="JY14" s="337"/>
      <c r="JZ14" s="337"/>
      <c r="KA14" s="337"/>
      <c r="KB14" s="337"/>
      <c r="KC14" s="337"/>
      <c r="KD14" s="337"/>
      <c r="KE14" s="337"/>
      <c r="KF14" s="337"/>
      <c r="KG14" s="337"/>
      <c r="KH14" s="337"/>
      <c r="KI14" s="337"/>
      <c r="KJ14" s="337"/>
      <c r="KK14" s="337"/>
      <c r="KL14" s="337"/>
      <c r="KM14" s="337"/>
      <c r="KN14" s="337"/>
      <c r="KO14" s="337"/>
      <c r="KP14" s="337"/>
      <c r="KQ14" s="337"/>
      <c r="KR14" s="337"/>
      <c r="KS14" s="337"/>
      <c r="KT14" s="337"/>
      <c r="KU14" s="337"/>
      <c r="KV14" s="337"/>
      <c r="KW14" s="337"/>
      <c r="KX14" s="337"/>
      <c r="KY14" s="337"/>
      <c r="KZ14" s="337"/>
      <c r="LA14" s="337"/>
      <c r="LB14" s="337"/>
      <c r="LC14" s="337"/>
      <c r="LD14" s="337"/>
      <c r="LE14" s="337"/>
      <c r="LF14" s="337"/>
      <c r="LG14" s="337"/>
      <c r="LH14" s="337"/>
      <c r="LI14" s="337"/>
      <c r="LJ14" s="337"/>
      <c r="LK14" s="337"/>
      <c r="LL14" s="337"/>
      <c r="LM14" s="337"/>
      <c r="LN14" s="337"/>
      <c r="LO14" s="337"/>
      <c r="LP14" s="337"/>
      <c r="LQ14" s="337"/>
      <c r="LR14" s="337"/>
      <c r="LS14" s="337"/>
      <c r="LT14" s="337"/>
      <c r="LU14" s="337"/>
      <c r="LV14" s="337"/>
      <c r="LW14" s="337"/>
      <c r="LX14" s="337"/>
      <c r="LY14" s="337"/>
      <c r="LZ14" s="337"/>
      <c r="MA14" s="337"/>
      <c r="MB14" s="337"/>
      <c r="MC14" s="337"/>
      <c r="MD14" s="337"/>
      <c r="ME14" s="337"/>
      <c r="MF14" s="337"/>
      <c r="MG14" s="337"/>
      <c r="MH14" s="337"/>
      <c r="MI14" s="337"/>
      <c r="MJ14" s="337"/>
      <c r="MK14" s="337"/>
      <c r="ML14" s="337"/>
      <c r="MM14" s="337"/>
      <c r="MN14" s="337"/>
      <c r="MO14" s="337"/>
      <c r="MP14" s="337"/>
      <c r="MQ14" s="337"/>
      <c r="MR14" s="337"/>
      <c r="MS14" s="337"/>
      <c r="MT14" s="337"/>
      <c r="MU14" s="337"/>
      <c r="MV14" s="337"/>
      <c r="MW14" s="337"/>
      <c r="MX14" s="337"/>
      <c r="MY14" s="337"/>
      <c r="MZ14" s="337"/>
      <c r="NA14" s="337"/>
      <c r="NB14" s="337"/>
      <c r="NC14" s="337"/>
      <c r="ND14" s="337"/>
      <c r="NE14" s="337"/>
      <c r="NF14" s="337"/>
      <c r="NG14" s="337"/>
      <c r="NH14" s="337"/>
      <c r="NI14" s="337"/>
      <c r="NJ14" s="337"/>
      <c r="NK14" s="337"/>
      <c r="NL14" s="337"/>
      <c r="NM14" s="337"/>
      <c r="NN14" s="337"/>
      <c r="NO14" s="337"/>
      <c r="NP14" s="337"/>
      <c r="NQ14" s="337"/>
      <c r="NR14" s="337"/>
      <c r="NS14" s="337"/>
      <c r="NT14" s="337"/>
      <c r="NU14" s="337"/>
      <c r="NV14" s="337"/>
      <c r="NW14" s="337"/>
      <c r="NX14" s="337"/>
      <c r="NY14" s="337"/>
      <c r="NZ14" s="337"/>
      <c r="OA14" s="337"/>
      <c r="OB14" s="337"/>
      <c r="OC14" s="337"/>
      <c r="OD14" s="337"/>
      <c r="OE14" s="337"/>
      <c r="OF14" s="337"/>
      <c r="OG14" s="337"/>
      <c r="OH14" s="337"/>
      <c r="OI14" s="337"/>
      <c r="OJ14" s="337"/>
      <c r="OK14" s="337"/>
      <c r="OL14" s="337"/>
      <c r="OM14" s="337"/>
      <c r="ON14" s="337"/>
      <c r="OO14" s="337"/>
      <c r="OP14" s="337"/>
      <c r="OQ14" s="337"/>
      <c r="OR14" s="337"/>
      <c r="OS14" s="337"/>
      <c r="OT14" s="337"/>
      <c r="OU14" s="337"/>
      <c r="OV14" s="337"/>
      <c r="OW14" s="337"/>
      <c r="OX14" s="337"/>
      <c r="OY14" s="337"/>
      <c r="OZ14" s="337"/>
      <c r="PA14" s="337"/>
      <c r="PB14" s="337"/>
      <c r="PC14" s="337"/>
      <c r="PD14" s="337"/>
      <c r="PE14" s="337"/>
      <c r="PF14" s="337"/>
      <c r="PG14" s="337"/>
      <c r="PH14" s="337"/>
      <c r="PI14" s="337"/>
      <c r="PJ14" s="337"/>
      <c r="PK14" s="337"/>
      <c r="PL14" s="337"/>
      <c r="PM14" s="337"/>
      <c r="PN14" s="337"/>
      <c r="PO14" s="337"/>
      <c r="PP14" s="337"/>
      <c r="PQ14" s="337"/>
      <c r="PR14" s="337"/>
      <c r="PS14" s="337"/>
      <c r="PT14" s="337"/>
      <c r="PU14" s="337"/>
      <c r="PV14" s="337"/>
    </row>
    <row r="15" spans="1:439" ht="15.75" x14ac:dyDescent="0.25">
      <c r="C15" s="281" t="s">
        <v>64</v>
      </c>
      <c r="D15" s="285">
        <v>158</v>
      </c>
      <c r="E15" s="56"/>
      <c r="F15" s="56"/>
      <c r="K15" s="56"/>
      <c r="L15" s="56"/>
      <c r="M15" s="56"/>
      <c r="N15" s="56"/>
      <c r="O15" s="56"/>
      <c r="P15" s="56"/>
      <c r="Q15" s="56"/>
      <c r="R15" s="56"/>
      <c r="S15" s="56"/>
      <c r="T15" s="56"/>
      <c r="U15" s="56"/>
      <c r="V15" s="365" t="s">
        <v>818</v>
      </c>
      <c r="W15" s="366"/>
      <c r="X15" s="366"/>
      <c r="Y15" s="367"/>
      <c r="AA15" s="56"/>
      <c r="AB15" s="56"/>
      <c r="AC15" s="56"/>
      <c r="AD15" s="56"/>
      <c r="AE15" s="56"/>
      <c r="AF15" s="56"/>
      <c r="AG15" s="56"/>
      <c r="AH15" s="17"/>
      <c r="AI15" s="17"/>
      <c r="AJ15" s="17"/>
      <c r="ID15" s="337"/>
      <c r="IE15" s="337"/>
      <c r="IF15" s="337"/>
      <c r="IG15" s="337"/>
      <c r="IH15" s="337"/>
      <c r="II15" s="337"/>
      <c r="IJ15" s="337"/>
      <c r="IK15" s="337"/>
      <c r="IL15" s="337"/>
      <c r="IM15" s="337"/>
      <c r="IN15" s="337"/>
      <c r="IO15" s="337"/>
      <c r="IP15" s="337"/>
      <c r="IQ15" s="337"/>
      <c r="IR15" s="337"/>
      <c r="IS15" s="337"/>
      <c r="IT15" s="337"/>
      <c r="IU15" s="337"/>
      <c r="IV15" s="337"/>
      <c r="IW15" s="337"/>
      <c r="IX15" s="337"/>
      <c r="IY15" s="337"/>
      <c r="IZ15" s="337"/>
      <c r="JA15" s="337"/>
      <c r="JB15" s="337"/>
      <c r="JC15" s="337"/>
      <c r="JD15" s="337"/>
      <c r="JE15" s="337"/>
      <c r="JF15" s="337"/>
      <c r="JG15" s="337"/>
      <c r="JH15" s="337"/>
      <c r="JI15" s="337"/>
      <c r="JJ15" s="337"/>
      <c r="JK15" s="337"/>
      <c r="JL15" s="337"/>
      <c r="JM15" s="337"/>
      <c r="JN15" s="337"/>
      <c r="JO15" s="337"/>
      <c r="JP15" s="337"/>
      <c r="JQ15" s="337"/>
      <c r="JR15" s="337"/>
      <c r="JS15" s="337"/>
      <c r="JT15" s="337"/>
      <c r="JU15" s="337"/>
      <c r="JV15" s="337"/>
      <c r="JW15" s="337"/>
      <c r="JX15" s="337"/>
      <c r="JY15" s="337"/>
      <c r="JZ15" s="337"/>
      <c r="KA15" s="337"/>
      <c r="KB15" s="337"/>
      <c r="KC15" s="337"/>
      <c r="KD15" s="337"/>
      <c r="KE15" s="337"/>
      <c r="KF15" s="337"/>
      <c r="KG15" s="337"/>
      <c r="KH15" s="337"/>
      <c r="KI15" s="337"/>
      <c r="KJ15" s="337"/>
      <c r="KK15" s="337"/>
      <c r="KL15" s="337"/>
      <c r="KM15" s="337"/>
      <c r="KN15" s="337"/>
      <c r="KO15" s="337"/>
      <c r="KP15" s="337"/>
      <c r="KQ15" s="337"/>
      <c r="KR15" s="337"/>
      <c r="KS15" s="337"/>
      <c r="KT15" s="337"/>
      <c r="KU15" s="337"/>
      <c r="KV15" s="337"/>
      <c r="KW15" s="337"/>
      <c r="KX15" s="337"/>
      <c r="KY15" s="337"/>
      <c r="KZ15" s="337"/>
      <c r="LA15" s="337"/>
      <c r="LB15" s="337"/>
      <c r="LC15" s="337"/>
      <c r="LD15" s="337"/>
      <c r="LE15" s="337"/>
      <c r="LF15" s="337"/>
      <c r="LG15" s="337"/>
      <c r="LH15" s="337"/>
      <c r="LI15" s="337"/>
      <c r="LJ15" s="337"/>
      <c r="LK15" s="337"/>
      <c r="LL15" s="337"/>
      <c r="LM15" s="337"/>
      <c r="LN15" s="337"/>
      <c r="LO15" s="337"/>
      <c r="LP15" s="337"/>
      <c r="LQ15" s="337"/>
      <c r="LR15" s="337"/>
      <c r="LS15" s="337"/>
      <c r="LT15" s="337"/>
      <c r="LU15" s="337"/>
      <c r="LV15" s="337"/>
      <c r="LW15" s="337"/>
      <c r="LX15" s="337"/>
      <c r="LY15" s="337"/>
      <c r="LZ15" s="337"/>
      <c r="MA15" s="337"/>
      <c r="MB15" s="337"/>
      <c r="MC15" s="337"/>
      <c r="MD15" s="337"/>
      <c r="ME15" s="337"/>
      <c r="MF15" s="337"/>
      <c r="MG15" s="337"/>
      <c r="MH15" s="337"/>
      <c r="MI15" s="337"/>
      <c r="MJ15" s="337"/>
      <c r="MK15" s="337"/>
      <c r="ML15" s="337"/>
      <c r="MM15" s="337"/>
      <c r="MN15" s="337"/>
      <c r="MO15" s="337"/>
      <c r="MP15" s="337"/>
      <c r="MQ15" s="337"/>
      <c r="MR15" s="337"/>
      <c r="MS15" s="337"/>
      <c r="MT15" s="337"/>
      <c r="MU15" s="337"/>
      <c r="MV15" s="337"/>
      <c r="MW15" s="337"/>
      <c r="MX15" s="337"/>
      <c r="MY15" s="337"/>
      <c r="MZ15" s="337"/>
      <c r="NA15" s="337"/>
      <c r="NB15" s="337"/>
      <c r="NC15" s="337"/>
      <c r="ND15" s="337"/>
      <c r="NE15" s="337"/>
      <c r="NF15" s="337"/>
      <c r="NG15" s="337"/>
      <c r="NH15" s="337"/>
      <c r="NI15" s="337"/>
      <c r="NJ15" s="337"/>
      <c r="NK15" s="337"/>
      <c r="NL15" s="337"/>
      <c r="NM15" s="337"/>
      <c r="NN15" s="337"/>
      <c r="NO15" s="337"/>
      <c r="NP15" s="337"/>
      <c r="NQ15" s="337"/>
      <c r="NR15" s="337"/>
      <c r="NS15" s="337"/>
      <c r="NT15" s="337"/>
      <c r="NU15" s="337"/>
      <c r="NV15" s="337"/>
      <c r="NW15" s="337"/>
      <c r="NX15" s="337"/>
      <c r="NY15" s="337"/>
      <c r="NZ15" s="337"/>
      <c r="OA15" s="337"/>
      <c r="OB15" s="337"/>
      <c r="OC15" s="337"/>
      <c r="OD15" s="337"/>
      <c r="OE15" s="337"/>
      <c r="OF15" s="337"/>
      <c r="OG15" s="337"/>
      <c r="OH15" s="337"/>
      <c r="OI15" s="337"/>
      <c r="OJ15" s="337"/>
      <c r="OK15" s="337"/>
      <c r="OL15" s="337"/>
      <c r="OM15" s="337"/>
      <c r="ON15" s="337"/>
      <c r="OO15" s="337"/>
      <c r="OP15" s="337"/>
      <c r="OQ15" s="337"/>
      <c r="OR15" s="337"/>
      <c r="OS15" s="337"/>
      <c r="OT15" s="337"/>
      <c r="OU15" s="337"/>
      <c r="OV15" s="337"/>
      <c r="OW15" s="337"/>
      <c r="OX15" s="337"/>
      <c r="OY15" s="337"/>
      <c r="OZ15" s="337"/>
      <c r="PA15" s="337"/>
      <c r="PB15" s="337"/>
      <c r="PC15" s="337"/>
      <c r="PD15" s="337"/>
      <c r="PE15" s="337"/>
      <c r="PF15" s="337"/>
      <c r="PG15" s="337"/>
      <c r="PH15" s="337"/>
      <c r="PI15" s="337"/>
      <c r="PJ15" s="337"/>
      <c r="PK15" s="337"/>
      <c r="PL15" s="337"/>
      <c r="PM15" s="337"/>
      <c r="PN15" s="337"/>
      <c r="PO15" s="337"/>
      <c r="PP15" s="337"/>
      <c r="PQ15" s="337"/>
      <c r="PR15" s="337"/>
      <c r="PS15" s="337"/>
      <c r="PT15" s="337"/>
      <c r="PU15" s="337"/>
      <c r="PV15" s="337"/>
    </row>
    <row r="16" spans="1:439" ht="15.75" x14ac:dyDescent="0.25">
      <c r="C16" s="281" t="s">
        <v>72</v>
      </c>
      <c r="D16" s="284">
        <f>1-(COUNTIF($C$66:$C$10065,"&lt;"&amp;D14)/10000)-(COUNTIF($C$66:$C$10065,"&gt;"&amp;D15)/10000)</f>
        <v>0.6048</v>
      </c>
      <c r="E16" s="56"/>
      <c r="F16" s="56"/>
      <c r="K16" s="56"/>
      <c r="L16" s="56"/>
      <c r="M16" s="56"/>
      <c r="N16" s="56"/>
      <c r="O16" s="56"/>
      <c r="P16" s="56"/>
      <c r="Q16" s="56"/>
      <c r="R16" s="56"/>
      <c r="S16" s="56"/>
      <c r="T16" s="56"/>
      <c r="U16" s="56"/>
      <c r="V16" s="327">
        <v>0.01</v>
      </c>
      <c r="W16" s="328">
        <f>IF(ISERROR(_xlfn.PERCENTILE.EXC($C$66:$C$10065,V16)),"",_xlfn.PERCENTILE.EXC($C$66:$C$10065,V16))</f>
        <v>70.676903868554817</v>
      </c>
      <c r="X16" s="327">
        <v>0.5</v>
      </c>
      <c r="Y16" s="328">
        <f>IF(ISERROR(_xlfn.PERCENTILE.EXC($C$66:$C$10065,X16)),"",_xlfn.PERCENTILE.EXC($C$66:$C$10065,X16))</f>
        <v>126.90501557944096</v>
      </c>
      <c r="AA16" s="56"/>
      <c r="AB16" s="56"/>
      <c r="AC16" s="56"/>
      <c r="AD16" s="56"/>
      <c r="AE16" s="56"/>
      <c r="AF16" s="56"/>
      <c r="AG16" s="56"/>
      <c r="AH16" s="17"/>
      <c r="AI16" s="17"/>
      <c r="AJ16" s="17"/>
      <c r="ID16" s="337"/>
      <c r="IE16" s="337"/>
      <c r="IF16" s="337"/>
      <c r="IG16" s="337"/>
      <c r="IH16" s="337"/>
      <c r="II16" s="337"/>
      <c r="IJ16" s="337"/>
      <c r="IK16" s="337"/>
      <c r="IL16" s="337"/>
      <c r="IM16" s="337"/>
      <c r="IN16" s="337"/>
      <c r="IO16" s="337"/>
      <c r="IP16" s="337"/>
      <c r="IQ16" s="337"/>
      <c r="IR16" s="337"/>
      <c r="IS16" s="337"/>
      <c r="IT16" s="337"/>
      <c r="IU16" s="337"/>
      <c r="IV16" s="337"/>
      <c r="IW16" s="337"/>
      <c r="IX16" s="337"/>
      <c r="IY16" s="337"/>
      <c r="IZ16" s="337"/>
      <c r="JA16" s="337"/>
      <c r="JB16" s="337"/>
      <c r="JC16" s="337"/>
      <c r="JD16" s="337"/>
      <c r="JE16" s="337"/>
      <c r="JF16" s="337"/>
      <c r="JG16" s="337"/>
      <c r="JH16" s="337"/>
      <c r="JI16" s="337"/>
      <c r="JJ16" s="337"/>
      <c r="JK16" s="337"/>
      <c r="JL16" s="337"/>
      <c r="JM16" s="337"/>
      <c r="JN16" s="337"/>
      <c r="JO16" s="337"/>
      <c r="JP16" s="337"/>
      <c r="JQ16" s="337"/>
      <c r="JR16" s="337"/>
      <c r="JS16" s="337"/>
      <c r="JT16" s="337"/>
      <c r="JU16" s="337"/>
      <c r="JV16" s="337"/>
      <c r="JW16" s="337"/>
      <c r="JX16" s="337"/>
      <c r="JY16" s="337"/>
      <c r="JZ16" s="337"/>
      <c r="KA16" s="337"/>
      <c r="KB16" s="337"/>
      <c r="KC16" s="337"/>
      <c r="KD16" s="337"/>
      <c r="KE16" s="337"/>
      <c r="KF16" s="337"/>
      <c r="KG16" s="337"/>
      <c r="KH16" s="337"/>
      <c r="KI16" s="337"/>
      <c r="KJ16" s="337"/>
      <c r="KK16" s="337"/>
      <c r="KL16" s="337"/>
      <c r="KM16" s="337"/>
      <c r="KN16" s="337"/>
      <c r="KO16" s="337"/>
      <c r="KP16" s="337"/>
      <c r="KQ16" s="337"/>
      <c r="KR16" s="337"/>
      <c r="KS16" s="337"/>
      <c r="KT16" s="337"/>
      <c r="KU16" s="337"/>
      <c r="KV16" s="337"/>
      <c r="KW16" s="337"/>
      <c r="KX16" s="337"/>
      <c r="KY16" s="337"/>
      <c r="KZ16" s="337"/>
      <c r="LA16" s="337"/>
      <c r="LB16" s="337"/>
      <c r="LC16" s="337"/>
      <c r="LD16" s="337"/>
      <c r="LE16" s="337"/>
      <c r="LF16" s="337"/>
      <c r="LG16" s="337"/>
      <c r="LH16" s="337"/>
      <c r="LI16" s="337"/>
      <c r="LJ16" s="337"/>
      <c r="LK16" s="337"/>
      <c r="LL16" s="337"/>
      <c r="LM16" s="337"/>
      <c r="LN16" s="337"/>
      <c r="LO16" s="337"/>
      <c r="LP16" s="337"/>
      <c r="LQ16" s="337"/>
      <c r="LR16" s="337"/>
      <c r="LS16" s="337"/>
      <c r="LT16" s="337"/>
      <c r="LU16" s="337"/>
      <c r="LV16" s="337"/>
      <c r="LW16" s="337"/>
      <c r="LX16" s="337"/>
      <c r="LY16" s="337"/>
      <c r="LZ16" s="337"/>
      <c r="MA16" s="337"/>
      <c r="MB16" s="337"/>
      <c r="MC16" s="337"/>
      <c r="MD16" s="337"/>
      <c r="ME16" s="337"/>
      <c r="MF16" s="337"/>
      <c r="MG16" s="337"/>
      <c r="MH16" s="337"/>
      <c r="MI16" s="337"/>
      <c r="MJ16" s="337"/>
      <c r="MK16" s="337"/>
      <c r="ML16" s="337"/>
      <c r="MM16" s="337"/>
      <c r="MN16" s="337"/>
      <c r="MO16" s="337"/>
      <c r="MP16" s="337"/>
      <c r="MQ16" s="337"/>
      <c r="MR16" s="337"/>
      <c r="MS16" s="337"/>
      <c r="MT16" s="337"/>
      <c r="MU16" s="337"/>
      <c r="MV16" s="337"/>
      <c r="MW16" s="337"/>
      <c r="MX16" s="337"/>
      <c r="MY16" s="337"/>
      <c r="MZ16" s="337"/>
      <c r="NA16" s="337"/>
      <c r="NB16" s="337"/>
      <c r="NC16" s="337"/>
      <c r="ND16" s="337"/>
      <c r="NE16" s="337"/>
      <c r="NF16" s="337"/>
      <c r="NG16" s="337"/>
      <c r="NH16" s="337"/>
      <c r="NI16" s="337"/>
      <c r="NJ16" s="337"/>
      <c r="NK16" s="337"/>
      <c r="NL16" s="337"/>
      <c r="NM16" s="337"/>
      <c r="NN16" s="337"/>
      <c r="NO16" s="337"/>
      <c r="NP16" s="337"/>
      <c r="NQ16" s="337"/>
      <c r="NR16" s="337"/>
      <c r="NS16" s="337"/>
      <c r="NT16" s="337"/>
      <c r="NU16" s="337"/>
      <c r="NV16" s="337"/>
      <c r="NW16" s="337"/>
      <c r="NX16" s="337"/>
      <c r="NY16" s="337"/>
      <c r="NZ16" s="337"/>
      <c r="OA16" s="337"/>
      <c r="OB16" s="337"/>
      <c r="OC16" s="337"/>
      <c r="OD16" s="337"/>
      <c r="OE16" s="337"/>
      <c r="OF16" s="337"/>
      <c r="OG16" s="337"/>
      <c r="OH16" s="337"/>
      <c r="OI16" s="337"/>
      <c r="OJ16" s="337"/>
      <c r="OK16" s="337"/>
      <c r="OL16" s="337"/>
      <c r="OM16" s="337"/>
      <c r="ON16" s="337"/>
      <c r="OO16" s="337"/>
      <c r="OP16" s="337"/>
      <c r="OQ16" s="337"/>
      <c r="OR16" s="337"/>
      <c r="OS16" s="337"/>
      <c r="OT16" s="337"/>
      <c r="OU16" s="337"/>
      <c r="OV16" s="337"/>
      <c r="OW16" s="337"/>
      <c r="OX16" s="337"/>
      <c r="OY16" s="337"/>
      <c r="OZ16" s="337"/>
      <c r="PA16" s="337"/>
      <c r="PB16" s="337"/>
      <c r="PC16" s="337"/>
      <c r="PD16" s="337"/>
      <c r="PE16" s="337"/>
      <c r="PF16" s="337"/>
      <c r="PG16" s="337"/>
      <c r="PH16" s="337"/>
      <c r="PI16" s="337"/>
      <c r="PJ16" s="337"/>
      <c r="PK16" s="337"/>
      <c r="PL16" s="337"/>
      <c r="PM16" s="337"/>
      <c r="PN16" s="337"/>
      <c r="PO16" s="337"/>
      <c r="PP16" s="337"/>
      <c r="PQ16" s="337"/>
      <c r="PR16" s="337"/>
      <c r="PS16" s="337"/>
      <c r="PT16" s="337"/>
      <c r="PU16" s="337"/>
      <c r="PV16" s="337"/>
    </row>
    <row r="17" spans="1:438" ht="15.75" x14ac:dyDescent="0.25">
      <c r="C17" s="281" t="s">
        <v>680</v>
      </c>
      <c r="D17" s="284">
        <f>COUNTIF($C$66:$C$10065,"&lt;"&amp;D14)/10000</f>
        <v>0.19739999999999999</v>
      </c>
      <c r="E17" s="56"/>
      <c r="F17" s="56"/>
      <c r="K17" s="56"/>
      <c r="L17" s="56"/>
      <c r="M17" s="56"/>
      <c r="N17" s="56"/>
      <c r="O17" s="56"/>
      <c r="P17" s="56"/>
      <c r="Q17" s="56"/>
      <c r="R17" s="56"/>
      <c r="S17" s="56"/>
      <c r="T17" s="56"/>
      <c r="U17" s="56"/>
      <c r="V17" s="327">
        <v>0.05</v>
      </c>
      <c r="W17" s="328">
        <f t="shared" ref="W17:W26" si="24">IF(ISERROR(_xlfn.PERCENTILE.EXC($C$66:$C$10065,V17)),"",_xlfn.PERCENTILE.EXC($C$66:$C$10065,V17))</f>
        <v>80.965515220016854</v>
      </c>
      <c r="X17" s="327">
        <v>0.55000000000000004</v>
      </c>
      <c r="Y17" s="328">
        <f t="shared" ref="Y17:Y26" si="25">IF(ISERROR(_xlfn.PERCENTILE.EXC($C$66:$C$10065,X17)),"",_xlfn.PERCENTILE.EXC($C$66:$C$10065,X17))</f>
        <v>131.35121493236852</v>
      </c>
      <c r="AA17" s="56"/>
      <c r="AB17" s="56"/>
      <c r="AC17" s="56"/>
      <c r="AD17" s="56"/>
      <c r="AE17" s="56"/>
      <c r="AF17" s="56"/>
      <c r="AG17" s="56"/>
      <c r="AH17" s="17"/>
      <c r="AI17" s="17"/>
      <c r="AJ17" s="17"/>
      <c r="ID17" s="338"/>
      <c r="IE17" s="338"/>
      <c r="IF17" s="338"/>
      <c r="IG17" s="338"/>
      <c r="IH17" s="338"/>
      <c r="II17" s="338"/>
      <c r="IJ17" s="338"/>
      <c r="IK17" s="338"/>
      <c r="IL17" s="338"/>
      <c r="IM17" s="338"/>
      <c r="IN17" s="338"/>
      <c r="IO17" s="338"/>
      <c r="IP17" s="338"/>
      <c r="IQ17" s="338"/>
      <c r="IR17" s="338"/>
      <c r="IS17" s="338"/>
      <c r="IT17" s="338"/>
      <c r="IU17" s="338"/>
      <c r="IV17" s="338"/>
      <c r="IW17" s="338"/>
      <c r="IX17" s="338"/>
      <c r="IY17" s="338"/>
      <c r="IZ17" s="338"/>
      <c r="JA17" s="338"/>
      <c r="JB17" s="338"/>
      <c r="JC17" s="338"/>
      <c r="JD17" s="338"/>
      <c r="JE17" s="338"/>
      <c r="JF17" s="338"/>
      <c r="JG17" s="338"/>
      <c r="JH17" s="338"/>
      <c r="JI17" s="338"/>
      <c r="JJ17" s="338"/>
      <c r="JK17" s="338"/>
      <c r="JL17" s="338"/>
      <c r="JM17" s="338"/>
      <c r="JN17" s="338"/>
      <c r="JO17" s="338"/>
      <c r="JP17" s="338"/>
      <c r="JQ17" s="338"/>
      <c r="JR17" s="338"/>
      <c r="JS17" s="338"/>
      <c r="JT17" s="338"/>
      <c r="JU17" s="338"/>
      <c r="JV17" s="338"/>
      <c r="JW17" s="338"/>
      <c r="JX17" s="338"/>
      <c r="JY17" s="338"/>
      <c r="JZ17" s="338"/>
      <c r="KA17" s="338"/>
      <c r="KB17" s="338"/>
      <c r="KC17" s="338"/>
      <c r="KD17" s="338"/>
      <c r="KE17" s="338"/>
      <c r="KF17" s="338"/>
      <c r="KG17" s="338"/>
      <c r="KH17" s="338"/>
      <c r="KI17" s="338"/>
      <c r="KJ17" s="338"/>
      <c r="KK17" s="338"/>
      <c r="KL17" s="338"/>
      <c r="KM17" s="338"/>
      <c r="KN17" s="338"/>
      <c r="KO17" s="338"/>
      <c r="KP17" s="338"/>
      <c r="KQ17" s="338"/>
      <c r="KR17" s="338"/>
      <c r="KS17" s="338"/>
      <c r="KT17" s="338"/>
      <c r="KU17" s="338"/>
      <c r="KV17" s="338"/>
      <c r="KW17" s="338"/>
      <c r="KX17" s="338"/>
      <c r="KY17" s="338"/>
      <c r="KZ17" s="338"/>
      <c r="LA17" s="338"/>
      <c r="LB17" s="338"/>
      <c r="LC17" s="338"/>
      <c r="LD17" s="338"/>
      <c r="LE17" s="338"/>
      <c r="LF17" s="338"/>
      <c r="LG17" s="338"/>
      <c r="LH17" s="338"/>
      <c r="LI17" s="338"/>
      <c r="LJ17" s="338"/>
      <c r="LK17" s="338"/>
      <c r="LL17" s="338"/>
      <c r="LM17" s="338"/>
      <c r="LN17" s="338"/>
      <c r="LO17" s="338"/>
      <c r="LP17" s="338"/>
      <c r="LQ17" s="338"/>
      <c r="LR17" s="338"/>
      <c r="LS17" s="338"/>
      <c r="LT17" s="338"/>
      <c r="LU17" s="338"/>
      <c r="LV17" s="338"/>
      <c r="LW17" s="338"/>
      <c r="LX17" s="338"/>
      <c r="LY17" s="338"/>
      <c r="LZ17" s="338"/>
      <c r="MA17" s="338"/>
      <c r="MB17" s="338"/>
      <c r="MC17" s="338"/>
      <c r="MD17" s="338"/>
      <c r="ME17" s="338"/>
      <c r="MF17" s="338"/>
      <c r="MG17" s="338"/>
      <c r="MH17" s="338"/>
      <c r="MI17" s="338"/>
      <c r="MJ17" s="338"/>
      <c r="MK17" s="338"/>
      <c r="ML17" s="338"/>
      <c r="MM17" s="338"/>
      <c r="MN17" s="338"/>
      <c r="MO17" s="338"/>
      <c r="MP17" s="338"/>
      <c r="MQ17" s="338"/>
      <c r="MR17" s="338"/>
      <c r="MS17" s="338"/>
      <c r="MT17" s="338"/>
      <c r="MU17" s="338"/>
      <c r="MV17" s="338"/>
      <c r="MW17" s="338"/>
      <c r="MX17" s="338"/>
      <c r="MY17" s="338"/>
      <c r="MZ17" s="338"/>
      <c r="NA17" s="338"/>
      <c r="NB17" s="338"/>
      <c r="NC17" s="338"/>
      <c r="ND17" s="338"/>
      <c r="NE17" s="338"/>
      <c r="NF17" s="338"/>
      <c r="NG17" s="338"/>
      <c r="NH17" s="338"/>
      <c r="NI17" s="338"/>
      <c r="NJ17" s="338"/>
      <c r="NK17" s="338"/>
      <c r="NL17" s="338"/>
      <c r="NM17" s="338"/>
      <c r="NN17" s="338"/>
      <c r="NO17" s="338"/>
      <c r="NP17" s="338"/>
      <c r="NQ17" s="338"/>
      <c r="NR17" s="338"/>
      <c r="NS17" s="338"/>
      <c r="NT17" s="338"/>
      <c r="NU17" s="338"/>
      <c r="NV17" s="338"/>
      <c r="NW17" s="338"/>
      <c r="NX17" s="338"/>
      <c r="NY17" s="338"/>
      <c r="NZ17" s="338"/>
      <c r="OA17" s="338"/>
      <c r="OB17" s="338"/>
      <c r="OC17" s="338"/>
      <c r="OD17" s="338"/>
      <c r="OE17" s="338"/>
      <c r="OF17" s="338"/>
      <c r="OG17" s="338"/>
      <c r="OH17" s="338"/>
      <c r="OI17" s="338"/>
      <c r="OJ17" s="338"/>
      <c r="OK17" s="338"/>
      <c r="OL17" s="338"/>
      <c r="OM17" s="338"/>
      <c r="ON17" s="338"/>
      <c r="OO17" s="338"/>
      <c r="OP17" s="338"/>
      <c r="OQ17" s="338"/>
      <c r="OR17" s="338"/>
      <c r="OS17" s="338"/>
      <c r="OT17" s="338"/>
      <c r="OU17" s="338"/>
      <c r="OV17" s="338"/>
      <c r="OW17" s="338"/>
      <c r="OX17" s="338"/>
      <c r="OY17" s="338"/>
      <c r="OZ17" s="338"/>
      <c r="PA17" s="338"/>
      <c r="PB17" s="338"/>
      <c r="PC17" s="338"/>
      <c r="PD17" s="338"/>
      <c r="PE17" s="338"/>
      <c r="PF17" s="338"/>
      <c r="PG17" s="338"/>
      <c r="PH17" s="338"/>
      <c r="PI17" s="338"/>
      <c r="PJ17" s="338"/>
      <c r="PK17" s="338"/>
      <c r="PL17" s="338"/>
      <c r="PM17" s="338"/>
      <c r="PN17" s="338"/>
      <c r="PO17" s="338"/>
      <c r="PP17" s="338"/>
      <c r="PQ17" s="338"/>
      <c r="PR17" s="338"/>
      <c r="PS17" s="338"/>
      <c r="PT17" s="338"/>
      <c r="PU17" s="338"/>
      <c r="PV17" s="338"/>
    </row>
    <row r="18" spans="1:438" ht="15.75" x14ac:dyDescent="0.25">
      <c r="A18" s="56"/>
      <c r="B18" s="87"/>
      <c r="C18" s="281" t="s">
        <v>682</v>
      </c>
      <c r="D18" s="284">
        <f>COUNTIF($C$66:$C$10065,"&gt;"&amp;D15)/10000</f>
        <v>0.1978</v>
      </c>
      <c r="E18" s="56"/>
      <c r="F18" s="56"/>
      <c r="K18" s="56"/>
      <c r="L18" s="56"/>
      <c r="M18" s="56"/>
      <c r="N18" s="56"/>
      <c r="O18" s="56"/>
      <c r="P18" s="56"/>
      <c r="Q18" s="56"/>
      <c r="R18" s="56"/>
      <c r="S18" s="56"/>
      <c r="T18" s="56"/>
      <c r="U18" s="56"/>
      <c r="V18" s="327">
        <v>0.1</v>
      </c>
      <c r="W18" s="328">
        <f t="shared" si="24"/>
        <v>88.935135966573853</v>
      </c>
      <c r="X18" s="327">
        <v>0.6</v>
      </c>
      <c r="Y18" s="328">
        <f t="shared" si="25"/>
        <v>135.91879566217912</v>
      </c>
      <c r="AA18" s="56"/>
      <c r="AB18" s="56"/>
      <c r="AC18" s="56"/>
      <c r="AD18" s="56"/>
      <c r="AE18" s="56"/>
      <c r="AF18" s="56"/>
      <c r="AG18" s="56"/>
      <c r="AH18" s="17"/>
      <c r="AI18" s="17"/>
      <c r="AJ18" s="17"/>
      <c r="ID18" s="337"/>
      <c r="IE18" s="337"/>
      <c r="IF18" s="337"/>
      <c r="IG18" s="337"/>
      <c r="IH18" s="337"/>
      <c r="II18" s="337"/>
      <c r="IJ18" s="337"/>
      <c r="IK18" s="337"/>
      <c r="IL18" s="337"/>
      <c r="IM18" s="337"/>
      <c r="IN18" s="337"/>
      <c r="IO18" s="337"/>
      <c r="IP18" s="337"/>
      <c r="IQ18" s="337"/>
      <c r="IR18" s="337"/>
      <c r="IS18" s="337"/>
      <c r="IT18" s="337"/>
      <c r="IU18" s="337"/>
      <c r="IV18" s="337"/>
      <c r="IW18" s="337"/>
      <c r="IX18" s="337"/>
      <c r="IY18" s="337"/>
      <c r="IZ18" s="337"/>
      <c r="JA18" s="337"/>
      <c r="JB18" s="337"/>
      <c r="JC18" s="337"/>
      <c r="JD18" s="337"/>
      <c r="JE18" s="337"/>
      <c r="JF18" s="337"/>
      <c r="JG18" s="337"/>
      <c r="JH18" s="337"/>
      <c r="JI18" s="337"/>
      <c r="JJ18" s="337"/>
      <c r="JK18" s="337"/>
      <c r="JL18" s="337"/>
      <c r="JM18" s="337"/>
      <c r="JN18" s="337"/>
      <c r="JO18" s="337"/>
      <c r="JP18" s="337"/>
      <c r="JQ18" s="337"/>
      <c r="JR18" s="337"/>
      <c r="JS18" s="337"/>
      <c r="JT18" s="337"/>
      <c r="JU18" s="337"/>
      <c r="JV18" s="337"/>
      <c r="JW18" s="337"/>
      <c r="JX18" s="337"/>
      <c r="JY18" s="337"/>
      <c r="JZ18" s="337"/>
      <c r="KA18" s="337"/>
      <c r="KB18" s="337"/>
      <c r="KC18" s="337"/>
      <c r="KD18" s="337"/>
      <c r="KE18" s="337"/>
      <c r="KF18" s="337"/>
      <c r="KG18" s="337"/>
      <c r="KH18" s="337"/>
      <c r="KI18" s="337"/>
      <c r="KJ18" s="337"/>
      <c r="KK18" s="337"/>
      <c r="KL18" s="337"/>
      <c r="KM18" s="337"/>
      <c r="KN18" s="337"/>
      <c r="KO18" s="337"/>
      <c r="KP18" s="337"/>
      <c r="KQ18" s="337"/>
      <c r="KR18" s="337"/>
      <c r="KS18" s="337"/>
      <c r="KT18" s="337"/>
      <c r="KU18" s="337"/>
      <c r="KV18" s="337"/>
      <c r="KW18" s="337"/>
      <c r="KX18" s="337"/>
      <c r="KY18" s="337"/>
      <c r="KZ18" s="337"/>
      <c r="LA18" s="337"/>
      <c r="LB18" s="337"/>
      <c r="LC18" s="337"/>
      <c r="LD18" s="337"/>
      <c r="LE18" s="337"/>
      <c r="LF18" s="337"/>
      <c r="LG18" s="337"/>
      <c r="LH18" s="337"/>
      <c r="LI18" s="337"/>
      <c r="LJ18" s="337"/>
      <c r="LK18" s="337"/>
      <c r="LL18" s="337"/>
      <c r="LM18" s="337"/>
      <c r="LN18" s="337"/>
      <c r="LO18" s="337"/>
      <c r="LP18" s="337"/>
      <c r="LQ18" s="337"/>
      <c r="LR18" s="337"/>
      <c r="LS18" s="337"/>
      <c r="LT18" s="337"/>
      <c r="LU18" s="337"/>
      <c r="LV18" s="337"/>
      <c r="LW18" s="337"/>
      <c r="LX18" s="337"/>
      <c r="LY18" s="337"/>
      <c r="LZ18" s="337"/>
      <c r="MA18" s="337"/>
      <c r="MB18" s="337"/>
      <c r="MC18" s="337"/>
      <c r="MD18" s="337"/>
      <c r="ME18" s="337"/>
      <c r="MF18" s="337"/>
      <c r="MG18" s="337"/>
      <c r="MH18" s="337"/>
      <c r="MI18" s="337"/>
      <c r="MJ18" s="337"/>
      <c r="MK18" s="337"/>
      <c r="ML18" s="337"/>
      <c r="MM18" s="337"/>
      <c r="MN18" s="337"/>
      <c r="MO18" s="337"/>
      <c r="MP18" s="337"/>
      <c r="MQ18" s="337"/>
      <c r="MR18" s="337"/>
      <c r="MS18" s="337"/>
      <c r="MT18" s="337"/>
      <c r="MU18" s="337"/>
      <c r="MV18" s="337"/>
      <c r="MW18" s="337"/>
      <c r="MX18" s="337"/>
      <c r="MY18" s="337"/>
      <c r="MZ18" s="337"/>
      <c r="NA18" s="337"/>
      <c r="NB18" s="337"/>
      <c r="NC18" s="337"/>
      <c r="ND18" s="337"/>
      <c r="NE18" s="337"/>
      <c r="NF18" s="337"/>
      <c r="NG18" s="337"/>
      <c r="NH18" s="337"/>
      <c r="NI18" s="337"/>
      <c r="NJ18" s="337"/>
      <c r="NK18" s="337"/>
      <c r="NL18" s="337"/>
      <c r="NM18" s="337"/>
      <c r="NN18" s="337"/>
      <c r="NO18" s="337"/>
      <c r="NP18" s="337"/>
      <c r="NQ18" s="337"/>
      <c r="NR18" s="337"/>
      <c r="NS18" s="337"/>
      <c r="NT18" s="337"/>
      <c r="NU18" s="337"/>
      <c r="NV18" s="337"/>
      <c r="NW18" s="337"/>
      <c r="NX18" s="337"/>
      <c r="NY18" s="337"/>
      <c r="NZ18" s="337"/>
      <c r="OA18" s="337"/>
      <c r="OB18" s="337"/>
      <c r="OC18" s="337"/>
      <c r="OD18" s="337"/>
      <c r="OE18" s="337"/>
      <c r="OF18" s="337"/>
      <c r="OG18" s="337"/>
      <c r="OH18" s="337"/>
      <c r="OI18" s="337"/>
      <c r="OJ18" s="337"/>
      <c r="OK18" s="337"/>
      <c r="OL18" s="337"/>
      <c r="OM18" s="337"/>
      <c r="ON18" s="337"/>
      <c r="OO18" s="337"/>
      <c r="OP18" s="337"/>
      <c r="OQ18" s="337"/>
      <c r="OR18" s="337"/>
      <c r="OS18" s="337"/>
      <c r="OT18" s="337"/>
      <c r="OU18" s="337"/>
      <c r="OV18" s="337"/>
      <c r="OW18" s="337"/>
      <c r="OX18" s="337"/>
      <c r="OY18" s="337"/>
      <c r="OZ18" s="337"/>
      <c r="PA18" s="337"/>
      <c r="PB18" s="337"/>
      <c r="PC18" s="337"/>
      <c r="PD18" s="337"/>
      <c r="PE18" s="337"/>
      <c r="PF18" s="337"/>
      <c r="PG18" s="337"/>
      <c r="PH18" s="337"/>
      <c r="PI18" s="337"/>
      <c r="PJ18" s="337"/>
      <c r="PK18" s="337"/>
      <c r="PL18" s="337"/>
      <c r="PM18" s="337"/>
      <c r="PN18" s="337"/>
      <c r="PO18" s="337"/>
      <c r="PP18" s="337"/>
      <c r="PQ18" s="337"/>
      <c r="PR18" s="337"/>
      <c r="PS18" s="337"/>
      <c r="PT18" s="337"/>
      <c r="PU18" s="337"/>
      <c r="PV18" s="337"/>
    </row>
    <row r="19" spans="1:438" x14ac:dyDescent="0.25">
      <c r="A19" s="56"/>
      <c r="B19" s="87"/>
      <c r="C19" s="281"/>
      <c r="D19" s="87"/>
      <c r="E19" s="56"/>
      <c r="F19" s="56"/>
      <c r="K19" s="56"/>
      <c r="L19" s="56"/>
      <c r="M19" s="56"/>
      <c r="N19" s="56"/>
      <c r="O19" s="56"/>
      <c r="P19" s="56"/>
      <c r="Q19" s="56"/>
      <c r="R19" s="56"/>
      <c r="S19" s="56"/>
      <c r="T19" s="56"/>
      <c r="U19" s="56"/>
      <c r="V19" s="327">
        <v>0.15</v>
      </c>
      <c r="W19" s="328">
        <f t="shared" si="24"/>
        <v>94.511333302482427</v>
      </c>
      <c r="X19" s="327">
        <v>0.65</v>
      </c>
      <c r="Y19" s="328">
        <f t="shared" si="25"/>
        <v>140.52669359248259</v>
      </c>
      <c r="AA19" s="56"/>
      <c r="AB19" s="56"/>
      <c r="AC19" s="56"/>
      <c r="AD19" s="56"/>
      <c r="AE19" s="56"/>
      <c r="AF19" s="56"/>
      <c r="AG19" s="56"/>
      <c r="AH19" s="17"/>
      <c r="AI19" s="17"/>
      <c r="AJ19" s="17"/>
      <c r="ID19" s="337"/>
      <c r="IE19" s="337"/>
      <c r="IF19" s="337"/>
      <c r="IG19" s="337"/>
      <c r="IH19" s="337"/>
      <c r="II19" s="337"/>
      <c r="IJ19" s="337"/>
      <c r="IK19" s="337"/>
      <c r="IL19" s="337"/>
      <c r="IM19" s="337"/>
      <c r="IN19" s="337"/>
      <c r="IO19" s="337"/>
      <c r="IP19" s="337"/>
      <c r="IQ19" s="337"/>
      <c r="IR19" s="337"/>
      <c r="IS19" s="337"/>
      <c r="IT19" s="337"/>
      <c r="IU19" s="337"/>
      <c r="IV19" s="337"/>
      <c r="IW19" s="337"/>
      <c r="IX19" s="337"/>
      <c r="IY19" s="337"/>
      <c r="IZ19" s="337"/>
      <c r="JA19" s="337"/>
      <c r="JB19" s="337"/>
      <c r="JC19" s="337"/>
      <c r="JD19" s="337"/>
      <c r="JE19" s="337"/>
      <c r="JF19" s="337"/>
      <c r="JG19" s="337"/>
      <c r="JH19" s="337"/>
      <c r="JI19" s="337"/>
      <c r="JJ19" s="337"/>
      <c r="JK19" s="337"/>
      <c r="JL19" s="337"/>
      <c r="JM19" s="337"/>
      <c r="JN19" s="337"/>
      <c r="JO19" s="337"/>
      <c r="JP19" s="337"/>
      <c r="JQ19" s="337"/>
      <c r="JR19" s="337"/>
      <c r="JS19" s="337"/>
      <c r="JT19" s="337"/>
      <c r="JU19" s="337"/>
      <c r="JV19" s="337"/>
      <c r="JW19" s="337"/>
      <c r="JX19" s="337"/>
      <c r="JY19" s="337"/>
      <c r="JZ19" s="337"/>
      <c r="KA19" s="337"/>
      <c r="KB19" s="337"/>
      <c r="KC19" s="337"/>
      <c r="KD19" s="337"/>
      <c r="KE19" s="337"/>
      <c r="KF19" s="337"/>
      <c r="KG19" s="337"/>
      <c r="KH19" s="337"/>
      <c r="KI19" s="337"/>
      <c r="KJ19" s="337"/>
      <c r="KK19" s="337"/>
      <c r="KL19" s="337"/>
      <c r="KM19" s="337"/>
      <c r="KN19" s="337"/>
      <c r="KO19" s="337"/>
      <c r="KP19" s="337"/>
      <c r="KQ19" s="337"/>
      <c r="KR19" s="337"/>
      <c r="KS19" s="337"/>
      <c r="KT19" s="337"/>
      <c r="KU19" s="337"/>
      <c r="KV19" s="337"/>
      <c r="KW19" s="337"/>
      <c r="KX19" s="337"/>
      <c r="KY19" s="337"/>
      <c r="KZ19" s="337"/>
      <c r="LA19" s="337"/>
      <c r="LB19" s="337"/>
      <c r="LC19" s="337"/>
      <c r="LD19" s="337"/>
      <c r="LE19" s="337"/>
      <c r="LF19" s="337"/>
      <c r="LG19" s="337"/>
      <c r="LH19" s="337"/>
      <c r="LI19" s="337"/>
      <c r="LJ19" s="337"/>
      <c r="LK19" s="337"/>
      <c r="LL19" s="337"/>
      <c r="LM19" s="337"/>
      <c r="LN19" s="337"/>
      <c r="LO19" s="337"/>
      <c r="LP19" s="337"/>
      <c r="LQ19" s="337"/>
      <c r="LR19" s="337"/>
      <c r="LS19" s="337"/>
      <c r="LT19" s="337"/>
      <c r="LU19" s="337"/>
      <c r="LV19" s="337"/>
      <c r="LW19" s="337"/>
      <c r="LX19" s="337"/>
      <c r="LY19" s="337"/>
      <c r="LZ19" s="337"/>
      <c r="MA19" s="337"/>
      <c r="MB19" s="337"/>
      <c r="MC19" s="337"/>
      <c r="MD19" s="337"/>
      <c r="ME19" s="337"/>
      <c r="MF19" s="337"/>
      <c r="MG19" s="337"/>
      <c r="MH19" s="337"/>
      <c r="MI19" s="337"/>
      <c r="MJ19" s="337"/>
      <c r="MK19" s="337"/>
      <c r="ML19" s="337"/>
      <c r="MM19" s="337"/>
      <c r="MN19" s="337"/>
      <c r="MO19" s="337"/>
      <c r="MP19" s="337"/>
      <c r="MQ19" s="337"/>
      <c r="MR19" s="337"/>
      <c r="MS19" s="337"/>
      <c r="MT19" s="337"/>
      <c r="MU19" s="337"/>
      <c r="MV19" s="337"/>
      <c r="MW19" s="337"/>
      <c r="MX19" s="337"/>
      <c r="MY19" s="337"/>
      <c r="MZ19" s="337"/>
      <c r="NA19" s="337"/>
      <c r="NB19" s="337"/>
      <c r="NC19" s="337"/>
      <c r="ND19" s="337"/>
      <c r="NE19" s="337"/>
      <c r="NF19" s="337"/>
      <c r="NG19" s="337"/>
      <c r="NH19" s="337"/>
      <c r="NI19" s="337"/>
      <c r="NJ19" s="337"/>
      <c r="NK19" s="337"/>
      <c r="NL19" s="337"/>
      <c r="NM19" s="337"/>
      <c r="NN19" s="337"/>
      <c r="NO19" s="337"/>
      <c r="NP19" s="337"/>
      <c r="NQ19" s="337"/>
      <c r="NR19" s="337"/>
      <c r="NS19" s="337"/>
      <c r="NT19" s="337"/>
      <c r="NU19" s="337"/>
      <c r="NV19" s="337"/>
      <c r="NW19" s="337"/>
      <c r="NX19" s="337"/>
      <c r="NY19" s="337"/>
      <c r="NZ19" s="337"/>
      <c r="OA19" s="337"/>
      <c r="OB19" s="337"/>
      <c r="OC19" s="337"/>
      <c r="OD19" s="337"/>
      <c r="OE19" s="337"/>
      <c r="OF19" s="337"/>
      <c r="OG19" s="337"/>
      <c r="OH19" s="337"/>
      <c r="OI19" s="337"/>
      <c r="OJ19" s="337"/>
      <c r="OK19" s="337"/>
      <c r="OL19" s="337"/>
      <c r="OM19" s="337"/>
      <c r="ON19" s="337"/>
      <c r="OO19" s="337"/>
      <c r="OP19" s="337"/>
      <c r="OQ19" s="337"/>
      <c r="OR19" s="337"/>
      <c r="OS19" s="337"/>
      <c r="OT19" s="337"/>
      <c r="OU19" s="337"/>
      <c r="OV19" s="337"/>
      <c r="OW19" s="337"/>
      <c r="OX19" s="337"/>
      <c r="OY19" s="337"/>
      <c r="OZ19" s="337"/>
      <c r="PA19" s="337"/>
      <c r="PB19" s="337"/>
      <c r="PC19" s="337"/>
      <c r="PD19" s="337"/>
      <c r="PE19" s="337"/>
      <c r="PF19" s="337"/>
      <c r="PG19" s="337"/>
      <c r="PH19" s="337"/>
      <c r="PI19" s="337"/>
      <c r="PJ19" s="337"/>
      <c r="PK19" s="337"/>
      <c r="PL19" s="337"/>
      <c r="PM19" s="337"/>
      <c r="PN19" s="337"/>
      <c r="PO19" s="337"/>
      <c r="PP19" s="337"/>
      <c r="PQ19" s="337"/>
      <c r="PR19" s="337"/>
      <c r="PS19" s="337"/>
      <c r="PT19" s="337"/>
      <c r="PU19" s="337"/>
      <c r="PV19" s="337"/>
    </row>
    <row r="20" spans="1:438" x14ac:dyDescent="0.25">
      <c r="A20" s="56"/>
      <c r="B20" s="87"/>
      <c r="C20" s="281" t="s">
        <v>30</v>
      </c>
      <c r="D20" s="286">
        <f>MIN($C$66:$C$10065)</f>
        <v>62.526958446300988</v>
      </c>
      <c r="E20" s="56"/>
      <c r="F20" s="56"/>
      <c r="K20" s="56"/>
      <c r="L20" s="56"/>
      <c r="M20" s="56"/>
      <c r="N20" s="56"/>
      <c r="O20" s="56"/>
      <c r="P20" s="56"/>
      <c r="Q20" s="56"/>
      <c r="R20" s="56"/>
      <c r="S20" s="56"/>
      <c r="T20" s="56"/>
      <c r="U20" s="56"/>
      <c r="V20" s="327">
        <v>0.2</v>
      </c>
      <c r="W20" s="328">
        <f t="shared" si="24"/>
        <v>100.28833087489143</v>
      </c>
      <c r="X20" s="327">
        <v>0.7</v>
      </c>
      <c r="Y20" s="328">
        <f t="shared" si="25"/>
        <v>145.53787740248413</v>
      </c>
      <c r="AA20" s="56"/>
      <c r="AB20" s="56"/>
      <c r="AC20" s="56"/>
      <c r="AD20" s="56"/>
      <c r="AE20" s="56"/>
      <c r="AF20" s="56"/>
      <c r="AG20" s="56"/>
      <c r="AH20" s="17"/>
      <c r="AI20" s="17"/>
      <c r="AJ20" s="17"/>
      <c r="ID20" s="337"/>
      <c r="IE20" s="337"/>
      <c r="IF20" s="337"/>
      <c r="IG20" s="337"/>
      <c r="IH20" s="337"/>
      <c r="II20" s="337"/>
      <c r="IJ20" s="337"/>
      <c r="IK20" s="337"/>
      <c r="IL20" s="337"/>
      <c r="IM20" s="337"/>
      <c r="IN20" s="337"/>
      <c r="IO20" s="337"/>
      <c r="IP20" s="337"/>
      <c r="IQ20" s="337"/>
      <c r="IR20" s="337"/>
      <c r="IS20" s="337"/>
      <c r="IT20" s="337"/>
      <c r="IU20" s="337"/>
      <c r="IV20" s="337"/>
      <c r="IW20" s="337"/>
      <c r="IX20" s="337"/>
      <c r="IY20" s="337"/>
      <c r="IZ20" s="337"/>
      <c r="JA20" s="337"/>
      <c r="JB20" s="337"/>
      <c r="JC20" s="337"/>
      <c r="JD20" s="337"/>
      <c r="JE20" s="337"/>
      <c r="JF20" s="337"/>
      <c r="JG20" s="337"/>
      <c r="JH20" s="337"/>
      <c r="JI20" s="337"/>
      <c r="JJ20" s="337"/>
      <c r="JK20" s="337"/>
      <c r="JL20" s="337"/>
      <c r="JM20" s="337"/>
      <c r="JN20" s="337"/>
      <c r="JO20" s="337"/>
      <c r="JP20" s="337"/>
      <c r="JQ20" s="337"/>
      <c r="JR20" s="337"/>
      <c r="JS20" s="337"/>
      <c r="JT20" s="337"/>
      <c r="JU20" s="337"/>
      <c r="JV20" s="337"/>
      <c r="JW20" s="337"/>
      <c r="JX20" s="337"/>
      <c r="JY20" s="337"/>
      <c r="JZ20" s="337"/>
      <c r="KA20" s="337"/>
      <c r="KB20" s="337"/>
      <c r="KC20" s="337"/>
      <c r="KD20" s="337"/>
      <c r="KE20" s="337"/>
      <c r="KF20" s="337"/>
      <c r="KG20" s="337"/>
      <c r="KH20" s="337"/>
      <c r="KI20" s="337"/>
      <c r="KJ20" s="337"/>
      <c r="KK20" s="337"/>
      <c r="KL20" s="337"/>
      <c r="KM20" s="337"/>
      <c r="KN20" s="337"/>
      <c r="KO20" s="337"/>
      <c r="KP20" s="337"/>
      <c r="KQ20" s="337"/>
      <c r="KR20" s="337"/>
      <c r="KS20" s="337"/>
      <c r="KT20" s="337"/>
      <c r="KU20" s="337"/>
      <c r="KV20" s="337"/>
      <c r="KW20" s="337"/>
      <c r="KX20" s="337"/>
      <c r="KY20" s="337"/>
      <c r="KZ20" s="337"/>
      <c r="LA20" s="337"/>
      <c r="LB20" s="337"/>
      <c r="LC20" s="337"/>
      <c r="LD20" s="337"/>
      <c r="LE20" s="337"/>
      <c r="LF20" s="337"/>
      <c r="LG20" s="337"/>
      <c r="LH20" s="337"/>
      <c r="LI20" s="337"/>
      <c r="LJ20" s="337"/>
      <c r="LK20" s="337"/>
      <c r="LL20" s="337"/>
      <c r="LM20" s="337"/>
      <c r="LN20" s="337"/>
      <c r="LO20" s="337"/>
      <c r="LP20" s="337"/>
      <c r="LQ20" s="337"/>
      <c r="LR20" s="337"/>
      <c r="LS20" s="337"/>
      <c r="LT20" s="337"/>
      <c r="LU20" s="337"/>
      <c r="LV20" s="337"/>
      <c r="LW20" s="337"/>
      <c r="LX20" s="337"/>
      <c r="LY20" s="337"/>
      <c r="LZ20" s="337"/>
      <c r="MA20" s="337"/>
      <c r="MB20" s="337"/>
      <c r="MC20" s="337"/>
      <c r="MD20" s="337"/>
      <c r="ME20" s="337"/>
      <c r="MF20" s="337"/>
      <c r="MG20" s="337"/>
      <c r="MH20" s="337"/>
      <c r="MI20" s="337"/>
      <c r="MJ20" s="337"/>
      <c r="MK20" s="337"/>
      <c r="ML20" s="337"/>
      <c r="MM20" s="337"/>
      <c r="MN20" s="337"/>
      <c r="MO20" s="337"/>
      <c r="MP20" s="337"/>
      <c r="MQ20" s="337"/>
      <c r="MR20" s="337"/>
      <c r="MS20" s="337"/>
      <c r="MT20" s="337"/>
      <c r="MU20" s="337"/>
      <c r="MV20" s="337"/>
      <c r="MW20" s="337"/>
      <c r="MX20" s="337"/>
      <c r="MY20" s="337"/>
      <c r="MZ20" s="337"/>
      <c r="NA20" s="337"/>
      <c r="NB20" s="337"/>
      <c r="NC20" s="337"/>
      <c r="ND20" s="337"/>
      <c r="NE20" s="337"/>
      <c r="NF20" s="337"/>
      <c r="NG20" s="337"/>
      <c r="NH20" s="337"/>
      <c r="NI20" s="337"/>
      <c r="NJ20" s="337"/>
      <c r="NK20" s="337"/>
      <c r="NL20" s="337"/>
      <c r="NM20" s="337"/>
      <c r="NN20" s="337"/>
      <c r="NO20" s="337"/>
      <c r="NP20" s="337"/>
      <c r="NQ20" s="337"/>
      <c r="NR20" s="337"/>
      <c r="NS20" s="337"/>
      <c r="NT20" s="337"/>
      <c r="NU20" s="337"/>
      <c r="NV20" s="337"/>
      <c r="NW20" s="337"/>
      <c r="NX20" s="337"/>
      <c r="NY20" s="337"/>
      <c r="NZ20" s="337"/>
      <c r="OA20" s="337"/>
      <c r="OB20" s="337"/>
      <c r="OC20" s="337"/>
      <c r="OD20" s="337"/>
      <c r="OE20" s="337"/>
      <c r="OF20" s="337"/>
      <c r="OG20" s="337"/>
      <c r="OH20" s="337"/>
      <c r="OI20" s="337"/>
      <c r="OJ20" s="337"/>
      <c r="OK20" s="337"/>
      <c r="OL20" s="337"/>
      <c r="OM20" s="337"/>
      <c r="ON20" s="337"/>
      <c r="OO20" s="337"/>
      <c r="OP20" s="337"/>
      <c r="OQ20" s="337"/>
      <c r="OR20" s="337"/>
      <c r="OS20" s="337"/>
      <c r="OT20" s="337"/>
      <c r="OU20" s="337"/>
      <c r="OV20" s="337"/>
      <c r="OW20" s="337"/>
      <c r="OX20" s="337"/>
      <c r="OY20" s="337"/>
      <c r="OZ20" s="337"/>
      <c r="PA20" s="337"/>
      <c r="PB20" s="337"/>
      <c r="PC20" s="337"/>
      <c r="PD20" s="337"/>
      <c r="PE20" s="337"/>
      <c r="PF20" s="337"/>
      <c r="PG20" s="337"/>
      <c r="PH20" s="337"/>
      <c r="PI20" s="337"/>
      <c r="PJ20" s="337"/>
      <c r="PK20" s="337"/>
      <c r="PL20" s="337"/>
      <c r="PM20" s="337"/>
      <c r="PN20" s="337"/>
      <c r="PO20" s="337"/>
      <c r="PP20" s="337"/>
      <c r="PQ20" s="337"/>
      <c r="PR20" s="337"/>
      <c r="PS20" s="337"/>
      <c r="PT20" s="337"/>
      <c r="PU20" s="337"/>
      <c r="PV20" s="337"/>
    </row>
    <row r="21" spans="1:438" x14ac:dyDescent="0.25">
      <c r="A21" s="56"/>
      <c r="B21" s="56"/>
      <c r="C21" s="281" t="s">
        <v>31</v>
      </c>
      <c r="D21" s="286">
        <f>MAX($C$66:$C$10065)</f>
        <v>234.01880802753277</v>
      </c>
      <c r="E21" s="56"/>
      <c r="F21" s="56"/>
      <c r="K21" s="56"/>
      <c r="L21" s="56"/>
      <c r="M21" s="56"/>
      <c r="N21" s="56"/>
      <c r="O21" s="56"/>
      <c r="P21" s="56"/>
      <c r="Q21" s="56"/>
      <c r="R21" s="56"/>
      <c r="S21" s="56"/>
      <c r="T21" s="56"/>
      <c r="U21" s="56"/>
      <c r="V21" s="327">
        <v>0.25</v>
      </c>
      <c r="W21" s="328">
        <f t="shared" si="24"/>
        <v>105.26109383743733</v>
      </c>
      <c r="X21" s="327">
        <v>0.75</v>
      </c>
      <c r="Y21" s="328">
        <f t="shared" si="25"/>
        <v>151.64205802939978</v>
      </c>
      <c r="AA21" s="56"/>
      <c r="AB21" s="56"/>
      <c r="AC21" s="56"/>
      <c r="AD21" s="56"/>
      <c r="AE21" s="56"/>
      <c r="AF21" s="56"/>
      <c r="AG21" s="56"/>
      <c r="AH21" s="17"/>
      <c r="AI21" s="17"/>
      <c r="AJ21" s="17"/>
      <c r="ID21" s="337"/>
      <c r="IE21" s="337"/>
      <c r="IF21" s="337"/>
      <c r="IG21" s="337"/>
      <c r="IH21" s="337"/>
      <c r="II21" s="337"/>
      <c r="IJ21" s="337"/>
      <c r="IK21" s="337"/>
      <c r="IL21" s="337"/>
      <c r="IM21" s="337"/>
      <c r="IN21" s="337"/>
      <c r="IO21" s="337"/>
      <c r="IP21" s="337"/>
      <c r="IQ21" s="337"/>
      <c r="IR21" s="337"/>
      <c r="IS21" s="337"/>
      <c r="IT21" s="337"/>
      <c r="IU21" s="337"/>
      <c r="IV21" s="337"/>
      <c r="IW21" s="337"/>
      <c r="IX21" s="337"/>
      <c r="IY21" s="337"/>
      <c r="IZ21" s="337"/>
      <c r="JA21" s="337"/>
      <c r="JB21" s="337"/>
      <c r="JC21" s="337"/>
      <c r="JD21" s="337"/>
      <c r="JE21" s="337"/>
      <c r="JF21" s="337"/>
      <c r="JG21" s="337"/>
      <c r="JH21" s="337"/>
      <c r="JI21" s="337"/>
      <c r="JJ21" s="337"/>
      <c r="JK21" s="337"/>
      <c r="JL21" s="337"/>
      <c r="JM21" s="337"/>
      <c r="JN21" s="337"/>
      <c r="JO21" s="337"/>
      <c r="JP21" s="337"/>
      <c r="JQ21" s="337"/>
      <c r="JR21" s="337"/>
      <c r="JS21" s="337"/>
      <c r="JT21" s="337"/>
      <c r="JU21" s="337"/>
      <c r="JV21" s="337"/>
      <c r="JW21" s="337"/>
      <c r="JX21" s="337"/>
      <c r="JY21" s="337"/>
      <c r="JZ21" s="337"/>
      <c r="KA21" s="337"/>
      <c r="KB21" s="337"/>
      <c r="KC21" s="337"/>
      <c r="KD21" s="337"/>
      <c r="KE21" s="337"/>
      <c r="KF21" s="337"/>
      <c r="KG21" s="337"/>
      <c r="KH21" s="337"/>
      <c r="KI21" s="337"/>
      <c r="KJ21" s="337"/>
      <c r="KK21" s="337"/>
      <c r="KL21" s="337"/>
      <c r="KM21" s="337"/>
      <c r="KN21" s="337"/>
      <c r="KO21" s="337"/>
      <c r="KP21" s="337"/>
      <c r="KQ21" s="337"/>
      <c r="KR21" s="337"/>
      <c r="KS21" s="337"/>
      <c r="KT21" s="337"/>
      <c r="KU21" s="337"/>
      <c r="KV21" s="337"/>
      <c r="KW21" s="337"/>
      <c r="KX21" s="337"/>
      <c r="KY21" s="337"/>
      <c r="KZ21" s="337"/>
      <c r="LA21" s="337"/>
      <c r="LB21" s="337"/>
      <c r="LC21" s="337"/>
      <c r="LD21" s="337"/>
      <c r="LE21" s="337"/>
      <c r="LF21" s="337"/>
      <c r="LG21" s="337"/>
      <c r="LH21" s="337"/>
      <c r="LI21" s="337"/>
      <c r="LJ21" s="337"/>
      <c r="LK21" s="337"/>
      <c r="LL21" s="337"/>
      <c r="LM21" s="337"/>
      <c r="LN21" s="337"/>
      <c r="LO21" s="337"/>
      <c r="LP21" s="337"/>
      <c r="LQ21" s="337"/>
      <c r="LR21" s="337"/>
      <c r="LS21" s="337"/>
      <c r="LT21" s="337"/>
      <c r="LU21" s="337"/>
      <c r="LV21" s="337"/>
      <c r="LW21" s="337"/>
      <c r="LX21" s="337"/>
      <c r="LY21" s="337"/>
      <c r="LZ21" s="337"/>
      <c r="MA21" s="337"/>
      <c r="MB21" s="337"/>
      <c r="MC21" s="337"/>
      <c r="MD21" s="337"/>
      <c r="ME21" s="337"/>
      <c r="MF21" s="337"/>
      <c r="MG21" s="337"/>
      <c r="MH21" s="337"/>
      <c r="MI21" s="337"/>
      <c r="MJ21" s="337"/>
      <c r="MK21" s="337"/>
      <c r="ML21" s="337"/>
      <c r="MM21" s="337"/>
      <c r="MN21" s="337"/>
      <c r="MO21" s="337"/>
      <c r="MP21" s="337"/>
      <c r="MQ21" s="337"/>
      <c r="MR21" s="337"/>
      <c r="MS21" s="337"/>
      <c r="MT21" s="337"/>
      <c r="MU21" s="337"/>
      <c r="MV21" s="337"/>
      <c r="MW21" s="337"/>
      <c r="MX21" s="337"/>
      <c r="MY21" s="337"/>
      <c r="MZ21" s="337"/>
      <c r="NA21" s="337"/>
      <c r="NB21" s="337"/>
      <c r="NC21" s="337"/>
      <c r="ND21" s="337"/>
      <c r="NE21" s="337"/>
      <c r="NF21" s="337"/>
      <c r="NG21" s="337"/>
      <c r="NH21" s="337"/>
      <c r="NI21" s="337"/>
      <c r="NJ21" s="337"/>
      <c r="NK21" s="337"/>
      <c r="NL21" s="337"/>
      <c r="NM21" s="337"/>
      <c r="NN21" s="337"/>
      <c r="NO21" s="337"/>
      <c r="NP21" s="337"/>
      <c r="NQ21" s="337"/>
      <c r="NR21" s="337"/>
      <c r="NS21" s="337"/>
      <c r="NT21" s="337"/>
      <c r="NU21" s="337"/>
      <c r="NV21" s="337"/>
      <c r="NW21" s="337"/>
      <c r="NX21" s="337"/>
      <c r="NY21" s="337"/>
      <c r="NZ21" s="337"/>
      <c r="OA21" s="337"/>
      <c r="OB21" s="337"/>
      <c r="OC21" s="337"/>
      <c r="OD21" s="337"/>
      <c r="OE21" s="337"/>
      <c r="OF21" s="337"/>
      <c r="OG21" s="337"/>
      <c r="OH21" s="337"/>
      <c r="OI21" s="337"/>
      <c r="OJ21" s="337"/>
      <c r="OK21" s="337"/>
      <c r="OL21" s="337"/>
      <c r="OM21" s="337"/>
      <c r="ON21" s="337"/>
      <c r="OO21" s="337"/>
      <c r="OP21" s="337"/>
      <c r="OQ21" s="337"/>
      <c r="OR21" s="337"/>
      <c r="OS21" s="337"/>
      <c r="OT21" s="337"/>
      <c r="OU21" s="337"/>
      <c r="OV21" s="337"/>
      <c r="OW21" s="337"/>
      <c r="OX21" s="337"/>
      <c r="OY21" s="337"/>
      <c r="OZ21" s="337"/>
      <c r="PA21" s="337"/>
      <c r="PB21" s="337"/>
      <c r="PC21" s="337"/>
      <c r="PD21" s="337"/>
      <c r="PE21" s="337"/>
      <c r="PF21" s="337"/>
      <c r="PG21" s="337"/>
      <c r="PH21" s="337"/>
      <c r="PI21" s="337"/>
      <c r="PJ21" s="337"/>
      <c r="PK21" s="337"/>
      <c r="PL21" s="337"/>
      <c r="PM21" s="337"/>
      <c r="PN21" s="337"/>
      <c r="PO21" s="337"/>
      <c r="PP21" s="337"/>
      <c r="PQ21" s="337"/>
      <c r="PR21" s="337"/>
      <c r="PS21" s="337"/>
      <c r="PT21" s="337"/>
      <c r="PU21" s="337"/>
      <c r="PV21" s="337"/>
    </row>
    <row r="22" spans="1:438" x14ac:dyDescent="0.25">
      <c r="A22" s="56"/>
      <c r="B22" s="56"/>
      <c r="C22" s="281" t="s">
        <v>34</v>
      </c>
      <c r="D22" s="287">
        <f>IF(ISERR(AVERAGE($C$66:$C$10065)),"",AVERAGE($C$66:$C$10065))</f>
        <v>129.37352194188446</v>
      </c>
      <c r="E22" s="56"/>
      <c r="F22" s="56"/>
      <c r="K22" s="56"/>
      <c r="L22" s="56"/>
      <c r="M22" s="56"/>
      <c r="N22" s="56"/>
      <c r="O22" s="56"/>
      <c r="P22" s="56"/>
      <c r="Q22" s="56"/>
      <c r="R22" s="56"/>
      <c r="S22" s="56"/>
      <c r="T22" s="56"/>
      <c r="U22" s="56"/>
      <c r="V22" s="327">
        <v>0.3</v>
      </c>
      <c r="W22" s="328">
        <f t="shared" si="24"/>
        <v>110.15678414571795</v>
      </c>
      <c r="X22" s="327">
        <v>0.8</v>
      </c>
      <c r="Y22" s="328">
        <f t="shared" si="25"/>
        <v>157.78176596945409</v>
      </c>
      <c r="AA22" s="56"/>
      <c r="AB22" s="56"/>
      <c r="AC22" s="56"/>
      <c r="AD22" s="56"/>
      <c r="AE22" s="56"/>
      <c r="AF22" s="56"/>
      <c r="AG22" s="56"/>
      <c r="AH22" s="17"/>
      <c r="AI22" s="17"/>
      <c r="AJ22" s="17"/>
      <c r="ID22" s="337"/>
      <c r="IE22" s="337"/>
      <c r="IF22" s="337"/>
      <c r="IG22" s="337"/>
      <c r="IH22" s="337"/>
      <c r="II22" s="337"/>
      <c r="IJ22" s="337"/>
      <c r="IK22" s="337"/>
      <c r="IL22" s="337"/>
      <c r="IM22" s="337"/>
      <c r="IN22" s="337"/>
      <c r="IO22" s="337"/>
      <c r="IP22" s="337"/>
      <c r="IQ22" s="337"/>
      <c r="IR22" s="337"/>
      <c r="IS22" s="337"/>
      <c r="IT22" s="337"/>
      <c r="IU22" s="337"/>
      <c r="IV22" s="337"/>
      <c r="IW22" s="337"/>
      <c r="IX22" s="337"/>
      <c r="IY22" s="337"/>
      <c r="IZ22" s="337"/>
      <c r="JA22" s="337"/>
      <c r="JB22" s="337"/>
      <c r="JC22" s="337"/>
      <c r="JD22" s="337"/>
      <c r="JE22" s="337"/>
      <c r="JF22" s="337"/>
      <c r="JG22" s="337"/>
      <c r="JH22" s="337"/>
      <c r="JI22" s="337"/>
      <c r="JJ22" s="337"/>
      <c r="JK22" s="337"/>
      <c r="JL22" s="337"/>
      <c r="JM22" s="337"/>
      <c r="JN22" s="337"/>
      <c r="JO22" s="337"/>
      <c r="JP22" s="337"/>
      <c r="JQ22" s="337"/>
      <c r="JR22" s="337"/>
      <c r="JS22" s="337"/>
      <c r="JT22" s="337"/>
      <c r="JU22" s="337"/>
      <c r="JV22" s="337"/>
      <c r="JW22" s="337"/>
      <c r="JX22" s="337"/>
      <c r="JY22" s="337"/>
      <c r="JZ22" s="337"/>
      <c r="KA22" s="337"/>
      <c r="KB22" s="337"/>
      <c r="KC22" s="337"/>
      <c r="KD22" s="337"/>
      <c r="KE22" s="337"/>
      <c r="KF22" s="337"/>
      <c r="KG22" s="337"/>
      <c r="KH22" s="337"/>
      <c r="KI22" s="337"/>
      <c r="KJ22" s="337"/>
      <c r="KK22" s="337"/>
      <c r="KL22" s="337"/>
      <c r="KM22" s="337"/>
      <c r="KN22" s="337"/>
      <c r="KO22" s="337"/>
      <c r="KP22" s="337"/>
      <c r="KQ22" s="337"/>
      <c r="KR22" s="337"/>
      <c r="KS22" s="337"/>
      <c r="KT22" s="337"/>
      <c r="KU22" s="337"/>
      <c r="KV22" s="337"/>
      <c r="KW22" s="337"/>
      <c r="KX22" s="337"/>
      <c r="KY22" s="337"/>
      <c r="KZ22" s="337"/>
      <c r="LA22" s="337"/>
      <c r="LB22" s="337"/>
      <c r="LC22" s="337"/>
      <c r="LD22" s="337"/>
      <c r="LE22" s="337"/>
      <c r="LF22" s="337"/>
      <c r="LG22" s="337"/>
      <c r="LH22" s="337"/>
      <c r="LI22" s="337"/>
      <c r="LJ22" s="337"/>
      <c r="LK22" s="337"/>
      <c r="LL22" s="337"/>
      <c r="LM22" s="337"/>
      <c r="LN22" s="337"/>
      <c r="LO22" s="337"/>
      <c r="LP22" s="337"/>
      <c r="LQ22" s="337"/>
      <c r="LR22" s="337"/>
      <c r="LS22" s="337"/>
      <c r="LT22" s="337"/>
      <c r="LU22" s="337"/>
      <c r="LV22" s="337"/>
      <c r="LW22" s="337"/>
      <c r="LX22" s="337"/>
      <c r="LY22" s="337"/>
      <c r="LZ22" s="337"/>
      <c r="MA22" s="337"/>
      <c r="MB22" s="337"/>
      <c r="MC22" s="337"/>
      <c r="MD22" s="337"/>
      <c r="ME22" s="337"/>
      <c r="MF22" s="337"/>
      <c r="MG22" s="337"/>
      <c r="MH22" s="337"/>
      <c r="MI22" s="337"/>
      <c r="MJ22" s="337"/>
      <c r="MK22" s="337"/>
      <c r="ML22" s="337"/>
      <c r="MM22" s="337"/>
      <c r="MN22" s="337"/>
      <c r="MO22" s="337"/>
      <c r="MP22" s="337"/>
      <c r="MQ22" s="337"/>
      <c r="MR22" s="337"/>
      <c r="MS22" s="337"/>
      <c r="MT22" s="337"/>
      <c r="MU22" s="337"/>
      <c r="MV22" s="337"/>
      <c r="MW22" s="337"/>
      <c r="MX22" s="337"/>
      <c r="MY22" s="337"/>
      <c r="MZ22" s="337"/>
      <c r="NA22" s="337"/>
      <c r="NB22" s="337"/>
      <c r="NC22" s="337"/>
      <c r="ND22" s="337"/>
      <c r="NE22" s="337"/>
      <c r="NF22" s="337"/>
      <c r="NG22" s="337"/>
      <c r="NH22" s="337"/>
      <c r="NI22" s="337"/>
      <c r="NJ22" s="337"/>
      <c r="NK22" s="337"/>
      <c r="NL22" s="337"/>
      <c r="NM22" s="337"/>
      <c r="NN22" s="337"/>
      <c r="NO22" s="337"/>
      <c r="NP22" s="337"/>
      <c r="NQ22" s="337"/>
      <c r="NR22" s="337"/>
      <c r="NS22" s="337"/>
      <c r="NT22" s="337"/>
      <c r="NU22" s="337"/>
      <c r="NV22" s="337"/>
      <c r="NW22" s="337"/>
      <c r="NX22" s="337"/>
      <c r="NY22" s="337"/>
      <c r="NZ22" s="337"/>
      <c r="OA22" s="337"/>
      <c r="OB22" s="337"/>
      <c r="OC22" s="337"/>
      <c r="OD22" s="337"/>
      <c r="OE22" s="337"/>
      <c r="OF22" s="337"/>
      <c r="OG22" s="337"/>
      <c r="OH22" s="337"/>
      <c r="OI22" s="337"/>
      <c r="OJ22" s="337"/>
      <c r="OK22" s="337"/>
      <c r="OL22" s="337"/>
      <c r="OM22" s="337"/>
      <c r="ON22" s="337"/>
      <c r="OO22" s="337"/>
      <c r="OP22" s="337"/>
      <c r="OQ22" s="337"/>
      <c r="OR22" s="337"/>
      <c r="OS22" s="337"/>
      <c r="OT22" s="337"/>
      <c r="OU22" s="337"/>
      <c r="OV22" s="337"/>
      <c r="OW22" s="337"/>
      <c r="OX22" s="337"/>
      <c r="OY22" s="337"/>
      <c r="OZ22" s="337"/>
      <c r="PA22" s="337"/>
      <c r="PB22" s="337"/>
      <c r="PC22" s="337"/>
      <c r="PD22" s="337"/>
      <c r="PE22" s="337"/>
      <c r="PF22" s="337"/>
      <c r="PG22" s="337"/>
      <c r="PH22" s="337"/>
      <c r="PI22" s="337"/>
      <c r="PJ22" s="337"/>
      <c r="PK22" s="337"/>
      <c r="PL22" s="337"/>
      <c r="PM22" s="337"/>
      <c r="PN22" s="337"/>
      <c r="PO22" s="337"/>
      <c r="PP22" s="337"/>
      <c r="PQ22" s="337"/>
      <c r="PR22" s="337"/>
      <c r="PS22" s="337"/>
      <c r="PT22" s="337"/>
      <c r="PU22" s="337"/>
      <c r="PV22" s="337"/>
    </row>
    <row r="23" spans="1:438" x14ac:dyDescent="0.25">
      <c r="A23" s="56"/>
      <c r="B23" s="56"/>
      <c r="C23" s="281" t="s">
        <v>814</v>
      </c>
      <c r="D23" s="287">
        <f>IF(ISERR(MEDIAN($C$66:$C$10065)),"",MEDIAN($C$66:$C$10065))</f>
        <v>126.90501557944096</v>
      </c>
      <c r="E23" s="56"/>
      <c r="F23" s="56"/>
      <c r="K23" s="56"/>
      <c r="L23" s="56"/>
      <c r="M23" s="56"/>
      <c r="N23" s="56"/>
      <c r="O23" s="56"/>
      <c r="P23" s="56"/>
      <c r="Q23" s="56"/>
      <c r="R23" s="56"/>
      <c r="S23" s="56"/>
      <c r="T23" s="56"/>
      <c r="U23" s="56"/>
      <c r="V23" s="327">
        <v>0.35</v>
      </c>
      <c r="W23" s="328">
        <f t="shared" si="24"/>
        <v>114.44426020309896</v>
      </c>
      <c r="X23" s="327">
        <v>0.85</v>
      </c>
      <c r="Y23" s="328">
        <f t="shared" si="25"/>
        <v>164.55202870754087</v>
      </c>
      <c r="AA23" s="56"/>
      <c r="AB23" s="56"/>
      <c r="AC23" s="56"/>
      <c r="AD23" s="56"/>
      <c r="AE23" s="56"/>
      <c r="AF23" s="56"/>
      <c r="AG23" s="56"/>
      <c r="AH23" s="17"/>
      <c r="AI23" s="17"/>
      <c r="AJ23" s="17"/>
      <c r="ID23" s="337"/>
      <c r="IE23" s="337"/>
      <c r="IF23" s="337"/>
      <c r="IG23" s="337"/>
      <c r="IH23" s="337"/>
      <c r="II23" s="337"/>
      <c r="IJ23" s="337"/>
      <c r="IK23" s="337"/>
      <c r="IL23" s="337"/>
      <c r="IM23" s="337"/>
      <c r="IN23" s="337"/>
      <c r="IO23" s="337"/>
      <c r="IP23" s="337"/>
      <c r="IQ23" s="337"/>
      <c r="IR23" s="337"/>
      <c r="IS23" s="337"/>
      <c r="IT23" s="337"/>
      <c r="IU23" s="337"/>
      <c r="IV23" s="337"/>
      <c r="IW23" s="337"/>
      <c r="IX23" s="337"/>
      <c r="IY23" s="337"/>
      <c r="IZ23" s="337"/>
      <c r="JA23" s="337"/>
      <c r="JB23" s="337"/>
      <c r="JC23" s="337"/>
      <c r="JD23" s="337"/>
      <c r="JE23" s="337"/>
      <c r="JF23" s="337"/>
      <c r="JG23" s="337"/>
      <c r="JH23" s="337"/>
      <c r="JI23" s="337"/>
      <c r="JJ23" s="337"/>
      <c r="JK23" s="337"/>
      <c r="JL23" s="337"/>
      <c r="JM23" s="337"/>
      <c r="JN23" s="337"/>
      <c r="JO23" s="337"/>
      <c r="JP23" s="337"/>
      <c r="JQ23" s="337"/>
      <c r="JR23" s="337"/>
      <c r="JS23" s="337"/>
      <c r="JT23" s="337"/>
      <c r="JU23" s="337"/>
      <c r="JV23" s="337"/>
      <c r="JW23" s="337"/>
      <c r="JX23" s="337"/>
      <c r="JY23" s="337"/>
      <c r="JZ23" s="337"/>
      <c r="KA23" s="337"/>
      <c r="KB23" s="337"/>
      <c r="KC23" s="337"/>
      <c r="KD23" s="337"/>
      <c r="KE23" s="337"/>
      <c r="KF23" s="337"/>
      <c r="KG23" s="337"/>
      <c r="KH23" s="337"/>
      <c r="KI23" s="337"/>
      <c r="KJ23" s="337"/>
      <c r="KK23" s="337"/>
      <c r="KL23" s="337"/>
      <c r="KM23" s="337"/>
      <c r="KN23" s="337"/>
      <c r="KO23" s="337"/>
      <c r="KP23" s="337"/>
      <c r="KQ23" s="337"/>
      <c r="KR23" s="337"/>
      <c r="KS23" s="337"/>
      <c r="KT23" s="337"/>
      <c r="KU23" s="337"/>
      <c r="KV23" s="337"/>
      <c r="KW23" s="337"/>
      <c r="KX23" s="337"/>
      <c r="KY23" s="337"/>
      <c r="KZ23" s="337"/>
      <c r="LA23" s="337"/>
      <c r="LB23" s="337"/>
      <c r="LC23" s="337"/>
      <c r="LD23" s="337"/>
      <c r="LE23" s="337"/>
      <c r="LF23" s="337"/>
      <c r="LG23" s="337"/>
      <c r="LH23" s="337"/>
      <c r="LI23" s="337"/>
      <c r="LJ23" s="337"/>
      <c r="LK23" s="337"/>
      <c r="LL23" s="337"/>
      <c r="LM23" s="337"/>
      <c r="LN23" s="337"/>
      <c r="LO23" s="337"/>
      <c r="LP23" s="337"/>
      <c r="LQ23" s="337"/>
      <c r="LR23" s="337"/>
      <c r="LS23" s="337"/>
      <c r="LT23" s="337"/>
      <c r="LU23" s="337"/>
      <c r="LV23" s="337"/>
      <c r="LW23" s="337"/>
      <c r="LX23" s="337"/>
      <c r="LY23" s="337"/>
      <c r="LZ23" s="337"/>
      <c r="MA23" s="337"/>
      <c r="MB23" s="337"/>
      <c r="MC23" s="337"/>
      <c r="MD23" s="337"/>
      <c r="ME23" s="337"/>
      <c r="MF23" s="337"/>
      <c r="MG23" s="337"/>
      <c r="MH23" s="337"/>
      <c r="MI23" s="337"/>
      <c r="MJ23" s="337"/>
      <c r="MK23" s="337"/>
      <c r="ML23" s="337"/>
      <c r="MM23" s="337"/>
      <c r="MN23" s="337"/>
      <c r="MO23" s="337"/>
      <c r="MP23" s="337"/>
      <c r="MQ23" s="337"/>
      <c r="MR23" s="337"/>
      <c r="MS23" s="337"/>
      <c r="MT23" s="337"/>
      <c r="MU23" s="337"/>
      <c r="MV23" s="337"/>
      <c r="MW23" s="337"/>
      <c r="MX23" s="337"/>
      <c r="MY23" s="337"/>
      <c r="MZ23" s="337"/>
      <c r="NA23" s="337"/>
      <c r="NB23" s="337"/>
      <c r="NC23" s="337"/>
      <c r="ND23" s="337"/>
      <c r="NE23" s="337"/>
      <c r="NF23" s="337"/>
      <c r="NG23" s="337"/>
      <c r="NH23" s="337"/>
      <c r="NI23" s="337"/>
      <c r="NJ23" s="337"/>
      <c r="NK23" s="337"/>
      <c r="NL23" s="337"/>
      <c r="NM23" s="337"/>
      <c r="NN23" s="337"/>
      <c r="NO23" s="337"/>
      <c r="NP23" s="337"/>
      <c r="NQ23" s="337"/>
      <c r="NR23" s="337"/>
      <c r="NS23" s="337"/>
      <c r="NT23" s="337"/>
      <c r="NU23" s="337"/>
      <c r="NV23" s="337"/>
      <c r="NW23" s="337"/>
      <c r="NX23" s="337"/>
      <c r="NY23" s="337"/>
      <c r="NZ23" s="337"/>
      <c r="OA23" s="337"/>
      <c r="OB23" s="337"/>
      <c r="OC23" s="337"/>
      <c r="OD23" s="337"/>
      <c r="OE23" s="337"/>
      <c r="OF23" s="337"/>
      <c r="OG23" s="337"/>
      <c r="OH23" s="337"/>
      <c r="OI23" s="337"/>
      <c r="OJ23" s="337"/>
      <c r="OK23" s="337"/>
      <c r="OL23" s="337"/>
      <c r="OM23" s="337"/>
      <c r="ON23" s="337"/>
      <c r="OO23" s="337"/>
      <c r="OP23" s="337"/>
      <c r="OQ23" s="337"/>
      <c r="OR23" s="337"/>
      <c r="OS23" s="337"/>
      <c r="OT23" s="337"/>
      <c r="OU23" s="337"/>
      <c r="OV23" s="337"/>
      <c r="OW23" s="337"/>
      <c r="OX23" s="337"/>
      <c r="OY23" s="337"/>
      <c r="OZ23" s="337"/>
      <c r="PA23" s="337"/>
      <c r="PB23" s="337"/>
      <c r="PC23" s="337"/>
      <c r="PD23" s="337"/>
      <c r="PE23" s="337"/>
      <c r="PF23" s="337"/>
      <c r="PG23" s="337"/>
      <c r="PH23" s="337"/>
      <c r="PI23" s="337"/>
      <c r="PJ23" s="337"/>
      <c r="PK23" s="337"/>
      <c r="PL23" s="337"/>
      <c r="PM23" s="337"/>
      <c r="PN23" s="337"/>
      <c r="PO23" s="337"/>
      <c r="PP23" s="337"/>
      <c r="PQ23" s="337"/>
      <c r="PR23" s="337"/>
      <c r="PS23" s="337"/>
      <c r="PT23" s="337"/>
      <c r="PU23" s="337"/>
      <c r="PV23" s="337"/>
    </row>
    <row r="24" spans="1:438" x14ac:dyDescent="0.25">
      <c r="A24" s="56"/>
      <c r="B24" s="56"/>
      <c r="C24" s="281" t="s">
        <v>813</v>
      </c>
      <c r="D24" s="321" cm="1">
        <f t="array" ref="D24">IF(ISERR(_xlfn.MODE.SNGL(ROUND($C$66:$C$10065,0))),"",_xlfn.MODE.SNGL(ROUND($C$66:$C$10065,0)))</f>
        <v>125</v>
      </c>
      <c r="E24" s="56"/>
      <c r="F24" s="56"/>
      <c r="K24" s="56"/>
      <c r="L24" s="56"/>
      <c r="M24" s="56"/>
      <c r="N24" s="56"/>
      <c r="O24" s="56"/>
      <c r="P24" s="56"/>
      <c r="Q24" s="56"/>
      <c r="R24" s="56"/>
      <c r="S24" s="56"/>
      <c r="T24" s="56"/>
      <c r="U24" s="56"/>
      <c r="V24" s="327">
        <v>0.4</v>
      </c>
      <c r="W24" s="328">
        <f t="shared" si="24"/>
        <v>118.47869504700856</v>
      </c>
      <c r="X24" s="327">
        <v>0.9</v>
      </c>
      <c r="Y24" s="328">
        <f t="shared" si="25"/>
        <v>173.40656502431725</v>
      </c>
      <c r="AA24" s="56"/>
      <c r="AB24" s="56"/>
      <c r="AC24" s="56"/>
      <c r="AD24" s="56"/>
      <c r="AE24" s="56"/>
      <c r="AF24" s="56"/>
      <c r="AG24" s="56"/>
      <c r="AH24" s="17"/>
      <c r="AI24" s="17"/>
      <c r="AJ24" s="17"/>
      <c r="ID24" s="337"/>
      <c r="IE24" s="337"/>
      <c r="IF24" s="337"/>
      <c r="IG24" s="337"/>
      <c r="IH24" s="337"/>
      <c r="II24" s="337"/>
      <c r="IJ24" s="337"/>
      <c r="IK24" s="337"/>
      <c r="IL24" s="337"/>
      <c r="IM24" s="337"/>
      <c r="IN24" s="337"/>
      <c r="IO24" s="337"/>
      <c r="IP24" s="337"/>
      <c r="IQ24" s="337"/>
      <c r="IR24" s="337"/>
      <c r="IS24" s="337"/>
      <c r="IT24" s="337"/>
      <c r="IU24" s="337"/>
      <c r="IV24" s="337"/>
      <c r="IW24" s="337"/>
      <c r="IX24" s="337"/>
      <c r="IY24" s="337"/>
      <c r="IZ24" s="337"/>
      <c r="JA24" s="337"/>
      <c r="JB24" s="337"/>
      <c r="JC24" s="337"/>
      <c r="JD24" s="337"/>
      <c r="JE24" s="337"/>
      <c r="JF24" s="337"/>
      <c r="JG24" s="337"/>
      <c r="JH24" s="337"/>
      <c r="JI24" s="337"/>
      <c r="JJ24" s="337"/>
      <c r="JK24" s="337"/>
      <c r="JL24" s="337"/>
      <c r="JM24" s="337"/>
      <c r="JN24" s="337"/>
      <c r="JO24" s="337"/>
      <c r="JP24" s="337"/>
      <c r="JQ24" s="337"/>
      <c r="JR24" s="337"/>
      <c r="JS24" s="337"/>
      <c r="JT24" s="337"/>
      <c r="JU24" s="337"/>
      <c r="JV24" s="337"/>
      <c r="JW24" s="337"/>
      <c r="JX24" s="337"/>
      <c r="JY24" s="337"/>
      <c r="JZ24" s="337"/>
      <c r="KA24" s="337"/>
      <c r="KB24" s="337"/>
      <c r="KC24" s="337"/>
      <c r="KD24" s="337"/>
      <c r="KE24" s="337"/>
      <c r="KF24" s="337"/>
      <c r="KG24" s="337"/>
      <c r="KH24" s="337"/>
      <c r="KI24" s="337"/>
      <c r="KJ24" s="337"/>
      <c r="KK24" s="337"/>
      <c r="KL24" s="337"/>
      <c r="KM24" s="337"/>
      <c r="KN24" s="337"/>
      <c r="KO24" s="337"/>
      <c r="KP24" s="337"/>
      <c r="KQ24" s="337"/>
      <c r="KR24" s="337"/>
      <c r="KS24" s="337"/>
      <c r="KT24" s="337"/>
      <c r="KU24" s="337"/>
      <c r="KV24" s="337"/>
      <c r="KW24" s="337"/>
      <c r="KX24" s="337"/>
      <c r="KY24" s="337"/>
      <c r="KZ24" s="337"/>
      <c r="LA24" s="337"/>
      <c r="LB24" s="337"/>
      <c r="LC24" s="337"/>
      <c r="LD24" s="337"/>
      <c r="LE24" s="337"/>
      <c r="LF24" s="337"/>
      <c r="LG24" s="337"/>
      <c r="LH24" s="337"/>
      <c r="LI24" s="337"/>
      <c r="LJ24" s="337"/>
      <c r="LK24" s="337"/>
      <c r="LL24" s="337"/>
      <c r="LM24" s="337"/>
      <c r="LN24" s="337"/>
      <c r="LO24" s="337"/>
      <c r="LP24" s="337"/>
      <c r="LQ24" s="337"/>
      <c r="LR24" s="337"/>
      <c r="LS24" s="337"/>
      <c r="LT24" s="337"/>
      <c r="LU24" s="337"/>
      <c r="LV24" s="337"/>
      <c r="LW24" s="337"/>
      <c r="LX24" s="337"/>
      <c r="LY24" s="337"/>
      <c r="LZ24" s="337"/>
      <c r="MA24" s="337"/>
      <c r="MB24" s="337"/>
      <c r="MC24" s="337"/>
      <c r="MD24" s="337"/>
      <c r="ME24" s="337"/>
      <c r="MF24" s="337"/>
      <c r="MG24" s="337"/>
      <c r="MH24" s="337"/>
      <c r="MI24" s="337"/>
      <c r="MJ24" s="337"/>
      <c r="MK24" s="337"/>
      <c r="ML24" s="337"/>
      <c r="MM24" s="337"/>
      <c r="MN24" s="337"/>
      <c r="MO24" s="337"/>
      <c r="MP24" s="337"/>
      <c r="MQ24" s="337"/>
      <c r="MR24" s="337"/>
      <c r="MS24" s="337"/>
      <c r="MT24" s="337"/>
      <c r="MU24" s="337"/>
      <c r="MV24" s="337"/>
      <c r="MW24" s="337"/>
      <c r="MX24" s="337"/>
      <c r="MY24" s="337"/>
      <c r="MZ24" s="337"/>
      <c r="NA24" s="337"/>
      <c r="NB24" s="337"/>
      <c r="NC24" s="337"/>
      <c r="ND24" s="337"/>
      <c r="NE24" s="337"/>
      <c r="NF24" s="337"/>
      <c r="NG24" s="337"/>
      <c r="NH24" s="337"/>
      <c r="NI24" s="337"/>
      <c r="NJ24" s="337"/>
      <c r="NK24" s="337"/>
      <c r="NL24" s="337"/>
      <c r="NM24" s="337"/>
      <c r="NN24" s="337"/>
      <c r="NO24" s="337"/>
      <c r="NP24" s="337"/>
      <c r="NQ24" s="337"/>
      <c r="NR24" s="337"/>
      <c r="NS24" s="337"/>
      <c r="NT24" s="337"/>
      <c r="NU24" s="337"/>
      <c r="NV24" s="337"/>
      <c r="NW24" s="337"/>
      <c r="NX24" s="337"/>
      <c r="NY24" s="337"/>
      <c r="NZ24" s="337"/>
      <c r="OA24" s="337"/>
      <c r="OB24" s="337"/>
      <c r="OC24" s="337"/>
      <c r="OD24" s="337"/>
      <c r="OE24" s="337"/>
      <c r="OF24" s="337"/>
      <c r="OG24" s="337"/>
      <c r="OH24" s="337"/>
      <c r="OI24" s="337"/>
      <c r="OJ24" s="337"/>
      <c r="OK24" s="337"/>
      <c r="OL24" s="337"/>
      <c r="OM24" s="337"/>
      <c r="ON24" s="337"/>
      <c r="OO24" s="337"/>
      <c r="OP24" s="337"/>
      <c r="OQ24" s="337"/>
      <c r="OR24" s="337"/>
      <c r="OS24" s="337"/>
      <c r="OT24" s="337"/>
      <c r="OU24" s="337"/>
      <c r="OV24" s="337"/>
      <c r="OW24" s="337"/>
      <c r="OX24" s="337"/>
      <c r="OY24" s="337"/>
      <c r="OZ24" s="337"/>
      <c r="PA24" s="337"/>
      <c r="PB24" s="337"/>
      <c r="PC24" s="337"/>
      <c r="PD24" s="337"/>
      <c r="PE24" s="337"/>
      <c r="PF24" s="337"/>
      <c r="PG24" s="337"/>
      <c r="PH24" s="337"/>
      <c r="PI24" s="337"/>
      <c r="PJ24" s="337"/>
      <c r="PK24" s="337"/>
      <c r="PL24" s="337"/>
      <c r="PM24" s="337"/>
      <c r="PN24" s="337"/>
      <c r="PO24" s="337"/>
      <c r="PP24" s="337"/>
      <c r="PQ24" s="337"/>
      <c r="PR24" s="337"/>
      <c r="PS24" s="337"/>
      <c r="PT24" s="337"/>
      <c r="PU24" s="337"/>
      <c r="PV24" s="337"/>
    </row>
    <row r="25" spans="1:438" x14ac:dyDescent="0.25">
      <c r="A25" s="56"/>
      <c r="B25" s="56"/>
      <c r="C25" s="281" t="s">
        <v>812</v>
      </c>
      <c r="D25" s="287">
        <f>IF(ISERR(_xlfn.STDEV.P($C$66:$C$10065)),"",_xlfn.STDEV.P($C$66:$C$10065))</f>
        <v>31.782686740532363</v>
      </c>
      <c r="E25" s="56"/>
      <c r="F25" s="56"/>
      <c r="K25" s="56"/>
      <c r="L25" s="56"/>
      <c r="M25" s="56"/>
      <c r="N25" s="56"/>
      <c r="O25" s="56"/>
      <c r="P25" s="56"/>
      <c r="Q25" s="56"/>
      <c r="R25" s="56"/>
      <c r="S25" s="56"/>
      <c r="T25" s="56"/>
      <c r="U25" s="56"/>
      <c r="V25" s="327">
        <v>0.45</v>
      </c>
      <c r="W25" s="328">
        <f t="shared" si="24"/>
        <v>122.69956882553375</v>
      </c>
      <c r="X25" s="327">
        <v>0.95</v>
      </c>
      <c r="Y25" s="328">
        <f t="shared" si="25"/>
        <v>185.33756551015941</v>
      </c>
      <c r="AA25" s="56"/>
      <c r="AB25" s="56"/>
      <c r="AC25" s="56"/>
      <c r="AD25" s="56"/>
      <c r="AE25" s="56"/>
      <c r="AF25" s="56"/>
      <c r="AG25" s="56"/>
      <c r="AH25" s="17"/>
      <c r="AI25" s="17"/>
      <c r="AJ25" s="17"/>
      <c r="ID25" s="337"/>
      <c r="IE25" s="337"/>
      <c r="IF25" s="337"/>
      <c r="IG25" s="337"/>
      <c r="IH25" s="337"/>
      <c r="II25" s="337"/>
      <c r="IJ25" s="337"/>
      <c r="IK25" s="337"/>
      <c r="IL25" s="337"/>
      <c r="IM25" s="337"/>
      <c r="IN25" s="337"/>
      <c r="IO25" s="337"/>
      <c r="IP25" s="337"/>
      <c r="IQ25" s="337"/>
      <c r="IR25" s="337"/>
      <c r="IS25" s="337"/>
      <c r="IT25" s="337"/>
      <c r="IU25" s="337"/>
      <c r="IV25" s="337"/>
      <c r="IW25" s="337"/>
      <c r="IX25" s="337"/>
      <c r="IY25" s="337"/>
      <c r="IZ25" s="337"/>
      <c r="JA25" s="337"/>
      <c r="JB25" s="337"/>
      <c r="JC25" s="337"/>
      <c r="JD25" s="337"/>
      <c r="JE25" s="337"/>
      <c r="JF25" s="337"/>
      <c r="JG25" s="337"/>
      <c r="JH25" s="337"/>
      <c r="JI25" s="337"/>
      <c r="JJ25" s="337"/>
      <c r="JK25" s="337"/>
      <c r="JL25" s="337"/>
      <c r="JM25" s="337"/>
      <c r="JN25" s="337"/>
      <c r="JO25" s="337"/>
      <c r="JP25" s="337"/>
      <c r="JQ25" s="337"/>
      <c r="JR25" s="337"/>
      <c r="JS25" s="337"/>
      <c r="JT25" s="337"/>
      <c r="JU25" s="337"/>
      <c r="JV25" s="337"/>
      <c r="JW25" s="337"/>
      <c r="JX25" s="337"/>
      <c r="JY25" s="337"/>
      <c r="JZ25" s="337"/>
      <c r="KA25" s="337"/>
      <c r="KB25" s="337"/>
      <c r="KC25" s="337"/>
      <c r="KD25" s="337"/>
      <c r="KE25" s="337"/>
      <c r="KF25" s="337"/>
      <c r="KG25" s="337"/>
      <c r="KH25" s="337"/>
      <c r="KI25" s="337"/>
      <c r="KJ25" s="337"/>
      <c r="KK25" s="337"/>
      <c r="KL25" s="337"/>
      <c r="KM25" s="337"/>
      <c r="KN25" s="337"/>
      <c r="KO25" s="337"/>
      <c r="KP25" s="337"/>
      <c r="KQ25" s="337"/>
      <c r="KR25" s="337"/>
      <c r="KS25" s="337"/>
      <c r="KT25" s="337"/>
      <c r="KU25" s="337"/>
      <c r="KV25" s="337"/>
      <c r="KW25" s="337"/>
      <c r="KX25" s="337"/>
      <c r="KY25" s="337"/>
      <c r="KZ25" s="337"/>
      <c r="LA25" s="337"/>
      <c r="LB25" s="337"/>
      <c r="LC25" s="337"/>
      <c r="LD25" s="337"/>
      <c r="LE25" s="337"/>
      <c r="LF25" s="337"/>
      <c r="LG25" s="337"/>
      <c r="LH25" s="337"/>
      <c r="LI25" s="337"/>
      <c r="LJ25" s="337"/>
      <c r="LK25" s="337"/>
      <c r="LL25" s="337"/>
      <c r="LM25" s="337"/>
      <c r="LN25" s="337"/>
      <c r="LO25" s="337"/>
      <c r="LP25" s="337"/>
      <c r="LQ25" s="337"/>
      <c r="LR25" s="337"/>
      <c r="LS25" s="337"/>
      <c r="LT25" s="337"/>
      <c r="LU25" s="337"/>
      <c r="LV25" s="337"/>
      <c r="LW25" s="337"/>
      <c r="LX25" s="337"/>
      <c r="LY25" s="337"/>
      <c r="LZ25" s="337"/>
      <c r="MA25" s="337"/>
      <c r="MB25" s="337"/>
      <c r="MC25" s="337"/>
      <c r="MD25" s="337"/>
      <c r="ME25" s="337"/>
      <c r="MF25" s="337"/>
      <c r="MG25" s="337"/>
      <c r="MH25" s="337"/>
      <c r="MI25" s="337"/>
      <c r="MJ25" s="337"/>
      <c r="MK25" s="337"/>
      <c r="ML25" s="337"/>
      <c r="MM25" s="337"/>
      <c r="MN25" s="337"/>
      <c r="MO25" s="337"/>
      <c r="MP25" s="337"/>
      <c r="MQ25" s="337"/>
      <c r="MR25" s="337"/>
      <c r="MS25" s="337"/>
      <c r="MT25" s="337"/>
      <c r="MU25" s="337"/>
      <c r="MV25" s="337"/>
      <c r="MW25" s="337"/>
      <c r="MX25" s="337"/>
      <c r="MY25" s="337"/>
      <c r="MZ25" s="337"/>
      <c r="NA25" s="337"/>
      <c r="NB25" s="337"/>
      <c r="NC25" s="337"/>
      <c r="ND25" s="337"/>
      <c r="NE25" s="337"/>
      <c r="NF25" s="337"/>
      <c r="NG25" s="337"/>
      <c r="NH25" s="337"/>
      <c r="NI25" s="337"/>
      <c r="NJ25" s="337"/>
      <c r="NK25" s="337"/>
      <c r="NL25" s="337"/>
      <c r="NM25" s="337"/>
      <c r="NN25" s="337"/>
      <c r="NO25" s="337"/>
      <c r="NP25" s="337"/>
      <c r="NQ25" s="337"/>
      <c r="NR25" s="337"/>
      <c r="NS25" s="337"/>
      <c r="NT25" s="337"/>
      <c r="NU25" s="337"/>
      <c r="NV25" s="337"/>
      <c r="NW25" s="337"/>
      <c r="NX25" s="337"/>
      <c r="NY25" s="337"/>
      <c r="NZ25" s="337"/>
      <c r="OA25" s="337"/>
      <c r="OB25" s="337"/>
      <c r="OC25" s="337"/>
      <c r="OD25" s="337"/>
      <c r="OE25" s="337"/>
      <c r="OF25" s="337"/>
      <c r="OG25" s="337"/>
      <c r="OH25" s="337"/>
      <c r="OI25" s="337"/>
      <c r="OJ25" s="337"/>
      <c r="OK25" s="337"/>
      <c r="OL25" s="337"/>
      <c r="OM25" s="337"/>
      <c r="ON25" s="337"/>
      <c r="OO25" s="337"/>
      <c r="OP25" s="337"/>
      <c r="OQ25" s="337"/>
      <c r="OR25" s="337"/>
      <c r="OS25" s="337"/>
      <c r="OT25" s="337"/>
      <c r="OU25" s="337"/>
      <c r="OV25" s="337"/>
      <c r="OW25" s="337"/>
      <c r="OX25" s="337"/>
      <c r="OY25" s="337"/>
      <c r="OZ25" s="337"/>
      <c r="PA25" s="337"/>
      <c r="PB25" s="337"/>
      <c r="PC25" s="337"/>
      <c r="PD25" s="337"/>
      <c r="PE25" s="337"/>
      <c r="PF25" s="337"/>
      <c r="PG25" s="337"/>
      <c r="PH25" s="337"/>
      <c r="PI25" s="337"/>
      <c r="PJ25" s="337"/>
      <c r="PK25" s="337"/>
      <c r="PL25" s="337"/>
      <c r="PM25" s="337"/>
      <c r="PN25" s="337"/>
      <c r="PO25" s="337"/>
      <c r="PP25" s="337"/>
      <c r="PQ25" s="337"/>
      <c r="PR25" s="337"/>
      <c r="PS25" s="337"/>
      <c r="PT25" s="337"/>
      <c r="PU25" s="337"/>
      <c r="PV25" s="337"/>
    </row>
    <row r="26" spans="1:438" x14ac:dyDescent="0.25">
      <c r="A26" s="56"/>
      <c r="B26" s="56"/>
      <c r="E26" s="56"/>
      <c r="F26" s="56"/>
      <c r="K26" s="56"/>
      <c r="L26" s="56"/>
      <c r="M26" s="56"/>
      <c r="N26" s="56"/>
      <c r="O26" s="56"/>
      <c r="P26" s="56"/>
      <c r="Q26" s="56"/>
      <c r="R26" s="56"/>
      <c r="S26" s="56"/>
      <c r="T26" s="56"/>
      <c r="U26" s="56"/>
      <c r="V26" s="327">
        <v>0.5</v>
      </c>
      <c r="W26" s="328">
        <f t="shared" si="24"/>
        <v>126.90501557944096</v>
      </c>
      <c r="X26" s="327">
        <v>0.99</v>
      </c>
      <c r="Y26" s="328">
        <f t="shared" si="25"/>
        <v>206.42759917725678</v>
      </c>
      <c r="Z26" s="56"/>
      <c r="AA26" s="56"/>
      <c r="AB26" s="56"/>
      <c r="AC26" s="56"/>
      <c r="AD26" s="56"/>
      <c r="AE26" s="56"/>
      <c r="AF26" s="56"/>
      <c r="AG26" s="56"/>
      <c r="AH26" s="17"/>
      <c r="AI26" s="17"/>
      <c r="AJ26" s="17"/>
      <c r="ID26" s="337"/>
      <c r="IE26" s="337"/>
      <c r="IF26" s="337"/>
      <c r="IG26" s="337"/>
      <c r="IH26" s="337"/>
      <c r="II26" s="337"/>
      <c r="IJ26" s="337"/>
      <c r="IK26" s="337"/>
      <c r="IL26" s="337"/>
      <c r="IM26" s="337"/>
      <c r="IN26" s="337"/>
      <c r="IO26" s="337"/>
      <c r="IP26" s="337"/>
      <c r="IQ26" s="337"/>
      <c r="IR26" s="337"/>
      <c r="IS26" s="337"/>
      <c r="IT26" s="337"/>
      <c r="IU26" s="337"/>
      <c r="IV26" s="337"/>
      <c r="IW26" s="337"/>
      <c r="IX26" s="337"/>
      <c r="IY26" s="337"/>
      <c r="IZ26" s="337"/>
      <c r="JA26" s="337"/>
      <c r="JB26" s="337"/>
      <c r="JC26" s="337"/>
      <c r="JD26" s="337"/>
      <c r="JE26" s="337"/>
      <c r="JF26" s="337"/>
      <c r="JG26" s="337"/>
      <c r="JH26" s="337"/>
      <c r="JI26" s="337"/>
      <c r="JJ26" s="337"/>
      <c r="JK26" s="337"/>
      <c r="JL26" s="337"/>
      <c r="JM26" s="337"/>
      <c r="JN26" s="337"/>
      <c r="JO26" s="337"/>
      <c r="JP26" s="337"/>
      <c r="JQ26" s="337"/>
      <c r="JR26" s="337"/>
      <c r="JS26" s="337"/>
      <c r="JT26" s="337"/>
      <c r="JU26" s="337"/>
      <c r="JV26" s="337"/>
      <c r="JW26" s="337"/>
      <c r="JX26" s="337"/>
      <c r="JY26" s="337"/>
      <c r="JZ26" s="337"/>
      <c r="KA26" s="337"/>
      <c r="KB26" s="337"/>
      <c r="KC26" s="337"/>
      <c r="KD26" s="337"/>
      <c r="KE26" s="337"/>
      <c r="KF26" s="337"/>
      <c r="KG26" s="337"/>
      <c r="KH26" s="337"/>
      <c r="KI26" s="337"/>
      <c r="KJ26" s="337"/>
      <c r="KK26" s="337"/>
      <c r="KL26" s="337"/>
      <c r="KM26" s="337"/>
      <c r="KN26" s="337"/>
      <c r="KO26" s="337"/>
      <c r="KP26" s="337"/>
      <c r="KQ26" s="337"/>
      <c r="KR26" s="337"/>
      <c r="KS26" s="337"/>
      <c r="KT26" s="337"/>
      <c r="KU26" s="337"/>
      <c r="KV26" s="337"/>
      <c r="KW26" s="337"/>
      <c r="KX26" s="337"/>
      <c r="KY26" s="337"/>
      <c r="KZ26" s="337"/>
      <c r="LA26" s="337"/>
      <c r="LB26" s="337"/>
      <c r="LC26" s="337"/>
      <c r="LD26" s="337"/>
      <c r="LE26" s="337"/>
      <c r="LF26" s="337"/>
      <c r="LG26" s="337"/>
      <c r="LH26" s="337"/>
      <c r="LI26" s="337"/>
      <c r="LJ26" s="337"/>
      <c r="LK26" s="337"/>
      <c r="LL26" s="337"/>
      <c r="LM26" s="337"/>
      <c r="LN26" s="337"/>
      <c r="LO26" s="337"/>
      <c r="LP26" s="337"/>
      <c r="LQ26" s="337"/>
      <c r="LR26" s="337"/>
      <c r="LS26" s="337"/>
      <c r="LT26" s="337"/>
      <c r="LU26" s="337"/>
      <c r="LV26" s="337"/>
      <c r="LW26" s="337"/>
      <c r="LX26" s="337"/>
      <c r="LY26" s="337"/>
      <c r="LZ26" s="337"/>
      <c r="MA26" s="337"/>
      <c r="MB26" s="337"/>
      <c r="MC26" s="337"/>
      <c r="MD26" s="337"/>
      <c r="ME26" s="337"/>
      <c r="MF26" s="337"/>
      <c r="MG26" s="337"/>
      <c r="MH26" s="337"/>
      <c r="MI26" s="337"/>
      <c r="MJ26" s="337"/>
      <c r="MK26" s="337"/>
      <c r="ML26" s="337"/>
      <c r="MM26" s="337"/>
      <c r="MN26" s="337"/>
      <c r="MO26" s="337"/>
      <c r="MP26" s="337"/>
      <c r="MQ26" s="337"/>
      <c r="MR26" s="337"/>
      <c r="MS26" s="337"/>
      <c r="MT26" s="337"/>
      <c r="MU26" s="337"/>
      <c r="MV26" s="337"/>
      <c r="MW26" s="337"/>
      <c r="MX26" s="337"/>
      <c r="MY26" s="337"/>
      <c r="MZ26" s="337"/>
      <c r="NA26" s="337"/>
      <c r="NB26" s="337"/>
      <c r="NC26" s="337"/>
      <c r="ND26" s="337"/>
      <c r="NE26" s="337"/>
      <c r="NF26" s="337"/>
      <c r="NG26" s="337"/>
      <c r="NH26" s="337"/>
      <c r="NI26" s="337"/>
      <c r="NJ26" s="337"/>
      <c r="NK26" s="337"/>
      <c r="NL26" s="337"/>
      <c r="NM26" s="337"/>
      <c r="NN26" s="337"/>
      <c r="NO26" s="337"/>
      <c r="NP26" s="337"/>
      <c r="NQ26" s="337"/>
      <c r="NR26" s="337"/>
      <c r="NS26" s="337"/>
      <c r="NT26" s="337"/>
      <c r="NU26" s="337"/>
      <c r="NV26" s="337"/>
      <c r="NW26" s="337"/>
      <c r="NX26" s="337"/>
      <c r="NY26" s="337"/>
      <c r="NZ26" s="337"/>
      <c r="OA26" s="337"/>
      <c r="OB26" s="337"/>
      <c r="OC26" s="337"/>
      <c r="OD26" s="337"/>
      <c r="OE26" s="337"/>
      <c r="OF26" s="337"/>
      <c r="OG26" s="337"/>
      <c r="OH26" s="337"/>
      <c r="OI26" s="337"/>
      <c r="OJ26" s="337"/>
      <c r="OK26" s="337"/>
      <c r="OL26" s="337"/>
      <c r="OM26" s="337"/>
      <c r="ON26" s="337"/>
      <c r="OO26" s="337"/>
      <c r="OP26" s="337"/>
      <c r="OQ26" s="337"/>
      <c r="OR26" s="337"/>
      <c r="OS26" s="337"/>
      <c r="OT26" s="337"/>
      <c r="OU26" s="337"/>
      <c r="OV26" s="337"/>
      <c r="OW26" s="337"/>
      <c r="OX26" s="337"/>
      <c r="OY26" s="337"/>
      <c r="OZ26" s="337"/>
      <c r="PA26" s="337"/>
      <c r="PB26" s="337"/>
      <c r="PC26" s="337"/>
      <c r="PD26" s="337"/>
      <c r="PE26" s="337"/>
      <c r="PF26" s="337"/>
      <c r="PG26" s="337"/>
      <c r="PH26" s="337"/>
      <c r="PI26" s="337"/>
      <c r="PJ26" s="337"/>
      <c r="PK26" s="337"/>
      <c r="PL26" s="337"/>
      <c r="PM26" s="337"/>
      <c r="PN26" s="337"/>
      <c r="PO26" s="337"/>
      <c r="PP26" s="337"/>
      <c r="PQ26" s="337"/>
      <c r="PR26" s="337"/>
      <c r="PS26" s="337"/>
      <c r="PT26" s="337"/>
      <c r="PU26" s="337"/>
      <c r="PV26" s="337"/>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337"/>
      <c r="IE27" s="337"/>
      <c r="IF27" s="337"/>
      <c r="IG27" s="337"/>
      <c r="IH27" s="337"/>
      <c r="II27" s="337"/>
      <c r="IJ27" s="337"/>
      <c r="IK27" s="337"/>
      <c r="IL27" s="337"/>
      <c r="IM27" s="337"/>
      <c r="IN27" s="337"/>
      <c r="IO27" s="337"/>
      <c r="IP27" s="337"/>
      <c r="IQ27" s="337"/>
      <c r="IR27" s="337"/>
      <c r="IS27" s="337"/>
      <c r="IT27" s="337"/>
      <c r="IU27" s="337"/>
      <c r="IV27" s="337"/>
      <c r="IW27" s="337"/>
      <c r="IX27" s="337"/>
      <c r="IY27" s="337"/>
      <c r="IZ27" s="337"/>
      <c r="JA27" s="337"/>
      <c r="JB27" s="337"/>
      <c r="JC27" s="337"/>
      <c r="JD27" s="337"/>
      <c r="JE27" s="337"/>
      <c r="JF27" s="337"/>
      <c r="JG27" s="337"/>
      <c r="JH27" s="337"/>
      <c r="JI27" s="337"/>
      <c r="JJ27" s="337"/>
      <c r="JK27" s="337"/>
      <c r="JL27" s="337"/>
      <c r="JM27" s="337"/>
      <c r="JN27" s="337"/>
      <c r="JO27" s="337"/>
      <c r="JP27" s="337"/>
      <c r="JQ27" s="337"/>
      <c r="JR27" s="337"/>
      <c r="JS27" s="337"/>
      <c r="JT27" s="337"/>
      <c r="JU27" s="337"/>
      <c r="JV27" s="337"/>
      <c r="JW27" s="337"/>
      <c r="JX27" s="337"/>
      <c r="JY27" s="337"/>
      <c r="JZ27" s="337"/>
      <c r="KA27" s="337"/>
      <c r="KB27" s="337"/>
      <c r="KC27" s="337"/>
      <c r="KD27" s="337"/>
      <c r="KE27" s="337"/>
      <c r="KF27" s="337"/>
      <c r="KG27" s="337"/>
      <c r="KH27" s="337"/>
      <c r="KI27" s="337"/>
      <c r="KJ27" s="337"/>
      <c r="KK27" s="337"/>
      <c r="KL27" s="337"/>
      <c r="KM27" s="337"/>
      <c r="KN27" s="337"/>
      <c r="KO27" s="337"/>
      <c r="KP27" s="337"/>
      <c r="KQ27" s="337"/>
      <c r="KR27" s="337"/>
      <c r="KS27" s="337"/>
      <c r="KT27" s="337"/>
      <c r="KU27" s="337"/>
      <c r="KV27" s="337"/>
      <c r="KW27" s="337"/>
      <c r="KX27" s="337"/>
      <c r="KY27" s="337"/>
      <c r="KZ27" s="337"/>
      <c r="LA27" s="337"/>
      <c r="LB27" s="337"/>
      <c r="LC27" s="337"/>
      <c r="LD27" s="337"/>
      <c r="LE27" s="337"/>
      <c r="LF27" s="337"/>
      <c r="LG27" s="337"/>
      <c r="LH27" s="337"/>
      <c r="LI27" s="337"/>
      <c r="LJ27" s="337"/>
      <c r="LK27" s="337"/>
      <c r="LL27" s="337"/>
      <c r="LM27" s="337"/>
      <c r="LN27" s="337"/>
      <c r="LO27" s="337"/>
      <c r="LP27" s="337"/>
      <c r="LQ27" s="337"/>
      <c r="LR27" s="337"/>
      <c r="LS27" s="337"/>
      <c r="LT27" s="337"/>
      <c r="LU27" s="337"/>
      <c r="LV27" s="337"/>
      <c r="LW27" s="337"/>
      <c r="LX27" s="337"/>
      <c r="LY27" s="337"/>
      <c r="LZ27" s="337"/>
      <c r="MA27" s="337"/>
      <c r="MB27" s="337"/>
      <c r="MC27" s="337"/>
      <c r="MD27" s="337"/>
      <c r="ME27" s="337"/>
      <c r="MF27" s="337"/>
      <c r="MG27" s="337"/>
      <c r="MH27" s="337"/>
      <c r="MI27" s="337"/>
      <c r="MJ27" s="337"/>
      <c r="MK27" s="337"/>
      <c r="ML27" s="337"/>
      <c r="MM27" s="337"/>
      <c r="MN27" s="337"/>
      <c r="MO27" s="337"/>
      <c r="MP27" s="337"/>
      <c r="MQ27" s="337"/>
      <c r="MR27" s="337"/>
      <c r="MS27" s="337"/>
      <c r="MT27" s="337"/>
      <c r="MU27" s="337"/>
      <c r="MV27" s="337"/>
      <c r="MW27" s="337"/>
      <c r="MX27" s="337"/>
      <c r="MY27" s="337"/>
      <c r="MZ27" s="337"/>
      <c r="NA27" s="337"/>
      <c r="NB27" s="337"/>
      <c r="NC27" s="337"/>
      <c r="ND27" s="337"/>
      <c r="NE27" s="337"/>
      <c r="NF27" s="337"/>
      <c r="NG27" s="337"/>
      <c r="NH27" s="337"/>
      <c r="NI27" s="337"/>
      <c r="NJ27" s="337"/>
      <c r="NK27" s="337"/>
      <c r="NL27" s="337"/>
      <c r="NM27" s="337"/>
      <c r="NN27" s="337"/>
      <c r="NO27" s="337"/>
      <c r="NP27" s="337"/>
      <c r="NQ27" s="337"/>
      <c r="NR27" s="337"/>
      <c r="NS27" s="337"/>
      <c r="NT27" s="337"/>
      <c r="NU27" s="337"/>
      <c r="NV27" s="337"/>
      <c r="NW27" s="337"/>
      <c r="NX27" s="337"/>
      <c r="NY27" s="337"/>
      <c r="NZ27" s="337"/>
      <c r="OA27" s="337"/>
      <c r="OB27" s="337"/>
      <c r="OC27" s="337"/>
      <c r="OD27" s="337"/>
      <c r="OE27" s="337"/>
      <c r="OF27" s="337"/>
      <c r="OG27" s="337"/>
      <c r="OH27" s="337"/>
      <c r="OI27" s="337"/>
      <c r="OJ27" s="337"/>
      <c r="OK27" s="337"/>
      <c r="OL27" s="337"/>
      <c r="OM27" s="337"/>
      <c r="ON27" s="337"/>
      <c r="OO27" s="337"/>
      <c r="OP27" s="337"/>
      <c r="OQ27" s="337"/>
      <c r="OR27" s="337"/>
      <c r="OS27" s="337"/>
      <c r="OT27" s="337"/>
      <c r="OU27" s="337"/>
      <c r="OV27" s="337"/>
      <c r="OW27" s="337"/>
      <c r="OX27" s="337"/>
      <c r="OY27" s="337"/>
      <c r="OZ27" s="337"/>
      <c r="PA27" s="337"/>
      <c r="PB27" s="337"/>
      <c r="PC27" s="337"/>
      <c r="PD27" s="337"/>
      <c r="PE27" s="337"/>
      <c r="PF27" s="337"/>
      <c r="PG27" s="337"/>
      <c r="PH27" s="337"/>
      <c r="PI27" s="337"/>
      <c r="PJ27" s="337"/>
      <c r="PK27" s="337"/>
      <c r="PL27" s="337"/>
      <c r="PM27" s="337"/>
      <c r="PN27" s="337"/>
      <c r="PO27" s="337"/>
      <c r="PP27" s="337"/>
      <c r="PQ27" s="337"/>
      <c r="PR27" s="337"/>
      <c r="PS27" s="337"/>
      <c r="PT27" s="337"/>
      <c r="PU27" s="337"/>
      <c r="PV27" s="337"/>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337"/>
      <c r="IE28" s="337"/>
      <c r="IF28" s="337"/>
      <c r="IG28" s="337"/>
      <c r="IH28" s="337"/>
      <c r="II28" s="337"/>
      <c r="IJ28" s="337"/>
      <c r="IK28" s="337"/>
      <c r="IL28" s="337"/>
      <c r="IM28" s="337"/>
      <c r="IN28" s="337"/>
      <c r="IO28" s="337"/>
      <c r="IP28" s="337"/>
      <c r="IQ28" s="337"/>
      <c r="IR28" s="337"/>
      <c r="IS28" s="337"/>
      <c r="IT28" s="337"/>
      <c r="IU28" s="337"/>
      <c r="IV28" s="337"/>
      <c r="IW28" s="337"/>
      <c r="IX28" s="337"/>
      <c r="IY28" s="337"/>
      <c r="IZ28" s="337"/>
      <c r="JA28" s="337"/>
      <c r="JB28" s="337"/>
      <c r="JC28" s="337"/>
      <c r="JD28" s="337"/>
      <c r="JE28" s="337"/>
      <c r="JF28" s="337"/>
      <c r="JG28" s="337"/>
      <c r="JH28" s="337"/>
      <c r="JI28" s="337"/>
      <c r="JJ28" s="337"/>
      <c r="JK28" s="337"/>
      <c r="JL28" s="337"/>
      <c r="JM28" s="337"/>
      <c r="JN28" s="337"/>
      <c r="JO28" s="337"/>
      <c r="JP28" s="337"/>
      <c r="JQ28" s="337"/>
      <c r="JR28" s="337"/>
      <c r="JS28" s="337"/>
      <c r="JT28" s="337"/>
      <c r="JU28" s="337"/>
      <c r="JV28" s="337"/>
      <c r="JW28" s="337"/>
      <c r="JX28" s="337"/>
      <c r="JY28" s="337"/>
      <c r="JZ28" s="337"/>
      <c r="KA28" s="337"/>
      <c r="KB28" s="337"/>
      <c r="KC28" s="337"/>
      <c r="KD28" s="337"/>
      <c r="KE28" s="337"/>
      <c r="KF28" s="337"/>
      <c r="KG28" s="337"/>
      <c r="KH28" s="337"/>
      <c r="KI28" s="337"/>
      <c r="KJ28" s="337"/>
      <c r="KK28" s="337"/>
      <c r="KL28" s="337"/>
      <c r="KM28" s="337"/>
      <c r="KN28" s="337"/>
      <c r="KO28" s="337"/>
      <c r="KP28" s="337"/>
      <c r="KQ28" s="337"/>
      <c r="KR28" s="337"/>
      <c r="KS28" s="337"/>
      <c r="KT28" s="337"/>
      <c r="KU28" s="337"/>
      <c r="KV28" s="337"/>
      <c r="KW28" s="337"/>
      <c r="KX28" s="337"/>
      <c r="KY28" s="337"/>
      <c r="KZ28" s="337"/>
      <c r="LA28" s="337"/>
      <c r="LB28" s="337"/>
      <c r="LC28" s="337"/>
      <c r="LD28" s="337"/>
      <c r="LE28" s="337"/>
      <c r="LF28" s="337"/>
      <c r="LG28" s="337"/>
      <c r="LH28" s="337"/>
      <c r="LI28" s="337"/>
      <c r="LJ28" s="337"/>
      <c r="LK28" s="337"/>
      <c r="LL28" s="337"/>
      <c r="LM28" s="337"/>
      <c r="LN28" s="337"/>
      <c r="LO28" s="337"/>
      <c r="LP28" s="337"/>
      <c r="LQ28" s="337"/>
      <c r="LR28" s="337"/>
      <c r="LS28" s="337"/>
      <c r="LT28" s="337"/>
      <c r="LU28" s="337"/>
      <c r="LV28" s="337"/>
      <c r="LW28" s="337"/>
      <c r="LX28" s="337"/>
      <c r="LY28" s="337"/>
      <c r="LZ28" s="337"/>
      <c r="MA28" s="337"/>
      <c r="MB28" s="337"/>
      <c r="MC28" s="337"/>
      <c r="MD28" s="337"/>
      <c r="ME28" s="337"/>
      <c r="MF28" s="337"/>
      <c r="MG28" s="337"/>
      <c r="MH28" s="337"/>
      <c r="MI28" s="337"/>
      <c r="MJ28" s="337"/>
      <c r="MK28" s="337"/>
      <c r="ML28" s="337"/>
      <c r="MM28" s="337"/>
      <c r="MN28" s="337"/>
      <c r="MO28" s="337"/>
      <c r="MP28" s="337"/>
      <c r="MQ28" s="337"/>
      <c r="MR28" s="337"/>
      <c r="MS28" s="337"/>
      <c r="MT28" s="337"/>
      <c r="MU28" s="337"/>
      <c r="MV28" s="337"/>
      <c r="MW28" s="337"/>
      <c r="MX28" s="337"/>
      <c r="MY28" s="337"/>
      <c r="MZ28" s="337"/>
      <c r="NA28" s="337"/>
      <c r="NB28" s="337"/>
      <c r="NC28" s="337"/>
      <c r="ND28" s="337"/>
      <c r="NE28" s="337"/>
      <c r="NF28" s="337"/>
      <c r="NG28" s="337"/>
      <c r="NH28" s="337"/>
      <c r="NI28" s="337"/>
      <c r="NJ28" s="337"/>
      <c r="NK28" s="337"/>
      <c r="NL28" s="337"/>
      <c r="NM28" s="337"/>
      <c r="NN28" s="337"/>
      <c r="NO28" s="337"/>
      <c r="NP28" s="337"/>
      <c r="NQ28" s="337"/>
      <c r="NR28" s="337"/>
      <c r="NS28" s="337"/>
      <c r="NT28" s="337"/>
      <c r="NU28" s="337"/>
      <c r="NV28" s="337"/>
      <c r="NW28" s="337"/>
      <c r="NX28" s="337"/>
      <c r="NY28" s="337"/>
      <c r="NZ28" s="337"/>
      <c r="OA28" s="337"/>
      <c r="OB28" s="337"/>
      <c r="OC28" s="337"/>
      <c r="OD28" s="337"/>
      <c r="OE28" s="337"/>
      <c r="OF28" s="337"/>
      <c r="OG28" s="337"/>
      <c r="OH28" s="337"/>
      <c r="OI28" s="337"/>
      <c r="OJ28" s="337"/>
      <c r="OK28" s="337"/>
      <c r="OL28" s="337"/>
      <c r="OM28" s="337"/>
      <c r="ON28" s="337"/>
      <c r="OO28" s="337"/>
      <c r="OP28" s="337"/>
      <c r="OQ28" s="337"/>
      <c r="OR28" s="337"/>
      <c r="OS28" s="337"/>
      <c r="OT28" s="337"/>
      <c r="OU28" s="337"/>
      <c r="OV28" s="337"/>
      <c r="OW28" s="337"/>
      <c r="OX28" s="337"/>
      <c r="OY28" s="337"/>
      <c r="OZ28" s="337"/>
      <c r="PA28" s="337"/>
      <c r="PB28" s="337"/>
      <c r="PC28" s="337"/>
      <c r="PD28" s="337"/>
      <c r="PE28" s="337"/>
      <c r="PF28" s="337"/>
      <c r="PG28" s="337"/>
      <c r="PH28" s="337"/>
      <c r="PI28" s="337"/>
      <c r="PJ28" s="337"/>
      <c r="PK28" s="337"/>
      <c r="PL28" s="337"/>
      <c r="PM28" s="337"/>
      <c r="PN28" s="337"/>
      <c r="PO28" s="337"/>
      <c r="PP28" s="337"/>
      <c r="PQ28" s="337"/>
      <c r="PR28" s="337"/>
      <c r="PS28" s="337"/>
      <c r="PT28" s="337"/>
      <c r="PU28" s="337"/>
      <c r="PV28" s="337"/>
    </row>
    <row r="29" spans="1:438" x14ac:dyDescent="0.25">
      <c r="A29" s="56"/>
      <c r="B29" s="56"/>
      <c r="C29" s="56"/>
      <c r="D29" s="56"/>
      <c r="E29" s="56"/>
      <c r="F29" s="56"/>
      <c r="G29" s="56"/>
      <c r="H29" s="56"/>
      <c r="I29" s="56"/>
      <c r="J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338"/>
      <c r="IE29" s="338"/>
      <c r="IF29" s="338"/>
      <c r="IG29" s="338"/>
      <c r="IH29" s="338"/>
      <c r="II29" s="338"/>
      <c r="IJ29" s="338"/>
      <c r="IK29" s="338"/>
      <c r="IL29" s="338"/>
      <c r="IM29" s="338"/>
      <c r="IN29" s="338"/>
      <c r="IO29" s="338"/>
      <c r="IP29" s="338"/>
      <c r="IQ29" s="338"/>
      <c r="IR29" s="338"/>
      <c r="IS29" s="338"/>
      <c r="IT29" s="338"/>
      <c r="IU29" s="338"/>
      <c r="IV29" s="338"/>
      <c r="IW29" s="338"/>
      <c r="IX29" s="338"/>
      <c r="IY29" s="338"/>
      <c r="IZ29" s="338"/>
      <c r="JA29" s="338"/>
      <c r="JB29" s="338"/>
      <c r="JC29" s="338"/>
      <c r="JD29" s="338"/>
      <c r="JE29" s="338"/>
      <c r="JF29" s="338"/>
      <c r="JG29" s="338"/>
      <c r="JH29" s="338"/>
      <c r="JI29" s="338"/>
      <c r="JJ29" s="338"/>
      <c r="JK29" s="338"/>
      <c r="JL29" s="338"/>
      <c r="JM29" s="338"/>
      <c r="JN29" s="338"/>
      <c r="JO29" s="338"/>
      <c r="JP29" s="338"/>
      <c r="JQ29" s="338"/>
      <c r="JR29" s="338"/>
      <c r="JS29" s="338"/>
      <c r="JT29" s="338"/>
      <c r="JU29" s="338"/>
      <c r="JV29" s="338"/>
      <c r="JW29" s="338"/>
      <c r="JX29" s="338"/>
      <c r="JY29" s="338"/>
      <c r="JZ29" s="338"/>
      <c r="KA29" s="338"/>
      <c r="KB29" s="338"/>
      <c r="KC29" s="338"/>
      <c r="KD29" s="338"/>
      <c r="KE29" s="338"/>
      <c r="KF29" s="338"/>
      <c r="KG29" s="338"/>
      <c r="KH29" s="338"/>
      <c r="KI29" s="338"/>
      <c r="KJ29" s="338"/>
      <c r="KK29" s="338"/>
      <c r="KL29" s="338"/>
      <c r="KM29" s="338"/>
      <c r="KN29" s="338"/>
      <c r="KO29" s="338"/>
      <c r="KP29" s="338"/>
      <c r="KQ29" s="338"/>
      <c r="KR29" s="338"/>
      <c r="KS29" s="338"/>
      <c r="KT29" s="338"/>
      <c r="KU29" s="338"/>
      <c r="KV29" s="338"/>
      <c r="KW29" s="338"/>
      <c r="KX29" s="338"/>
      <c r="KY29" s="338"/>
      <c r="KZ29" s="338"/>
      <c r="LA29" s="338"/>
      <c r="LB29" s="338"/>
      <c r="LC29" s="338"/>
      <c r="LD29" s="338"/>
      <c r="LE29" s="338"/>
      <c r="LF29" s="338"/>
      <c r="LG29" s="338"/>
      <c r="LH29" s="338"/>
      <c r="LI29" s="338"/>
      <c r="LJ29" s="338"/>
      <c r="LK29" s="338"/>
      <c r="LL29" s="338"/>
      <c r="LM29" s="338"/>
      <c r="LN29" s="338"/>
      <c r="LO29" s="338"/>
      <c r="LP29" s="338"/>
      <c r="LQ29" s="338"/>
      <c r="LR29" s="338"/>
      <c r="LS29" s="338"/>
      <c r="LT29" s="338"/>
      <c r="LU29" s="338"/>
      <c r="LV29" s="338"/>
      <c r="LW29" s="338"/>
      <c r="LX29" s="338"/>
      <c r="LY29" s="338"/>
      <c r="LZ29" s="338"/>
      <c r="MA29" s="338"/>
      <c r="MB29" s="338"/>
      <c r="MC29" s="338"/>
      <c r="MD29" s="338"/>
      <c r="ME29" s="338"/>
      <c r="MF29" s="338"/>
      <c r="MG29" s="338"/>
      <c r="MH29" s="338"/>
      <c r="MI29" s="338"/>
      <c r="MJ29" s="338"/>
      <c r="MK29" s="338"/>
      <c r="ML29" s="338"/>
      <c r="MM29" s="338"/>
      <c r="MN29" s="338"/>
      <c r="MO29" s="338"/>
      <c r="MP29" s="338"/>
      <c r="MQ29" s="338"/>
      <c r="MR29" s="338"/>
      <c r="MS29" s="338"/>
      <c r="MT29" s="338"/>
      <c r="MU29" s="338"/>
      <c r="MV29" s="338"/>
      <c r="MW29" s="338"/>
      <c r="MX29" s="338"/>
      <c r="MY29" s="338"/>
      <c r="MZ29" s="338"/>
      <c r="NA29" s="338"/>
      <c r="NB29" s="338"/>
      <c r="NC29" s="338"/>
      <c r="ND29" s="338"/>
      <c r="NE29" s="338"/>
      <c r="NF29" s="338"/>
      <c r="NG29" s="338"/>
      <c r="NH29" s="338"/>
      <c r="NI29" s="338"/>
      <c r="NJ29" s="338"/>
      <c r="NK29" s="338"/>
      <c r="NL29" s="338"/>
      <c r="NM29" s="338"/>
      <c r="NN29" s="338"/>
      <c r="NO29" s="338"/>
      <c r="NP29" s="338"/>
      <c r="NQ29" s="338"/>
      <c r="NR29" s="338"/>
      <c r="NS29" s="338"/>
      <c r="NT29" s="338"/>
      <c r="NU29" s="338"/>
      <c r="NV29" s="338"/>
      <c r="NW29" s="338"/>
      <c r="NX29" s="338"/>
      <c r="NY29" s="338"/>
      <c r="NZ29" s="338"/>
      <c r="OA29" s="338"/>
      <c r="OB29" s="338"/>
      <c r="OC29" s="338"/>
      <c r="OD29" s="338"/>
      <c r="OE29" s="338"/>
      <c r="OF29" s="338"/>
      <c r="OG29" s="338"/>
      <c r="OH29" s="338"/>
      <c r="OI29" s="338"/>
      <c r="OJ29" s="338"/>
      <c r="OK29" s="338"/>
      <c r="OL29" s="338"/>
      <c r="OM29" s="338"/>
      <c r="ON29" s="338"/>
      <c r="OO29" s="338"/>
      <c r="OP29" s="338"/>
      <c r="OQ29" s="338"/>
      <c r="OR29" s="338"/>
      <c r="OS29" s="338"/>
      <c r="OT29" s="338"/>
      <c r="OU29" s="338"/>
      <c r="OV29" s="338"/>
      <c r="OW29" s="338"/>
      <c r="OX29" s="338"/>
      <c r="OY29" s="338"/>
      <c r="OZ29" s="338"/>
      <c r="PA29" s="338"/>
      <c r="PB29" s="338"/>
      <c r="PC29" s="338"/>
      <c r="PD29" s="338"/>
      <c r="PE29" s="338"/>
      <c r="PF29" s="338"/>
      <c r="PG29" s="338"/>
      <c r="PH29" s="338"/>
      <c r="PI29" s="338"/>
      <c r="PJ29" s="338"/>
      <c r="PK29" s="338"/>
      <c r="PL29" s="338"/>
      <c r="PM29" s="338"/>
      <c r="PN29" s="338"/>
      <c r="PO29" s="338"/>
      <c r="PP29" s="338"/>
      <c r="PQ29" s="338"/>
      <c r="PR29" s="338"/>
      <c r="PS29" s="338"/>
      <c r="PT29" s="338"/>
      <c r="PU29" s="338"/>
      <c r="PV29" s="338"/>
    </row>
    <row r="30" spans="1:438" ht="17.25" x14ac:dyDescent="0.3">
      <c r="A30" s="17"/>
      <c r="B30" s="17"/>
      <c r="C30" s="40" t="s">
        <v>61</v>
      </c>
      <c r="D30" s="124">
        <v>0.6</v>
      </c>
      <c r="E30" s="66" t="s">
        <v>66</v>
      </c>
      <c r="F30" s="208"/>
      <c r="G30" s="56"/>
      <c r="H30" s="56"/>
      <c r="I30" s="56"/>
      <c r="J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row>
    <row r="31" spans="1:438" ht="17.25" x14ac:dyDescent="0.3">
      <c r="A31" s="17"/>
      <c r="B31" s="17"/>
      <c r="C31" s="40" t="s">
        <v>62</v>
      </c>
      <c r="D31" s="89">
        <f>IF(AND($D$30&gt;0,$D$30&lt;1,NOT($P$4="")),IF($G$4="R",_xlfn.BETA.INV((1-$D$30)/2,$M$4,$N$4,$B$4,$D$4),_xlfn.BETA.INV((1-$D$30)/2,$N$4,$M$4,$B$4,$D$4)),"")</f>
        <v>99.793778379062246</v>
      </c>
      <c r="E31" s="17"/>
      <c r="F31" s="61"/>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row>
    <row r="32" spans="1:438" ht="17.25" x14ac:dyDescent="0.3">
      <c r="A32" s="17"/>
      <c r="B32" s="17"/>
      <c r="C32" s="40" t="s">
        <v>71</v>
      </c>
      <c r="D32" s="89">
        <f>IF(AND($D$30&gt;0,$D$30&lt;1,NOT($P$4="")),IF($G$4="R",_xlfn.BETA.INV(($D$30+(1-$D$30)/2),$M$4,$N$4,$B$4,$D$4),_xlfn.BETA.INV(($D$30+(1-$D$30)/2),$N$4,$M$4,$B$4,$D$4)),"")</f>
        <v>157.72555006081433</v>
      </c>
      <c r="E32" s="17"/>
      <c r="F32" s="61"/>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c r="D33" s="62"/>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67" t="s">
        <v>63</v>
      </c>
      <c r="D34" s="125">
        <v>100</v>
      </c>
      <c r="E34" s="17"/>
      <c r="F34" s="209" t="s">
        <v>677</v>
      </c>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67" t="s">
        <v>64</v>
      </c>
      <c r="D35" s="125">
        <v>158</v>
      </c>
      <c r="E35" s="17"/>
      <c r="F35" s="209" t="s">
        <v>678</v>
      </c>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72</v>
      </c>
      <c r="D36" s="63">
        <f>IF(AND($D$34&gt;0,$D$35&gt;0,$D$34&lt;$D$35,NOT(P4="")),IF($G$4="R",_xlfn.BETA.DIST($D$35,$M$4,$N$4,TRUE,$B$4,$D$4),_xlfn.BETA.DIST($D$35,$N$4,$M$4,TRUE,$B$4,$D$4))-IF($G$4="R",_xlfn.BETA.DIST($D$34,$M$4,$N$4,TRUE,$B$4,$D$4),_xlfn.BETA.DIST($D$34,$N$4,$M$4,TRUE,$B$4,$D$4)),"")</f>
        <v>0.60006146168815144</v>
      </c>
      <c r="E36" s="17"/>
      <c r="F36" s="209" t="s">
        <v>679</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680</v>
      </c>
      <c r="D37" s="65">
        <f>IF(AND($D$34&gt;0,$D$35&gt;0,$D$34&lt;$D$35,NOT($P$4="")),IF($G$4="R",_xlfn.BETA.DIST($D$34,$M$4,$N$4,TRUE,$B$4,$D$4),_xlfn.BETA.DIST($D$34,$N$4,$M$4,TRUE,$B$4,$D$4)),"")</f>
        <v>0.20203478566595262</v>
      </c>
      <c r="E37" s="17"/>
      <c r="F37" s="209" t="s">
        <v>681</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682</v>
      </c>
      <c r="D38" s="64">
        <f>IF(AND($D$34&gt;0,$D$35&gt;0,$D$34&lt;$D$35,NOT($P$4="")),1-IF($G$4="R",_xlfn.BETA.DIST($D$35,$M$4,$N$4,TRUE,$B$4,$D$4),_xlfn.BETA.DIST($D$35,$N$4,$M$4,TRUE,$B$4,$D$4)),"")</f>
        <v>0.19790375264589588</v>
      </c>
      <c r="E38" s="17"/>
      <c r="F38" s="209" t="s">
        <v>683</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x14ac:dyDescent="0.25">
      <c r="A39" s="56"/>
      <c r="B39" s="56"/>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x14ac:dyDescent="0.25">
      <c r="A40" s="56"/>
      <c r="B40" s="56"/>
      <c r="C40" s="56"/>
      <c r="D40" s="56"/>
      <c r="E40" s="56"/>
      <c r="F40" s="56"/>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37" t="str">
        <f>CONCATENATE("Version ",'Change Log'!$B$3," – © 2015-",YEAR('Change Log'!$A$3),", William W. Davis, MSPM, PMP")</f>
        <v>Version 3.0.1 – © 2015-2020, William W. Davis, MSPM, PMP</v>
      </c>
      <c r="C46" s="56"/>
      <c r="D46" s="56"/>
      <c r="E46" s="37"/>
      <c r="F46" s="17"/>
      <c r="G46" s="17"/>
      <c r="H46" s="17"/>
      <c r="I46" s="17"/>
      <c r="J46" s="18"/>
      <c r="K46" s="17"/>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341" t="s">
        <v>131</v>
      </c>
      <c r="C47" s="341"/>
      <c r="D47" s="341"/>
      <c r="E47" s="341"/>
      <c r="F47" s="341"/>
      <c r="G47" s="341"/>
      <c r="H47" s="341"/>
      <c r="I47" s="341"/>
      <c r="J47" s="341"/>
      <c r="K47" s="341"/>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41" t="s">
        <v>130</v>
      </c>
      <c r="C48" s="341"/>
      <c r="D48" s="341"/>
      <c r="E48" s="341"/>
      <c r="F48" s="341"/>
      <c r="G48" s="341"/>
      <c r="H48" s="341"/>
      <c r="I48" s="341"/>
      <c r="J48" s="341"/>
      <c r="K48" s="341"/>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41" t="s">
        <v>90</v>
      </c>
      <c r="C49" s="341"/>
      <c r="D49" s="341"/>
      <c r="E49" s="341"/>
      <c r="F49" s="341"/>
      <c r="G49" s="341"/>
      <c r="H49" s="341"/>
      <c r="I49" s="341"/>
      <c r="J49" s="341"/>
      <c r="K49" s="341"/>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41" t="s">
        <v>143</v>
      </c>
      <c r="C50" s="341"/>
      <c r="D50" s="341"/>
      <c r="E50" s="341"/>
      <c r="F50" s="341"/>
      <c r="G50" s="341"/>
      <c r="H50" s="341"/>
      <c r="I50" s="341"/>
      <c r="J50" s="341"/>
      <c r="K50" s="341"/>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41" t="s">
        <v>749</v>
      </c>
      <c r="C51" s="341"/>
      <c r="D51" s="341"/>
      <c r="E51" s="341"/>
      <c r="F51" s="341"/>
      <c r="G51" s="341"/>
      <c r="H51" s="341"/>
      <c r="I51" s="341"/>
      <c r="J51" s="341"/>
      <c r="K51" s="341"/>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144" t="s">
        <v>144</v>
      </c>
      <c r="C52" s="269"/>
      <c r="D52" s="269"/>
      <c r="E52" s="269"/>
      <c r="F52" s="269"/>
      <c r="G52" s="269"/>
      <c r="H52" s="269"/>
      <c r="I52" s="269"/>
      <c r="J52" s="269"/>
      <c r="K52" s="269"/>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144" t="s">
        <v>88</v>
      </c>
      <c r="C53" s="17"/>
      <c r="D53" s="17"/>
      <c r="E53" s="17"/>
      <c r="F53" s="17"/>
      <c r="G53" s="18"/>
      <c r="H53" s="17"/>
      <c r="I53" s="17"/>
      <c r="J53" s="17"/>
      <c r="K53" s="17"/>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145</v>
      </c>
      <c r="C54" s="17"/>
      <c r="D54" s="17"/>
      <c r="E54" s="17"/>
      <c r="F54" s="17"/>
      <c r="G54" s="18"/>
      <c r="H54" s="17"/>
      <c r="I54" s="17"/>
      <c r="J54" s="17"/>
      <c r="K54" s="17"/>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146</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684</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685</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686</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t="s">
        <v>87</v>
      </c>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B61" s="340" t="s">
        <v>719</v>
      </c>
      <c r="C61" s="340"/>
      <c r="D61" s="340"/>
      <c r="E61" s="340"/>
      <c r="F61" s="340"/>
      <c r="G61" s="340"/>
      <c r="H61" s="340"/>
    </row>
    <row r="63" spans="1:36" x14ac:dyDescent="0.25">
      <c r="B63" s="368" t="s">
        <v>764</v>
      </c>
      <c r="C63" s="368"/>
      <c r="D63" s="296" t="s">
        <v>767</v>
      </c>
    </row>
    <row r="64" spans="1:36" x14ac:dyDescent="0.25">
      <c r="B64" s="291" t="s">
        <v>765</v>
      </c>
      <c r="C64" s="291" t="s">
        <v>766</v>
      </c>
    </row>
    <row r="65" spans="2:3" x14ac:dyDescent="0.25">
      <c r="B65" s="292"/>
      <c r="C65" s="293">
        <f ca="1">$S$4</f>
        <v>181.05593733450337</v>
      </c>
    </row>
    <row r="66" spans="2:3" x14ac:dyDescent="0.25">
      <c r="B66" s="294">
        <v>1</v>
      </c>
      <c r="C66" s="295">
        <f t="dataTable" ref="C66:C10065" dt2D="0" dtr="0" r1="R3" ca="1"/>
        <v>125.45443970439892</v>
      </c>
    </row>
    <row r="67" spans="2:3" x14ac:dyDescent="0.25">
      <c r="B67" s="294">
        <v>2</v>
      </c>
      <c r="C67" s="295">
        <v>130.31815294845927</v>
      </c>
    </row>
    <row r="68" spans="2:3" x14ac:dyDescent="0.25">
      <c r="B68" s="294">
        <v>3</v>
      </c>
      <c r="C68" s="295">
        <v>93.238576751609173</v>
      </c>
    </row>
    <row r="69" spans="2:3" x14ac:dyDescent="0.25">
      <c r="B69" s="294">
        <v>4</v>
      </c>
      <c r="C69" s="295">
        <v>125.42770487370278</v>
      </c>
    </row>
    <row r="70" spans="2:3" x14ac:dyDescent="0.25">
      <c r="B70" s="294">
        <v>5</v>
      </c>
      <c r="C70" s="295">
        <v>156.56088045874381</v>
      </c>
    </row>
    <row r="71" spans="2:3" x14ac:dyDescent="0.25">
      <c r="B71" s="294">
        <v>6</v>
      </c>
      <c r="C71" s="295">
        <v>158.26760315401788</v>
      </c>
    </row>
    <row r="72" spans="2:3" x14ac:dyDescent="0.25">
      <c r="B72" s="294">
        <v>7</v>
      </c>
      <c r="C72" s="295">
        <v>101.48202473836811</v>
      </c>
    </row>
    <row r="73" spans="2:3" x14ac:dyDescent="0.25">
      <c r="B73" s="294">
        <v>8</v>
      </c>
      <c r="C73" s="295">
        <v>108.56068480936727</v>
      </c>
    </row>
    <row r="74" spans="2:3" x14ac:dyDescent="0.25">
      <c r="B74" s="294">
        <v>9</v>
      </c>
      <c r="C74" s="295">
        <v>210.45085697375075</v>
      </c>
    </row>
    <row r="75" spans="2:3" x14ac:dyDescent="0.25">
      <c r="B75" s="294">
        <v>10</v>
      </c>
      <c r="C75" s="295">
        <v>188.96150420127697</v>
      </c>
    </row>
    <row r="76" spans="2:3" x14ac:dyDescent="0.25">
      <c r="B76" s="294">
        <v>11</v>
      </c>
      <c r="C76" s="295">
        <v>116.51535791413794</v>
      </c>
    </row>
    <row r="77" spans="2:3" x14ac:dyDescent="0.25">
      <c r="B77" s="294">
        <v>12</v>
      </c>
      <c r="C77" s="295">
        <v>94.860289377990028</v>
      </c>
    </row>
    <row r="78" spans="2:3" x14ac:dyDescent="0.25">
      <c r="B78" s="294">
        <v>13</v>
      </c>
      <c r="C78" s="295">
        <v>113.22878883065795</v>
      </c>
    </row>
    <row r="79" spans="2:3" x14ac:dyDescent="0.25">
      <c r="B79" s="294">
        <v>14</v>
      </c>
      <c r="C79" s="295">
        <v>180.50643535759679</v>
      </c>
    </row>
    <row r="80" spans="2:3" x14ac:dyDescent="0.25">
      <c r="B80" s="294">
        <v>15</v>
      </c>
      <c r="C80" s="295">
        <v>87.157339085307882</v>
      </c>
    </row>
    <row r="81" spans="2:3" x14ac:dyDescent="0.25">
      <c r="B81" s="294">
        <v>16</v>
      </c>
      <c r="C81" s="295">
        <v>151.56583484154174</v>
      </c>
    </row>
    <row r="82" spans="2:3" x14ac:dyDescent="0.25">
      <c r="B82" s="294">
        <v>17</v>
      </c>
      <c r="C82" s="295">
        <v>110.87049619592629</v>
      </c>
    </row>
    <row r="83" spans="2:3" x14ac:dyDescent="0.25">
      <c r="B83" s="294">
        <v>18</v>
      </c>
      <c r="C83" s="295">
        <v>128.47976649462493</v>
      </c>
    </row>
    <row r="84" spans="2:3" x14ac:dyDescent="0.25">
      <c r="B84" s="294">
        <v>19</v>
      </c>
      <c r="C84" s="295">
        <v>151.8681763458743</v>
      </c>
    </row>
    <row r="85" spans="2:3" x14ac:dyDescent="0.25">
      <c r="B85" s="294">
        <v>20</v>
      </c>
      <c r="C85" s="295">
        <v>189.12801456170254</v>
      </c>
    </row>
    <row r="86" spans="2:3" x14ac:dyDescent="0.25">
      <c r="B86" s="294">
        <v>21</v>
      </c>
      <c r="C86" s="295">
        <v>138.15897720190389</v>
      </c>
    </row>
    <row r="87" spans="2:3" x14ac:dyDescent="0.25">
      <c r="B87" s="294">
        <v>22</v>
      </c>
      <c r="C87" s="295">
        <v>122.21529000819505</v>
      </c>
    </row>
    <row r="88" spans="2:3" x14ac:dyDescent="0.25">
      <c r="B88" s="294">
        <v>23</v>
      </c>
      <c r="C88" s="295">
        <v>146.31604032613754</v>
      </c>
    </row>
    <row r="89" spans="2:3" x14ac:dyDescent="0.25">
      <c r="B89" s="294">
        <v>24</v>
      </c>
      <c r="C89" s="295">
        <v>183.3781167562816</v>
      </c>
    </row>
    <row r="90" spans="2:3" x14ac:dyDescent="0.25">
      <c r="B90" s="294">
        <v>25</v>
      </c>
      <c r="C90" s="295">
        <v>145.4054505271796</v>
      </c>
    </row>
    <row r="91" spans="2:3" x14ac:dyDescent="0.25">
      <c r="B91" s="294">
        <v>26</v>
      </c>
      <c r="C91" s="295">
        <v>153.12237495527927</v>
      </c>
    </row>
    <row r="92" spans="2:3" x14ac:dyDescent="0.25">
      <c r="B92" s="294">
        <v>27</v>
      </c>
      <c r="C92" s="295">
        <v>121.64690525166735</v>
      </c>
    </row>
    <row r="93" spans="2:3" x14ac:dyDescent="0.25">
      <c r="B93" s="294">
        <v>28</v>
      </c>
      <c r="C93" s="295">
        <v>132.34710526134495</v>
      </c>
    </row>
    <row r="94" spans="2:3" x14ac:dyDescent="0.25">
      <c r="B94" s="294">
        <v>29</v>
      </c>
      <c r="C94" s="295">
        <v>80.97252285427777</v>
      </c>
    </row>
    <row r="95" spans="2:3" x14ac:dyDescent="0.25">
      <c r="B95" s="294">
        <v>30</v>
      </c>
      <c r="C95" s="295">
        <v>124.76674075284168</v>
      </c>
    </row>
    <row r="96" spans="2:3" x14ac:dyDescent="0.25">
      <c r="B96" s="294">
        <v>31</v>
      </c>
      <c r="C96" s="295">
        <v>121.33900736762391</v>
      </c>
    </row>
    <row r="97" spans="2:3" x14ac:dyDescent="0.25">
      <c r="B97" s="294">
        <v>32</v>
      </c>
      <c r="C97" s="295">
        <v>151.66530511020446</v>
      </c>
    </row>
    <row r="98" spans="2:3" x14ac:dyDescent="0.25">
      <c r="B98" s="294">
        <v>33</v>
      </c>
      <c r="C98" s="295">
        <v>165.62680475241416</v>
      </c>
    </row>
    <row r="99" spans="2:3" x14ac:dyDescent="0.25">
      <c r="B99" s="294">
        <v>34</v>
      </c>
      <c r="C99" s="295">
        <v>118.97988691626847</v>
      </c>
    </row>
    <row r="100" spans="2:3" x14ac:dyDescent="0.25">
      <c r="B100" s="294">
        <v>35</v>
      </c>
      <c r="C100" s="295">
        <v>187.41360573932241</v>
      </c>
    </row>
    <row r="101" spans="2:3" x14ac:dyDescent="0.25">
      <c r="B101" s="294">
        <v>36</v>
      </c>
      <c r="C101" s="295">
        <v>95.498749879902832</v>
      </c>
    </row>
    <row r="102" spans="2:3" x14ac:dyDescent="0.25">
      <c r="B102" s="294">
        <v>37</v>
      </c>
      <c r="C102" s="295">
        <v>94.945534087225383</v>
      </c>
    </row>
    <row r="103" spans="2:3" x14ac:dyDescent="0.25">
      <c r="B103" s="294">
        <v>38</v>
      </c>
      <c r="C103" s="295">
        <v>158.83422640244737</v>
      </c>
    </row>
    <row r="104" spans="2:3" x14ac:dyDescent="0.25">
      <c r="B104" s="294">
        <v>39</v>
      </c>
      <c r="C104" s="295">
        <v>173.38686577249268</v>
      </c>
    </row>
    <row r="105" spans="2:3" x14ac:dyDescent="0.25">
      <c r="B105" s="294">
        <v>40</v>
      </c>
      <c r="C105" s="295">
        <v>123.71646805986998</v>
      </c>
    </row>
    <row r="106" spans="2:3" x14ac:dyDescent="0.25">
      <c r="B106" s="294">
        <v>41</v>
      </c>
      <c r="C106" s="295">
        <v>155.71456452453896</v>
      </c>
    </row>
    <row r="107" spans="2:3" x14ac:dyDescent="0.25">
      <c r="B107" s="294">
        <v>42</v>
      </c>
      <c r="C107" s="295">
        <v>87.970651461452036</v>
      </c>
    </row>
    <row r="108" spans="2:3" x14ac:dyDescent="0.25">
      <c r="B108" s="294">
        <v>43</v>
      </c>
      <c r="C108" s="295">
        <v>105.51181314596415</v>
      </c>
    </row>
    <row r="109" spans="2:3" x14ac:dyDescent="0.25">
      <c r="B109" s="294">
        <v>44</v>
      </c>
      <c r="C109" s="295">
        <v>124.78766666446623</v>
      </c>
    </row>
    <row r="110" spans="2:3" x14ac:dyDescent="0.25">
      <c r="B110" s="294">
        <v>45</v>
      </c>
      <c r="C110" s="295">
        <v>158.31178381537575</v>
      </c>
    </row>
    <row r="111" spans="2:3" x14ac:dyDescent="0.25">
      <c r="B111" s="294">
        <v>46</v>
      </c>
      <c r="C111" s="295">
        <v>92.462372244673432</v>
      </c>
    </row>
    <row r="112" spans="2:3" x14ac:dyDescent="0.25">
      <c r="B112" s="294">
        <v>47</v>
      </c>
      <c r="C112" s="295">
        <v>126.56364736347392</v>
      </c>
    </row>
    <row r="113" spans="2:3" x14ac:dyDescent="0.25">
      <c r="B113" s="294">
        <v>48</v>
      </c>
      <c r="C113" s="295">
        <v>119.87858929513607</v>
      </c>
    </row>
    <row r="114" spans="2:3" x14ac:dyDescent="0.25">
      <c r="B114" s="294">
        <v>49</v>
      </c>
      <c r="C114" s="295">
        <v>97.079894389963528</v>
      </c>
    </row>
    <row r="115" spans="2:3" x14ac:dyDescent="0.25">
      <c r="B115" s="294">
        <v>50</v>
      </c>
      <c r="C115" s="295">
        <v>144.5712915957053</v>
      </c>
    </row>
    <row r="116" spans="2:3" x14ac:dyDescent="0.25">
      <c r="B116" s="294">
        <v>51</v>
      </c>
      <c r="C116" s="295">
        <v>133.76936714986613</v>
      </c>
    </row>
    <row r="117" spans="2:3" x14ac:dyDescent="0.25">
      <c r="B117" s="294">
        <v>52</v>
      </c>
      <c r="C117" s="295">
        <v>118.78628608582036</v>
      </c>
    </row>
    <row r="118" spans="2:3" x14ac:dyDescent="0.25">
      <c r="B118" s="294">
        <v>53</v>
      </c>
      <c r="C118" s="295">
        <v>161.36247937407393</v>
      </c>
    </row>
    <row r="119" spans="2:3" x14ac:dyDescent="0.25">
      <c r="B119" s="294">
        <v>54</v>
      </c>
      <c r="C119" s="295">
        <v>117.15740103245025</v>
      </c>
    </row>
    <row r="120" spans="2:3" x14ac:dyDescent="0.25">
      <c r="B120" s="294">
        <v>55</v>
      </c>
      <c r="C120" s="295">
        <v>116.15104659241156</v>
      </c>
    </row>
    <row r="121" spans="2:3" x14ac:dyDescent="0.25">
      <c r="B121" s="294">
        <v>56</v>
      </c>
      <c r="C121" s="295">
        <v>66.240223554082036</v>
      </c>
    </row>
    <row r="122" spans="2:3" x14ac:dyDescent="0.25">
      <c r="B122" s="294">
        <v>57</v>
      </c>
      <c r="C122" s="295">
        <v>89.405221912220952</v>
      </c>
    </row>
    <row r="123" spans="2:3" x14ac:dyDescent="0.25">
      <c r="B123" s="294">
        <v>58</v>
      </c>
      <c r="C123" s="295">
        <v>150.00050259880533</v>
      </c>
    </row>
    <row r="124" spans="2:3" x14ac:dyDescent="0.25">
      <c r="B124" s="294">
        <v>59</v>
      </c>
      <c r="C124" s="295">
        <v>88.165800875336345</v>
      </c>
    </row>
    <row r="125" spans="2:3" x14ac:dyDescent="0.25">
      <c r="B125" s="294">
        <v>60</v>
      </c>
      <c r="C125" s="295">
        <v>120.90358120578688</v>
      </c>
    </row>
    <row r="126" spans="2:3" x14ac:dyDescent="0.25">
      <c r="B126" s="294">
        <v>61</v>
      </c>
      <c r="C126" s="295">
        <v>159.50774873592729</v>
      </c>
    </row>
    <row r="127" spans="2:3" x14ac:dyDescent="0.25">
      <c r="B127" s="294">
        <v>62</v>
      </c>
      <c r="C127" s="295">
        <v>164.81293410789186</v>
      </c>
    </row>
    <row r="128" spans="2:3" x14ac:dyDescent="0.25">
      <c r="B128" s="294">
        <v>63</v>
      </c>
      <c r="C128" s="295">
        <v>157.54205956324481</v>
      </c>
    </row>
    <row r="129" spans="2:3" x14ac:dyDescent="0.25">
      <c r="B129" s="294">
        <v>64</v>
      </c>
      <c r="C129" s="295">
        <v>178.70801703479705</v>
      </c>
    </row>
    <row r="130" spans="2:3" x14ac:dyDescent="0.25">
      <c r="B130" s="294">
        <v>65</v>
      </c>
      <c r="C130" s="295">
        <v>174.31100097116811</v>
      </c>
    </row>
    <row r="131" spans="2:3" x14ac:dyDescent="0.25">
      <c r="B131" s="294">
        <v>66</v>
      </c>
      <c r="C131" s="295">
        <v>180.72516046225996</v>
      </c>
    </row>
    <row r="132" spans="2:3" x14ac:dyDescent="0.25">
      <c r="B132" s="294">
        <v>67</v>
      </c>
      <c r="C132" s="295">
        <v>134.61989236149157</v>
      </c>
    </row>
    <row r="133" spans="2:3" x14ac:dyDescent="0.25">
      <c r="B133" s="294">
        <v>68</v>
      </c>
      <c r="C133" s="295">
        <v>129.37468919360958</v>
      </c>
    </row>
    <row r="134" spans="2:3" x14ac:dyDescent="0.25">
      <c r="B134" s="294">
        <v>69</v>
      </c>
      <c r="C134" s="295">
        <v>136.00565102544252</v>
      </c>
    </row>
    <row r="135" spans="2:3" x14ac:dyDescent="0.25">
      <c r="B135" s="294">
        <v>70</v>
      </c>
      <c r="C135" s="295">
        <v>167.94909254755919</v>
      </c>
    </row>
    <row r="136" spans="2:3" x14ac:dyDescent="0.25">
      <c r="B136" s="294">
        <v>71</v>
      </c>
      <c r="C136" s="295">
        <v>170.46453827806258</v>
      </c>
    </row>
    <row r="137" spans="2:3" x14ac:dyDescent="0.25">
      <c r="B137" s="294">
        <v>72</v>
      </c>
      <c r="C137" s="295">
        <v>142.06206413550206</v>
      </c>
    </row>
    <row r="138" spans="2:3" x14ac:dyDescent="0.25">
      <c r="B138" s="294">
        <v>73</v>
      </c>
      <c r="C138" s="295">
        <v>152.93912841533518</v>
      </c>
    </row>
    <row r="139" spans="2:3" x14ac:dyDescent="0.25">
      <c r="B139" s="294">
        <v>74</v>
      </c>
      <c r="C139" s="295">
        <v>142.23641678352382</v>
      </c>
    </row>
    <row r="140" spans="2:3" x14ac:dyDescent="0.25">
      <c r="B140" s="294">
        <v>75</v>
      </c>
      <c r="C140" s="295">
        <v>148.2872008015982</v>
      </c>
    </row>
    <row r="141" spans="2:3" x14ac:dyDescent="0.25">
      <c r="B141" s="294">
        <v>76</v>
      </c>
      <c r="C141" s="295">
        <v>99.903861705756455</v>
      </c>
    </row>
    <row r="142" spans="2:3" x14ac:dyDescent="0.25">
      <c r="B142" s="294">
        <v>77</v>
      </c>
      <c r="C142" s="295">
        <v>126.7496298526921</v>
      </c>
    </row>
    <row r="143" spans="2:3" x14ac:dyDescent="0.25">
      <c r="B143" s="294">
        <v>78</v>
      </c>
      <c r="C143" s="295">
        <v>124.95778580374021</v>
      </c>
    </row>
    <row r="144" spans="2:3" x14ac:dyDescent="0.25">
      <c r="B144" s="294">
        <v>79</v>
      </c>
      <c r="C144" s="295">
        <v>156.85783225682832</v>
      </c>
    </row>
    <row r="145" spans="2:3" x14ac:dyDescent="0.25">
      <c r="B145" s="294">
        <v>80</v>
      </c>
      <c r="C145" s="295">
        <v>135.63692821906866</v>
      </c>
    </row>
    <row r="146" spans="2:3" x14ac:dyDescent="0.25">
      <c r="B146" s="294">
        <v>81</v>
      </c>
      <c r="C146" s="295">
        <v>90.953598466317729</v>
      </c>
    </row>
    <row r="147" spans="2:3" x14ac:dyDescent="0.25">
      <c r="B147" s="294">
        <v>82</v>
      </c>
      <c r="C147" s="295">
        <v>100.84247656049072</v>
      </c>
    </row>
    <row r="148" spans="2:3" x14ac:dyDescent="0.25">
      <c r="B148" s="294">
        <v>83</v>
      </c>
      <c r="C148" s="295">
        <v>163.06532233524894</v>
      </c>
    </row>
    <row r="149" spans="2:3" x14ac:dyDescent="0.25">
      <c r="B149" s="294">
        <v>84</v>
      </c>
      <c r="C149" s="295">
        <v>108.16973555483787</v>
      </c>
    </row>
    <row r="150" spans="2:3" x14ac:dyDescent="0.25">
      <c r="B150" s="294">
        <v>85</v>
      </c>
      <c r="C150" s="295">
        <v>174.77546369444559</v>
      </c>
    </row>
    <row r="151" spans="2:3" x14ac:dyDescent="0.25">
      <c r="B151" s="294">
        <v>86</v>
      </c>
      <c r="C151" s="295">
        <v>165.89391620100793</v>
      </c>
    </row>
    <row r="152" spans="2:3" x14ac:dyDescent="0.25">
      <c r="B152" s="294">
        <v>87</v>
      </c>
      <c r="C152" s="295">
        <v>179.01207977415658</v>
      </c>
    </row>
    <row r="153" spans="2:3" x14ac:dyDescent="0.25">
      <c r="B153" s="294">
        <v>88</v>
      </c>
      <c r="C153" s="295">
        <v>185.30296543158391</v>
      </c>
    </row>
    <row r="154" spans="2:3" x14ac:dyDescent="0.25">
      <c r="B154" s="294">
        <v>89</v>
      </c>
      <c r="C154" s="295">
        <v>179.71952797148418</v>
      </c>
    </row>
    <row r="155" spans="2:3" x14ac:dyDescent="0.25">
      <c r="B155" s="294">
        <v>90</v>
      </c>
      <c r="C155" s="295">
        <v>109.12777422796061</v>
      </c>
    </row>
    <row r="156" spans="2:3" x14ac:dyDescent="0.25">
      <c r="B156" s="294">
        <v>91</v>
      </c>
      <c r="C156" s="295">
        <v>73.515544921785462</v>
      </c>
    </row>
    <row r="157" spans="2:3" x14ac:dyDescent="0.25">
      <c r="B157" s="294">
        <v>92</v>
      </c>
      <c r="C157" s="295">
        <v>170.81012939199985</v>
      </c>
    </row>
    <row r="158" spans="2:3" x14ac:dyDescent="0.25">
      <c r="B158" s="294">
        <v>93</v>
      </c>
      <c r="C158" s="295">
        <v>89.869216114713453</v>
      </c>
    </row>
    <row r="159" spans="2:3" x14ac:dyDescent="0.25">
      <c r="B159" s="294">
        <v>94</v>
      </c>
      <c r="C159" s="295">
        <v>168.21937349244791</v>
      </c>
    </row>
    <row r="160" spans="2:3" x14ac:dyDescent="0.25">
      <c r="B160" s="294">
        <v>95</v>
      </c>
      <c r="C160" s="295">
        <v>116.30357399652887</v>
      </c>
    </row>
    <row r="161" spans="2:3" x14ac:dyDescent="0.25">
      <c r="B161" s="294">
        <v>96</v>
      </c>
      <c r="C161" s="295">
        <v>115.34388025355537</v>
      </c>
    </row>
    <row r="162" spans="2:3" x14ac:dyDescent="0.25">
      <c r="B162" s="294">
        <v>97</v>
      </c>
      <c r="C162" s="295">
        <v>113.3412363072608</v>
      </c>
    </row>
    <row r="163" spans="2:3" x14ac:dyDescent="0.25">
      <c r="B163" s="294">
        <v>98</v>
      </c>
      <c r="C163" s="295">
        <v>107.01987848876439</v>
      </c>
    </row>
    <row r="164" spans="2:3" x14ac:dyDescent="0.25">
      <c r="B164" s="294">
        <v>99</v>
      </c>
      <c r="C164" s="295">
        <v>108.62950261884865</v>
      </c>
    </row>
    <row r="165" spans="2:3" x14ac:dyDescent="0.25">
      <c r="B165" s="294">
        <v>100</v>
      </c>
      <c r="C165" s="295">
        <v>109.61785652009048</v>
      </c>
    </row>
    <row r="166" spans="2:3" x14ac:dyDescent="0.25">
      <c r="B166" s="294">
        <v>101</v>
      </c>
      <c r="C166" s="295">
        <v>98.420116615190523</v>
      </c>
    </row>
    <row r="167" spans="2:3" x14ac:dyDescent="0.25">
      <c r="B167" s="294">
        <v>102</v>
      </c>
      <c r="C167" s="295">
        <v>142.11290993592485</v>
      </c>
    </row>
    <row r="168" spans="2:3" x14ac:dyDescent="0.25">
      <c r="B168" s="294">
        <v>103</v>
      </c>
      <c r="C168" s="295">
        <v>117.14584125584068</v>
      </c>
    </row>
    <row r="169" spans="2:3" x14ac:dyDescent="0.25">
      <c r="B169" s="294">
        <v>104</v>
      </c>
      <c r="C169" s="295">
        <v>161.49112502876602</v>
      </c>
    </row>
    <row r="170" spans="2:3" x14ac:dyDescent="0.25">
      <c r="B170" s="294">
        <v>105</v>
      </c>
      <c r="C170" s="295">
        <v>153.73180709502014</v>
      </c>
    </row>
    <row r="171" spans="2:3" x14ac:dyDescent="0.25">
      <c r="B171" s="294">
        <v>106</v>
      </c>
      <c r="C171" s="295">
        <v>116.18628169042341</v>
      </c>
    </row>
    <row r="172" spans="2:3" x14ac:dyDescent="0.25">
      <c r="B172" s="294">
        <v>107</v>
      </c>
      <c r="C172" s="295">
        <v>94.081263215510859</v>
      </c>
    </row>
    <row r="173" spans="2:3" x14ac:dyDescent="0.25">
      <c r="B173" s="294">
        <v>108</v>
      </c>
      <c r="C173" s="295">
        <v>86.78918471964775</v>
      </c>
    </row>
    <row r="174" spans="2:3" x14ac:dyDescent="0.25">
      <c r="B174" s="294">
        <v>109</v>
      </c>
      <c r="C174" s="295">
        <v>133.09520642621365</v>
      </c>
    </row>
    <row r="175" spans="2:3" x14ac:dyDescent="0.25">
      <c r="B175" s="294">
        <v>110</v>
      </c>
      <c r="C175" s="295">
        <v>189.05750882949906</v>
      </c>
    </row>
    <row r="176" spans="2:3" x14ac:dyDescent="0.25">
      <c r="B176" s="294">
        <v>111</v>
      </c>
      <c r="C176" s="295">
        <v>135.14697559519988</v>
      </c>
    </row>
    <row r="177" spans="2:3" x14ac:dyDescent="0.25">
      <c r="B177" s="294">
        <v>112</v>
      </c>
      <c r="C177" s="295">
        <v>80.907166266094706</v>
      </c>
    </row>
    <row r="178" spans="2:3" x14ac:dyDescent="0.25">
      <c r="B178" s="294">
        <v>113</v>
      </c>
      <c r="C178" s="295">
        <v>200.32011223268142</v>
      </c>
    </row>
    <row r="179" spans="2:3" x14ac:dyDescent="0.25">
      <c r="B179" s="294">
        <v>114</v>
      </c>
      <c r="C179" s="295">
        <v>145.74031472214722</v>
      </c>
    </row>
    <row r="180" spans="2:3" x14ac:dyDescent="0.25">
      <c r="B180" s="294">
        <v>115</v>
      </c>
      <c r="C180" s="295">
        <v>181.6547633074085</v>
      </c>
    </row>
    <row r="181" spans="2:3" x14ac:dyDescent="0.25">
      <c r="B181" s="294">
        <v>116</v>
      </c>
      <c r="C181" s="295">
        <v>103.66598117438176</v>
      </c>
    </row>
    <row r="182" spans="2:3" x14ac:dyDescent="0.25">
      <c r="B182" s="294">
        <v>117</v>
      </c>
      <c r="C182" s="295">
        <v>115.97052153491614</v>
      </c>
    </row>
    <row r="183" spans="2:3" x14ac:dyDescent="0.25">
      <c r="B183" s="294">
        <v>118</v>
      </c>
      <c r="C183" s="295">
        <v>119.91009838428266</v>
      </c>
    </row>
    <row r="184" spans="2:3" x14ac:dyDescent="0.25">
      <c r="B184" s="294">
        <v>119</v>
      </c>
      <c r="C184" s="295">
        <v>152.19912612593214</v>
      </c>
    </row>
    <row r="185" spans="2:3" x14ac:dyDescent="0.25">
      <c r="B185" s="294">
        <v>120</v>
      </c>
      <c r="C185" s="295">
        <v>82.222728741524534</v>
      </c>
    </row>
    <row r="186" spans="2:3" x14ac:dyDescent="0.25">
      <c r="B186" s="294">
        <v>121</v>
      </c>
      <c r="C186" s="295">
        <v>66.053349875900409</v>
      </c>
    </row>
    <row r="187" spans="2:3" x14ac:dyDescent="0.25">
      <c r="B187" s="294">
        <v>122</v>
      </c>
      <c r="C187" s="295">
        <v>118.95066934333056</v>
      </c>
    </row>
    <row r="188" spans="2:3" x14ac:dyDescent="0.25">
      <c r="B188" s="294">
        <v>123</v>
      </c>
      <c r="C188" s="295">
        <v>159.33597435622679</v>
      </c>
    </row>
    <row r="189" spans="2:3" x14ac:dyDescent="0.25">
      <c r="B189" s="294">
        <v>124</v>
      </c>
      <c r="C189" s="295">
        <v>177.37603121514138</v>
      </c>
    </row>
    <row r="190" spans="2:3" x14ac:dyDescent="0.25">
      <c r="B190" s="294">
        <v>125</v>
      </c>
      <c r="C190" s="295">
        <v>122.70106165537312</v>
      </c>
    </row>
    <row r="191" spans="2:3" x14ac:dyDescent="0.25">
      <c r="B191" s="294">
        <v>126</v>
      </c>
      <c r="C191" s="295">
        <v>123.80963382398826</v>
      </c>
    </row>
    <row r="192" spans="2:3" x14ac:dyDescent="0.25">
      <c r="B192" s="294">
        <v>127</v>
      </c>
      <c r="C192" s="295">
        <v>158.7982610132006</v>
      </c>
    </row>
    <row r="193" spans="2:3" x14ac:dyDescent="0.25">
      <c r="B193" s="294">
        <v>128</v>
      </c>
      <c r="C193" s="295">
        <v>124.64730283772948</v>
      </c>
    </row>
    <row r="194" spans="2:3" x14ac:dyDescent="0.25">
      <c r="B194" s="294">
        <v>129</v>
      </c>
      <c r="C194" s="295">
        <v>113.10857277397474</v>
      </c>
    </row>
    <row r="195" spans="2:3" x14ac:dyDescent="0.25">
      <c r="B195" s="294">
        <v>130</v>
      </c>
      <c r="C195" s="295">
        <v>172.78269680661114</v>
      </c>
    </row>
    <row r="196" spans="2:3" x14ac:dyDescent="0.25">
      <c r="B196" s="294">
        <v>131</v>
      </c>
      <c r="C196" s="295">
        <v>181.3638215080212</v>
      </c>
    </row>
    <row r="197" spans="2:3" x14ac:dyDescent="0.25">
      <c r="B197" s="294">
        <v>132</v>
      </c>
      <c r="C197" s="295">
        <v>94.71360258128999</v>
      </c>
    </row>
    <row r="198" spans="2:3" x14ac:dyDescent="0.25">
      <c r="B198" s="294">
        <v>133</v>
      </c>
      <c r="C198" s="295">
        <v>120.10694123744875</v>
      </c>
    </row>
    <row r="199" spans="2:3" x14ac:dyDescent="0.25">
      <c r="B199" s="294">
        <v>134</v>
      </c>
      <c r="C199" s="295">
        <v>156.70832689221712</v>
      </c>
    </row>
    <row r="200" spans="2:3" x14ac:dyDescent="0.25">
      <c r="B200" s="294">
        <v>135</v>
      </c>
      <c r="C200" s="295">
        <v>177.67308809654301</v>
      </c>
    </row>
    <row r="201" spans="2:3" x14ac:dyDescent="0.25">
      <c r="B201" s="294">
        <v>136</v>
      </c>
      <c r="C201" s="295">
        <v>160.17453594226805</v>
      </c>
    </row>
    <row r="202" spans="2:3" x14ac:dyDescent="0.25">
      <c r="B202" s="294">
        <v>137</v>
      </c>
      <c r="C202" s="295">
        <v>146.43033497421447</v>
      </c>
    </row>
    <row r="203" spans="2:3" x14ac:dyDescent="0.25">
      <c r="B203" s="294">
        <v>138</v>
      </c>
      <c r="C203" s="295">
        <v>103.39624406892646</v>
      </c>
    </row>
    <row r="204" spans="2:3" x14ac:dyDescent="0.25">
      <c r="B204" s="294">
        <v>139</v>
      </c>
      <c r="C204" s="295">
        <v>70.511677066701623</v>
      </c>
    </row>
    <row r="205" spans="2:3" x14ac:dyDescent="0.25">
      <c r="B205" s="294">
        <v>140</v>
      </c>
      <c r="C205" s="295">
        <v>122.76952641827691</v>
      </c>
    </row>
    <row r="206" spans="2:3" x14ac:dyDescent="0.25">
      <c r="B206" s="294">
        <v>141</v>
      </c>
      <c r="C206" s="295">
        <v>127.04494368380523</v>
      </c>
    </row>
    <row r="207" spans="2:3" x14ac:dyDescent="0.25">
      <c r="B207" s="294">
        <v>142</v>
      </c>
      <c r="C207" s="295">
        <v>65.047538186783001</v>
      </c>
    </row>
    <row r="208" spans="2:3" x14ac:dyDescent="0.25">
      <c r="B208" s="294">
        <v>143</v>
      </c>
      <c r="C208" s="295">
        <v>84.483898157704374</v>
      </c>
    </row>
    <row r="209" spans="2:3" x14ac:dyDescent="0.25">
      <c r="B209" s="294">
        <v>144</v>
      </c>
      <c r="C209" s="295">
        <v>148.83883026800936</v>
      </c>
    </row>
    <row r="210" spans="2:3" x14ac:dyDescent="0.25">
      <c r="B210" s="294">
        <v>145</v>
      </c>
      <c r="C210" s="295">
        <v>102.62060129083687</v>
      </c>
    </row>
    <row r="211" spans="2:3" x14ac:dyDescent="0.25">
      <c r="B211" s="294">
        <v>146</v>
      </c>
      <c r="C211" s="295">
        <v>112.05806230377914</v>
      </c>
    </row>
    <row r="212" spans="2:3" x14ac:dyDescent="0.25">
      <c r="B212" s="294">
        <v>147</v>
      </c>
      <c r="C212" s="295">
        <v>71.87599569622769</v>
      </c>
    </row>
    <row r="213" spans="2:3" x14ac:dyDescent="0.25">
      <c r="B213" s="294">
        <v>148</v>
      </c>
      <c r="C213" s="295">
        <v>147.5915143882774</v>
      </c>
    </row>
    <row r="214" spans="2:3" x14ac:dyDescent="0.25">
      <c r="B214" s="294">
        <v>149</v>
      </c>
      <c r="C214" s="295">
        <v>135.98529638534978</v>
      </c>
    </row>
    <row r="215" spans="2:3" x14ac:dyDescent="0.25">
      <c r="B215" s="294">
        <v>150</v>
      </c>
      <c r="C215" s="295">
        <v>109.88533592750166</v>
      </c>
    </row>
    <row r="216" spans="2:3" x14ac:dyDescent="0.25">
      <c r="B216" s="294">
        <v>151</v>
      </c>
      <c r="C216" s="295">
        <v>112.81046754156145</v>
      </c>
    </row>
    <row r="217" spans="2:3" x14ac:dyDescent="0.25">
      <c r="B217" s="294">
        <v>152</v>
      </c>
      <c r="C217" s="295">
        <v>92.367948601851921</v>
      </c>
    </row>
    <row r="218" spans="2:3" x14ac:dyDescent="0.25">
      <c r="B218" s="294">
        <v>153</v>
      </c>
      <c r="C218" s="295">
        <v>181.55597830788548</v>
      </c>
    </row>
    <row r="219" spans="2:3" x14ac:dyDescent="0.25">
      <c r="B219" s="294">
        <v>154</v>
      </c>
      <c r="C219" s="295">
        <v>121.90195317132535</v>
      </c>
    </row>
    <row r="220" spans="2:3" x14ac:dyDescent="0.25">
      <c r="B220" s="294">
        <v>155</v>
      </c>
      <c r="C220" s="295">
        <v>197.90089509798065</v>
      </c>
    </row>
    <row r="221" spans="2:3" x14ac:dyDescent="0.25">
      <c r="B221" s="294">
        <v>156</v>
      </c>
      <c r="C221" s="295">
        <v>79.481878168841561</v>
      </c>
    </row>
    <row r="222" spans="2:3" x14ac:dyDescent="0.25">
      <c r="B222" s="294">
        <v>157</v>
      </c>
      <c r="C222" s="295">
        <v>104.98616580751636</v>
      </c>
    </row>
    <row r="223" spans="2:3" x14ac:dyDescent="0.25">
      <c r="B223" s="294">
        <v>158</v>
      </c>
      <c r="C223" s="295">
        <v>123.73265637352191</v>
      </c>
    </row>
    <row r="224" spans="2:3" x14ac:dyDescent="0.25">
      <c r="B224" s="294">
        <v>159</v>
      </c>
      <c r="C224" s="295">
        <v>107.96848437204071</v>
      </c>
    </row>
    <row r="225" spans="2:3" x14ac:dyDescent="0.25">
      <c r="B225" s="294">
        <v>160</v>
      </c>
      <c r="C225" s="295">
        <v>77.66102016396664</v>
      </c>
    </row>
    <row r="226" spans="2:3" x14ac:dyDescent="0.25">
      <c r="B226" s="294">
        <v>161</v>
      </c>
      <c r="C226" s="295">
        <v>191.6251921941178</v>
      </c>
    </row>
    <row r="227" spans="2:3" x14ac:dyDescent="0.25">
      <c r="B227" s="294">
        <v>162</v>
      </c>
      <c r="C227" s="295">
        <v>114.02163585398299</v>
      </c>
    </row>
    <row r="228" spans="2:3" x14ac:dyDescent="0.25">
      <c r="B228" s="294">
        <v>163</v>
      </c>
      <c r="C228" s="295">
        <v>70.375085237906788</v>
      </c>
    </row>
    <row r="229" spans="2:3" x14ac:dyDescent="0.25">
      <c r="B229" s="294">
        <v>164</v>
      </c>
      <c r="C229" s="295">
        <v>175.15151999051074</v>
      </c>
    </row>
    <row r="230" spans="2:3" x14ac:dyDescent="0.25">
      <c r="B230" s="294">
        <v>165</v>
      </c>
      <c r="C230" s="295">
        <v>92.688915545311716</v>
      </c>
    </row>
    <row r="231" spans="2:3" x14ac:dyDescent="0.25">
      <c r="B231" s="294">
        <v>166</v>
      </c>
      <c r="C231" s="295">
        <v>122.63941500317441</v>
      </c>
    </row>
    <row r="232" spans="2:3" x14ac:dyDescent="0.25">
      <c r="B232" s="294">
        <v>167</v>
      </c>
      <c r="C232" s="295">
        <v>93.1429216840327</v>
      </c>
    </row>
    <row r="233" spans="2:3" x14ac:dyDescent="0.25">
      <c r="B233" s="294">
        <v>168</v>
      </c>
      <c r="C233" s="295">
        <v>176.68870412770997</v>
      </c>
    </row>
    <row r="234" spans="2:3" x14ac:dyDescent="0.25">
      <c r="B234" s="294">
        <v>169</v>
      </c>
      <c r="C234" s="295">
        <v>77.567717929047404</v>
      </c>
    </row>
    <row r="235" spans="2:3" x14ac:dyDescent="0.25">
      <c r="B235" s="294">
        <v>170</v>
      </c>
      <c r="C235" s="295">
        <v>173.54101777642376</v>
      </c>
    </row>
    <row r="236" spans="2:3" x14ac:dyDescent="0.25">
      <c r="B236" s="294">
        <v>171</v>
      </c>
      <c r="C236" s="295">
        <v>164.57794642804117</v>
      </c>
    </row>
    <row r="237" spans="2:3" x14ac:dyDescent="0.25">
      <c r="B237" s="294">
        <v>172</v>
      </c>
      <c r="C237" s="295">
        <v>106.64996453103532</v>
      </c>
    </row>
    <row r="238" spans="2:3" x14ac:dyDescent="0.25">
      <c r="B238" s="294">
        <v>173</v>
      </c>
      <c r="C238" s="295">
        <v>137.27223849196596</v>
      </c>
    </row>
    <row r="239" spans="2:3" x14ac:dyDescent="0.25">
      <c r="B239" s="294">
        <v>174</v>
      </c>
      <c r="C239" s="295">
        <v>66.996251222534525</v>
      </c>
    </row>
    <row r="240" spans="2:3" x14ac:dyDescent="0.25">
      <c r="B240" s="294">
        <v>175</v>
      </c>
      <c r="C240" s="295">
        <v>93.859986897876325</v>
      </c>
    </row>
    <row r="241" spans="2:3" x14ac:dyDescent="0.25">
      <c r="B241" s="294">
        <v>176</v>
      </c>
      <c r="C241" s="295">
        <v>121.05883561494578</v>
      </c>
    </row>
    <row r="242" spans="2:3" x14ac:dyDescent="0.25">
      <c r="B242" s="294">
        <v>177</v>
      </c>
      <c r="C242" s="295">
        <v>109.9294577914023</v>
      </c>
    </row>
    <row r="243" spans="2:3" x14ac:dyDescent="0.25">
      <c r="B243" s="294">
        <v>178</v>
      </c>
      <c r="C243" s="295">
        <v>183.55116593818531</v>
      </c>
    </row>
    <row r="244" spans="2:3" x14ac:dyDescent="0.25">
      <c r="B244" s="294">
        <v>179</v>
      </c>
      <c r="C244" s="295">
        <v>151.71585007432725</v>
      </c>
    </row>
    <row r="245" spans="2:3" x14ac:dyDescent="0.25">
      <c r="B245" s="294">
        <v>180</v>
      </c>
      <c r="C245" s="295">
        <v>188.07788831017413</v>
      </c>
    </row>
    <row r="246" spans="2:3" x14ac:dyDescent="0.25">
      <c r="B246" s="294">
        <v>181</v>
      </c>
      <c r="C246" s="295">
        <v>92.655420449158584</v>
      </c>
    </row>
    <row r="247" spans="2:3" x14ac:dyDescent="0.25">
      <c r="B247" s="294">
        <v>182</v>
      </c>
      <c r="C247" s="295">
        <v>115.52874457740657</v>
      </c>
    </row>
    <row r="248" spans="2:3" x14ac:dyDescent="0.25">
      <c r="B248" s="294">
        <v>183</v>
      </c>
      <c r="C248" s="295">
        <v>126.12544611498801</v>
      </c>
    </row>
    <row r="249" spans="2:3" x14ac:dyDescent="0.25">
      <c r="B249" s="294">
        <v>184</v>
      </c>
      <c r="C249" s="295">
        <v>97.959592186845697</v>
      </c>
    </row>
    <row r="250" spans="2:3" x14ac:dyDescent="0.25">
      <c r="B250" s="294">
        <v>185</v>
      </c>
      <c r="C250" s="295">
        <v>75.853116507256985</v>
      </c>
    </row>
    <row r="251" spans="2:3" x14ac:dyDescent="0.25">
      <c r="B251" s="294">
        <v>186</v>
      </c>
      <c r="C251" s="295">
        <v>112.67929331883192</v>
      </c>
    </row>
    <row r="252" spans="2:3" x14ac:dyDescent="0.25">
      <c r="B252" s="294">
        <v>187</v>
      </c>
      <c r="C252" s="295">
        <v>181.79251269510451</v>
      </c>
    </row>
    <row r="253" spans="2:3" x14ac:dyDescent="0.25">
      <c r="B253" s="294">
        <v>188</v>
      </c>
      <c r="C253" s="295">
        <v>92.589273922345058</v>
      </c>
    </row>
    <row r="254" spans="2:3" x14ac:dyDescent="0.25">
      <c r="B254" s="294">
        <v>189</v>
      </c>
      <c r="C254" s="295">
        <v>169.77087109986905</v>
      </c>
    </row>
    <row r="255" spans="2:3" x14ac:dyDescent="0.25">
      <c r="B255" s="294">
        <v>190</v>
      </c>
      <c r="C255" s="295">
        <v>117.61161913172002</v>
      </c>
    </row>
    <row r="256" spans="2:3" x14ac:dyDescent="0.25">
      <c r="B256" s="294">
        <v>191</v>
      </c>
      <c r="C256" s="295">
        <v>133.19101570247074</v>
      </c>
    </row>
    <row r="257" spans="2:3" x14ac:dyDescent="0.25">
      <c r="B257" s="294">
        <v>192</v>
      </c>
      <c r="C257" s="295">
        <v>160.24204857550561</v>
      </c>
    </row>
    <row r="258" spans="2:3" x14ac:dyDescent="0.25">
      <c r="B258" s="294">
        <v>193</v>
      </c>
      <c r="C258" s="295">
        <v>144.20705804364957</v>
      </c>
    </row>
    <row r="259" spans="2:3" x14ac:dyDescent="0.25">
      <c r="B259" s="294">
        <v>194</v>
      </c>
      <c r="C259" s="295">
        <v>131.04197135203384</v>
      </c>
    </row>
    <row r="260" spans="2:3" x14ac:dyDescent="0.25">
      <c r="B260" s="294">
        <v>195</v>
      </c>
      <c r="C260" s="295">
        <v>127.4851693943853</v>
      </c>
    </row>
    <row r="261" spans="2:3" x14ac:dyDescent="0.25">
      <c r="B261" s="294">
        <v>196</v>
      </c>
      <c r="C261" s="295">
        <v>146.29603536712705</v>
      </c>
    </row>
    <row r="262" spans="2:3" x14ac:dyDescent="0.25">
      <c r="B262" s="294">
        <v>197</v>
      </c>
      <c r="C262" s="295">
        <v>82.135782697170612</v>
      </c>
    </row>
    <row r="263" spans="2:3" x14ac:dyDescent="0.25">
      <c r="B263" s="294">
        <v>198</v>
      </c>
      <c r="C263" s="295">
        <v>97.235799326390548</v>
      </c>
    </row>
    <row r="264" spans="2:3" x14ac:dyDescent="0.25">
      <c r="B264" s="294">
        <v>199</v>
      </c>
      <c r="C264" s="295">
        <v>140.98376730463991</v>
      </c>
    </row>
    <row r="265" spans="2:3" x14ac:dyDescent="0.25">
      <c r="B265" s="294">
        <v>200</v>
      </c>
      <c r="C265" s="295">
        <v>129.68687754227932</v>
      </c>
    </row>
    <row r="266" spans="2:3" x14ac:dyDescent="0.25">
      <c r="B266" s="294">
        <v>201</v>
      </c>
      <c r="C266" s="295">
        <v>105.38134612672133</v>
      </c>
    </row>
    <row r="267" spans="2:3" x14ac:dyDescent="0.25">
      <c r="B267" s="294">
        <v>202</v>
      </c>
      <c r="C267" s="295">
        <v>103.99477025746222</v>
      </c>
    </row>
    <row r="268" spans="2:3" x14ac:dyDescent="0.25">
      <c r="B268" s="294">
        <v>203</v>
      </c>
      <c r="C268" s="295">
        <v>174.42839338145706</v>
      </c>
    </row>
    <row r="269" spans="2:3" x14ac:dyDescent="0.25">
      <c r="B269" s="294">
        <v>204</v>
      </c>
      <c r="C269" s="295">
        <v>101.21106138663015</v>
      </c>
    </row>
    <row r="270" spans="2:3" x14ac:dyDescent="0.25">
      <c r="B270" s="294">
        <v>205</v>
      </c>
      <c r="C270" s="295">
        <v>117.83662515194086</v>
      </c>
    </row>
    <row r="271" spans="2:3" x14ac:dyDescent="0.25">
      <c r="B271" s="294">
        <v>206</v>
      </c>
      <c r="C271" s="295">
        <v>150.10309661130543</v>
      </c>
    </row>
    <row r="272" spans="2:3" x14ac:dyDescent="0.25">
      <c r="B272" s="294">
        <v>207</v>
      </c>
      <c r="C272" s="295">
        <v>156.39656541671107</v>
      </c>
    </row>
    <row r="273" spans="2:3" x14ac:dyDescent="0.25">
      <c r="B273" s="294">
        <v>208</v>
      </c>
      <c r="C273" s="295">
        <v>133.24737625362465</v>
      </c>
    </row>
    <row r="274" spans="2:3" x14ac:dyDescent="0.25">
      <c r="B274" s="294">
        <v>209</v>
      </c>
      <c r="C274" s="295">
        <v>148.92674525822443</v>
      </c>
    </row>
    <row r="275" spans="2:3" x14ac:dyDescent="0.25">
      <c r="B275" s="294">
        <v>210</v>
      </c>
      <c r="C275" s="295">
        <v>137.07716956916494</v>
      </c>
    </row>
    <row r="276" spans="2:3" x14ac:dyDescent="0.25">
      <c r="B276" s="294">
        <v>211</v>
      </c>
      <c r="C276" s="295">
        <v>149.13228135262733</v>
      </c>
    </row>
    <row r="277" spans="2:3" x14ac:dyDescent="0.25">
      <c r="B277" s="294">
        <v>212</v>
      </c>
      <c r="C277" s="295">
        <v>157.89025868720358</v>
      </c>
    </row>
    <row r="278" spans="2:3" x14ac:dyDescent="0.25">
      <c r="B278" s="294">
        <v>213</v>
      </c>
      <c r="C278" s="295">
        <v>128.00348203822074</v>
      </c>
    </row>
    <row r="279" spans="2:3" x14ac:dyDescent="0.25">
      <c r="B279" s="294">
        <v>214</v>
      </c>
      <c r="C279" s="295">
        <v>202.646631526249</v>
      </c>
    </row>
    <row r="280" spans="2:3" x14ac:dyDescent="0.25">
      <c r="B280" s="294">
        <v>215</v>
      </c>
      <c r="C280" s="295">
        <v>101.01263427153836</v>
      </c>
    </row>
    <row r="281" spans="2:3" x14ac:dyDescent="0.25">
      <c r="B281" s="294">
        <v>216</v>
      </c>
      <c r="C281" s="295">
        <v>186.61888814254553</v>
      </c>
    </row>
    <row r="282" spans="2:3" x14ac:dyDescent="0.25">
      <c r="B282" s="294">
        <v>217</v>
      </c>
      <c r="C282" s="295">
        <v>127.92732601420083</v>
      </c>
    </row>
    <row r="283" spans="2:3" x14ac:dyDescent="0.25">
      <c r="B283" s="294">
        <v>218</v>
      </c>
      <c r="C283" s="295">
        <v>96.82424975856577</v>
      </c>
    </row>
    <row r="284" spans="2:3" x14ac:dyDescent="0.25">
      <c r="B284" s="294">
        <v>219</v>
      </c>
      <c r="C284" s="295">
        <v>164.81294740873662</v>
      </c>
    </row>
    <row r="285" spans="2:3" x14ac:dyDescent="0.25">
      <c r="B285" s="294">
        <v>220</v>
      </c>
      <c r="C285" s="295">
        <v>85.305467428478835</v>
      </c>
    </row>
    <row r="286" spans="2:3" x14ac:dyDescent="0.25">
      <c r="B286" s="294">
        <v>221</v>
      </c>
      <c r="C286" s="295">
        <v>130.25898390348328</v>
      </c>
    </row>
    <row r="287" spans="2:3" x14ac:dyDescent="0.25">
      <c r="B287" s="294">
        <v>222</v>
      </c>
      <c r="C287" s="295">
        <v>108.17424780358904</v>
      </c>
    </row>
    <row r="288" spans="2:3" x14ac:dyDescent="0.25">
      <c r="B288" s="294">
        <v>223</v>
      </c>
      <c r="C288" s="295">
        <v>84.497156258028582</v>
      </c>
    </row>
    <row r="289" spans="2:3" x14ac:dyDescent="0.25">
      <c r="B289" s="294">
        <v>224</v>
      </c>
      <c r="C289" s="295">
        <v>154.67158224924356</v>
      </c>
    </row>
    <row r="290" spans="2:3" x14ac:dyDescent="0.25">
      <c r="B290" s="294">
        <v>225</v>
      </c>
      <c r="C290" s="295">
        <v>148.87952150910141</v>
      </c>
    </row>
    <row r="291" spans="2:3" x14ac:dyDescent="0.25">
      <c r="B291" s="294">
        <v>226</v>
      </c>
      <c r="C291" s="295">
        <v>129.8996423853028</v>
      </c>
    </row>
    <row r="292" spans="2:3" x14ac:dyDescent="0.25">
      <c r="B292" s="294">
        <v>227</v>
      </c>
      <c r="C292" s="295">
        <v>128.55036367774863</v>
      </c>
    </row>
    <row r="293" spans="2:3" x14ac:dyDescent="0.25">
      <c r="B293" s="294">
        <v>228</v>
      </c>
      <c r="C293" s="295">
        <v>93.04803030195923</v>
      </c>
    </row>
    <row r="294" spans="2:3" x14ac:dyDescent="0.25">
      <c r="B294" s="294">
        <v>229</v>
      </c>
      <c r="C294" s="295">
        <v>165.27075604310619</v>
      </c>
    </row>
    <row r="295" spans="2:3" x14ac:dyDescent="0.25">
      <c r="B295" s="294">
        <v>230</v>
      </c>
      <c r="C295" s="295">
        <v>136.31748449733811</v>
      </c>
    </row>
    <row r="296" spans="2:3" x14ac:dyDescent="0.25">
      <c r="B296" s="294">
        <v>231</v>
      </c>
      <c r="C296" s="295">
        <v>136.08435932199558</v>
      </c>
    </row>
    <row r="297" spans="2:3" x14ac:dyDescent="0.25">
      <c r="B297" s="294">
        <v>232</v>
      </c>
      <c r="C297" s="295">
        <v>153.99196213766103</v>
      </c>
    </row>
    <row r="298" spans="2:3" x14ac:dyDescent="0.25">
      <c r="B298" s="294">
        <v>233</v>
      </c>
      <c r="C298" s="295">
        <v>152.75031865413101</v>
      </c>
    </row>
    <row r="299" spans="2:3" x14ac:dyDescent="0.25">
      <c r="B299" s="294">
        <v>234</v>
      </c>
      <c r="C299" s="295">
        <v>136.9238304251071</v>
      </c>
    </row>
    <row r="300" spans="2:3" x14ac:dyDescent="0.25">
      <c r="B300" s="294">
        <v>235</v>
      </c>
      <c r="C300" s="295">
        <v>166.82610455196675</v>
      </c>
    </row>
    <row r="301" spans="2:3" x14ac:dyDescent="0.25">
      <c r="B301" s="294">
        <v>236</v>
      </c>
      <c r="C301" s="295">
        <v>141.13950623787957</v>
      </c>
    </row>
    <row r="302" spans="2:3" x14ac:dyDescent="0.25">
      <c r="B302" s="294">
        <v>237</v>
      </c>
      <c r="C302" s="295">
        <v>179.15843647772337</v>
      </c>
    </row>
    <row r="303" spans="2:3" x14ac:dyDescent="0.25">
      <c r="B303" s="294">
        <v>238</v>
      </c>
      <c r="C303" s="295">
        <v>115.83160923310352</v>
      </c>
    </row>
    <row r="304" spans="2:3" x14ac:dyDescent="0.25">
      <c r="B304" s="294">
        <v>239</v>
      </c>
      <c r="C304" s="295">
        <v>142.6267006844887</v>
      </c>
    </row>
    <row r="305" spans="2:3" x14ac:dyDescent="0.25">
      <c r="B305" s="294">
        <v>240</v>
      </c>
      <c r="C305" s="295">
        <v>97.70491687189454</v>
      </c>
    </row>
    <row r="306" spans="2:3" x14ac:dyDescent="0.25">
      <c r="B306" s="294">
        <v>241</v>
      </c>
      <c r="C306" s="295">
        <v>123.24541644868467</v>
      </c>
    </row>
    <row r="307" spans="2:3" x14ac:dyDescent="0.25">
      <c r="B307" s="294">
        <v>242</v>
      </c>
      <c r="C307" s="295">
        <v>84.398095105833704</v>
      </c>
    </row>
    <row r="308" spans="2:3" x14ac:dyDescent="0.25">
      <c r="B308" s="294">
        <v>243</v>
      </c>
      <c r="C308" s="295">
        <v>80.229737263923383</v>
      </c>
    </row>
    <row r="309" spans="2:3" x14ac:dyDescent="0.25">
      <c r="B309" s="294">
        <v>244</v>
      </c>
      <c r="C309" s="295">
        <v>132.30509369580807</v>
      </c>
    </row>
    <row r="310" spans="2:3" x14ac:dyDescent="0.25">
      <c r="B310" s="294">
        <v>245</v>
      </c>
      <c r="C310" s="295">
        <v>133.26271193463469</v>
      </c>
    </row>
    <row r="311" spans="2:3" x14ac:dyDescent="0.25">
      <c r="B311" s="294">
        <v>246</v>
      </c>
      <c r="C311" s="295">
        <v>138.70750349184851</v>
      </c>
    </row>
    <row r="312" spans="2:3" x14ac:dyDescent="0.25">
      <c r="B312" s="294">
        <v>247</v>
      </c>
      <c r="C312" s="295">
        <v>147.95585503560372</v>
      </c>
    </row>
    <row r="313" spans="2:3" x14ac:dyDescent="0.25">
      <c r="B313" s="294">
        <v>248</v>
      </c>
      <c r="C313" s="295">
        <v>119.12190278143144</v>
      </c>
    </row>
    <row r="314" spans="2:3" x14ac:dyDescent="0.25">
      <c r="B314" s="294">
        <v>249</v>
      </c>
      <c r="C314" s="295">
        <v>149.72733765358311</v>
      </c>
    </row>
    <row r="315" spans="2:3" x14ac:dyDescent="0.25">
      <c r="B315" s="294">
        <v>250</v>
      </c>
      <c r="C315" s="295">
        <v>174.9940659296162</v>
      </c>
    </row>
    <row r="316" spans="2:3" x14ac:dyDescent="0.25">
      <c r="B316" s="294">
        <v>251</v>
      </c>
      <c r="C316" s="295">
        <v>69.304188718344761</v>
      </c>
    </row>
    <row r="317" spans="2:3" x14ac:dyDescent="0.25">
      <c r="B317" s="294">
        <v>252</v>
      </c>
      <c r="C317" s="295">
        <v>92.676418073181608</v>
      </c>
    </row>
    <row r="318" spans="2:3" x14ac:dyDescent="0.25">
      <c r="B318" s="294">
        <v>253</v>
      </c>
      <c r="C318" s="295">
        <v>119.4688675486012</v>
      </c>
    </row>
    <row r="319" spans="2:3" x14ac:dyDescent="0.25">
      <c r="B319" s="294">
        <v>254</v>
      </c>
      <c r="C319" s="295">
        <v>102.198812200047</v>
      </c>
    </row>
    <row r="320" spans="2:3" x14ac:dyDescent="0.25">
      <c r="B320" s="294">
        <v>255</v>
      </c>
      <c r="C320" s="295">
        <v>110.65591649810418</v>
      </c>
    </row>
    <row r="321" spans="2:3" x14ac:dyDescent="0.25">
      <c r="B321" s="294">
        <v>256</v>
      </c>
      <c r="C321" s="295">
        <v>139.55843725018957</v>
      </c>
    </row>
    <row r="322" spans="2:3" x14ac:dyDescent="0.25">
      <c r="B322" s="294">
        <v>257</v>
      </c>
      <c r="C322" s="295">
        <v>103.44652846392847</v>
      </c>
    </row>
    <row r="323" spans="2:3" x14ac:dyDescent="0.25">
      <c r="B323" s="294">
        <v>258</v>
      </c>
      <c r="C323" s="295">
        <v>169.7709617711364</v>
      </c>
    </row>
    <row r="324" spans="2:3" x14ac:dyDescent="0.25">
      <c r="B324" s="294">
        <v>259</v>
      </c>
      <c r="C324" s="295">
        <v>138.49255408647548</v>
      </c>
    </row>
    <row r="325" spans="2:3" x14ac:dyDescent="0.25">
      <c r="B325" s="294">
        <v>260</v>
      </c>
      <c r="C325" s="295">
        <v>160.02802664012842</v>
      </c>
    </row>
    <row r="326" spans="2:3" x14ac:dyDescent="0.25">
      <c r="B326" s="294">
        <v>261</v>
      </c>
      <c r="C326" s="295">
        <v>145.265403122751</v>
      </c>
    </row>
    <row r="327" spans="2:3" x14ac:dyDescent="0.25">
      <c r="B327" s="294">
        <v>262</v>
      </c>
      <c r="C327" s="295">
        <v>140.22852593852957</v>
      </c>
    </row>
    <row r="328" spans="2:3" x14ac:dyDescent="0.25">
      <c r="B328" s="294">
        <v>263</v>
      </c>
      <c r="C328" s="295">
        <v>128.22797987799305</v>
      </c>
    </row>
    <row r="329" spans="2:3" x14ac:dyDescent="0.25">
      <c r="B329" s="294">
        <v>264</v>
      </c>
      <c r="C329" s="295">
        <v>111.51435357526931</v>
      </c>
    </row>
    <row r="330" spans="2:3" x14ac:dyDescent="0.25">
      <c r="B330" s="294">
        <v>265</v>
      </c>
      <c r="C330" s="295">
        <v>179.33267772173232</v>
      </c>
    </row>
    <row r="331" spans="2:3" x14ac:dyDescent="0.25">
      <c r="B331" s="294">
        <v>266</v>
      </c>
      <c r="C331" s="295">
        <v>68.268075223446118</v>
      </c>
    </row>
    <row r="332" spans="2:3" x14ac:dyDescent="0.25">
      <c r="B332" s="294">
        <v>267</v>
      </c>
      <c r="C332" s="295">
        <v>145.42570208296058</v>
      </c>
    </row>
    <row r="333" spans="2:3" x14ac:dyDescent="0.25">
      <c r="B333" s="294">
        <v>268</v>
      </c>
      <c r="C333" s="295">
        <v>82.075441795250754</v>
      </c>
    </row>
    <row r="334" spans="2:3" x14ac:dyDescent="0.25">
      <c r="B334" s="294">
        <v>269</v>
      </c>
      <c r="C334" s="295">
        <v>88.840866250506764</v>
      </c>
    </row>
    <row r="335" spans="2:3" x14ac:dyDescent="0.25">
      <c r="B335" s="294">
        <v>270</v>
      </c>
      <c r="C335" s="295">
        <v>101.3467788898716</v>
      </c>
    </row>
    <row r="336" spans="2:3" x14ac:dyDescent="0.25">
      <c r="B336" s="294">
        <v>271</v>
      </c>
      <c r="C336" s="295">
        <v>127.170642809284</v>
      </c>
    </row>
    <row r="337" spans="2:3" x14ac:dyDescent="0.25">
      <c r="B337" s="294">
        <v>272</v>
      </c>
      <c r="C337" s="295">
        <v>107.99467106220726</v>
      </c>
    </row>
    <row r="338" spans="2:3" x14ac:dyDescent="0.25">
      <c r="B338" s="294">
        <v>273</v>
      </c>
      <c r="C338" s="295">
        <v>94.189334606787696</v>
      </c>
    </row>
    <row r="339" spans="2:3" x14ac:dyDescent="0.25">
      <c r="B339" s="294">
        <v>274</v>
      </c>
      <c r="C339" s="295">
        <v>145.05445365954583</v>
      </c>
    </row>
    <row r="340" spans="2:3" x14ac:dyDescent="0.25">
      <c r="B340" s="294">
        <v>275</v>
      </c>
      <c r="C340" s="295">
        <v>139.25310577160377</v>
      </c>
    </row>
    <row r="341" spans="2:3" x14ac:dyDescent="0.25">
      <c r="B341" s="294">
        <v>276</v>
      </c>
      <c r="C341" s="295">
        <v>105.43430130021935</v>
      </c>
    </row>
    <row r="342" spans="2:3" x14ac:dyDescent="0.25">
      <c r="B342" s="294">
        <v>277</v>
      </c>
      <c r="C342" s="295">
        <v>89.521554130413932</v>
      </c>
    </row>
    <row r="343" spans="2:3" x14ac:dyDescent="0.25">
      <c r="B343" s="294">
        <v>278</v>
      </c>
      <c r="C343" s="295">
        <v>152.44874594694917</v>
      </c>
    </row>
    <row r="344" spans="2:3" x14ac:dyDescent="0.25">
      <c r="B344" s="294">
        <v>279</v>
      </c>
      <c r="C344" s="295">
        <v>129.24186962210922</v>
      </c>
    </row>
    <row r="345" spans="2:3" x14ac:dyDescent="0.25">
      <c r="B345" s="294">
        <v>280</v>
      </c>
      <c r="C345" s="295">
        <v>125.45555724698526</v>
      </c>
    </row>
    <row r="346" spans="2:3" x14ac:dyDescent="0.25">
      <c r="B346" s="294">
        <v>281</v>
      </c>
      <c r="C346" s="295">
        <v>174.97254717430019</v>
      </c>
    </row>
    <row r="347" spans="2:3" x14ac:dyDescent="0.25">
      <c r="B347" s="294">
        <v>282</v>
      </c>
      <c r="C347" s="295">
        <v>100.53929306775485</v>
      </c>
    </row>
    <row r="348" spans="2:3" x14ac:dyDescent="0.25">
      <c r="B348" s="294">
        <v>283</v>
      </c>
      <c r="C348" s="295">
        <v>152.12833563090584</v>
      </c>
    </row>
    <row r="349" spans="2:3" x14ac:dyDescent="0.25">
      <c r="B349" s="294">
        <v>284</v>
      </c>
      <c r="C349" s="295">
        <v>110.50101897678067</v>
      </c>
    </row>
    <row r="350" spans="2:3" x14ac:dyDescent="0.25">
      <c r="B350" s="294">
        <v>285</v>
      </c>
      <c r="C350" s="295">
        <v>162.46920510791995</v>
      </c>
    </row>
    <row r="351" spans="2:3" x14ac:dyDescent="0.25">
      <c r="B351" s="294">
        <v>286</v>
      </c>
      <c r="C351" s="295">
        <v>67.860018648258247</v>
      </c>
    </row>
    <row r="352" spans="2:3" x14ac:dyDescent="0.25">
      <c r="B352" s="294">
        <v>287</v>
      </c>
      <c r="C352" s="295">
        <v>110.98878094895092</v>
      </c>
    </row>
    <row r="353" spans="2:3" x14ac:dyDescent="0.25">
      <c r="B353" s="294">
        <v>288</v>
      </c>
      <c r="C353" s="295">
        <v>124.88660676321587</v>
      </c>
    </row>
    <row r="354" spans="2:3" x14ac:dyDescent="0.25">
      <c r="B354" s="294">
        <v>289</v>
      </c>
      <c r="C354" s="295">
        <v>160.64048350225653</v>
      </c>
    </row>
    <row r="355" spans="2:3" x14ac:dyDescent="0.25">
      <c r="B355" s="294">
        <v>290</v>
      </c>
      <c r="C355" s="295">
        <v>174.19452091091219</v>
      </c>
    </row>
    <row r="356" spans="2:3" x14ac:dyDescent="0.25">
      <c r="B356" s="294">
        <v>291</v>
      </c>
      <c r="C356" s="295">
        <v>114.01263547850316</v>
      </c>
    </row>
    <row r="357" spans="2:3" x14ac:dyDescent="0.25">
      <c r="B357" s="294">
        <v>292</v>
      </c>
      <c r="C357" s="295">
        <v>78.48490874140856</v>
      </c>
    </row>
    <row r="358" spans="2:3" x14ac:dyDescent="0.25">
      <c r="B358" s="294">
        <v>293</v>
      </c>
      <c r="C358" s="295">
        <v>69.970184915030501</v>
      </c>
    </row>
    <row r="359" spans="2:3" x14ac:dyDescent="0.25">
      <c r="B359" s="294">
        <v>294</v>
      </c>
      <c r="C359" s="295">
        <v>162.31308365995835</v>
      </c>
    </row>
    <row r="360" spans="2:3" x14ac:dyDescent="0.25">
      <c r="B360" s="294">
        <v>295</v>
      </c>
      <c r="C360" s="295">
        <v>120.78919951680224</v>
      </c>
    </row>
    <row r="361" spans="2:3" x14ac:dyDescent="0.25">
      <c r="B361" s="294">
        <v>296</v>
      </c>
      <c r="C361" s="295">
        <v>147.24779162436619</v>
      </c>
    </row>
    <row r="362" spans="2:3" x14ac:dyDescent="0.25">
      <c r="B362" s="294">
        <v>297</v>
      </c>
      <c r="C362" s="295">
        <v>105.10434363691169</v>
      </c>
    </row>
    <row r="363" spans="2:3" x14ac:dyDescent="0.25">
      <c r="B363" s="294">
        <v>298</v>
      </c>
      <c r="C363" s="295">
        <v>122.41461343093178</v>
      </c>
    </row>
    <row r="364" spans="2:3" x14ac:dyDescent="0.25">
      <c r="B364" s="294">
        <v>299</v>
      </c>
      <c r="C364" s="295">
        <v>208.98266589984652</v>
      </c>
    </row>
    <row r="365" spans="2:3" x14ac:dyDescent="0.25">
      <c r="B365" s="294">
        <v>300</v>
      </c>
      <c r="C365" s="295">
        <v>158.24440401144915</v>
      </c>
    </row>
    <row r="366" spans="2:3" x14ac:dyDescent="0.25">
      <c r="B366" s="294">
        <v>301</v>
      </c>
      <c r="C366" s="295">
        <v>108.07755689478914</v>
      </c>
    </row>
    <row r="367" spans="2:3" x14ac:dyDescent="0.25">
      <c r="B367" s="294">
        <v>302</v>
      </c>
      <c r="C367" s="295">
        <v>147.10641546634264</v>
      </c>
    </row>
    <row r="368" spans="2:3" x14ac:dyDescent="0.25">
      <c r="B368" s="294">
        <v>303</v>
      </c>
      <c r="C368" s="295">
        <v>91.377335324909382</v>
      </c>
    </row>
    <row r="369" spans="2:3" x14ac:dyDescent="0.25">
      <c r="B369" s="294">
        <v>304</v>
      </c>
      <c r="C369" s="295">
        <v>145.48627240353909</v>
      </c>
    </row>
    <row r="370" spans="2:3" x14ac:dyDescent="0.25">
      <c r="B370" s="294">
        <v>305</v>
      </c>
      <c r="C370" s="295">
        <v>113.99306644186024</v>
      </c>
    </row>
    <row r="371" spans="2:3" x14ac:dyDescent="0.25">
      <c r="B371" s="294">
        <v>306</v>
      </c>
      <c r="C371" s="295">
        <v>101.18848638747548</v>
      </c>
    </row>
    <row r="372" spans="2:3" x14ac:dyDescent="0.25">
      <c r="B372" s="294">
        <v>307</v>
      </c>
      <c r="C372" s="295">
        <v>80.291735074707162</v>
      </c>
    </row>
    <row r="373" spans="2:3" x14ac:dyDescent="0.25">
      <c r="B373" s="294">
        <v>308</v>
      </c>
      <c r="C373" s="295">
        <v>161.82488232570878</v>
      </c>
    </row>
    <row r="374" spans="2:3" x14ac:dyDescent="0.25">
      <c r="B374" s="294">
        <v>309</v>
      </c>
      <c r="C374" s="295">
        <v>101.91761075203269</v>
      </c>
    </row>
    <row r="375" spans="2:3" x14ac:dyDescent="0.25">
      <c r="B375" s="294">
        <v>310</v>
      </c>
      <c r="C375" s="295">
        <v>90.637661749133315</v>
      </c>
    </row>
    <row r="376" spans="2:3" x14ac:dyDescent="0.25">
      <c r="B376" s="294">
        <v>311</v>
      </c>
      <c r="C376" s="295">
        <v>169.7190020845494</v>
      </c>
    </row>
    <row r="377" spans="2:3" x14ac:dyDescent="0.25">
      <c r="B377" s="294">
        <v>312</v>
      </c>
      <c r="C377" s="295">
        <v>133.6496822966235</v>
      </c>
    </row>
    <row r="378" spans="2:3" x14ac:dyDescent="0.25">
      <c r="B378" s="294">
        <v>313</v>
      </c>
      <c r="C378" s="295">
        <v>157.31385925121026</v>
      </c>
    </row>
    <row r="379" spans="2:3" x14ac:dyDescent="0.25">
      <c r="B379" s="294">
        <v>314</v>
      </c>
      <c r="C379" s="295">
        <v>126.33698825465034</v>
      </c>
    </row>
    <row r="380" spans="2:3" x14ac:dyDescent="0.25">
      <c r="B380" s="294">
        <v>315</v>
      </c>
      <c r="C380" s="295">
        <v>73.980358807051346</v>
      </c>
    </row>
    <row r="381" spans="2:3" x14ac:dyDescent="0.25">
      <c r="B381" s="294">
        <v>316</v>
      </c>
      <c r="C381" s="295">
        <v>90.921086734701944</v>
      </c>
    </row>
    <row r="382" spans="2:3" x14ac:dyDescent="0.25">
      <c r="B382" s="294">
        <v>317</v>
      </c>
      <c r="C382" s="295">
        <v>113.22092118745539</v>
      </c>
    </row>
    <row r="383" spans="2:3" x14ac:dyDescent="0.25">
      <c r="B383" s="294">
        <v>318</v>
      </c>
      <c r="C383" s="295">
        <v>141.14991314252495</v>
      </c>
    </row>
    <row r="384" spans="2:3" x14ac:dyDescent="0.25">
      <c r="B384" s="294">
        <v>319</v>
      </c>
      <c r="C384" s="295">
        <v>80.822682029061042</v>
      </c>
    </row>
    <row r="385" spans="2:3" x14ac:dyDescent="0.25">
      <c r="B385" s="294">
        <v>320</v>
      </c>
      <c r="C385" s="295">
        <v>152.15695185690021</v>
      </c>
    </row>
    <row r="386" spans="2:3" x14ac:dyDescent="0.25">
      <c r="B386" s="294">
        <v>321</v>
      </c>
      <c r="C386" s="295">
        <v>119.19208774073195</v>
      </c>
    </row>
    <row r="387" spans="2:3" x14ac:dyDescent="0.25">
      <c r="B387" s="294">
        <v>322</v>
      </c>
      <c r="C387" s="295">
        <v>95.08533262207095</v>
      </c>
    </row>
    <row r="388" spans="2:3" x14ac:dyDescent="0.25">
      <c r="B388" s="294">
        <v>323</v>
      </c>
      <c r="C388" s="295">
        <v>132.13420919798074</v>
      </c>
    </row>
    <row r="389" spans="2:3" x14ac:dyDescent="0.25">
      <c r="B389" s="294">
        <v>324</v>
      </c>
      <c r="C389" s="295">
        <v>143.59446114028475</v>
      </c>
    </row>
    <row r="390" spans="2:3" x14ac:dyDescent="0.25">
      <c r="B390" s="294">
        <v>325</v>
      </c>
      <c r="C390" s="295">
        <v>103.22188687895871</v>
      </c>
    </row>
    <row r="391" spans="2:3" x14ac:dyDescent="0.25">
      <c r="B391" s="294">
        <v>326</v>
      </c>
      <c r="C391" s="295">
        <v>147.44690177720921</v>
      </c>
    </row>
    <row r="392" spans="2:3" x14ac:dyDescent="0.25">
      <c r="B392" s="294">
        <v>327</v>
      </c>
      <c r="C392" s="295">
        <v>97.668003244554825</v>
      </c>
    </row>
    <row r="393" spans="2:3" x14ac:dyDescent="0.25">
      <c r="B393" s="294">
        <v>328</v>
      </c>
      <c r="C393" s="295">
        <v>144.96788325874456</v>
      </c>
    </row>
    <row r="394" spans="2:3" x14ac:dyDescent="0.25">
      <c r="B394" s="294">
        <v>329</v>
      </c>
      <c r="C394" s="295">
        <v>78.858113896739724</v>
      </c>
    </row>
    <row r="395" spans="2:3" x14ac:dyDescent="0.25">
      <c r="B395" s="294">
        <v>330</v>
      </c>
      <c r="C395" s="295">
        <v>70.509071853315987</v>
      </c>
    </row>
    <row r="396" spans="2:3" x14ac:dyDescent="0.25">
      <c r="B396" s="294">
        <v>331</v>
      </c>
      <c r="C396" s="295">
        <v>98.681096234944675</v>
      </c>
    </row>
    <row r="397" spans="2:3" x14ac:dyDescent="0.25">
      <c r="B397" s="294">
        <v>332</v>
      </c>
      <c r="C397" s="295">
        <v>174.54179991499473</v>
      </c>
    </row>
    <row r="398" spans="2:3" x14ac:dyDescent="0.25">
      <c r="B398" s="294">
        <v>333</v>
      </c>
      <c r="C398" s="295">
        <v>150.37388762229492</v>
      </c>
    </row>
    <row r="399" spans="2:3" x14ac:dyDescent="0.25">
      <c r="B399" s="294">
        <v>334</v>
      </c>
      <c r="C399" s="295">
        <v>153.30062581617184</v>
      </c>
    </row>
    <row r="400" spans="2:3" x14ac:dyDescent="0.25">
      <c r="B400" s="294">
        <v>335</v>
      </c>
      <c r="C400" s="295">
        <v>133.15167017778407</v>
      </c>
    </row>
    <row r="401" spans="2:3" x14ac:dyDescent="0.25">
      <c r="B401" s="294">
        <v>336</v>
      </c>
      <c r="C401" s="295">
        <v>162.44820630787919</v>
      </c>
    </row>
    <row r="402" spans="2:3" x14ac:dyDescent="0.25">
      <c r="B402" s="294">
        <v>337</v>
      </c>
      <c r="C402" s="295">
        <v>104.64763023939145</v>
      </c>
    </row>
    <row r="403" spans="2:3" x14ac:dyDescent="0.25">
      <c r="B403" s="294">
        <v>338</v>
      </c>
      <c r="C403" s="295">
        <v>115.88614698977301</v>
      </c>
    </row>
    <row r="404" spans="2:3" x14ac:dyDescent="0.25">
      <c r="B404" s="294">
        <v>339</v>
      </c>
      <c r="C404" s="295">
        <v>122.20971146649103</v>
      </c>
    </row>
    <row r="405" spans="2:3" x14ac:dyDescent="0.25">
      <c r="B405" s="294">
        <v>340</v>
      </c>
      <c r="C405" s="295">
        <v>182.12076278492418</v>
      </c>
    </row>
    <row r="406" spans="2:3" x14ac:dyDescent="0.25">
      <c r="B406" s="294">
        <v>341</v>
      </c>
      <c r="C406" s="295">
        <v>95.256940473661132</v>
      </c>
    </row>
    <row r="407" spans="2:3" x14ac:dyDescent="0.25">
      <c r="B407" s="294">
        <v>342</v>
      </c>
      <c r="C407" s="295">
        <v>193.1914395876783</v>
      </c>
    </row>
    <row r="408" spans="2:3" x14ac:dyDescent="0.25">
      <c r="B408" s="294">
        <v>343</v>
      </c>
      <c r="C408" s="295">
        <v>101.8713005929792</v>
      </c>
    </row>
    <row r="409" spans="2:3" x14ac:dyDescent="0.25">
      <c r="B409" s="294">
        <v>344</v>
      </c>
      <c r="C409" s="295">
        <v>80.857381990896016</v>
      </c>
    </row>
    <row r="410" spans="2:3" x14ac:dyDescent="0.25">
      <c r="B410" s="294">
        <v>345</v>
      </c>
      <c r="C410" s="295">
        <v>131.48211050401483</v>
      </c>
    </row>
    <row r="411" spans="2:3" x14ac:dyDescent="0.25">
      <c r="B411" s="294">
        <v>346</v>
      </c>
      <c r="C411" s="295">
        <v>79.849171254399153</v>
      </c>
    </row>
    <row r="412" spans="2:3" x14ac:dyDescent="0.25">
      <c r="B412" s="294">
        <v>347</v>
      </c>
      <c r="C412" s="295">
        <v>107.0835220512469</v>
      </c>
    </row>
    <row r="413" spans="2:3" x14ac:dyDescent="0.25">
      <c r="B413" s="294">
        <v>348</v>
      </c>
      <c r="C413" s="295">
        <v>154.69792332406092</v>
      </c>
    </row>
    <row r="414" spans="2:3" x14ac:dyDescent="0.25">
      <c r="B414" s="294">
        <v>349</v>
      </c>
      <c r="C414" s="295">
        <v>171.60958837724189</v>
      </c>
    </row>
    <row r="415" spans="2:3" x14ac:dyDescent="0.25">
      <c r="B415" s="294">
        <v>350</v>
      </c>
      <c r="C415" s="295">
        <v>128.20526502320399</v>
      </c>
    </row>
    <row r="416" spans="2:3" x14ac:dyDescent="0.25">
      <c r="B416" s="294">
        <v>351</v>
      </c>
      <c r="C416" s="295">
        <v>112.791217328659</v>
      </c>
    </row>
    <row r="417" spans="2:3" x14ac:dyDescent="0.25">
      <c r="B417" s="294">
        <v>352</v>
      </c>
      <c r="C417" s="295">
        <v>172.32709562576599</v>
      </c>
    </row>
    <row r="418" spans="2:3" x14ac:dyDescent="0.25">
      <c r="B418" s="294">
        <v>353</v>
      </c>
      <c r="C418" s="295">
        <v>103.72445148190533</v>
      </c>
    </row>
    <row r="419" spans="2:3" x14ac:dyDescent="0.25">
      <c r="B419" s="294">
        <v>354</v>
      </c>
      <c r="C419" s="295">
        <v>145.5416192697102</v>
      </c>
    </row>
    <row r="420" spans="2:3" x14ac:dyDescent="0.25">
      <c r="B420" s="294">
        <v>355</v>
      </c>
      <c r="C420" s="295">
        <v>93.348836613277285</v>
      </c>
    </row>
    <row r="421" spans="2:3" x14ac:dyDescent="0.25">
      <c r="B421" s="294">
        <v>356</v>
      </c>
      <c r="C421" s="295">
        <v>187.33572299303262</v>
      </c>
    </row>
    <row r="422" spans="2:3" x14ac:dyDescent="0.25">
      <c r="B422" s="294">
        <v>357</v>
      </c>
      <c r="C422" s="295">
        <v>97.287727431564747</v>
      </c>
    </row>
    <row r="423" spans="2:3" x14ac:dyDescent="0.25">
      <c r="B423" s="294">
        <v>358</v>
      </c>
      <c r="C423" s="295">
        <v>143.58251407398683</v>
      </c>
    </row>
    <row r="424" spans="2:3" x14ac:dyDescent="0.25">
      <c r="B424" s="294">
        <v>359</v>
      </c>
      <c r="C424" s="295">
        <v>118.30078737575042</v>
      </c>
    </row>
    <row r="425" spans="2:3" x14ac:dyDescent="0.25">
      <c r="B425" s="294">
        <v>360</v>
      </c>
      <c r="C425" s="295">
        <v>104.86778801520194</v>
      </c>
    </row>
    <row r="426" spans="2:3" x14ac:dyDescent="0.25">
      <c r="B426" s="294">
        <v>361</v>
      </c>
      <c r="C426" s="295">
        <v>145.77944867228916</v>
      </c>
    </row>
    <row r="427" spans="2:3" x14ac:dyDescent="0.25">
      <c r="B427" s="294">
        <v>362</v>
      </c>
      <c r="C427" s="295">
        <v>174.9185183744259</v>
      </c>
    </row>
    <row r="428" spans="2:3" x14ac:dyDescent="0.25">
      <c r="B428" s="294">
        <v>363</v>
      </c>
      <c r="C428" s="295">
        <v>78.124321350247797</v>
      </c>
    </row>
    <row r="429" spans="2:3" x14ac:dyDescent="0.25">
      <c r="B429" s="294">
        <v>364</v>
      </c>
      <c r="C429" s="295">
        <v>157.79371407325016</v>
      </c>
    </row>
    <row r="430" spans="2:3" x14ac:dyDescent="0.25">
      <c r="B430" s="294">
        <v>365</v>
      </c>
      <c r="C430" s="295">
        <v>127.65668480800201</v>
      </c>
    </row>
    <row r="431" spans="2:3" x14ac:dyDescent="0.25">
      <c r="B431" s="294">
        <v>366</v>
      </c>
      <c r="C431" s="295">
        <v>150.08682710540313</v>
      </c>
    </row>
    <row r="432" spans="2:3" x14ac:dyDescent="0.25">
      <c r="B432" s="294">
        <v>367</v>
      </c>
      <c r="C432" s="295">
        <v>120.35214616027372</v>
      </c>
    </row>
    <row r="433" spans="2:3" x14ac:dyDescent="0.25">
      <c r="B433" s="294">
        <v>368</v>
      </c>
      <c r="C433" s="295">
        <v>183.55021834512257</v>
      </c>
    </row>
    <row r="434" spans="2:3" x14ac:dyDescent="0.25">
      <c r="B434" s="294">
        <v>369</v>
      </c>
      <c r="C434" s="295">
        <v>142.88525313595079</v>
      </c>
    </row>
    <row r="435" spans="2:3" x14ac:dyDescent="0.25">
      <c r="B435" s="294">
        <v>370</v>
      </c>
      <c r="C435" s="295">
        <v>103.84912578003707</v>
      </c>
    </row>
    <row r="436" spans="2:3" x14ac:dyDescent="0.25">
      <c r="B436" s="294">
        <v>371</v>
      </c>
      <c r="C436" s="295">
        <v>134.2747153779456</v>
      </c>
    </row>
    <row r="437" spans="2:3" x14ac:dyDescent="0.25">
      <c r="B437" s="294">
        <v>372</v>
      </c>
      <c r="C437" s="295">
        <v>136.43662922538329</v>
      </c>
    </row>
    <row r="438" spans="2:3" x14ac:dyDescent="0.25">
      <c r="B438" s="294">
        <v>373</v>
      </c>
      <c r="C438" s="295">
        <v>108.40580701052929</v>
      </c>
    </row>
    <row r="439" spans="2:3" x14ac:dyDescent="0.25">
      <c r="B439" s="294">
        <v>374</v>
      </c>
      <c r="C439" s="295">
        <v>143.58795678593148</v>
      </c>
    </row>
    <row r="440" spans="2:3" x14ac:dyDescent="0.25">
      <c r="B440" s="294">
        <v>375</v>
      </c>
      <c r="C440" s="295">
        <v>185.10286162278987</v>
      </c>
    </row>
    <row r="441" spans="2:3" x14ac:dyDescent="0.25">
      <c r="B441" s="294">
        <v>376</v>
      </c>
      <c r="C441" s="295">
        <v>100.30371651040663</v>
      </c>
    </row>
    <row r="442" spans="2:3" x14ac:dyDescent="0.25">
      <c r="B442" s="294">
        <v>377</v>
      </c>
      <c r="C442" s="295">
        <v>96.217047334098226</v>
      </c>
    </row>
    <row r="443" spans="2:3" x14ac:dyDescent="0.25">
      <c r="B443" s="294">
        <v>378</v>
      </c>
      <c r="C443" s="295">
        <v>169.198276328167</v>
      </c>
    </row>
    <row r="444" spans="2:3" x14ac:dyDescent="0.25">
      <c r="B444" s="294">
        <v>379</v>
      </c>
      <c r="C444" s="295">
        <v>124.42922340953272</v>
      </c>
    </row>
    <row r="445" spans="2:3" x14ac:dyDescent="0.25">
      <c r="B445" s="294">
        <v>380</v>
      </c>
      <c r="C445" s="295">
        <v>156.94643679650946</v>
      </c>
    </row>
    <row r="446" spans="2:3" x14ac:dyDescent="0.25">
      <c r="B446" s="294">
        <v>381</v>
      </c>
      <c r="C446" s="295">
        <v>145.68427426876005</v>
      </c>
    </row>
    <row r="447" spans="2:3" x14ac:dyDescent="0.25">
      <c r="B447" s="294">
        <v>382</v>
      </c>
      <c r="C447" s="295">
        <v>90.38798497619598</v>
      </c>
    </row>
    <row r="448" spans="2:3" x14ac:dyDescent="0.25">
      <c r="B448" s="294">
        <v>383</v>
      </c>
      <c r="C448" s="295">
        <v>157.99633531533954</v>
      </c>
    </row>
    <row r="449" spans="2:3" x14ac:dyDescent="0.25">
      <c r="B449" s="294">
        <v>384</v>
      </c>
      <c r="C449" s="295">
        <v>186.70512553516747</v>
      </c>
    </row>
    <row r="450" spans="2:3" x14ac:dyDescent="0.25">
      <c r="B450" s="294">
        <v>385</v>
      </c>
      <c r="C450" s="295">
        <v>160.01171522291452</v>
      </c>
    </row>
    <row r="451" spans="2:3" x14ac:dyDescent="0.25">
      <c r="B451" s="294">
        <v>386</v>
      </c>
      <c r="C451" s="295">
        <v>109.32134714234917</v>
      </c>
    </row>
    <row r="452" spans="2:3" x14ac:dyDescent="0.25">
      <c r="B452" s="294">
        <v>387</v>
      </c>
      <c r="C452" s="295">
        <v>149.94783999979066</v>
      </c>
    </row>
    <row r="453" spans="2:3" x14ac:dyDescent="0.25">
      <c r="B453" s="294">
        <v>388</v>
      </c>
      <c r="C453" s="295">
        <v>154.69850468506456</v>
      </c>
    </row>
    <row r="454" spans="2:3" x14ac:dyDescent="0.25">
      <c r="B454" s="294">
        <v>389</v>
      </c>
      <c r="C454" s="295">
        <v>122.54905243009171</v>
      </c>
    </row>
    <row r="455" spans="2:3" x14ac:dyDescent="0.25">
      <c r="B455" s="294">
        <v>390</v>
      </c>
      <c r="C455" s="295">
        <v>112.45584778231111</v>
      </c>
    </row>
    <row r="456" spans="2:3" x14ac:dyDescent="0.25">
      <c r="B456" s="294">
        <v>391</v>
      </c>
      <c r="C456" s="295">
        <v>137.5342714223988</v>
      </c>
    </row>
    <row r="457" spans="2:3" x14ac:dyDescent="0.25">
      <c r="B457" s="294">
        <v>392</v>
      </c>
      <c r="C457" s="295">
        <v>77.94708476265248</v>
      </c>
    </row>
    <row r="458" spans="2:3" x14ac:dyDescent="0.25">
      <c r="B458" s="294">
        <v>393</v>
      </c>
      <c r="C458" s="295">
        <v>115.97258982135776</v>
      </c>
    </row>
    <row r="459" spans="2:3" x14ac:dyDescent="0.25">
      <c r="B459" s="294">
        <v>394</v>
      </c>
      <c r="C459" s="295">
        <v>112.34810862783169</v>
      </c>
    </row>
    <row r="460" spans="2:3" x14ac:dyDescent="0.25">
      <c r="B460" s="294">
        <v>395</v>
      </c>
      <c r="C460" s="295">
        <v>117.75525291629845</v>
      </c>
    </row>
    <row r="461" spans="2:3" x14ac:dyDescent="0.25">
      <c r="B461" s="294">
        <v>396</v>
      </c>
      <c r="C461" s="295">
        <v>91.300935615733991</v>
      </c>
    </row>
    <row r="462" spans="2:3" x14ac:dyDescent="0.25">
      <c r="B462" s="294">
        <v>397</v>
      </c>
      <c r="C462" s="295">
        <v>137.04627745670092</v>
      </c>
    </row>
    <row r="463" spans="2:3" x14ac:dyDescent="0.25">
      <c r="B463" s="294">
        <v>398</v>
      </c>
      <c r="C463" s="295">
        <v>202.2866207023967</v>
      </c>
    </row>
    <row r="464" spans="2:3" x14ac:dyDescent="0.25">
      <c r="B464" s="294">
        <v>399</v>
      </c>
      <c r="C464" s="295">
        <v>150.25789157609415</v>
      </c>
    </row>
    <row r="465" spans="2:3" x14ac:dyDescent="0.25">
      <c r="B465" s="294">
        <v>400</v>
      </c>
      <c r="C465" s="295">
        <v>166.50632855628538</v>
      </c>
    </row>
    <row r="466" spans="2:3" x14ac:dyDescent="0.25">
      <c r="B466" s="294">
        <v>401</v>
      </c>
      <c r="C466" s="295">
        <v>153.55019855957886</v>
      </c>
    </row>
    <row r="467" spans="2:3" x14ac:dyDescent="0.25">
      <c r="B467" s="294">
        <v>402</v>
      </c>
      <c r="C467" s="295">
        <v>134.93113868582097</v>
      </c>
    </row>
    <row r="468" spans="2:3" x14ac:dyDescent="0.25">
      <c r="B468" s="294">
        <v>403</v>
      </c>
      <c r="C468" s="295">
        <v>123.55086492980291</v>
      </c>
    </row>
    <row r="469" spans="2:3" x14ac:dyDescent="0.25">
      <c r="B469" s="294">
        <v>404</v>
      </c>
      <c r="C469" s="295">
        <v>176.58524393965627</v>
      </c>
    </row>
    <row r="470" spans="2:3" x14ac:dyDescent="0.25">
      <c r="B470" s="294">
        <v>405</v>
      </c>
      <c r="C470" s="295">
        <v>180.74544883135877</v>
      </c>
    </row>
    <row r="471" spans="2:3" x14ac:dyDescent="0.25">
      <c r="B471" s="294">
        <v>406</v>
      </c>
      <c r="C471" s="295">
        <v>73.455921141547151</v>
      </c>
    </row>
    <row r="472" spans="2:3" x14ac:dyDescent="0.25">
      <c r="B472" s="294">
        <v>407</v>
      </c>
      <c r="C472" s="295">
        <v>119.86880710541321</v>
      </c>
    </row>
    <row r="473" spans="2:3" x14ac:dyDescent="0.25">
      <c r="B473" s="294">
        <v>408</v>
      </c>
      <c r="C473" s="295">
        <v>136.42189931603326</v>
      </c>
    </row>
    <row r="474" spans="2:3" x14ac:dyDescent="0.25">
      <c r="B474" s="294">
        <v>409</v>
      </c>
      <c r="C474" s="295">
        <v>162.78678234445192</v>
      </c>
    </row>
    <row r="475" spans="2:3" x14ac:dyDescent="0.25">
      <c r="B475" s="294">
        <v>410</v>
      </c>
      <c r="C475" s="295">
        <v>150.65755762122109</v>
      </c>
    </row>
    <row r="476" spans="2:3" x14ac:dyDescent="0.25">
      <c r="B476" s="294">
        <v>411</v>
      </c>
      <c r="C476" s="295">
        <v>115.31760694114493</v>
      </c>
    </row>
    <row r="477" spans="2:3" x14ac:dyDescent="0.25">
      <c r="B477" s="294">
        <v>412</v>
      </c>
      <c r="C477" s="295">
        <v>88.094508256449714</v>
      </c>
    </row>
    <row r="478" spans="2:3" x14ac:dyDescent="0.25">
      <c r="B478" s="294">
        <v>413</v>
      </c>
      <c r="C478" s="295">
        <v>79.236148942886857</v>
      </c>
    </row>
    <row r="479" spans="2:3" x14ac:dyDescent="0.25">
      <c r="B479" s="294">
        <v>414</v>
      </c>
      <c r="C479" s="295">
        <v>149.4200594246297</v>
      </c>
    </row>
    <row r="480" spans="2:3" x14ac:dyDescent="0.25">
      <c r="B480" s="294">
        <v>415</v>
      </c>
      <c r="C480" s="295">
        <v>87.823896314229557</v>
      </c>
    </row>
    <row r="481" spans="2:3" x14ac:dyDescent="0.25">
      <c r="B481" s="294">
        <v>416</v>
      </c>
      <c r="C481" s="295">
        <v>145.08883233895017</v>
      </c>
    </row>
    <row r="482" spans="2:3" x14ac:dyDescent="0.25">
      <c r="B482" s="294">
        <v>417</v>
      </c>
      <c r="C482" s="295">
        <v>102.14137157030581</v>
      </c>
    </row>
    <row r="483" spans="2:3" x14ac:dyDescent="0.25">
      <c r="B483" s="294">
        <v>418</v>
      </c>
      <c r="C483" s="295">
        <v>88.142742214828161</v>
      </c>
    </row>
    <row r="484" spans="2:3" x14ac:dyDescent="0.25">
      <c r="B484" s="294">
        <v>419</v>
      </c>
      <c r="C484" s="295">
        <v>195.53327131205407</v>
      </c>
    </row>
    <row r="485" spans="2:3" x14ac:dyDescent="0.25">
      <c r="B485" s="294">
        <v>420</v>
      </c>
      <c r="C485" s="295">
        <v>174.4740337693774</v>
      </c>
    </row>
    <row r="486" spans="2:3" x14ac:dyDescent="0.25">
      <c r="B486" s="294">
        <v>421</v>
      </c>
      <c r="C486" s="295">
        <v>121.4476114728606</v>
      </c>
    </row>
    <row r="487" spans="2:3" x14ac:dyDescent="0.25">
      <c r="B487" s="294">
        <v>422</v>
      </c>
      <c r="C487" s="295">
        <v>80.931380901995709</v>
      </c>
    </row>
    <row r="488" spans="2:3" x14ac:dyDescent="0.25">
      <c r="B488" s="294">
        <v>423</v>
      </c>
      <c r="C488" s="295">
        <v>172.30760264393089</v>
      </c>
    </row>
    <row r="489" spans="2:3" x14ac:dyDescent="0.25">
      <c r="B489" s="294">
        <v>424</v>
      </c>
      <c r="C489" s="295">
        <v>116.4649603796</v>
      </c>
    </row>
    <row r="490" spans="2:3" x14ac:dyDescent="0.25">
      <c r="B490" s="294">
        <v>425</v>
      </c>
      <c r="C490" s="295">
        <v>104.92694738207486</v>
      </c>
    </row>
    <row r="491" spans="2:3" x14ac:dyDescent="0.25">
      <c r="B491" s="294">
        <v>426</v>
      </c>
      <c r="C491" s="295">
        <v>147.28496238862868</v>
      </c>
    </row>
    <row r="492" spans="2:3" x14ac:dyDescent="0.25">
      <c r="B492" s="294">
        <v>427</v>
      </c>
      <c r="C492" s="295">
        <v>154.60629745413854</v>
      </c>
    </row>
    <row r="493" spans="2:3" x14ac:dyDescent="0.25">
      <c r="B493" s="294">
        <v>428</v>
      </c>
      <c r="C493" s="295">
        <v>143.65445367412423</v>
      </c>
    </row>
    <row r="494" spans="2:3" x14ac:dyDescent="0.25">
      <c r="B494" s="294">
        <v>429</v>
      </c>
      <c r="C494" s="295">
        <v>125.41750750585483</v>
      </c>
    </row>
    <row r="495" spans="2:3" x14ac:dyDescent="0.25">
      <c r="B495" s="294">
        <v>430</v>
      </c>
      <c r="C495" s="295">
        <v>116.81045882534131</v>
      </c>
    </row>
    <row r="496" spans="2:3" x14ac:dyDescent="0.25">
      <c r="B496" s="294">
        <v>431</v>
      </c>
      <c r="C496" s="295">
        <v>117.07906781683612</v>
      </c>
    </row>
    <row r="497" spans="2:3" x14ac:dyDescent="0.25">
      <c r="B497" s="294">
        <v>432</v>
      </c>
      <c r="C497" s="295">
        <v>110.74536053997585</v>
      </c>
    </row>
    <row r="498" spans="2:3" x14ac:dyDescent="0.25">
      <c r="B498" s="294">
        <v>433</v>
      </c>
      <c r="C498" s="295">
        <v>79.306383985587715</v>
      </c>
    </row>
    <row r="499" spans="2:3" x14ac:dyDescent="0.25">
      <c r="B499" s="294">
        <v>434</v>
      </c>
      <c r="C499" s="295">
        <v>118.21600716142697</v>
      </c>
    </row>
    <row r="500" spans="2:3" x14ac:dyDescent="0.25">
      <c r="B500" s="294">
        <v>435</v>
      </c>
      <c r="C500" s="295">
        <v>159.50086616332882</v>
      </c>
    </row>
    <row r="501" spans="2:3" x14ac:dyDescent="0.25">
      <c r="B501" s="294">
        <v>436</v>
      </c>
      <c r="C501" s="295">
        <v>113.45486489884001</v>
      </c>
    </row>
    <row r="502" spans="2:3" x14ac:dyDescent="0.25">
      <c r="B502" s="294">
        <v>437</v>
      </c>
      <c r="C502" s="295">
        <v>66.451637730942252</v>
      </c>
    </row>
    <row r="503" spans="2:3" x14ac:dyDescent="0.25">
      <c r="B503" s="294">
        <v>438</v>
      </c>
      <c r="C503" s="295">
        <v>93.784412666396207</v>
      </c>
    </row>
    <row r="504" spans="2:3" x14ac:dyDescent="0.25">
      <c r="B504" s="294">
        <v>439</v>
      </c>
      <c r="C504" s="295">
        <v>111.32455452317379</v>
      </c>
    </row>
    <row r="505" spans="2:3" x14ac:dyDescent="0.25">
      <c r="B505" s="294">
        <v>440</v>
      </c>
      <c r="C505" s="295">
        <v>134.96537456427262</v>
      </c>
    </row>
    <row r="506" spans="2:3" x14ac:dyDescent="0.25">
      <c r="B506" s="294">
        <v>441</v>
      </c>
      <c r="C506" s="295">
        <v>159.09503368156811</v>
      </c>
    </row>
    <row r="507" spans="2:3" x14ac:dyDescent="0.25">
      <c r="B507" s="294">
        <v>442</v>
      </c>
      <c r="C507" s="295">
        <v>140.79863948873643</v>
      </c>
    </row>
    <row r="508" spans="2:3" x14ac:dyDescent="0.25">
      <c r="B508" s="294">
        <v>443</v>
      </c>
      <c r="C508" s="295">
        <v>164.10447755806308</v>
      </c>
    </row>
    <row r="509" spans="2:3" x14ac:dyDescent="0.25">
      <c r="B509" s="294">
        <v>444</v>
      </c>
      <c r="C509" s="295">
        <v>131.41642201538082</v>
      </c>
    </row>
    <row r="510" spans="2:3" x14ac:dyDescent="0.25">
      <c r="B510" s="294">
        <v>445</v>
      </c>
      <c r="C510" s="295">
        <v>124.23988506954072</v>
      </c>
    </row>
    <row r="511" spans="2:3" x14ac:dyDescent="0.25">
      <c r="B511" s="294">
        <v>446</v>
      </c>
      <c r="C511" s="295">
        <v>78.645031160345667</v>
      </c>
    </row>
    <row r="512" spans="2:3" x14ac:dyDescent="0.25">
      <c r="B512" s="294">
        <v>447</v>
      </c>
      <c r="C512" s="295">
        <v>162.11512819116319</v>
      </c>
    </row>
    <row r="513" spans="2:3" x14ac:dyDescent="0.25">
      <c r="B513" s="294">
        <v>448</v>
      </c>
      <c r="C513" s="295">
        <v>101.74115082444506</v>
      </c>
    </row>
    <row r="514" spans="2:3" x14ac:dyDescent="0.25">
      <c r="B514" s="294">
        <v>449</v>
      </c>
      <c r="C514" s="295">
        <v>121.07347888494706</v>
      </c>
    </row>
    <row r="515" spans="2:3" x14ac:dyDescent="0.25">
      <c r="B515" s="294">
        <v>450</v>
      </c>
      <c r="C515" s="295">
        <v>105.73462524101797</v>
      </c>
    </row>
    <row r="516" spans="2:3" x14ac:dyDescent="0.25">
      <c r="B516" s="294">
        <v>451</v>
      </c>
      <c r="C516" s="295">
        <v>115.70952788713988</v>
      </c>
    </row>
    <row r="517" spans="2:3" x14ac:dyDescent="0.25">
      <c r="B517" s="294">
        <v>452</v>
      </c>
      <c r="C517" s="295">
        <v>155.91879787289264</v>
      </c>
    </row>
    <row r="518" spans="2:3" x14ac:dyDescent="0.25">
      <c r="B518" s="294">
        <v>453</v>
      </c>
      <c r="C518" s="295">
        <v>148.31299759525632</v>
      </c>
    </row>
    <row r="519" spans="2:3" x14ac:dyDescent="0.25">
      <c r="B519" s="294">
        <v>454</v>
      </c>
      <c r="C519" s="295">
        <v>110.6225309595911</v>
      </c>
    </row>
    <row r="520" spans="2:3" x14ac:dyDescent="0.25">
      <c r="B520" s="294">
        <v>455</v>
      </c>
      <c r="C520" s="295">
        <v>121.32385594746258</v>
      </c>
    </row>
    <row r="521" spans="2:3" x14ac:dyDescent="0.25">
      <c r="B521" s="294">
        <v>456</v>
      </c>
      <c r="C521" s="295">
        <v>82.572766725481074</v>
      </c>
    </row>
    <row r="522" spans="2:3" x14ac:dyDescent="0.25">
      <c r="B522" s="294">
        <v>457</v>
      </c>
      <c r="C522" s="295">
        <v>97.232351689230597</v>
      </c>
    </row>
    <row r="523" spans="2:3" x14ac:dyDescent="0.25">
      <c r="B523" s="294">
        <v>458</v>
      </c>
      <c r="C523" s="295">
        <v>131.41400751575949</v>
      </c>
    </row>
    <row r="524" spans="2:3" x14ac:dyDescent="0.25">
      <c r="B524" s="294">
        <v>459</v>
      </c>
      <c r="C524" s="295">
        <v>91.832257981762851</v>
      </c>
    </row>
    <row r="525" spans="2:3" x14ac:dyDescent="0.25">
      <c r="B525" s="294">
        <v>460</v>
      </c>
      <c r="C525" s="295">
        <v>94.986847648248286</v>
      </c>
    </row>
    <row r="526" spans="2:3" x14ac:dyDescent="0.25">
      <c r="B526" s="294">
        <v>461</v>
      </c>
      <c r="C526" s="295">
        <v>146.84273579748407</v>
      </c>
    </row>
    <row r="527" spans="2:3" x14ac:dyDescent="0.25">
      <c r="B527" s="294">
        <v>462</v>
      </c>
      <c r="C527" s="295">
        <v>125.20117889471996</v>
      </c>
    </row>
    <row r="528" spans="2:3" x14ac:dyDescent="0.25">
      <c r="B528" s="294">
        <v>463</v>
      </c>
      <c r="C528" s="295">
        <v>97.76651718999382</v>
      </c>
    </row>
    <row r="529" spans="2:3" x14ac:dyDescent="0.25">
      <c r="B529" s="294">
        <v>464</v>
      </c>
      <c r="C529" s="295">
        <v>141.35964205426444</v>
      </c>
    </row>
    <row r="530" spans="2:3" x14ac:dyDescent="0.25">
      <c r="B530" s="294">
        <v>465</v>
      </c>
      <c r="C530" s="295">
        <v>141.03215766275724</v>
      </c>
    </row>
    <row r="531" spans="2:3" x14ac:dyDescent="0.25">
      <c r="B531" s="294">
        <v>466</v>
      </c>
      <c r="C531" s="295">
        <v>133.97532924208286</v>
      </c>
    </row>
    <row r="532" spans="2:3" x14ac:dyDescent="0.25">
      <c r="B532" s="294">
        <v>467</v>
      </c>
      <c r="C532" s="295">
        <v>86.044755317955065</v>
      </c>
    </row>
    <row r="533" spans="2:3" x14ac:dyDescent="0.25">
      <c r="B533" s="294">
        <v>468</v>
      </c>
      <c r="C533" s="295">
        <v>97.001529822263478</v>
      </c>
    </row>
    <row r="534" spans="2:3" x14ac:dyDescent="0.25">
      <c r="B534" s="294">
        <v>469</v>
      </c>
      <c r="C534" s="295">
        <v>109.74150789741987</v>
      </c>
    </row>
    <row r="535" spans="2:3" x14ac:dyDescent="0.25">
      <c r="B535" s="294">
        <v>470</v>
      </c>
      <c r="C535" s="295">
        <v>114.82477429837022</v>
      </c>
    </row>
    <row r="536" spans="2:3" x14ac:dyDescent="0.25">
      <c r="B536" s="294">
        <v>471</v>
      </c>
      <c r="C536" s="295">
        <v>173.17665463046478</v>
      </c>
    </row>
    <row r="537" spans="2:3" x14ac:dyDescent="0.25">
      <c r="B537" s="294">
        <v>472</v>
      </c>
      <c r="C537" s="295">
        <v>117.33567521009753</v>
      </c>
    </row>
    <row r="538" spans="2:3" x14ac:dyDescent="0.25">
      <c r="B538" s="294">
        <v>473</v>
      </c>
      <c r="C538" s="295">
        <v>155.88570885371601</v>
      </c>
    </row>
    <row r="539" spans="2:3" x14ac:dyDescent="0.25">
      <c r="B539" s="294">
        <v>474</v>
      </c>
      <c r="C539" s="295">
        <v>154.27572992402949</v>
      </c>
    </row>
    <row r="540" spans="2:3" x14ac:dyDescent="0.25">
      <c r="B540" s="294">
        <v>475</v>
      </c>
      <c r="C540" s="295">
        <v>104.94496360960343</v>
      </c>
    </row>
    <row r="541" spans="2:3" x14ac:dyDescent="0.25">
      <c r="B541" s="294">
        <v>476</v>
      </c>
      <c r="C541" s="295">
        <v>88.064875614350015</v>
      </c>
    </row>
    <row r="542" spans="2:3" x14ac:dyDescent="0.25">
      <c r="B542" s="294">
        <v>477</v>
      </c>
      <c r="C542" s="295">
        <v>103.09988949472051</v>
      </c>
    </row>
    <row r="543" spans="2:3" x14ac:dyDescent="0.25">
      <c r="B543" s="294">
        <v>478</v>
      </c>
      <c r="C543" s="295">
        <v>191.19321053949304</v>
      </c>
    </row>
    <row r="544" spans="2:3" x14ac:dyDescent="0.25">
      <c r="B544" s="294">
        <v>479</v>
      </c>
      <c r="C544" s="295">
        <v>88.113557046896403</v>
      </c>
    </row>
    <row r="545" spans="2:3" x14ac:dyDescent="0.25">
      <c r="B545" s="294">
        <v>480</v>
      </c>
      <c r="C545" s="295">
        <v>119.61676506139364</v>
      </c>
    </row>
    <row r="546" spans="2:3" x14ac:dyDescent="0.25">
      <c r="B546" s="294">
        <v>481</v>
      </c>
      <c r="C546" s="295">
        <v>150.54383774106984</v>
      </c>
    </row>
    <row r="547" spans="2:3" x14ac:dyDescent="0.25">
      <c r="B547" s="294">
        <v>482</v>
      </c>
      <c r="C547" s="295">
        <v>172.91763676003075</v>
      </c>
    </row>
    <row r="548" spans="2:3" x14ac:dyDescent="0.25">
      <c r="B548" s="294">
        <v>483</v>
      </c>
      <c r="C548" s="295">
        <v>127.17625556819974</v>
      </c>
    </row>
    <row r="549" spans="2:3" x14ac:dyDescent="0.25">
      <c r="B549" s="294">
        <v>484</v>
      </c>
      <c r="C549" s="295">
        <v>110.43175884682584</v>
      </c>
    </row>
    <row r="550" spans="2:3" x14ac:dyDescent="0.25">
      <c r="B550" s="294">
        <v>485</v>
      </c>
      <c r="C550" s="295">
        <v>108.19144921779764</v>
      </c>
    </row>
    <row r="551" spans="2:3" x14ac:dyDescent="0.25">
      <c r="B551" s="294">
        <v>486</v>
      </c>
      <c r="C551" s="295">
        <v>191.51880088587919</v>
      </c>
    </row>
    <row r="552" spans="2:3" x14ac:dyDescent="0.25">
      <c r="B552" s="294">
        <v>487</v>
      </c>
      <c r="C552" s="295">
        <v>119.298866071194</v>
      </c>
    </row>
    <row r="553" spans="2:3" x14ac:dyDescent="0.25">
      <c r="B553" s="294">
        <v>488</v>
      </c>
      <c r="C553" s="295">
        <v>205.88377757553349</v>
      </c>
    </row>
    <row r="554" spans="2:3" x14ac:dyDescent="0.25">
      <c r="B554" s="294">
        <v>489</v>
      </c>
      <c r="C554" s="295">
        <v>185.49503862346018</v>
      </c>
    </row>
    <row r="555" spans="2:3" x14ac:dyDescent="0.25">
      <c r="B555" s="294">
        <v>490</v>
      </c>
      <c r="C555" s="295">
        <v>157.46359053268716</v>
      </c>
    </row>
    <row r="556" spans="2:3" x14ac:dyDescent="0.25">
      <c r="B556" s="294">
        <v>491</v>
      </c>
      <c r="C556" s="295">
        <v>92.699076746353995</v>
      </c>
    </row>
    <row r="557" spans="2:3" x14ac:dyDescent="0.25">
      <c r="B557" s="294">
        <v>492</v>
      </c>
      <c r="C557" s="295">
        <v>135.94707623868001</v>
      </c>
    </row>
    <row r="558" spans="2:3" x14ac:dyDescent="0.25">
      <c r="B558" s="294">
        <v>493</v>
      </c>
      <c r="C558" s="295">
        <v>173.90152120470884</v>
      </c>
    </row>
    <row r="559" spans="2:3" x14ac:dyDescent="0.25">
      <c r="B559" s="294">
        <v>494</v>
      </c>
      <c r="C559" s="295">
        <v>129.16548674971148</v>
      </c>
    </row>
    <row r="560" spans="2:3" x14ac:dyDescent="0.25">
      <c r="B560" s="294">
        <v>495</v>
      </c>
      <c r="C560" s="295">
        <v>145.42293031998145</v>
      </c>
    </row>
    <row r="561" spans="2:3" x14ac:dyDescent="0.25">
      <c r="B561" s="294">
        <v>496</v>
      </c>
      <c r="C561" s="295">
        <v>137.51521313663429</v>
      </c>
    </row>
    <row r="562" spans="2:3" x14ac:dyDescent="0.25">
      <c r="B562" s="294">
        <v>497</v>
      </c>
      <c r="C562" s="295">
        <v>144.80218649434414</v>
      </c>
    </row>
    <row r="563" spans="2:3" x14ac:dyDescent="0.25">
      <c r="B563" s="294">
        <v>498</v>
      </c>
      <c r="C563" s="295">
        <v>133.20145957379151</v>
      </c>
    </row>
    <row r="564" spans="2:3" x14ac:dyDescent="0.25">
      <c r="B564" s="294">
        <v>499</v>
      </c>
      <c r="C564" s="295">
        <v>88.000655039463183</v>
      </c>
    </row>
    <row r="565" spans="2:3" x14ac:dyDescent="0.25">
      <c r="B565" s="294">
        <v>500</v>
      </c>
      <c r="C565" s="295">
        <v>89.209441092107909</v>
      </c>
    </row>
    <row r="566" spans="2:3" x14ac:dyDescent="0.25">
      <c r="B566" s="294">
        <v>501</v>
      </c>
      <c r="C566" s="295">
        <v>115.08632820323578</v>
      </c>
    </row>
    <row r="567" spans="2:3" x14ac:dyDescent="0.25">
      <c r="B567" s="294">
        <v>502</v>
      </c>
      <c r="C567" s="295">
        <v>171.20053486314669</v>
      </c>
    </row>
    <row r="568" spans="2:3" x14ac:dyDescent="0.25">
      <c r="B568" s="294">
        <v>503</v>
      </c>
      <c r="C568" s="295">
        <v>118.28606372158796</v>
      </c>
    </row>
    <row r="569" spans="2:3" x14ac:dyDescent="0.25">
      <c r="B569" s="294">
        <v>504</v>
      </c>
      <c r="C569" s="295">
        <v>114.50460210700004</v>
      </c>
    </row>
    <row r="570" spans="2:3" x14ac:dyDescent="0.25">
      <c r="B570" s="294">
        <v>505</v>
      </c>
      <c r="C570" s="295">
        <v>141.18661836003889</v>
      </c>
    </row>
    <row r="571" spans="2:3" x14ac:dyDescent="0.25">
      <c r="B571" s="294">
        <v>506</v>
      </c>
      <c r="C571" s="295">
        <v>109.41667418051253</v>
      </c>
    </row>
    <row r="572" spans="2:3" x14ac:dyDescent="0.25">
      <c r="B572" s="294">
        <v>507</v>
      </c>
      <c r="C572" s="295">
        <v>119.80701090529018</v>
      </c>
    </row>
    <row r="573" spans="2:3" x14ac:dyDescent="0.25">
      <c r="B573" s="294">
        <v>508</v>
      </c>
      <c r="C573" s="295">
        <v>172.97352530573028</v>
      </c>
    </row>
    <row r="574" spans="2:3" x14ac:dyDescent="0.25">
      <c r="B574" s="294">
        <v>509</v>
      </c>
      <c r="C574" s="295">
        <v>74.805890794774669</v>
      </c>
    </row>
    <row r="575" spans="2:3" x14ac:dyDescent="0.25">
      <c r="B575" s="294">
        <v>510</v>
      </c>
      <c r="C575" s="295">
        <v>148.39204113562874</v>
      </c>
    </row>
    <row r="576" spans="2:3" x14ac:dyDescent="0.25">
      <c r="B576" s="294">
        <v>511</v>
      </c>
      <c r="C576" s="295">
        <v>86.655602945854056</v>
      </c>
    </row>
    <row r="577" spans="2:3" x14ac:dyDescent="0.25">
      <c r="B577" s="294">
        <v>512</v>
      </c>
      <c r="C577" s="295">
        <v>166.37136755903043</v>
      </c>
    </row>
    <row r="578" spans="2:3" x14ac:dyDescent="0.25">
      <c r="B578" s="294">
        <v>513</v>
      </c>
      <c r="C578" s="295">
        <v>171.72055994921305</v>
      </c>
    </row>
    <row r="579" spans="2:3" x14ac:dyDescent="0.25">
      <c r="B579" s="294">
        <v>514</v>
      </c>
      <c r="C579" s="295">
        <v>157.27552586918245</v>
      </c>
    </row>
    <row r="580" spans="2:3" x14ac:dyDescent="0.25">
      <c r="B580" s="294">
        <v>515</v>
      </c>
      <c r="C580" s="295">
        <v>98.669909442990871</v>
      </c>
    </row>
    <row r="581" spans="2:3" x14ac:dyDescent="0.25">
      <c r="B581" s="294">
        <v>516</v>
      </c>
      <c r="C581" s="295">
        <v>102.53305874079226</v>
      </c>
    </row>
    <row r="582" spans="2:3" x14ac:dyDescent="0.25">
      <c r="B582" s="294">
        <v>517</v>
      </c>
      <c r="C582" s="295">
        <v>126.49484266961215</v>
      </c>
    </row>
    <row r="583" spans="2:3" x14ac:dyDescent="0.25">
      <c r="B583" s="294">
        <v>518</v>
      </c>
      <c r="C583" s="295">
        <v>168.71351907679957</v>
      </c>
    </row>
    <row r="584" spans="2:3" x14ac:dyDescent="0.25">
      <c r="B584" s="294">
        <v>519</v>
      </c>
      <c r="C584" s="295">
        <v>69.322656094147305</v>
      </c>
    </row>
    <row r="585" spans="2:3" x14ac:dyDescent="0.25">
      <c r="B585" s="294">
        <v>520</v>
      </c>
      <c r="C585" s="295">
        <v>112.29492934105825</v>
      </c>
    </row>
    <row r="586" spans="2:3" x14ac:dyDescent="0.25">
      <c r="B586" s="294">
        <v>521</v>
      </c>
      <c r="C586" s="295">
        <v>120.24834385090867</v>
      </c>
    </row>
    <row r="587" spans="2:3" x14ac:dyDescent="0.25">
      <c r="B587" s="294">
        <v>522</v>
      </c>
      <c r="C587" s="295">
        <v>90.878421570970175</v>
      </c>
    </row>
    <row r="588" spans="2:3" x14ac:dyDescent="0.25">
      <c r="B588" s="294">
        <v>523</v>
      </c>
      <c r="C588" s="295">
        <v>161.7516269694739</v>
      </c>
    </row>
    <row r="589" spans="2:3" x14ac:dyDescent="0.25">
      <c r="B589" s="294">
        <v>524</v>
      </c>
      <c r="C589" s="295">
        <v>138.85688008366975</v>
      </c>
    </row>
    <row r="590" spans="2:3" x14ac:dyDescent="0.25">
      <c r="B590" s="294">
        <v>525</v>
      </c>
      <c r="C590" s="295">
        <v>157.68065731589667</v>
      </c>
    </row>
    <row r="591" spans="2:3" x14ac:dyDescent="0.25">
      <c r="B591" s="294">
        <v>526</v>
      </c>
      <c r="C591" s="295">
        <v>178.51333281489138</v>
      </c>
    </row>
    <row r="592" spans="2:3" x14ac:dyDescent="0.25">
      <c r="B592" s="294">
        <v>527</v>
      </c>
      <c r="C592" s="295">
        <v>101.08460641253168</v>
      </c>
    </row>
    <row r="593" spans="2:3" x14ac:dyDescent="0.25">
      <c r="B593" s="294">
        <v>528</v>
      </c>
      <c r="C593" s="295">
        <v>167.72625362591688</v>
      </c>
    </row>
    <row r="594" spans="2:3" x14ac:dyDescent="0.25">
      <c r="B594" s="294">
        <v>529</v>
      </c>
      <c r="C594" s="295">
        <v>99.671091580269319</v>
      </c>
    </row>
    <row r="595" spans="2:3" x14ac:dyDescent="0.25">
      <c r="B595" s="294">
        <v>530</v>
      </c>
      <c r="C595" s="295">
        <v>89.697449990190506</v>
      </c>
    </row>
    <row r="596" spans="2:3" x14ac:dyDescent="0.25">
      <c r="B596" s="294">
        <v>531</v>
      </c>
      <c r="C596" s="295">
        <v>168.73653628951112</v>
      </c>
    </row>
    <row r="597" spans="2:3" x14ac:dyDescent="0.25">
      <c r="B597" s="294">
        <v>532</v>
      </c>
      <c r="C597" s="295">
        <v>161.28410382154755</v>
      </c>
    </row>
    <row r="598" spans="2:3" x14ac:dyDescent="0.25">
      <c r="B598" s="294">
        <v>533</v>
      </c>
      <c r="C598" s="295">
        <v>114.18889323100228</v>
      </c>
    </row>
    <row r="599" spans="2:3" x14ac:dyDescent="0.25">
      <c r="B599" s="294">
        <v>534</v>
      </c>
      <c r="C599" s="295">
        <v>156.97667595859929</v>
      </c>
    </row>
    <row r="600" spans="2:3" x14ac:dyDescent="0.25">
      <c r="B600" s="294">
        <v>535</v>
      </c>
      <c r="C600" s="295">
        <v>162.73663918272709</v>
      </c>
    </row>
    <row r="601" spans="2:3" x14ac:dyDescent="0.25">
      <c r="B601" s="294">
        <v>536</v>
      </c>
      <c r="C601" s="295">
        <v>146.62663949831318</v>
      </c>
    </row>
    <row r="602" spans="2:3" x14ac:dyDescent="0.25">
      <c r="B602" s="294">
        <v>537</v>
      </c>
      <c r="C602" s="295">
        <v>176.74150570863662</v>
      </c>
    </row>
    <row r="603" spans="2:3" x14ac:dyDescent="0.25">
      <c r="B603" s="294">
        <v>538</v>
      </c>
      <c r="C603" s="295">
        <v>99.045709505098074</v>
      </c>
    </row>
    <row r="604" spans="2:3" x14ac:dyDescent="0.25">
      <c r="B604" s="294">
        <v>539</v>
      </c>
      <c r="C604" s="295">
        <v>125.52154079661925</v>
      </c>
    </row>
    <row r="605" spans="2:3" x14ac:dyDescent="0.25">
      <c r="B605" s="294">
        <v>540</v>
      </c>
      <c r="C605" s="295">
        <v>172.99180247493592</v>
      </c>
    </row>
    <row r="606" spans="2:3" x14ac:dyDescent="0.25">
      <c r="B606" s="294">
        <v>541</v>
      </c>
      <c r="C606" s="295">
        <v>119.54107092817443</v>
      </c>
    </row>
    <row r="607" spans="2:3" x14ac:dyDescent="0.25">
      <c r="B607" s="294">
        <v>542</v>
      </c>
      <c r="C607" s="295">
        <v>109.31331998203885</v>
      </c>
    </row>
    <row r="608" spans="2:3" x14ac:dyDescent="0.25">
      <c r="B608" s="294">
        <v>543</v>
      </c>
      <c r="C608" s="295">
        <v>98.086853302350477</v>
      </c>
    </row>
    <row r="609" spans="2:3" x14ac:dyDescent="0.25">
      <c r="B609" s="294">
        <v>544</v>
      </c>
      <c r="C609" s="295">
        <v>119.76770965537239</v>
      </c>
    </row>
    <row r="610" spans="2:3" x14ac:dyDescent="0.25">
      <c r="B610" s="294">
        <v>545</v>
      </c>
      <c r="C610" s="295">
        <v>168.16623649063723</v>
      </c>
    </row>
    <row r="611" spans="2:3" x14ac:dyDescent="0.25">
      <c r="B611" s="294">
        <v>546</v>
      </c>
      <c r="C611" s="295">
        <v>173.40270589733183</v>
      </c>
    </row>
    <row r="612" spans="2:3" x14ac:dyDescent="0.25">
      <c r="B612" s="294">
        <v>547</v>
      </c>
      <c r="C612" s="295">
        <v>95.181409455118228</v>
      </c>
    </row>
    <row r="613" spans="2:3" x14ac:dyDescent="0.25">
      <c r="B613" s="294">
        <v>548</v>
      </c>
      <c r="C613" s="295">
        <v>143.22676967687084</v>
      </c>
    </row>
    <row r="614" spans="2:3" x14ac:dyDescent="0.25">
      <c r="B614" s="294">
        <v>549</v>
      </c>
      <c r="C614" s="295">
        <v>84.018692332448737</v>
      </c>
    </row>
    <row r="615" spans="2:3" x14ac:dyDescent="0.25">
      <c r="B615" s="294">
        <v>550</v>
      </c>
      <c r="C615" s="295">
        <v>164.39036502395936</v>
      </c>
    </row>
    <row r="616" spans="2:3" x14ac:dyDescent="0.25">
      <c r="B616" s="294">
        <v>551</v>
      </c>
      <c r="C616" s="295">
        <v>94.511814533426175</v>
      </c>
    </row>
    <row r="617" spans="2:3" x14ac:dyDescent="0.25">
      <c r="B617" s="294">
        <v>552</v>
      </c>
      <c r="C617" s="295">
        <v>140.44395062060892</v>
      </c>
    </row>
    <row r="618" spans="2:3" x14ac:dyDescent="0.25">
      <c r="B618" s="294">
        <v>553</v>
      </c>
      <c r="C618" s="295">
        <v>84.741760745173465</v>
      </c>
    </row>
    <row r="619" spans="2:3" x14ac:dyDescent="0.25">
      <c r="B619" s="294">
        <v>554</v>
      </c>
      <c r="C619" s="295">
        <v>131.98647339617466</v>
      </c>
    </row>
    <row r="620" spans="2:3" x14ac:dyDescent="0.25">
      <c r="B620" s="294">
        <v>555</v>
      </c>
      <c r="C620" s="295">
        <v>160.87054964298412</v>
      </c>
    </row>
    <row r="621" spans="2:3" x14ac:dyDescent="0.25">
      <c r="B621" s="294">
        <v>556</v>
      </c>
      <c r="C621" s="295">
        <v>112.41119935003852</v>
      </c>
    </row>
    <row r="622" spans="2:3" x14ac:dyDescent="0.25">
      <c r="B622" s="294">
        <v>557</v>
      </c>
      <c r="C622" s="295">
        <v>152.42730042364195</v>
      </c>
    </row>
    <row r="623" spans="2:3" x14ac:dyDescent="0.25">
      <c r="B623" s="294">
        <v>558</v>
      </c>
      <c r="C623" s="295">
        <v>190.09677494451728</v>
      </c>
    </row>
    <row r="624" spans="2:3" x14ac:dyDescent="0.25">
      <c r="B624" s="294">
        <v>559</v>
      </c>
      <c r="C624" s="295">
        <v>79.693584475421758</v>
      </c>
    </row>
    <row r="625" spans="2:3" x14ac:dyDescent="0.25">
      <c r="B625" s="294">
        <v>560</v>
      </c>
      <c r="C625" s="295">
        <v>72.336132026111002</v>
      </c>
    </row>
    <row r="626" spans="2:3" x14ac:dyDescent="0.25">
      <c r="B626" s="294">
        <v>561</v>
      </c>
      <c r="C626" s="295">
        <v>137.06305204740835</v>
      </c>
    </row>
    <row r="627" spans="2:3" x14ac:dyDescent="0.25">
      <c r="B627" s="294">
        <v>562</v>
      </c>
      <c r="C627" s="295">
        <v>113.87768644607357</v>
      </c>
    </row>
    <row r="628" spans="2:3" x14ac:dyDescent="0.25">
      <c r="B628" s="294">
        <v>563</v>
      </c>
      <c r="C628" s="295">
        <v>160.47462875131538</v>
      </c>
    </row>
    <row r="629" spans="2:3" x14ac:dyDescent="0.25">
      <c r="B629" s="294">
        <v>564</v>
      </c>
      <c r="C629" s="295">
        <v>132.33394209355907</v>
      </c>
    </row>
    <row r="630" spans="2:3" x14ac:dyDescent="0.25">
      <c r="B630" s="294">
        <v>565</v>
      </c>
      <c r="C630" s="295">
        <v>121.62724840496158</v>
      </c>
    </row>
    <row r="631" spans="2:3" x14ac:dyDescent="0.25">
      <c r="B631" s="294">
        <v>566</v>
      </c>
      <c r="C631" s="295">
        <v>102.91792118279683</v>
      </c>
    </row>
    <row r="632" spans="2:3" x14ac:dyDescent="0.25">
      <c r="B632" s="294">
        <v>567</v>
      </c>
      <c r="C632" s="295">
        <v>91.698090954312605</v>
      </c>
    </row>
    <row r="633" spans="2:3" x14ac:dyDescent="0.25">
      <c r="B633" s="294">
        <v>568</v>
      </c>
      <c r="C633" s="295">
        <v>91.719302807695144</v>
      </c>
    </row>
    <row r="634" spans="2:3" x14ac:dyDescent="0.25">
      <c r="B634" s="294">
        <v>569</v>
      </c>
      <c r="C634" s="295">
        <v>152.59229936546029</v>
      </c>
    </row>
    <row r="635" spans="2:3" x14ac:dyDescent="0.25">
      <c r="B635" s="294">
        <v>570</v>
      </c>
      <c r="C635" s="295">
        <v>87.003347508457495</v>
      </c>
    </row>
    <row r="636" spans="2:3" x14ac:dyDescent="0.25">
      <c r="B636" s="294">
        <v>571</v>
      </c>
      <c r="C636" s="295">
        <v>138.27677042928786</v>
      </c>
    </row>
    <row r="637" spans="2:3" x14ac:dyDescent="0.25">
      <c r="B637" s="294">
        <v>572</v>
      </c>
      <c r="C637" s="295">
        <v>90.039040292411755</v>
      </c>
    </row>
    <row r="638" spans="2:3" x14ac:dyDescent="0.25">
      <c r="B638" s="294">
        <v>573</v>
      </c>
      <c r="C638" s="295">
        <v>119.34252467694657</v>
      </c>
    </row>
    <row r="639" spans="2:3" x14ac:dyDescent="0.25">
      <c r="B639" s="294">
        <v>574</v>
      </c>
      <c r="C639" s="295">
        <v>174.98309052096209</v>
      </c>
    </row>
    <row r="640" spans="2:3" x14ac:dyDescent="0.25">
      <c r="B640" s="294">
        <v>575</v>
      </c>
      <c r="C640" s="295">
        <v>150.5216616162636</v>
      </c>
    </row>
    <row r="641" spans="2:3" x14ac:dyDescent="0.25">
      <c r="B641" s="294">
        <v>576</v>
      </c>
      <c r="C641" s="295">
        <v>97.35843417642829</v>
      </c>
    </row>
    <row r="642" spans="2:3" x14ac:dyDescent="0.25">
      <c r="B642" s="294">
        <v>577</v>
      </c>
      <c r="C642" s="295">
        <v>165.38287356369509</v>
      </c>
    </row>
    <row r="643" spans="2:3" x14ac:dyDescent="0.25">
      <c r="B643" s="294">
        <v>578</v>
      </c>
      <c r="C643" s="295">
        <v>159.17406381454131</v>
      </c>
    </row>
    <row r="644" spans="2:3" x14ac:dyDescent="0.25">
      <c r="B644" s="294">
        <v>579</v>
      </c>
      <c r="C644" s="295">
        <v>72.005915924870294</v>
      </c>
    </row>
    <row r="645" spans="2:3" x14ac:dyDescent="0.25">
      <c r="B645" s="294">
        <v>580</v>
      </c>
      <c r="C645" s="295">
        <v>89.118525987570834</v>
      </c>
    </row>
    <row r="646" spans="2:3" x14ac:dyDescent="0.25">
      <c r="B646" s="294">
        <v>581</v>
      </c>
      <c r="C646" s="295">
        <v>87.58170463093586</v>
      </c>
    </row>
    <row r="647" spans="2:3" x14ac:dyDescent="0.25">
      <c r="B647" s="294">
        <v>582</v>
      </c>
      <c r="C647" s="295">
        <v>142.38836222898505</v>
      </c>
    </row>
    <row r="648" spans="2:3" x14ac:dyDescent="0.25">
      <c r="B648" s="294">
        <v>583</v>
      </c>
      <c r="C648" s="295">
        <v>133.74816311512535</v>
      </c>
    </row>
    <row r="649" spans="2:3" x14ac:dyDescent="0.25">
      <c r="B649" s="294">
        <v>584</v>
      </c>
      <c r="C649" s="295">
        <v>104.79046691419819</v>
      </c>
    </row>
    <row r="650" spans="2:3" x14ac:dyDescent="0.25">
      <c r="B650" s="294">
        <v>585</v>
      </c>
      <c r="C650" s="295">
        <v>145.31402571767217</v>
      </c>
    </row>
    <row r="651" spans="2:3" x14ac:dyDescent="0.25">
      <c r="B651" s="294">
        <v>586</v>
      </c>
      <c r="C651" s="295">
        <v>148.7227257505146</v>
      </c>
    </row>
    <row r="652" spans="2:3" x14ac:dyDescent="0.25">
      <c r="B652" s="294">
        <v>587</v>
      </c>
      <c r="C652" s="295">
        <v>149.54058305265835</v>
      </c>
    </row>
    <row r="653" spans="2:3" x14ac:dyDescent="0.25">
      <c r="B653" s="294">
        <v>588</v>
      </c>
      <c r="C653" s="295">
        <v>92.966531839072999</v>
      </c>
    </row>
    <row r="654" spans="2:3" x14ac:dyDescent="0.25">
      <c r="B654" s="294">
        <v>589</v>
      </c>
      <c r="C654" s="295">
        <v>130.88721248404045</v>
      </c>
    </row>
    <row r="655" spans="2:3" x14ac:dyDescent="0.25">
      <c r="B655" s="294">
        <v>590</v>
      </c>
      <c r="C655" s="295">
        <v>186.80913513453663</v>
      </c>
    </row>
    <row r="656" spans="2:3" x14ac:dyDescent="0.25">
      <c r="B656" s="294">
        <v>591</v>
      </c>
      <c r="C656" s="295">
        <v>97.404252869925017</v>
      </c>
    </row>
    <row r="657" spans="2:3" x14ac:dyDescent="0.25">
      <c r="B657" s="294">
        <v>592</v>
      </c>
      <c r="C657" s="295">
        <v>157.10265904250372</v>
      </c>
    </row>
    <row r="658" spans="2:3" x14ac:dyDescent="0.25">
      <c r="B658" s="294">
        <v>593</v>
      </c>
      <c r="C658" s="295">
        <v>106.58932297060311</v>
      </c>
    </row>
    <row r="659" spans="2:3" x14ac:dyDescent="0.25">
      <c r="B659" s="294">
        <v>594</v>
      </c>
      <c r="C659" s="295">
        <v>128.79789204010464</v>
      </c>
    </row>
    <row r="660" spans="2:3" x14ac:dyDescent="0.25">
      <c r="B660" s="294">
        <v>595</v>
      </c>
      <c r="C660" s="295">
        <v>131.93199118641132</v>
      </c>
    </row>
    <row r="661" spans="2:3" x14ac:dyDescent="0.25">
      <c r="B661" s="294">
        <v>596</v>
      </c>
      <c r="C661" s="295">
        <v>165.64003844121186</v>
      </c>
    </row>
    <row r="662" spans="2:3" x14ac:dyDescent="0.25">
      <c r="B662" s="294">
        <v>597</v>
      </c>
      <c r="C662" s="295">
        <v>143.71531119983217</v>
      </c>
    </row>
    <row r="663" spans="2:3" x14ac:dyDescent="0.25">
      <c r="B663" s="294">
        <v>598</v>
      </c>
      <c r="C663" s="295">
        <v>127.23803704726684</v>
      </c>
    </row>
    <row r="664" spans="2:3" x14ac:dyDescent="0.25">
      <c r="B664" s="294">
        <v>599</v>
      </c>
      <c r="C664" s="295">
        <v>83.635160836346643</v>
      </c>
    </row>
    <row r="665" spans="2:3" x14ac:dyDescent="0.25">
      <c r="B665" s="294">
        <v>600</v>
      </c>
      <c r="C665" s="295">
        <v>84.951993948245189</v>
      </c>
    </row>
    <row r="666" spans="2:3" x14ac:dyDescent="0.25">
      <c r="B666" s="294">
        <v>601</v>
      </c>
      <c r="C666" s="295">
        <v>95.480775675540357</v>
      </c>
    </row>
    <row r="667" spans="2:3" x14ac:dyDescent="0.25">
      <c r="B667" s="294">
        <v>602</v>
      </c>
      <c r="C667" s="295">
        <v>114.34950873243159</v>
      </c>
    </row>
    <row r="668" spans="2:3" x14ac:dyDescent="0.25">
      <c r="B668" s="294">
        <v>603</v>
      </c>
      <c r="C668" s="295">
        <v>103.32684731936953</v>
      </c>
    </row>
    <row r="669" spans="2:3" x14ac:dyDescent="0.25">
      <c r="B669" s="294">
        <v>604</v>
      </c>
      <c r="C669" s="295">
        <v>173.76264746316383</v>
      </c>
    </row>
    <row r="670" spans="2:3" x14ac:dyDescent="0.25">
      <c r="B670" s="294">
        <v>605</v>
      </c>
      <c r="C670" s="295">
        <v>164.63257262685519</v>
      </c>
    </row>
    <row r="671" spans="2:3" x14ac:dyDescent="0.25">
      <c r="B671" s="294">
        <v>606</v>
      </c>
      <c r="C671" s="295">
        <v>133.93574363249041</v>
      </c>
    </row>
    <row r="672" spans="2:3" x14ac:dyDescent="0.25">
      <c r="B672" s="294">
        <v>607</v>
      </c>
      <c r="C672" s="295">
        <v>160.20326480326801</v>
      </c>
    </row>
    <row r="673" spans="2:3" x14ac:dyDescent="0.25">
      <c r="B673" s="294">
        <v>608</v>
      </c>
      <c r="C673" s="295">
        <v>107.14111853500974</v>
      </c>
    </row>
    <row r="674" spans="2:3" x14ac:dyDescent="0.25">
      <c r="B674" s="294">
        <v>609</v>
      </c>
      <c r="C674" s="295">
        <v>175.93378208029162</v>
      </c>
    </row>
    <row r="675" spans="2:3" x14ac:dyDescent="0.25">
      <c r="B675" s="294">
        <v>610</v>
      </c>
      <c r="C675" s="295">
        <v>152.00780910756708</v>
      </c>
    </row>
    <row r="676" spans="2:3" x14ac:dyDescent="0.25">
      <c r="B676" s="294">
        <v>611</v>
      </c>
      <c r="C676" s="295">
        <v>106.90996266471834</v>
      </c>
    </row>
    <row r="677" spans="2:3" x14ac:dyDescent="0.25">
      <c r="B677" s="294">
        <v>612</v>
      </c>
      <c r="C677" s="295">
        <v>127.59468291093197</v>
      </c>
    </row>
    <row r="678" spans="2:3" x14ac:dyDescent="0.25">
      <c r="B678" s="294">
        <v>613</v>
      </c>
      <c r="C678" s="295">
        <v>139.60776980534411</v>
      </c>
    </row>
    <row r="679" spans="2:3" x14ac:dyDescent="0.25">
      <c r="B679" s="294">
        <v>614</v>
      </c>
      <c r="C679" s="295">
        <v>166.13806733166697</v>
      </c>
    </row>
    <row r="680" spans="2:3" x14ac:dyDescent="0.25">
      <c r="B680" s="294">
        <v>615</v>
      </c>
      <c r="C680" s="295">
        <v>182.5543861796649</v>
      </c>
    </row>
    <row r="681" spans="2:3" x14ac:dyDescent="0.25">
      <c r="B681" s="294">
        <v>616</v>
      </c>
      <c r="C681" s="295">
        <v>92.584431542670188</v>
      </c>
    </row>
    <row r="682" spans="2:3" x14ac:dyDescent="0.25">
      <c r="B682" s="294">
        <v>617</v>
      </c>
      <c r="C682" s="295">
        <v>74.086706855224591</v>
      </c>
    </row>
    <row r="683" spans="2:3" x14ac:dyDescent="0.25">
      <c r="B683" s="294">
        <v>618</v>
      </c>
      <c r="C683" s="295">
        <v>70.236364670218023</v>
      </c>
    </row>
    <row r="684" spans="2:3" x14ac:dyDescent="0.25">
      <c r="B684" s="294">
        <v>619</v>
      </c>
      <c r="C684" s="295">
        <v>103.06128744940457</v>
      </c>
    </row>
    <row r="685" spans="2:3" x14ac:dyDescent="0.25">
      <c r="B685" s="294">
        <v>620</v>
      </c>
      <c r="C685" s="295">
        <v>102.6812237164643</v>
      </c>
    </row>
    <row r="686" spans="2:3" x14ac:dyDescent="0.25">
      <c r="B686" s="294">
        <v>621</v>
      </c>
      <c r="C686" s="295">
        <v>159.04264901101348</v>
      </c>
    </row>
    <row r="687" spans="2:3" x14ac:dyDescent="0.25">
      <c r="B687" s="294">
        <v>622</v>
      </c>
      <c r="C687" s="295">
        <v>129.7325302296675</v>
      </c>
    </row>
    <row r="688" spans="2:3" x14ac:dyDescent="0.25">
      <c r="B688" s="294">
        <v>623</v>
      </c>
      <c r="C688" s="295">
        <v>149.24636622376266</v>
      </c>
    </row>
    <row r="689" spans="2:3" x14ac:dyDescent="0.25">
      <c r="B689" s="294">
        <v>624</v>
      </c>
      <c r="C689" s="295">
        <v>120.20388315787326</v>
      </c>
    </row>
    <row r="690" spans="2:3" x14ac:dyDescent="0.25">
      <c r="B690" s="294">
        <v>625</v>
      </c>
      <c r="C690" s="295">
        <v>92.574647618312525</v>
      </c>
    </row>
    <row r="691" spans="2:3" x14ac:dyDescent="0.25">
      <c r="B691" s="294">
        <v>626</v>
      </c>
      <c r="C691" s="295">
        <v>134.05406758282822</v>
      </c>
    </row>
    <row r="692" spans="2:3" x14ac:dyDescent="0.25">
      <c r="B692" s="294">
        <v>627</v>
      </c>
      <c r="C692" s="295">
        <v>91.978818861254965</v>
      </c>
    </row>
    <row r="693" spans="2:3" x14ac:dyDescent="0.25">
      <c r="B693" s="294">
        <v>628</v>
      </c>
      <c r="C693" s="295">
        <v>169.03144323628297</v>
      </c>
    </row>
    <row r="694" spans="2:3" x14ac:dyDescent="0.25">
      <c r="B694" s="294">
        <v>629</v>
      </c>
      <c r="C694" s="295">
        <v>159.31934281897344</v>
      </c>
    </row>
    <row r="695" spans="2:3" x14ac:dyDescent="0.25">
      <c r="B695" s="294">
        <v>630</v>
      </c>
      <c r="C695" s="295">
        <v>89.091850736503773</v>
      </c>
    </row>
    <row r="696" spans="2:3" x14ac:dyDescent="0.25">
      <c r="B696" s="294">
        <v>631</v>
      </c>
      <c r="C696" s="295">
        <v>112.4904064597641</v>
      </c>
    </row>
    <row r="697" spans="2:3" x14ac:dyDescent="0.25">
      <c r="B697" s="294">
        <v>632</v>
      </c>
      <c r="C697" s="295">
        <v>214.77547242462151</v>
      </c>
    </row>
    <row r="698" spans="2:3" x14ac:dyDescent="0.25">
      <c r="B698" s="294">
        <v>633</v>
      </c>
      <c r="C698" s="295">
        <v>105.3021152425377</v>
      </c>
    </row>
    <row r="699" spans="2:3" x14ac:dyDescent="0.25">
      <c r="B699" s="294">
        <v>634</v>
      </c>
      <c r="C699" s="295">
        <v>176.87248508772478</v>
      </c>
    </row>
    <row r="700" spans="2:3" x14ac:dyDescent="0.25">
      <c r="B700" s="294">
        <v>635</v>
      </c>
      <c r="C700" s="295">
        <v>173.43355561832414</v>
      </c>
    </row>
    <row r="701" spans="2:3" x14ac:dyDescent="0.25">
      <c r="B701" s="294">
        <v>636</v>
      </c>
      <c r="C701" s="295">
        <v>92.803853688911076</v>
      </c>
    </row>
    <row r="702" spans="2:3" x14ac:dyDescent="0.25">
      <c r="B702" s="294">
        <v>637</v>
      </c>
      <c r="C702" s="295">
        <v>117.59738780178802</v>
      </c>
    </row>
    <row r="703" spans="2:3" x14ac:dyDescent="0.25">
      <c r="B703" s="294">
        <v>638</v>
      </c>
      <c r="C703" s="295">
        <v>124.04488608805062</v>
      </c>
    </row>
    <row r="704" spans="2:3" x14ac:dyDescent="0.25">
      <c r="B704" s="294">
        <v>639</v>
      </c>
      <c r="C704" s="295">
        <v>139.61725496988393</v>
      </c>
    </row>
    <row r="705" spans="2:3" x14ac:dyDescent="0.25">
      <c r="B705" s="294">
        <v>640</v>
      </c>
      <c r="C705" s="295">
        <v>167.45670595935297</v>
      </c>
    </row>
    <row r="706" spans="2:3" x14ac:dyDescent="0.25">
      <c r="B706" s="294">
        <v>641</v>
      </c>
      <c r="C706" s="295">
        <v>120.80799926383554</v>
      </c>
    </row>
    <row r="707" spans="2:3" x14ac:dyDescent="0.25">
      <c r="B707" s="294">
        <v>642</v>
      </c>
      <c r="C707" s="295">
        <v>121.63222297480337</v>
      </c>
    </row>
    <row r="708" spans="2:3" x14ac:dyDescent="0.25">
      <c r="B708" s="294">
        <v>643</v>
      </c>
      <c r="C708" s="295">
        <v>141.08454496920115</v>
      </c>
    </row>
    <row r="709" spans="2:3" x14ac:dyDescent="0.25">
      <c r="B709" s="294">
        <v>644</v>
      </c>
      <c r="C709" s="295">
        <v>154.07241974512181</v>
      </c>
    </row>
    <row r="710" spans="2:3" x14ac:dyDescent="0.25">
      <c r="B710" s="294">
        <v>645</v>
      </c>
      <c r="C710" s="295">
        <v>106.02039315075251</v>
      </c>
    </row>
    <row r="711" spans="2:3" x14ac:dyDescent="0.25">
      <c r="B711" s="294">
        <v>646</v>
      </c>
      <c r="C711" s="295">
        <v>88.773908759491434</v>
      </c>
    </row>
    <row r="712" spans="2:3" x14ac:dyDescent="0.25">
      <c r="B712" s="294">
        <v>647</v>
      </c>
      <c r="C712" s="295">
        <v>133.2998819531918</v>
      </c>
    </row>
    <row r="713" spans="2:3" x14ac:dyDescent="0.25">
      <c r="B713" s="294">
        <v>648</v>
      </c>
      <c r="C713" s="295">
        <v>69.900494794808154</v>
      </c>
    </row>
    <row r="714" spans="2:3" x14ac:dyDescent="0.25">
      <c r="B714" s="294">
        <v>649</v>
      </c>
      <c r="C714" s="295">
        <v>194.87513657300337</v>
      </c>
    </row>
    <row r="715" spans="2:3" x14ac:dyDescent="0.25">
      <c r="B715" s="294">
        <v>650</v>
      </c>
      <c r="C715" s="295">
        <v>136.94441575099694</v>
      </c>
    </row>
    <row r="716" spans="2:3" x14ac:dyDescent="0.25">
      <c r="B716" s="294">
        <v>651</v>
      </c>
      <c r="C716" s="295">
        <v>69.740149176875278</v>
      </c>
    </row>
    <row r="717" spans="2:3" x14ac:dyDescent="0.25">
      <c r="B717" s="294">
        <v>652</v>
      </c>
      <c r="C717" s="295">
        <v>138.9380722462937</v>
      </c>
    </row>
    <row r="718" spans="2:3" x14ac:dyDescent="0.25">
      <c r="B718" s="294">
        <v>653</v>
      </c>
      <c r="C718" s="295">
        <v>75.644875308897809</v>
      </c>
    </row>
    <row r="719" spans="2:3" x14ac:dyDescent="0.25">
      <c r="B719" s="294">
        <v>654</v>
      </c>
      <c r="C719" s="295">
        <v>172.70524547812761</v>
      </c>
    </row>
    <row r="720" spans="2:3" x14ac:dyDescent="0.25">
      <c r="B720" s="294">
        <v>655</v>
      </c>
      <c r="C720" s="295">
        <v>136.34514988885991</v>
      </c>
    </row>
    <row r="721" spans="2:3" x14ac:dyDescent="0.25">
      <c r="B721" s="294">
        <v>656</v>
      </c>
      <c r="C721" s="295">
        <v>118.05707001221795</v>
      </c>
    </row>
    <row r="722" spans="2:3" x14ac:dyDescent="0.25">
      <c r="B722" s="294">
        <v>657</v>
      </c>
      <c r="C722" s="295">
        <v>95.848944283900721</v>
      </c>
    </row>
    <row r="723" spans="2:3" x14ac:dyDescent="0.25">
      <c r="B723" s="294">
        <v>658</v>
      </c>
      <c r="C723" s="295">
        <v>102.23814999445835</v>
      </c>
    </row>
    <row r="724" spans="2:3" x14ac:dyDescent="0.25">
      <c r="B724" s="294">
        <v>659</v>
      </c>
      <c r="C724" s="295">
        <v>128.75499531070568</v>
      </c>
    </row>
    <row r="725" spans="2:3" x14ac:dyDescent="0.25">
      <c r="B725" s="294">
        <v>660</v>
      </c>
      <c r="C725" s="295">
        <v>138.44647709459321</v>
      </c>
    </row>
    <row r="726" spans="2:3" x14ac:dyDescent="0.25">
      <c r="B726" s="294">
        <v>661</v>
      </c>
      <c r="C726" s="295">
        <v>95.801006015134561</v>
      </c>
    </row>
    <row r="727" spans="2:3" x14ac:dyDescent="0.25">
      <c r="B727" s="294">
        <v>662</v>
      </c>
      <c r="C727" s="295">
        <v>124.65162581700372</v>
      </c>
    </row>
    <row r="728" spans="2:3" x14ac:dyDescent="0.25">
      <c r="B728" s="294">
        <v>663</v>
      </c>
      <c r="C728" s="295">
        <v>131.21284823180898</v>
      </c>
    </row>
    <row r="729" spans="2:3" x14ac:dyDescent="0.25">
      <c r="B729" s="294">
        <v>664</v>
      </c>
      <c r="C729" s="295">
        <v>117.4639745006683</v>
      </c>
    </row>
    <row r="730" spans="2:3" x14ac:dyDescent="0.25">
      <c r="B730" s="294">
        <v>665</v>
      </c>
      <c r="C730" s="295">
        <v>135.34195756470882</v>
      </c>
    </row>
    <row r="731" spans="2:3" x14ac:dyDescent="0.25">
      <c r="B731" s="294">
        <v>666</v>
      </c>
      <c r="C731" s="295">
        <v>81.405503150589894</v>
      </c>
    </row>
    <row r="732" spans="2:3" x14ac:dyDescent="0.25">
      <c r="B732" s="294">
        <v>667</v>
      </c>
      <c r="C732" s="295">
        <v>71.336989625036622</v>
      </c>
    </row>
    <row r="733" spans="2:3" x14ac:dyDescent="0.25">
      <c r="B733" s="294">
        <v>668</v>
      </c>
      <c r="C733" s="295">
        <v>121.83811257558595</v>
      </c>
    </row>
    <row r="734" spans="2:3" x14ac:dyDescent="0.25">
      <c r="B734" s="294">
        <v>669</v>
      </c>
      <c r="C734" s="295">
        <v>113.41031666211838</v>
      </c>
    </row>
    <row r="735" spans="2:3" x14ac:dyDescent="0.25">
      <c r="B735" s="294">
        <v>670</v>
      </c>
      <c r="C735" s="295">
        <v>187.53321505413618</v>
      </c>
    </row>
    <row r="736" spans="2:3" x14ac:dyDescent="0.25">
      <c r="B736" s="294">
        <v>671</v>
      </c>
      <c r="C736" s="295">
        <v>95.102125098222118</v>
      </c>
    </row>
    <row r="737" spans="2:3" x14ac:dyDescent="0.25">
      <c r="B737" s="294">
        <v>672</v>
      </c>
      <c r="C737" s="295">
        <v>123.96454058191263</v>
      </c>
    </row>
    <row r="738" spans="2:3" x14ac:dyDescent="0.25">
      <c r="B738" s="294">
        <v>673</v>
      </c>
      <c r="C738" s="295">
        <v>120.09340746551939</v>
      </c>
    </row>
    <row r="739" spans="2:3" x14ac:dyDescent="0.25">
      <c r="B739" s="294">
        <v>674</v>
      </c>
      <c r="C739" s="295">
        <v>118.82699546568053</v>
      </c>
    </row>
    <row r="740" spans="2:3" x14ac:dyDescent="0.25">
      <c r="B740" s="294">
        <v>675</v>
      </c>
      <c r="C740" s="295">
        <v>124.92300175182139</v>
      </c>
    </row>
    <row r="741" spans="2:3" x14ac:dyDescent="0.25">
      <c r="B741" s="294">
        <v>676</v>
      </c>
      <c r="C741" s="295">
        <v>96.813149506555362</v>
      </c>
    </row>
    <row r="742" spans="2:3" x14ac:dyDescent="0.25">
      <c r="B742" s="294">
        <v>677</v>
      </c>
      <c r="C742" s="295">
        <v>108.65947766536891</v>
      </c>
    </row>
    <row r="743" spans="2:3" x14ac:dyDescent="0.25">
      <c r="B743" s="294">
        <v>678</v>
      </c>
      <c r="C743" s="295">
        <v>172.15391174246156</v>
      </c>
    </row>
    <row r="744" spans="2:3" x14ac:dyDescent="0.25">
      <c r="B744" s="294">
        <v>679</v>
      </c>
      <c r="C744" s="295">
        <v>126.35017261739425</v>
      </c>
    </row>
    <row r="745" spans="2:3" x14ac:dyDescent="0.25">
      <c r="B745" s="294">
        <v>680</v>
      </c>
      <c r="C745" s="295">
        <v>99.439963822900353</v>
      </c>
    </row>
    <row r="746" spans="2:3" x14ac:dyDescent="0.25">
      <c r="B746" s="294">
        <v>681</v>
      </c>
      <c r="C746" s="295">
        <v>116.7913293506686</v>
      </c>
    </row>
    <row r="747" spans="2:3" x14ac:dyDescent="0.25">
      <c r="B747" s="294">
        <v>682</v>
      </c>
      <c r="C747" s="295">
        <v>114.51992795374508</v>
      </c>
    </row>
    <row r="748" spans="2:3" x14ac:dyDescent="0.25">
      <c r="B748" s="294">
        <v>683</v>
      </c>
      <c r="C748" s="295">
        <v>108.09854807988766</v>
      </c>
    </row>
    <row r="749" spans="2:3" x14ac:dyDescent="0.25">
      <c r="B749" s="294">
        <v>684</v>
      </c>
      <c r="C749" s="295">
        <v>111.25411985527265</v>
      </c>
    </row>
    <row r="750" spans="2:3" x14ac:dyDescent="0.25">
      <c r="B750" s="294">
        <v>685</v>
      </c>
      <c r="C750" s="295">
        <v>179.43142742043011</v>
      </c>
    </row>
    <row r="751" spans="2:3" x14ac:dyDescent="0.25">
      <c r="B751" s="294">
        <v>686</v>
      </c>
      <c r="C751" s="295">
        <v>112.73239008777611</v>
      </c>
    </row>
    <row r="752" spans="2:3" x14ac:dyDescent="0.25">
      <c r="B752" s="294">
        <v>687</v>
      </c>
      <c r="C752" s="295">
        <v>165.6295473029445</v>
      </c>
    </row>
    <row r="753" spans="2:3" x14ac:dyDescent="0.25">
      <c r="B753" s="294">
        <v>688</v>
      </c>
      <c r="C753" s="295">
        <v>125.94346476009294</v>
      </c>
    </row>
    <row r="754" spans="2:3" x14ac:dyDescent="0.25">
      <c r="B754" s="294">
        <v>689</v>
      </c>
      <c r="C754" s="295">
        <v>115.51967543547394</v>
      </c>
    </row>
    <row r="755" spans="2:3" x14ac:dyDescent="0.25">
      <c r="B755" s="294">
        <v>690</v>
      </c>
      <c r="C755" s="295">
        <v>89.997901560974938</v>
      </c>
    </row>
    <row r="756" spans="2:3" x14ac:dyDescent="0.25">
      <c r="B756" s="294">
        <v>691</v>
      </c>
      <c r="C756" s="295">
        <v>167.23035368763357</v>
      </c>
    </row>
    <row r="757" spans="2:3" x14ac:dyDescent="0.25">
      <c r="B757" s="294">
        <v>692</v>
      </c>
      <c r="C757" s="295">
        <v>109.34531194180599</v>
      </c>
    </row>
    <row r="758" spans="2:3" x14ac:dyDescent="0.25">
      <c r="B758" s="294">
        <v>693</v>
      </c>
      <c r="C758" s="295">
        <v>130.35096658346339</v>
      </c>
    </row>
    <row r="759" spans="2:3" x14ac:dyDescent="0.25">
      <c r="B759" s="294">
        <v>694</v>
      </c>
      <c r="C759" s="295">
        <v>191.7415380919241</v>
      </c>
    </row>
    <row r="760" spans="2:3" x14ac:dyDescent="0.25">
      <c r="B760" s="294">
        <v>695</v>
      </c>
      <c r="C760" s="295">
        <v>165.45880574376719</v>
      </c>
    </row>
    <row r="761" spans="2:3" x14ac:dyDescent="0.25">
      <c r="B761" s="294">
        <v>696</v>
      </c>
      <c r="C761" s="295">
        <v>139.49744474681654</v>
      </c>
    </row>
    <row r="762" spans="2:3" x14ac:dyDescent="0.25">
      <c r="B762" s="294">
        <v>697</v>
      </c>
      <c r="C762" s="295">
        <v>149.91908972957992</v>
      </c>
    </row>
    <row r="763" spans="2:3" x14ac:dyDescent="0.25">
      <c r="B763" s="294">
        <v>698</v>
      </c>
      <c r="C763" s="295">
        <v>100.24408090556042</v>
      </c>
    </row>
    <row r="764" spans="2:3" x14ac:dyDescent="0.25">
      <c r="B764" s="294">
        <v>699</v>
      </c>
      <c r="C764" s="295">
        <v>183.93194196127354</v>
      </c>
    </row>
    <row r="765" spans="2:3" x14ac:dyDescent="0.25">
      <c r="B765" s="294">
        <v>700</v>
      </c>
      <c r="C765" s="295">
        <v>135.59177139765922</v>
      </c>
    </row>
    <row r="766" spans="2:3" x14ac:dyDescent="0.25">
      <c r="B766" s="294">
        <v>701</v>
      </c>
      <c r="C766" s="295">
        <v>144.7752199391482</v>
      </c>
    </row>
    <row r="767" spans="2:3" x14ac:dyDescent="0.25">
      <c r="B767" s="294">
        <v>702</v>
      </c>
      <c r="C767" s="295">
        <v>143.85648587195945</v>
      </c>
    </row>
    <row r="768" spans="2:3" x14ac:dyDescent="0.25">
      <c r="B768" s="294">
        <v>703</v>
      </c>
      <c r="C768" s="295">
        <v>220.57018812147405</v>
      </c>
    </row>
    <row r="769" spans="2:3" x14ac:dyDescent="0.25">
      <c r="B769" s="294">
        <v>704</v>
      </c>
      <c r="C769" s="295">
        <v>113.36485966729705</v>
      </c>
    </row>
    <row r="770" spans="2:3" x14ac:dyDescent="0.25">
      <c r="B770" s="294">
        <v>705</v>
      </c>
      <c r="C770" s="295">
        <v>142.30823721303992</v>
      </c>
    </row>
    <row r="771" spans="2:3" x14ac:dyDescent="0.25">
      <c r="B771" s="294">
        <v>706</v>
      </c>
      <c r="C771" s="295">
        <v>99.352952677428249</v>
      </c>
    </row>
    <row r="772" spans="2:3" x14ac:dyDescent="0.25">
      <c r="B772" s="294">
        <v>707</v>
      </c>
      <c r="C772" s="295">
        <v>95.365659830195227</v>
      </c>
    </row>
    <row r="773" spans="2:3" x14ac:dyDescent="0.25">
      <c r="B773" s="294">
        <v>708</v>
      </c>
      <c r="C773" s="295">
        <v>169.05345488808712</v>
      </c>
    </row>
    <row r="774" spans="2:3" x14ac:dyDescent="0.25">
      <c r="B774" s="294">
        <v>709</v>
      </c>
      <c r="C774" s="295">
        <v>92.583151941196917</v>
      </c>
    </row>
    <row r="775" spans="2:3" x14ac:dyDescent="0.25">
      <c r="B775" s="294">
        <v>710</v>
      </c>
      <c r="C775" s="295">
        <v>189.69621571204939</v>
      </c>
    </row>
    <row r="776" spans="2:3" x14ac:dyDescent="0.25">
      <c r="B776" s="294">
        <v>711</v>
      </c>
      <c r="C776" s="295">
        <v>73.233031231368159</v>
      </c>
    </row>
    <row r="777" spans="2:3" x14ac:dyDescent="0.25">
      <c r="B777" s="294">
        <v>712</v>
      </c>
      <c r="C777" s="295">
        <v>128.03160361034884</v>
      </c>
    </row>
    <row r="778" spans="2:3" x14ac:dyDescent="0.25">
      <c r="B778" s="294">
        <v>713</v>
      </c>
      <c r="C778" s="295">
        <v>193.5740719334548</v>
      </c>
    </row>
    <row r="779" spans="2:3" x14ac:dyDescent="0.25">
      <c r="B779" s="294">
        <v>714</v>
      </c>
      <c r="C779" s="295">
        <v>172.2630362882885</v>
      </c>
    </row>
    <row r="780" spans="2:3" x14ac:dyDescent="0.25">
      <c r="B780" s="294">
        <v>715</v>
      </c>
      <c r="C780" s="295">
        <v>154.14610397225022</v>
      </c>
    </row>
    <row r="781" spans="2:3" x14ac:dyDescent="0.25">
      <c r="B781" s="294">
        <v>716</v>
      </c>
      <c r="C781" s="295">
        <v>150.12953638601692</v>
      </c>
    </row>
    <row r="782" spans="2:3" x14ac:dyDescent="0.25">
      <c r="B782" s="294">
        <v>717</v>
      </c>
      <c r="C782" s="295">
        <v>127.28824185177477</v>
      </c>
    </row>
    <row r="783" spans="2:3" x14ac:dyDescent="0.25">
      <c r="B783" s="294">
        <v>718</v>
      </c>
      <c r="C783" s="295">
        <v>111.18532417175497</v>
      </c>
    </row>
    <row r="784" spans="2:3" x14ac:dyDescent="0.25">
      <c r="B784" s="294">
        <v>719</v>
      </c>
      <c r="C784" s="295">
        <v>124.50379082594577</v>
      </c>
    </row>
    <row r="785" spans="2:3" x14ac:dyDescent="0.25">
      <c r="B785" s="294">
        <v>720</v>
      </c>
      <c r="C785" s="295">
        <v>213.43065127725686</v>
      </c>
    </row>
    <row r="786" spans="2:3" x14ac:dyDescent="0.25">
      <c r="B786" s="294">
        <v>721</v>
      </c>
      <c r="C786" s="295">
        <v>80.573605949594793</v>
      </c>
    </row>
    <row r="787" spans="2:3" x14ac:dyDescent="0.25">
      <c r="B787" s="294">
        <v>722</v>
      </c>
      <c r="C787" s="295">
        <v>115.45270078807771</v>
      </c>
    </row>
    <row r="788" spans="2:3" x14ac:dyDescent="0.25">
      <c r="B788" s="294">
        <v>723</v>
      </c>
      <c r="C788" s="295">
        <v>146.47357122819039</v>
      </c>
    </row>
    <row r="789" spans="2:3" x14ac:dyDescent="0.25">
      <c r="B789" s="294">
        <v>724</v>
      </c>
      <c r="C789" s="295">
        <v>139.86483309069416</v>
      </c>
    </row>
    <row r="790" spans="2:3" x14ac:dyDescent="0.25">
      <c r="B790" s="294">
        <v>725</v>
      </c>
      <c r="C790" s="295">
        <v>87.019628550439776</v>
      </c>
    </row>
    <row r="791" spans="2:3" x14ac:dyDescent="0.25">
      <c r="B791" s="294">
        <v>726</v>
      </c>
      <c r="C791" s="295">
        <v>124.76435474722228</v>
      </c>
    </row>
    <row r="792" spans="2:3" x14ac:dyDescent="0.25">
      <c r="B792" s="294">
        <v>727</v>
      </c>
      <c r="C792" s="295">
        <v>156.31149847596276</v>
      </c>
    </row>
    <row r="793" spans="2:3" x14ac:dyDescent="0.25">
      <c r="B793" s="294">
        <v>728</v>
      </c>
      <c r="C793" s="295">
        <v>106.08561594123339</v>
      </c>
    </row>
    <row r="794" spans="2:3" x14ac:dyDescent="0.25">
      <c r="B794" s="294">
        <v>729</v>
      </c>
      <c r="C794" s="295">
        <v>117.43604693089503</v>
      </c>
    </row>
    <row r="795" spans="2:3" x14ac:dyDescent="0.25">
      <c r="B795" s="294">
        <v>730</v>
      </c>
      <c r="C795" s="295">
        <v>182.67583733804895</v>
      </c>
    </row>
    <row r="796" spans="2:3" x14ac:dyDescent="0.25">
      <c r="B796" s="294">
        <v>731</v>
      </c>
      <c r="C796" s="295">
        <v>95.05255521436716</v>
      </c>
    </row>
    <row r="797" spans="2:3" x14ac:dyDescent="0.25">
      <c r="B797" s="294">
        <v>732</v>
      </c>
      <c r="C797" s="295">
        <v>106.81970224369327</v>
      </c>
    </row>
    <row r="798" spans="2:3" x14ac:dyDescent="0.25">
      <c r="B798" s="294">
        <v>733</v>
      </c>
      <c r="C798" s="295">
        <v>127.32241589323574</v>
      </c>
    </row>
    <row r="799" spans="2:3" x14ac:dyDescent="0.25">
      <c r="B799" s="294">
        <v>734</v>
      </c>
      <c r="C799" s="295">
        <v>140.86791174148942</v>
      </c>
    </row>
    <row r="800" spans="2:3" x14ac:dyDescent="0.25">
      <c r="B800" s="294">
        <v>735</v>
      </c>
      <c r="C800" s="295">
        <v>98.062897954432941</v>
      </c>
    </row>
    <row r="801" spans="2:3" x14ac:dyDescent="0.25">
      <c r="B801" s="294">
        <v>736</v>
      </c>
      <c r="C801" s="295">
        <v>151.21035926051354</v>
      </c>
    </row>
    <row r="802" spans="2:3" x14ac:dyDescent="0.25">
      <c r="B802" s="294">
        <v>737</v>
      </c>
      <c r="C802" s="295">
        <v>118.77162162089363</v>
      </c>
    </row>
    <row r="803" spans="2:3" x14ac:dyDescent="0.25">
      <c r="B803" s="294">
        <v>738</v>
      </c>
      <c r="C803" s="295">
        <v>109.97054658401629</v>
      </c>
    </row>
    <row r="804" spans="2:3" x14ac:dyDescent="0.25">
      <c r="B804" s="294">
        <v>739</v>
      </c>
      <c r="C804" s="295">
        <v>106.04633646330579</v>
      </c>
    </row>
    <row r="805" spans="2:3" x14ac:dyDescent="0.25">
      <c r="B805" s="294">
        <v>740</v>
      </c>
      <c r="C805" s="295">
        <v>88.473291136145576</v>
      </c>
    </row>
    <row r="806" spans="2:3" x14ac:dyDescent="0.25">
      <c r="B806" s="294">
        <v>741</v>
      </c>
      <c r="C806" s="295">
        <v>152.3024319349779</v>
      </c>
    </row>
    <row r="807" spans="2:3" x14ac:dyDescent="0.25">
      <c r="B807" s="294">
        <v>742</v>
      </c>
      <c r="C807" s="295">
        <v>154.24451059456732</v>
      </c>
    </row>
    <row r="808" spans="2:3" x14ac:dyDescent="0.25">
      <c r="B808" s="294">
        <v>743</v>
      </c>
      <c r="C808" s="295">
        <v>134.24670104829744</v>
      </c>
    </row>
    <row r="809" spans="2:3" x14ac:dyDescent="0.25">
      <c r="B809" s="294">
        <v>744</v>
      </c>
      <c r="C809" s="295">
        <v>152.9133924940549</v>
      </c>
    </row>
    <row r="810" spans="2:3" x14ac:dyDescent="0.25">
      <c r="B810" s="294">
        <v>745</v>
      </c>
      <c r="C810" s="295">
        <v>161.26191928864466</v>
      </c>
    </row>
    <row r="811" spans="2:3" x14ac:dyDescent="0.25">
      <c r="B811" s="294">
        <v>746</v>
      </c>
      <c r="C811" s="295">
        <v>159.47159441516482</v>
      </c>
    </row>
    <row r="812" spans="2:3" x14ac:dyDescent="0.25">
      <c r="B812" s="294">
        <v>747</v>
      </c>
      <c r="C812" s="295">
        <v>143.97093031700189</v>
      </c>
    </row>
    <row r="813" spans="2:3" x14ac:dyDescent="0.25">
      <c r="B813" s="294">
        <v>748</v>
      </c>
      <c r="C813" s="295">
        <v>114.10226490450448</v>
      </c>
    </row>
    <row r="814" spans="2:3" x14ac:dyDescent="0.25">
      <c r="B814" s="294">
        <v>749</v>
      </c>
      <c r="C814" s="295">
        <v>135.5034711997389</v>
      </c>
    </row>
    <row r="815" spans="2:3" x14ac:dyDescent="0.25">
      <c r="B815" s="294">
        <v>750</v>
      </c>
      <c r="C815" s="295">
        <v>131.04730342206983</v>
      </c>
    </row>
    <row r="816" spans="2:3" x14ac:dyDescent="0.25">
      <c r="B816" s="294">
        <v>751</v>
      </c>
      <c r="C816" s="295">
        <v>125.47496743680593</v>
      </c>
    </row>
    <row r="817" spans="2:3" x14ac:dyDescent="0.25">
      <c r="B817" s="294">
        <v>752</v>
      </c>
      <c r="C817" s="295">
        <v>112.03402569641463</v>
      </c>
    </row>
    <row r="818" spans="2:3" x14ac:dyDescent="0.25">
      <c r="B818" s="294">
        <v>753</v>
      </c>
      <c r="C818" s="295">
        <v>142.23469497884719</v>
      </c>
    </row>
    <row r="819" spans="2:3" x14ac:dyDescent="0.25">
      <c r="B819" s="294">
        <v>754</v>
      </c>
      <c r="C819" s="295">
        <v>156.5169392306741</v>
      </c>
    </row>
    <row r="820" spans="2:3" x14ac:dyDescent="0.25">
      <c r="B820" s="294">
        <v>755</v>
      </c>
      <c r="C820" s="295">
        <v>71.052225070278752</v>
      </c>
    </row>
    <row r="821" spans="2:3" x14ac:dyDescent="0.25">
      <c r="B821" s="294">
        <v>756</v>
      </c>
      <c r="C821" s="295">
        <v>78.955711571720897</v>
      </c>
    </row>
    <row r="822" spans="2:3" x14ac:dyDescent="0.25">
      <c r="B822" s="294">
        <v>757</v>
      </c>
      <c r="C822" s="295">
        <v>116.37814640726572</v>
      </c>
    </row>
    <row r="823" spans="2:3" x14ac:dyDescent="0.25">
      <c r="B823" s="294">
        <v>758</v>
      </c>
      <c r="C823" s="295">
        <v>111.69592893261853</v>
      </c>
    </row>
    <row r="824" spans="2:3" x14ac:dyDescent="0.25">
      <c r="B824" s="294">
        <v>759</v>
      </c>
      <c r="C824" s="295">
        <v>206.93252287162719</v>
      </c>
    </row>
    <row r="825" spans="2:3" x14ac:dyDescent="0.25">
      <c r="B825" s="294">
        <v>760</v>
      </c>
      <c r="C825" s="295">
        <v>115.12307944612624</v>
      </c>
    </row>
    <row r="826" spans="2:3" x14ac:dyDescent="0.25">
      <c r="B826" s="294">
        <v>761</v>
      </c>
      <c r="C826" s="295">
        <v>119.13994526641193</v>
      </c>
    </row>
    <row r="827" spans="2:3" x14ac:dyDescent="0.25">
      <c r="B827" s="294">
        <v>762</v>
      </c>
      <c r="C827" s="295">
        <v>98.450959083467509</v>
      </c>
    </row>
    <row r="828" spans="2:3" x14ac:dyDescent="0.25">
      <c r="B828" s="294">
        <v>763</v>
      </c>
      <c r="C828" s="295">
        <v>108.23341298343097</v>
      </c>
    </row>
    <row r="829" spans="2:3" x14ac:dyDescent="0.25">
      <c r="B829" s="294">
        <v>764</v>
      </c>
      <c r="C829" s="295">
        <v>104.78562407778152</v>
      </c>
    </row>
    <row r="830" spans="2:3" x14ac:dyDescent="0.25">
      <c r="B830" s="294">
        <v>765</v>
      </c>
      <c r="C830" s="295">
        <v>183.6658692681479</v>
      </c>
    </row>
    <row r="831" spans="2:3" x14ac:dyDescent="0.25">
      <c r="B831" s="294">
        <v>766</v>
      </c>
      <c r="C831" s="295">
        <v>107.25770333416074</v>
      </c>
    </row>
    <row r="832" spans="2:3" x14ac:dyDescent="0.25">
      <c r="B832" s="294">
        <v>767</v>
      </c>
      <c r="C832" s="295">
        <v>135.25429300072619</v>
      </c>
    </row>
    <row r="833" spans="2:3" x14ac:dyDescent="0.25">
      <c r="B833" s="294">
        <v>768</v>
      </c>
      <c r="C833" s="295">
        <v>114.44489146130013</v>
      </c>
    </row>
    <row r="834" spans="2:3" x14ac:dyDescent="0.25">
      <c r="B834" s="294">
        <v>769</v>
      </c>
      <c r="C834" s="295">
        <v>107.0657064143866</v>
      </c>
    </row>
    <row r="835" spans="2:3" x14ac:dyDescent="0.25">
      <c r="B835" s="294">
        <v>770</v>
      </c>
      <c r="C835" s="295">
        <v>111.39501620037727</v>
      </c>
    </row>
    <row r="836" spans="2:3" x14ac:dyDescent="0.25">
      <c r="B836" s="294">
        <v>771</v>
      </c>
      <c r="C836" s="295">
        <v>163.1141074357671</v>
      </c>
    </row>
    <row r="837" spans="2:3" x14ac:dyDescent="0.25">
      <c r="B837" s="294">
        <v>772</v>
      </c>
      <c r="C837" s="295">
        <v>107.06418748817777</v>
      </c>
    </row>
    <row r="838" spans="2:3" x14ac:dyDescent="0.25">
      <c r="B838" s="294">
        <v>773</v>
      </c>
      <c r="C838" s="295">
        <v>95.820136171084613</v>
      </c>
    </row>
    <row r="839" spans="2:3" x14ac:dyDescent="0.25">
      <c r="B839" s="294">
        <v>774</v>
      </c>
      <c r="C839" s="295">
        <v>126.8967087179617</v>
      </c>
    </row>
    <row r="840" spans="2:3" x14ac:dyDescent="0.25">
      <c r="B840" s="294">
        <v>775</v>
      </c>
      <c r="C840" s="295">
        <v>175.07131802211597</v>
      </c>
    </row>
    <row r="841" spans="2:3" x14ac:dyDescent="0.25">
      <c r="B841" s="294">
        <v>776</v>
      </c>
      <c r="C841" s="295">
        <v>81.463479667211047</v>
      </c>
    </row>
    <row r="842" spans="2:3" x14ac:dyDescent="0.25">
      <c r="B842" s="294">
        <v>777</v>
      </c>
      <c r="C842" s="295">
        <v>161.05234817313519</v>
      </c>
    </row>
    <row r="843" spans="2:3" x14ac:dyDescent="0.25">
      <c r="B843" s="294">
        <v>778</v>
      </c>
      <c r="C843" s="295">
        <v>146.43212226370298</v>
      </c>
    </row>
    <row r="844" spans="2:3" x14ac:dyDescent="0.25">
      <c r="B844" s="294">
        <v>779</v>
      </c>
      <c r="C844" s="295">
        <v>95.710380161933699</v>
      </c>
    </row>
    <row r="845" spans="2:3" x14ac:dyDescent="0.25">
      <c r="B845" s="294">
        <v>780</v>
      </c>
      <c r="C845" s="295">
        <v>146.90262220991391</v>
      </c>
    </row>
    <row r="846" spans="2:3" x14ac:dyDescent="0.25">
      <c r="B846" s="294">
        <v>781</v>
      </c>
      <c r="C846" s="295">
        <v>165.4525093754639</v>
      </c>
    </row>
    <row r="847" spans="2:3" x14ac:dyDescent="0.25">
      <c r="B847" s="294">
        <v>782</v>
      </c>
      <c r="C847" s="295">
        <v>163.05440604709392</v>
      </c>
    </row>
    <row r="848" spans="2:3" x14ac:dyDescent="0.25">
      <c r="B848" s="294">
        <v>783</v>
      </c>
      <c r="C848" s="295">
        <v>125.32949538783171</v>
      </c>
    </row>
    <row r="849" spans="2:3" x14ac:dyDescent="0.25">
      <c r="B849" s="294">
        <v>784</v>
      </c>
      <c r="C849" s="295">
        <v>143.45899789506782</v>
      </c>
    </row>
    <row r="850" spans="2:3" x14ac:dyDescent="0.25">
      <c r="B850" s="294">
        <v>785</v>
      </c>
      <c r="C850" s="295">
        <v>178.92186341365385</v>
      </c>
    </row>
    <row r="851" spans="2:3" x14ac:dyDescent="0.25">
      <c r="B851" s="294">
        <v>786</v>
      </c>
      <c r="C851" s="295">
        <v>123.05097397416105</v>
      </c>
    </row>
    <row r="852" spans="2:3" x14ac:dyDescent="0.25">
      <c r="B852" s="294">
        <v>787</v>
      </c>
      <c r="C852" s="295">
        <v>77.404492315068637</v>
      </c>
    </row>
    <row r="853" spans="2:3" x14ac:dyDescent="0.25">
      <c r="B853" s="294">
        <v>788</v>
      </c>
      <c r="C853" s="295">
        <v>112.22729047560773</v>
      </c>
    </row>
    <row r="854" spans="2:3" x14ac:dyDescent="0.25">
      <c r="B854" s="294">
        <v>789</v>
      </c>
      <c r="C854" s="295">
        <v>121.54887858976443</v>
      </c>
    </row>
    <row r="855" spans="2:3" x14ac:dyDescent="0.25">
      <c r="B855" s="294">
        <v>790</v>
      </c>
      <c r="C855" s="295">
        <v>132.09877535806334</v>
      </c>
    </row>
    <row r="856" spans="2:3" x14ac:dyDescent="0.25">
      <c r="B856" s="294">
        <v>791</v>
      </c>
      <c r="C856" s="295">
        <v>153.05528743762756</v>
      </c>
    </row>
    <row r="857" spans="2:3" x14ac:dyDescent="0.25">
      <c r="B857" s="294">
        <v>792</v>
      </c>
      <c r="C857" s="295">
        <v>147.6504809577774</v>
      </c>
    </row>
    <row r="858" spans="2:3" x14ac:dyDescent="0.25">
      <c r="B858" s="294">
        <v>793</v>
      </c>
      <c r="C858" s="295">
        <v>120.7603115387719</v>
      </c>
    </row>
    <row r="859" spans="2:3" x14ac:dyDescent="0.25">
      <c r="B859" s="294">
        <v>794</v>
      </c>
      <c r="C859" s="295">
        <v>143.89371208585777</v>
      </c>
    </row>
    <row r="860" spans="2:3" x14ac:dyDescent="0.25">
      <c r="B860" s="294">
        <v>795</v>
      </c>
      <c r="C860" s="295">
        <v>96.671368892177412</v>
      </c>
    </row>
    <row r="861" spans="2:3" x14ac:dyDescent="0.25">
      <c r="B861" s="294">
        <v>796</v>
      </c>
      <c r="C861" s="295">
        <v>109.4217959584015</v>
      </c>
    </row>
    <row r="862" spans="2:3" x14ac:dyDescent="0.25">
      <c r="B862" s="294">
        <v>797</v>
      </c>
      <c r="C862" s="295">
        <v>80.303634765861929</v>
      </c>
    </row>
    <row r="863" spans="2:3" x14ac:dyDescent="0.25">
      <c r="B863" s="294">
        <v>798</v>
      </c>
      <c r="C863" s="295">
        <v>74.905398391924081</v>
      </c>
    </row>
    <row r="864" spans="2:3" x14ac:dyDescent="0.25">
      <c r="B864" s="294">
        <v>799</v>
      </c>
      <c r="C864" s="295">
        <v>131.8204296074581</v>
      </c>
    </row>
    <row r="865" spans="2:3" x14ac:dyDescent="0.25">
      <c r="B865" s="294">
        <v>800</v>
      </c>
      <c r="C865" s="295">
        <v>178.69086953542785</v>
      </c>
    </row>
    <row r="866" spans="2:3" x14ac:dyDescent="0.25">
      <c r="B866" s="294">
        <v>801</v>
      </c>
      <c r="C866" s="295">
        <v>142.56540057536705</v>
      </c>
    </row>
    <row r="867" spans="2:3" x14ac:dyDescent="0.25">
      <c r="B867" s="294">
        <v>802</v>
      </c>
      <c r="C867" s="295">
        <v>98.943974938010527</v>
      </c>
    </row>
    <row r="868" spans="2:3" x14ac:dyDescent="0.25">
      <c r="B868" s="294">
        <v>803</v>
      </c>
      <c r="C868" s="295">
        <v>129.38509297822378</v>
      </c>
    </row>
    <row r="869" spans="2:3" x14ac:dyDescent="0.25">
      <c r="B869" s="294">
        <v>804</v>
      </c>
      <c r="C869" s="295">
        <v>100.35681494207191</v>
      </c>
    </row>
    <row r="870" spans="2:3" x14ac:dyDescent="0.25">
      <c r="B870" s="294">
        <v>805</v>
      </c>
      <c r="C870" s="295">
        <v>106.72047667813666</v>
      </c>
    </row>
    <row r="871" spans="2:3" x14ac:dyDescent="0.25">
      <c r="B871" s="294">
        <v>806</v>
      </c>
      <c r="C871" s="295">
        <v>147.9981359171918</v>
      </c>
    </row>
    <row r="872" spans="2:3" x14ac:dyDescent="0.25">
      <c r="B872" s="294">
        <v>807</v>
      </c>
      <c r="C872" s="295">
        <v>163.42666841659997</v>
      </c>
    </row>
    <row r="873" spans="2:3" x14ac:dyDescent="0.25">
      <c r="B873" s="294">
        <v>808</v>
      </c>
      <c r="C873" s="295">
        <v>118.38145008912025</v>
      </c>
    </row>
    <row r="874" spans="2:3" x14ac:dyDescent="0.25">
      <c r="B874" s="294">
        <v>809</v>
      </c>
      <c r="C874" s="295">
        <v>127.73048341755397</v>
      </c>
    </row>
    <row r="875" spans="2:3" x14ac:dyDescent="0.25">
      <c r="B875" s="294">
        <v>810</v>
      </c>
      <c r="C875" s="295">
        <v>99.879146733694029</v>
      </c>
    </row>
    <row r="876" spans="2:3" x14ac:dyDescent="0.25">
      <c r="B876" s="294">
        <v>811</v>
      </c>
      <c r="C876" s="295">
        <v>160.77079419439994</v>
      </c>
    </row>
    <row r="877" spans="2:3" x14ac:dyDescent="0.25">
      <c r="B877" s="294">
        <v>812</v>
      </c>
      <c r="C877" s="295">
        <v>142.02533567885635</v>
      </c>
    </row>
    <row r="878" spans="2:3" x14ac:dyDescent="0.25">
      <c r="B878" s="294">
        <v>813</v>
      </c>
      <c r="C878" s="295">
        <v>137.63861025880018</v>
      </c>
    </row>
    <row r="879" spans="2:3" x14ac:dyDescent="0.25">
      <c r="B879" s="294">
        <v>814</v>
      </c>
      <c r="C879" s="295">
        <v>121.24469452709894</v>
      </c>
    </row>
    <row r="880" spans="2:3" x14ac:dyDescent="0.25">
      <c r="B880" s="294">
        <v>815</v>
      </c>
      <c r="C880" s="295">
        <v>102.65426164157188</v>
      </c>
    </row>
    <row r="881" spans="2:3" x14ac:dyDescent="0.25">
      <c r="B881" s="294">
        <v>816</v>
      </c>
      <c r="C881" s="295">
        <v>79.658165332686551</v>
      </c>
    </row>
    <row r="882" spans="2:3" x14ac:dyDescent="0.25">
      <c r="B882" s="294">
        <v>817</v>
      </c>
      <c r="C882" s="295">
        <v>154.1505727440873</v>
      </c>
    </row>
    <row r="883" spans="2:3" x14ac:dyDescent="0.25">
      <c r="B883" s="294">
        <v>818</v>
      </c>
      <c r="C883" s="295">
        <v>130.29311219258329</v>
      </c>
    </row>
    <row r="884" spans="2:3" x14ac:dyDescent="0.25">
      <c r="B884" s="294">
        <v>819</v>
      </c>
      <c r="C884" s="295">
        <v>136.27766963868453</v>
      </c>
    </row>
    <row r="885" spans="2:3" x14ac:dyDescent="0.25">
      <c r="B885" s="294">
        <v>820</v>
      </c>
      <c r="C885" s="295">
        <v>129.91897775250499</v>
      </c>
    </row>
    <row r="886" spans="2:3" x14ac:dyDescent="0.25">
      <c r="B886" s="294">
        <v>821</v>
      </c>
      <c r="C886" s="295">
        <v>91.132412231023679</v>
      </c>
    </row>
    <row r="887" spans="2:3" x14ac:dyDescent="0.25">
      <c r="B887" s="294">
        <v>822</v>
      </c>
      <c r="C887" s="295">
        <v>151.00075406483057</v>
      </c>
    </row>
    <row r="888" spans="2:3" x14ac:dyDescent="0.25">
      <c r="B888" s="294">
        <v>823</v>
      </c>
      <c r="C888" s="295">
        <v>77.928530809062266</v>
      </c>
    </row>
    <row r="889" spans="2:3" x14ac:dyDescent="0.25">
      <c r="B889" s="294">
        <v>824</v>
      </c>
      <c r="C889" s="295">
        <v>99.535661362677587</v>
      </c>
    </row>
    <row r="890" spans="2:3" x14ac:dyDescent="0.25">
      <c r="B890" s="294">
        <v>825</v>
      </c>
      <c r="C890" s="295">
        <v>105.79566652816658</v>
      </c>
    </row>
    <row r="891" spans="2:3" x14ac:dyDescent="0.25">
      <c r="B891" s="294">
        <v>826</v>
      </c>
      <c r="C891" s="295">
        <v>81.861526124521916</v>
      </c>
    </row>
    <row r="892" spans="2:3" x14ac:dyDescent="0.25">
      <c r="B892" s="294">
        <v>827</v>
      </c>
      <c r="C892" s="295">
        <v>77.576072973307078</v>
      </c>
    </row>
    <row r="893" spans="2:3" x14ac:dyDescent="0.25">
      <c r="B893" s="294">
        <v>828</v>
      </c>
      <c r="C893" s="295">
        <v>86.987959232594193</v>
      </c>
    </row>
    <row r="894" spans="2:3" x14ac:dyDescent="0.25">
      <c r="B894" s="294">
        <v>829</v>
      </c>
      <c r="C894" s="295">
        <v>83.409579744525104</v>
      </c>
    </row>
    <row r="895" spans="2:3" x14ac:dyDescent="0.25">
      <c r="B895" s="294">
        <v>830</v>
      </c>
      <c r="C895" s="295">
        <v>117.72821585744146</v>
      </c>
    </row>
    <row r="896" spans="2:3" x14ac:dyDescent="0.25">
      <c r="B896" s="294">
        <v>831</v>
      </c>
      <c r="C896" s="295">
        <v>180.54853562637922</v>
      </c>
    </row>
    <row r="897" spans="2:3" x14ac:dyDescent="0.25">
      <c r="B897" s="294">
        <v>832</v>
      </c>
      <c r="C897" s="295">
        <v>121.37441924822986</v>
      </c>
    </row>
    <row r="898" spans="2:3" x14ac:dyDescent="0.25">
      <c r="B898" s="294">
        <v>833</v>
      </c>
      <c r="C898" s="295">
        <v>196.4246111184687</v>
      </c>
    </row>
    <row r="899" spans="2:3" x14ac:dyDescent="0.25">
      <c r="B899" s="294">
        <v>834</v>
      </c>
      <c r="C899" s="295">
        <v>138.80058979943431</v>
      </c>
    </row>
    <row r="900" spans="2:3" x14ac:dyDescent="0.25">
      <c r="B900" s="294">
        <v>835</v>
      </c>
      <c r="C900" s="295">
        <v>113.62058958544236</v>
      </c>
    </row>
    <row r="901" spans="2:3" x14ac:dyDescent="0.25">
      <c r="B901" s="294">
        <v>836</v>
      </c>
      <c r="C901" s="295">
        <v>114.98607725549941</v>
      </c>
    </row>
    <row r="902" spans="2:3" x14ac:dyDescent="0.25">
      <c r="B902" s="294">
        <v>837</v>
      </c>
      <c r="C902" s="295">
        <v>66.792690232906764</v>
      </c>
    </row>
    <row r="903" spans="2:3" x14ac:dyDescent="0.25">
      <c r="B903" s="294">
        <v>838</v>
      </c>
      <c r="C903" s="295">
        <v>159.13419409119948</v>
      </c>
    </row>
    <row r="904" spans="2:3" x14ac:dyDescent="0.25">
      <c r="B904" s="294">
        <v>839</v>
      </c>
      <c r="C904" s="295">
        <v>119.90391579403067</v>
      </c>
    </row>
    <row r="905" spans="2:3" x14ac:dyDescent="0.25">
      <c r="B905" s="294">
        <v>840</v>
      </c>
      <c r="C905" s="295">
        <v>82.68962212255137</v>
      </c>
    </row>
    <row r="906" spans="2:3" x14ac:dyDescent="0.25">
      <c r="B906" s="294">
        <v>841</v>
      </c>
      <c r="C906" s="295">
        <v>139.08786483437015</v>
      </c>
    </row>
    <row r="907" spans="2:3" x14ac:dyDescent="0.25">
      <c r="B907" s="294">
        <v>842</v>
      </c>
      <c r="C907" s="295">
        <v>204.94392428124408</v>
      </c>
    </row>
    <row r="908" spans="2:3" x14ac:dyDescent="0.25">
      <c r="B908" s="294">
        <v>843</v>
      </c>
      <c r="C908" s="295">
        <v>105.02938578474661</v>
      </c>
    </row>
    <row r="909" spans="2:3" x14ac:dyDescent="0.25">
      <c r="B909" s="294">
        <v>844</v>
      </c>
      <c r="C909" s="295">
        <v>166.94839034953196</v>
      </c>
    </row>
    <row r="910" spans="2:3" x14ac:dyDescent="0.25">
      <c r="B910" s="294">
        <v>845</v>
      </c>
      <c r="C910" s="295">
        <v>131.73485129878048</v>
      </c>
    </row>
    <row r="911" spans="2:3" x14ac:dyDescent="0.25">
      <c r="B911" s="294">
        <v>846</v>
      </c>
      <c r="C911" s="295">
        <v>115.04401536047436</v>
      </c>
    </row>
    <row r="912" spans="2:3" x14ac:dyDescent="0.25">
      <c r="B912" s="294">
        <v>847</v>
      </c>
      <c r="C912" s="295">
        <v>152.89009111787468</v>
      </c>
    </row>
    <row r="913" spans="2:3" x14ac:dyDescent="0.25">
      <c r="B913" s="294">
        <v>848</v>
      </c>
      <c r="C913" s="295">
        <v>124.74175580401821</v>
      </c>
    </row>
    <row r="914" spans="2:3" x14ac:dyDescent="0.25">
      <c r="B914" s="294">
        <v>849</v>
      </c>
      <c r="C914" s="295">
        <v>115.02195203669748</v>
      </c>
    </row>
    <row r="915" spans="2:3" x14ac:dyDescent="0.25">
      <c r="B915" s="294">
        <v>850</v>
      </c>
      <c r="C915" s="295">
        <v>140.93218328515371</v>
      </c>
    </row>
    <row r="916" spans="2:3" x14ac:dyDescent="0.25">
      <c r="B916" s="294">
        <v>851</v>
      </c>
      <c r="C916" s="295">
        <v>165.79717744963398</v>
      </c>
    </row>
    <row r="917" spans="2:3" x14ac:dyDescent="0.25">
      <c r="B917" s="294">
        <v>852</v>
      </c>
      <c r="C917" s="295">
        <v>152.65883176628344</v>
      </c>
    </row>
    <row r="918" spans="2:3" x14ac:dyDescent="0.25">
      <c r="B918" s="294">
        <v>853</v>
      </c>
      <c r="C918" s="295">
        <v>82.448331949436309</v>
      </c>
    </row>
    <row r="919" spans="2:3" x14ac:dyDescent="0.25">
      <c r="B919" s="294">
        <v>854</v>
      </c>
      <c r="C919" s="295">
        <v>84.632860265752967</v>
      </c>
    </row>
    <row r="920" spans="2:3" x14ac:dyDescent="0.25">
      <c r="B920" s="294">
        <v>855</v>
      </c>
      <c r="C920" s="295">
        <v>172.08327637669788</v>
      </c>
    </row>
    <row r="921" spans="2:3" x14ac:dyDescent="0.25">
      <c r="B921" s="294">
        <v>856</v>
      </c>
      <c r="C921" s="295">
        <v>95.158907183428965</v>
      </c>
    </row>
    <row r="922" spans="2:3" x14ac:dyDescent="0.25">
      <c r="B922" s="294">
        <v>857</v>
      </c>
      <c r="C922" s="295">
        <v>170.70842073835823</v>
      </c>
    </row>
    <row r="923" spans="2:3" x14ac:dyDescent="0.25">
      <c r="B923" s="294">
        <v>858</v>
      </c>
      <c r="C923" s="295">
        <v>111.79965369610852</v>
      </c>
    </row>
    <row r="924" spans="2:3" x14ac:dyDescent="0.25">
      <c r="B924" s="294">
        <v>859</v>
      </c>
      <c r="C924" s="295">
        <v>149.39616174519688</v>
      </c>
    </row>
    <row r="925" spans="2:3" x14ac:dyDescent="0.25">
      <c r="B925" s="294">
        <v>860</v>
      </c>
      <c r="C925" s="295">
        <v>98.773612740886705</v>
      </c>
    </row>
    <row r="926" spans="2:3" x14ac:dyDescent="0.25">
      <c r="B926" s="294">
        <v>861</v>
      </c>
      <c r="C926" s="295">
        <v>117.05132503865892</v>
      </c>
    </row>
    <row r="927" spans="2:3" x14ac:dyDescent="0.25">
      <c r="B927" s="294">
        <v>862</v>
      </c>
      <c r="C927" s="295">
        <v>167.68864384538048</v>
      </c>
    </row>
    <row r="928" spans="2:3" x14ac:dyDescent="0.25">
      <c r="B928" s="294">
        <v>863</v>
      </c>
      <c r="C928" s="295">
        <v>101.61235148553426</v>
      </c>
    </row>
    <row r="929" spans="2:3" x14ac:dyDescent="0.25">
      <c r="B929" s="294">
        <v>864</v>
      </c>
      <c r="C929" s="295">
        <v>99.826355311380212</v>
      </c>
    </row>
    <row r="930" spans="2:3" x14ac:dyDescent="0.25">
      <c r="B930" s="294">
        <v>865</v>
      </c>
      <c r="C930" s="295">
        <v>129.40628132363167</v>
      </c>
    </row>
    <row r="931" spans="2:3" x14ac:dyDescent="0.25">
      <c r="B931" s="294">
        <v>866</v>
      </c>
      <c r="C931" s="295">
        <v>145.40182615594733</v>
      </c>
    </row>
    <row r="932" spans="2:3" x14ac:dyDescent="0.25">
      <c r="B932" s="294">
        <v>867</v>
      </c>
      <c r="C932" s="295">
        <v>195.77250700835046</v>
      </c>
    </row>
    <row r="933" spans="2:3" x14ac:dyDescent="0.25">
      <c r="B933" s="294">
        <v>868</v>
      </c>
      <c r="C933" s="295">
        <v>157.51942981585327</v>
      </c>
    </row>
    <row r="934" spans="2:3" x14ac:dyDescent="0.25">
      <c r="B934" s="294">
        <v>869</v>
      </c>
      <c r="C934" s="295">
        <v>182.14353956589514</v>
      </c>
    </row>
    <row r="935" spans="2:3" x14ac:dyDescent="0.25">
      <c r="B935" s="294">
        <v>870</v>
      </c>
      <c r="C935" s="295">
        <v>89.439303208619066</v>
      </c>
    </row>
    <row r="936" spans="2:3" x14ac:dyDescent="0.25">
      <c r="B936" s="294">
        <v>871</v>
      </c>
      <c r="C936" s="295">
        <v>120.85615368119451</v>
      </c>
    </row>
    <row r="937" spans="2:3" x14ac:dyDescent="0.25">
      <c r="B937" s="294">
        <v>872</v>
      </c>
      <c r="C937" s="295">
        <v>129.50751282949017</v>
      </c>
    </row>
    <row r="938" spans="2:3" x14ac:dyDescent="0.25">
      <c r="B938" s="294">
        <v>873</v>
      </c>
      <c r="C938" s="295">
        <v>129.67498631903516</v>
      </c>
    </row>
    <row r="939" spans="2:3" x14ac:dyDescent="0.25">
      <c r="B939" s="294">
        <v>874</v>
      </c>
      <c r="C939" s="295">
        <v>137.54185315817102</v>
      </c>
    </row>
    <row r="940" spans="2:3" x14ac:dyDescent="0.25">
      <c r="B940" s="294">
        <v>875</v>
      </c>
      <c r="C940" s="295">
        <v>95.55321975366715</v>
      </c>
    </row>
    <row r="941" spans="2:3" x14ac:dyDescent="0.25">
      <c r="B941" s="294">
        <v>876</v>
      </c>
      <c r="C941" s="295">
        <v>168.87505536551993</v>
      </c>
    </row>
    <row r="942" spans="2:3" x14ac:dyDescent="0.25">
      <c r="B942" s="294">
        <v>877</v>
      </c>
      <c r="C942" s="295">
        <v>173.57354184374719</v>
      </c>
    </row>
    <row r="943" spans="2:3" x14ac:dyDescent="0.25">
      <c r="B943" s="294">
        <v>878</v>
      </c>
      <c r="C943" s="295">
        <v>111.91106844892798</v>
      </c>
    </row>
    <row r="944" spans="2:3" x14ac:dyDescent="0.25">
      <c r="B944" s="294">
        <v>879</v>
      </c>
      <c r="C944" s="295">
        <v>120.02673269995687</v>
      </c>
    </row>
    <row r="945" spans="2:3" x14ac:dyDescent="0.25">
      <c r="B945" s="294">
        <v>880</v>
      </c>
      <c r="C945" s="295">
        <v>139.51162895707051</v>
      </c>
    </row>
    <row r="946" spans="2:3" x14ac:dyDescent="0.25">
      <c r="B946" s="294">
        <v>881</v>
      </c>
      <c r="C946" s="295">
        <v>135.661675484456</v>
      </c>
    </row>
    <row r="947" spans="2:3" x14ac:dyDescent="0.25">
      <c r="B947" s="294">
        <v>882</v>
      </c>
      <c r="C947" s="295">
        <v>182.61638996952513</v>
      </c>
    </row>
    <row r="948" spans="2:3" x14ac:dyDescent="0.25">
      <c r="B948" s="294">
        <v>883</v>
      </c>
      <c r="C948" s="295">
        <v>187.92313923779926</v>
      </c>
    </row>
    <row r="949" spans="2:3" x14ac:dyDescent="0.25">
      <c r="B949" s="294">
        <v>884</v>
      </c>
      <c r="C949" s="295">
        <v>133.14000836921366</v>
      </c>
    </row>
    <row r="950" spans="2:3" x14ac:dyDescent="0.25">
      <c r="B950" s="294">
        <v>885</v>
      </c>
      <c r="C950" s="295">
        <v>98.52082508177017</v>
      </c>
    </row>
    <row r="951" spans="2:3" x14ac:dyDescent="0.25">
      <c r="B951" s="294">
        <v>886</v>
      </c>
      <c r="C951" s="295">
        <v>91.102177261022092</v>
      </c>
    </row>
    <row r="952" spans="2:3" x14ac:dyDescent="0.25">
      <c r="B952" s="294">
        <v>887</v>
      </c>
      <c r="C952" s="295">
        <v>113.57304083206468</v>
      </c>
    </row>
    <row r="953" spans="2:3" x14ac:dyDescent="0.25">
      <c r="B953" s="294">
        <v>888</v>
      </c>
      <c r="C953" s="295">
        <v>108.98226171414024</v>
      </c>
    </row>
    <row r="954" spans="2:3" x14ac:dyDescent="0.25">
      <c r="B954" s="294">
        <v>889</v>
      </c>
      <c r="C954" s="295">
        <v>148.17145524540499</v>
      </c>
    </row>
    <row r="955" spans="2:3" x14ac:dyDescent="0.25">
      <c r="B955" s="294">
        <v>890</v>
      </c>
      <c r="C955" s="295">
        <v>97.381898626537549</v>
      </c>
    </row>
    <row r="956" spans="2:3" x14ac:dyDescent="0.25">
      <c r="B956" s="294">
        <v>891</v>
      </c>
      <c r="C956" s="295">
        <v>198.17628131487311</v>
      </c>
    </row>
    <row r="957" spans="2:3" x14ac:dyDescent="0.25">
      <c r="B957" s="294">
        <v>892</v>
      </c>
      <c r="C957" s="295">
        <v>171.62377999266272</v>
      </c>
    </row>
    <row r="958" spans="2:3" x14ac:dyDescent="0.25">
      <c r="B958" s="294">
        <v>893</v>
      </c>
      <c r="C958" s="295">
        <v>134.1938614245056</v>
      </c>
    </row>
    <row r="959" spans="2:3" x14ac:dyDescent="0.25">
      <c r="B959" s="294">
        <v>894</v>
      </c>
      <c r="C959" s="295">
        <v>93.802818149952216</v>
      </c>
    </row>
    <row r="960" spans="2:3" x14ac:dyDescent="0.25">
      <c r="B960" s="294">
        <v>895</v>
      </c>
      <c r="C960" s="295">
        <v>108.39590686686729</v>
      </c>
    </row>
    <row r="961" spans="2:3" x14ac:dyDescent="0.25">
      <c r="B961" s="294">
        <v>896</v>
      </c>
      <c r="C961" s="295">
        <v>167.20573903527264</v>
      </c>
    </row>
    <row r="962" spans="2:3" x14ac:dyDescent="0.25">
      <c r="B962" s="294">
        <v>897</v>
      </c>
      <c r="C962" s="295">
        <v>165.18094840810579</v>
      </c>
    </row>
    <row r="963" spans="2:3" x14ac:dyDescent="0.25">
      <c r="B963" s="294">
        <v>898</v>
      </c>
      <c r="C963" s="295">
        <v>83.174105283235377</v>
      </c>
    </row>
    <row r="964" spans="2:3" x14ac:dyDescent="0.25">
      <c r="B964" s="294">
        <v>899</v>
      </c>
      <c r="C964" s="295">
        <v>117.50052224529686</v>
      </c>
    </row>
    <row r="965" spans="2:3" x14ac:dyDescent="0.25">
      <c r="B965" s="294">
        <v>900</v>
      </c>
      <c r="C965" s="295">
        <v>124.30426026937863</v>
      </c>
    </row>
    <row r="966" spans="2:3" x14ac:dyDescent="0.25">
      <c r="B966" s="294">
        <v>901</v>
      </c>
      <c r="C966" s="295">
        <v>134.67957853552207</v>
      </c>
    </row>
    <row r="967" spans="2:3" x14ac:dyDescent="0.25">
      <c r="B967" s="294">
        <v>902</v>
      </c>
      <c r="C967" s="295">
        <v>141.54885224167151</v>
      </c>
    </row>
    <row r="968" spans="2:3" x14ac:dyDescent="0.25">
      <c r="B968" s="294">
        <v>903</v>
      </c>
      <c r="C968" s="295">
        <v>108.01502163472122</v>
      </c>
    </row>
    <row r="969" spans="2:3" x14ac:dyDescent="0.25">
      <c r="B969" s="294">
        <v>904</v>
      </c>
      <c r="C969" s="295">
        <v>102.86133686754691</v>
      </c>
    </row>
    <row r="970" spans="2:3" x14ac:dyDescent="0.25">
      <c r="B970" s="294">
        <v>905</v>
      </c>
      <c r="C970" s="295">
        <v>105.99088838494394</v>
      </c>
    </row>
    <row r="971" spans="2:3" x14ac:dyDescent="0.25">
      <c r="B971" s="294">
        <v>906</v>
      </c>
      <c r="C971" s="295">
        <v>141.57312740513891</v>
      </c>
    </row>
    <row r="972" spans="2:3" x14ac:dyDescent="0.25">
      <c r="B972" s="294">
        <v>907</v>
      </c>
      <c r="C972" s="295">
        <v>145.25490845761607</v>
      </c>
    </row>
    <row r="973" spans="2:3" x14ac:dyDescent="0.25">
      <c r="B973" s="294">
        <v>908</v>
      </c>
      <c r="C973" s="295">
        <v>118.49315274267406</v>
      </c>
    </row>
    <row r="974" spans="2:3" x14ac:dyDescent="0.25">
      <c r="B974" s="294">
        <v>909</v>
      </c>
      <c r="C974" s="295">
        <v>159.21904649572997</v>
      </c>
    </row>
    <row r="975" spans="2:3" x14ac:dyDescent="0.25">
      <c r="B975" s="294">
        <v>910</v>
      </c>
      <c r="C975" s="295">
        <v>134.06944774492331</v>
      </c>
    </row>
    <row r="976" spans="2:3" x14ac:dyDescent="0.25">
      <c r="B976" s="294">
        <v>911</v>
      </c>
      <c r="C976" s="295">
        <v>159.31623472173072</v>
      </c>
    </row>
    <row r="977" spans="2:3" x14ac:dyDescent="0.25">
      <c r="B977" s="294">
        <v>912</v>
      </c>
      <c r="C977" s="295">
        <v>134.88784734894392</v>
      </c>
    </row>
    <row r="978" spans="2:3" x14ac:dyDescent="0.25">
      <c r="B978" s="294">
        <v>913</v>
      </c>
      <c r="C978" s="295">
        <v>150.15877818830808</v>
      </c>
    </row>
    <row r="979" spans="2:3" x14ac:dyDescent="0.25">
      <c r="B979" s="294">
        <v>914</v>
      </c>
      <c r="C979" s="295">
        <v>152.47531710475772</v>
      </c>
    </row>
    <row r="980" spans="2:3" x14ac:dyDescent="0.25">
      <c r="B980" s="294">
        <v>915</v>
      </c>
      <c r="C980" s="295">
        <v>109.79372442894417</v>
      </c>
    </row>
    <row r="981" spans="2:3" x14ac:dyDescent="0.25">
      <c r="B981" s="294">
        <v>916</v>
      </c>
      <c r="C981" s="295">
        <v>108.17223439160836</v>
      </c>
    </row>
    <row r="982" spans="2:3" x14ac:dyDescent="0.25">
      <c r="B982" s="294">
        <v>917</v>
      </c>
      <c r="C982" s="295">
        <v>156.24855103345186</v>
      </c>
    </row>
    <row r="983" spans="2:3" x14ac:dyDescent="0.25">
      <c r="B983" s="294">
        <v>918</v>
      </c>
      <c r="C983" s="295">
        <v>77.358034077741209</v>
      </c>
    </row>
    <row r="984" spans="2:3" x14ac:dyDescent="0.25">
      <c r="B984" s="294">
        <v>919</v>
      </c>
      <c r="C984" s="295">
        <v>141.66791535966001</v>
      </c>
    </row>
    <row r="985" spans="2:3" x14ac:dyDescent="0.25">
      <c r="B985" s="294">
        <v>920</v>
      </c>
      <c r="C985" s="295">
        <v>92.394315344768813</v>
      </c>
    </row>
    <row r="986" spans="2:3" x14ac:dyDescent="0.25">
      <c r="B986" s="294">
        <v>921</v>
      </c>
      <c r="C986" s="295">
        <v>123.25365009820915</v>
      </c>
    </row>
    <row r="987" spans="2:3" x14ac:dyDescent="0.25">
      <c r="B987" s="294">
        <v>922</v>
      </c>
      <c r="C987" s="295">
        <v>67.343828019378876</v>
      </c>
    </row>
    <row r="988" spans="2:3" x14ac:dyDescent="0.25">
      <c r="B988" s="294">
        <v>923</v>
      </c>
      <c r="C988" s="295">
        <v>97.771737953326721</v>
      </c>
    </row>
    <row r="989" spans="2:3" x14ac:dyDescent="0.25">
      <c r="B989" s="294">
        <v>924</v>
      </c>
      <c r="C989" s="295">
        <v>106.49179176401782</v>
      </c>
    </row>
    <row r="990" spans="2:3" x14ac:dyDescent="0.25">
      <c r="B990" s="294">
        <v>925</v>
      </c>
      <c r="C990" s="295">
        <v>193.44271432566001</v>
      </c>
    </row>
    <row r="991" spans="2:3" x14ac:dyDescent="0.25">
      <c r="B991" s="294">
        <v>926</v>
      </c>
      <c r="C991" s="295">
        <v>173.05530604517077</v>
      </c>
    </row>
    <row r="992" spans="2:3" x14ac:dyDescent="0.25">
      <c r="B992" s="294">
        <v>927</v>
      </c>
      <c r="C992" s="295">
        <v>208.51830716411524</v>
      </c>
    </row>
    <row r="993" spans="2:3" x14ac:dyDescent="0.25">
      <c r="B993" s="294">
        <v>928</v>
      </c>
      <c r="C993" s="295">
        <v>78.385968361033207</v>
      </c>
    </row>
    <row r="994" spans="2:3" x14ac:dyDescent="0.25">
      <c r="B994" s="294">
        <v>929</v>
      </c>
      <c r="C994" s="295">
        <v>156.68027248120501</v>
      </c>
    </row>
    <row r="995" spans="2:3" x14ac:dyDescent="0.25">
      <c r="B995" s="294">
        <v>930</v>
      </c>
      <c r="C995" s="295">
        <v>91.609761751626408</v>
      </c>
    </row>
    <row r="996" spans="2:3" x14ac:dyDescent="0.25">
      <c r="B996" s="294">
        <v>931</v>
      </c>
      <c r="C996" s="295">
        <v>144.15743742205626</v>
      </c>
    </row>
    <row r="997" spans="2:3" x14ac:dyDescent="0.25">
      <c r="B997" s="294">
        <v>932</v>
      </c>
      <c r="C997" s="295">
        <v>127.00461749275823</v>
      </c>
    </row>
    <row r="998" spans="2:3" x14ac:dyDescent="0.25">
      <c r="B998" s="294">
        <v>933</v>
      </c>
      <c r="C998" s="295">
        <v>147.12045848333241</v>
      </c>
    </row>
    <row r="999" spans="2:3" x14ac:dyDescent="0.25">
      <c r="B999" s="294">
        <v>934</v>
      </c>
      <c r="C999" s="295">
        <v>179.10981028914344</v>
      </c>
    </row>
    <row r="1000" spans="2:3" x14ac:dyDescent="0.25">
      <c r="B1000" s="294">
        <v>935</v>
      </c>
      <c r="C1000" s="295">
        <v>137.79993038485503</v>
      </c>
    </row>
    <row r="1001" spans="2:3" x14ac:dyDescent="0.25">
      <c r="B1001" s="294">
        <v>936</v>
      </c>
      <c r="C1001" s="295">
        <v>83.092121236065537</v>
      </c>
    </row>
    <row r="1002" spans="2:3" x14ac:dyDescent="0.25">
      <c r="B1002" s="294">
        <v>937</v>
      </c>
      <c r="C1002" s="295">
        <v>128.93234977963974</v>
      </c>
    </row>
    <row r="1003" spans="2:3" x14ac:dyDescent="0.25">
      <c r="B1003" s="294">
        <v>938</v>
      </c>
      <c r="C1003" s="295">
        <v>127.19907431663943</v>
      </c>
    </row>
    <row r="1004" spans="2:3" x14ac:dyDescent="0.25">
      <c r="B1004" s="294">
        <v>939</v>
      </c>
      <c r="C1004" s="295">
        <v>139.63066744563361</v>
      </c>
    </row>
    <row r="1005" spans="2:3" x14ac:dyDescent="0.25">
      <c r="B1005" s="294">
        <v>940</v>
      </c>
      <c r="C1005" s="295">
        <v>130.48558682476079</v>
      </c>
    </row>
    <row r="1006" spans="2:3" x14ac:dyDescent="0.25">
      <c r="B1006" s="294">
        <v>941</v>
      </c>
      <c r="C1006" s="295">
        <v>95.400891505806001</v>
      </c>
    </row>
    <row r="1007" spans="2:3" x14ac:dyDescent="0.25">
      <c r="B1007" s="294">
        <v>942</v>
      </c>
      <c r="C1007" s="295">
        <v>164.3574572024103</v>
      </c>
    </row>
    <row r="1008" spans="2:3" x14ac:dyDescent="0.25">
      <c r="B1008" s="294">
        <v>943</v>
      </c>
      <c r="C1008" s="295">
        <v>78.44042433717749</v>
      </c>
    </row>
    <row r="1009" spans="2:3" x14ac:dyDescent="0.25">
      <c r="B1009" s="294">
        <v>944</v>
      </c>
      <c r="C1009" s="295">
        <v>152.17354030814306</v>
      </c>
    </row>
    <row r="1010" spans="2:3" x14ac:dyDescent="0.25">
      <c r="B1010" s="294">
        <v>945</v>
      </c>
      <c r="C1010" s="295">
        <v>164.33186618823353</v>
      </c>
    </row>
    <row r="1011" spans="2:3" x14ac:dyDescent="0.25">
      <c r="B1011" s="294">
        <v>946</v>
      </c>
      <c r="C1011" s="295">
        <v>114.23540115297936</v>
      </c>
    </row>
    <row r="1012" spans="2:3" x14ac:dyDescent="0.25">
      <c r="B1012" s="294">
        <v>947</v>
      </c>
      <c r="C1012" s="295">
        <v>133.43621293094156</v>
      </c>
    </row>
    <row r="1013" spans="2:3" x14ac:dyDescent="0.25">
      <c r="B1013" s="294">
        <v>948</v>
      </c>
      <c r="C1013" s="295">
        <v>125.53965647551047</v>
      </c>
    </row>
    <row r="1014" spans="2:3" x14ac:dyDescent="0.25">
      <c r="B1014" s="294">
        <v>949</v>
      </c>
      <c r="C1014" s="295">
        <v>155.52187227658078</v>
      </c>
    </row>
    <row r="1015" spans="2:3" x14ac:dyDescent="0.25">
      <c r="B1015" s="294">
        <v>950</v>
      </c>
      <c r="C1015" s="295">
        <v>117.1191287938322</v>
      </c>
    </row>
    <row r="1016" spans="2:3" x14ac:dyDescent="0.25">
      <c r="B1016" s="294">
        <v>951</v>
      </c>
      <c r="C1016" s="295">
        <v>81.679184058273421</v>
      </c>
    </row>
    <row r="1017" spans="2:3" x14ac:dyDescent="0.25">
      <c r="B1017" s="294">
        <v>952</v>
      </c>
      <c r="C1017" s="295">
        <v>165.33214514427738</v>
      </c>
    </row>
    <row r="1018" spans="2:3" x14ac:dyDescent="0.25">
      <c r="B1018" s="294">
        <v>953</v>
      </c>
      <c r="C1018" s="295">
        <v>124.54321559994881</v>
      </c>
    </row>
    <row r="1019" spans="2:3" x14ac:dyDescent="0.25">
      <c r="B1019" s="294">
        <v>954</v>
      </c>
      <c r="C1019" s="295">
        <v>172.29722532043661</v>
      </c>
    </row>
    <row r="1020" spans="2:3" x14ac:dyDescent="0.25">
      <c r="B1020" s="294">
        <v>955</v>
      </c>
      <c r="C1020" s="295">
        <v>104.03374217224055</v>
      </c>
    </row>
    <row r="1021" spans="2:3" x14ac:dyDescent="0.25">
      <c r="B1021" s="294">
        <v>956</v>
      </c>
      <c r="C1021" s="295">
        <v>125.07338017321108</v>
      </c>
    </row>
    <row r="1022" spans="2:3" x14ac:dyDescent="0.25">
      <c r="B1022" s="294">
        <v>957</v>
      </c>
      <c r="C1022" s="295">
        <v>207.00953231701158</v>
      </c>
    </row>
    <row r="1023" spans="2:3" x14ac:dyDescent="0.25">
      <c r="B1023" s="294">
        <v>958</v>
      </c>
      <c r="C1023" s="295">
        <v>141.08409885717765</v>
      </c>
    </row>
    <row r="1024" spans="2:3" x14ac:dyDescent="0.25">
      <c r="B1024" s="294">
        <v>959</v>
      </c>
      <c r="C1024" s="295">
        <v>74.782102214709283</v>
      </c>
    </row>
    <row r="1025" spans="2:3" x14ac:dyDescent="0.25">
      <c r="B1025" s="294">
        <v>960</v>
      </c>
      <c r="C1025" s="295">
        <v>143.19304318060739</v>
      </c>
    </row>
    <row r="1026" spans="2:3" x14ac:dyDescent="0.25">
      <c r="B1026" s="294">
        <v>961</v>
      </c>
      <c r="C1026" s="295">
        <v>118.6222597639393</v>
      </c>
    </row>
    <row r="1027" spans="2:3" x14ac:dyDescent="0.25">
      <c r="B1027" s="294">
        <v>962</v>
      </c>
      <c r="C1027" s="295">
        <v>183.0396177083725</v>
      </c>
    </row>
    <row r="1028" spans="2:3" x14ac:dyDescent="0.25">
      <c r="B1028" s="294">
        <v>963</v>
      </c>
      <c r="C1028" s="295">
        <v>152.54934835930936</v>
      </c>
    </row>
    <row r="1029" spans="2:3" x14ac:dyDescent="0.25">
      <c r="B1029" s="294">
        <v>964</v>
      </c>
      <c r="C1029" s="295">
        <v>139.33961389098195</v>
      </c>
    </row>
    <row r="1030" spans="2:3" x14ac:dyDescent="0.25">
      <c r="B1030" s="294">
        <v>965</v>
      </c>
      <c r="C1030" s="295">
        <v>98.538366534277543</v>
      </c>
    </row>
    <row r="1031" spans="2:3" x14ac:dyDescent="0.25">
      <c r="B1031" s="294">
        <v>966</v>
      </c>
      <c r="C1031" s="295">
        <v>92.095531011247061</v>
      </c>
    </row>
    <row r="1032" spans="2:3" x14ac:dyDescent="0.25">
      <c r="B1032" s="294">
        <v>967</v>
      </c>
      <c r="C1032" s="295">
        <v>210.8164147043299</v>
      </c>
    </row>
    <row r="1033" spans="2:3" x14ac:dyDescent="0.25">
      <c r="B1033" s="294">
        <v>968</v>
      </c>
      <c r="C1033" s="295">
        <v>85.034459501047252</v>
      </c>
    </row>
    <row r="1034" spans="2:3" x14ac:dyDescent="0.25">
      <c r="B1034" s="294">
        <v>969</v>
      </c>
      <c r="C1034" s="295">
        <v>147.56613934149973</v>
      </c>
    </row>
    <row r="1035" spans="2:3" x14ac:dyDescent="0.25">
      <c r="B1035" s="294">
        <v>970</v>
      </c>
      <c r="C1035" s="295">
        <v>142.76684663778246</v>
      </c>
    </row>
    <row r="1036" spans="2:3" x14ac:dyDescent="0.25">
      <c r="B1036" s="294">
        <v>971</v>
      </c>
      <c r="C1036" s="295">
        <v>142.53304308261784</v>
      </c>
    </row>
    <row r="1037" spans="2:3" x14ac:dyDescent="0.25">
      <c r="B1037" s="294">
        <v>972</v>
      </c>
      <c r="C1037" s="295">
        <v>176.64797103785315</v>
      </c>
    </row>
    <row r="1038" spans="2:3" x14ac:dyDescent="0.25">
      <c r="B1038" s="294">
        <v>973</v>
      </c>
      <c r="C1038" s="295">
        <v>134.52217330551542</v>
      </c>
    </row>
    <row r="1039" spans="2:3" x14ac:dyDescent="0.25">
      <c r="B1039" s="294">
        <v>974</v>
      </c>
      <c r="C1039" s="295">
        <v>126.966894648962</v>
      </c>
    </row>
    <row r="1040" spans="2:3" x14ac:dyDescent="0.25">
      <c r="B1040" s="294">
        <v>975</v>
      </c>
      <c r="C1040" s="295">
        <v>136.90527471080912</v>
      </c>
    </row>
    <row r="1041" spans="2:3" x14ac:dyDescent="0.25">
      <c r="B1041" s="294">
        <v>976</v>
      </c>
      <c r="C1041" s="295">
        <v>112.47469857223462</v>
      </c>
    </row>
    <row r="1042" spans="2:3" x14ac:dyDescent="0.25">
      <c r="B1042" s="294">
        <v>977</v>
      </c>
      <c r="C1042" s="295">
        <v>96.056753611497498</v>
      </c>
    </row>
    <row r="1043" spans="2:3" x14ac:dyDescent="0.25">
      <c r="B1043" s="294">
        <v>978</v>
      </c>
      <c r="C1043" s="295">
        <v>140.62623355275826</v>
      </c>
    </row>
    <row r="1044" spans="2:3" x14ac:dyDescent="0.25">
      <c r="B1044" s="294">
        <v>979</v>
      </c>
      <c r="C1044" s="295">
        <v>153.67093960144189</v>
      </c>
    </row>
    <row r="1045" spans="2:3" x14ac:dyDescent="0.25">
      <c r="B1045" s="294">
        <v>980</v>
      </c>
      <c r="C1045" s="295">
        <v>133.32983357550313</v>
      </c>
    </row>
    <row r="1046" spans="2:3" x14ac:dyDescent="0.25">
      <c r="B1046" s="294">
        <v>981</v>
      </c>
      <c r="C1046" s="295">
        <v>115.21329450798386</v>
      </c>
    </row>
    <row r="1047" spans="2:3" x14ac:dyDescent="0.25">
      <c r="B1047" s="294">
        <v>982</v>
      </c>
      <c r="C1047" s="295">
        <v>116.63227616775237</v>
      </c>
    </row>
    <row r="1048" spans="2:3" x14ac:dyDescent="0.25">
      <c r="B1048" s="294">
        <v>983</v>
      </c>
      <c r="C1048" s="295">
        <v>162.35529314078281</v>
      </c>
    </row>
    <row r="1049" spans="2:3" x14ac:dyDescent="0.25">
      <c r="B1049" s="294">
        <v>984</v>
      </c>
      <c r="C1049" s="295">
        <v>146.23386925372739</v>
      </c>
    </row>
    <row r="1050" spans="2:3" x14ac:dyDescent="0.25">
      <c r="B1050" s="294">
        <v>985</v>
      </c>
      <c r="C1050" s="295">
        <v>120.40641792556164</v>
      </c>
    </row>
    <row r="1051" spans="2:3" x14ac:dyDescent="0.25">
      <c r="B1051" s="294">
        <v>986</v>
      </c>
      <c r="C1051" s="295">
        <v>108.03698354485513</v>
      </c>
    </row>
    <row r="1052" spans="2:3" x14ac:dyDescent="0.25">
      <c r="B1052" s="294">
        <v>987</v>
      </c>
      <c r="C1052" s="295">
        <v>138.80399565207716</v>
      </c>
    </row>
    <row r="1053" spans="2:3" x14ac:dyDescent="0.25">
      <c r="B1053" s="294">
        <v>988</v>
      </c>
      <c r="C1053" s="295">
        <v>142.07851675598624</v>
      </c>
    </row>
    <row r="1054" spans="2:3" x14ac:dyDescent="0.25">
      <c r="B1054" s="294">
        <v>989</v>
      </c>
      <c r="C1054" s="295">
        <v>146.9198324120614</v>
      </c>
    </row>
    <row r="1055" spans="2:3" x14ac:dyDescent="0.25">
      <c r="B1055" s="294">
        <v>990</v>
      </c>
      <c r="C1055" s="295">
        <v>203.19127719821901</v>
      </c>
    </row>
    <row r="1056" spans="2:3" x14ac:dyDescent="0.25">
      <c r="B1056" s="294">
        <v>991</v>
      </c>
      <c r="C1056" s="295">
        <v>101.8063699483445</v>
      </c>
    </row>
    <row r="1057" spans="2:3" x14ac:dyDescent="0.25">
      <c r="B1057" s="294">
        <v>992</v>
      </c>
      <c r="C1057" s="295">
        <v>134.60316938567792</v>
      </c>
    </row>
    <row r="1058" spans="2:3" x14ac:dyDescent="0.25">
      <c r="B1058" s="294">
        <v>993</v>
      </c>
      <c r="C1058" s="295">
        <v>116.21386653686959</v>
      </c>
    </row>
    <row r="1059" spans="2:3" x14ac:dyDescent="0.25">
      <c r="B1059" s="294">
        <v>994</v>
      </c>
      <c r="C1059" s="295">
        <v>101.35822012467716</v>
      </c>
    </row>
    <row r="1060" spans="2:3" x14ac:dyDescent="0.25">
      <c r="B1060" s="294">
        <v>995</v>
      </c>
      <c r="C1060" s="295">
        <v>103.65507768796849</v>
      </c>
    </row>
    <row r="1061" spans="2:3" x14ac:dyDescent="0.25">
      <c r="B1061" s="294">
        <v>996</v>
      </c>
      <c r="C1061" s="295">
        <v>140.11432740817074</v>
      </c>
    </row>
    <row r="1062" spans="2:3" x14ac:dyDescent="0.25">
      <c r="B1062" s="294">
        <v>997</v>
      </c>
      <c r="C1062" s="295">
        <v>134.70619945181511</v>
      </c>
    </row>
    <row r="1063" spans="2:3" x14ac:dyDescent="0.25">
      <c r="B1063" s="294">
        <v>998</v>
      </c>
      <c r="C1063" s="295">
        <v>115.05523047724026</v>
      </c>
    </row>
    <row r="1064" spans="2:3" x14ac:dyDescent="0.25">
      <c r="B1064" s="294">
        <v>999</v>
      </c>
      <c r="C1064" s="295">
        <v>132.60756048327244</v>
      </c>
    </row>
    <row r="1065" spans="2:3" x14ac:dyDescent="0.25">
      <c r="B1065" s="294">
        <v>1000</v>
      </c>
      <c r="C1065" s="295">
        <v>166.91732651193814</v>
      </c>
    </row>
    <row r="1066" spans="2:3" x14ac:dyDescent="0.25">
      <c r="B1066" s="294">
        <v>1001</v>
      </c>
      <c r="C1066" s="295">
        <v>137.40956591123296</v>
      </c>
    </row>
    <row r="1067" spans="2:3" x14ac:dyDescent="0.25">
      <c r="B1067" s="294">
        <v>1002</v>
      </c>
      <c r="C1067" s="295">
        <v>154.65600942379083</v>
      </c>
    </row>
    <row r="1068" spans="2:3" x14ac:dyDescent="0.25">
      <c r="B1068" s="294">
        <v>1003</v>
      </c>
      <c r="C1068" s="295">
        <v>154.01078142326298</v>
      </c>
    </row>
    <row r="1069" spans="2:3" x14ac:dyDescent="0.25">
      <c r="B1069" s="294">
        <v>1004</v>
      </c>
      <c r="C1069" s="295">
        <v>125.1768174849242</v>
      </c>
    </row>
    <row r="1070" spans="2:3" x14ac:dyDescent="0.25">
      <c r="B1070" s="294">
        <v>1005</v>
      </c>
      <c r="C1070" s="295">
        <v>130.16312035044251</v>
      </c>
    </row>
    <row r="1071" spans="2:3" x14ac:dyDescent="0.25">
      <c r="B1071" s="294">
        <v>1006</v>
      </c>
      <c r="C1071" s="295">
        <v>169.82164136788947</v>
      </c>
    </row>
    <row r="1072" spans="2:3" x14ac:dyDescent="0.25">
      <c r="B1072" s="294">
        <v>1007</v>
      </c>
      <c r="C1072" s="295">
        <v>76.885952479746223</v>
      </c>
    </row>
    <row r="1073" spans="2:3" x14ac:dyDescent="0.25">
      <c r="B1073" s="294">
        <v>1008</v>
      </c>
      <c r="C1073" s="295">
        <v>80.756583200577197</v>
      </c>
    </row>
    <row r="1074" spans="2:3" x14ac:dyDescent="0.25">
      <c r="B1074" s="294">
        <v>1009</v>
      </c>
      <c r="C1074" s="295">
        <v>92.168354175966286</v>
      </c>
    </row>
    <row r="1075" spans="2:3" x14ac:dyDescent="0.25">
      <c r="B1075" s="294">
        <v>1010</v>
      </c>
      <c r="C1075" s="295">
        <v>89.092157627159949</v>
      </c>
    </row>
    <row r="1076" spans="2:3" x14ac:dyDescent="0.25">
      <c r="B1076" s="294">
        <v>1011</v>
      </c>
      <c r="C1076" s="295">
        <v>184.19110434058501</v>
      </c>
    </row>
    <row r="1077" spans="2:3" x14ac:dyDescent="0.25">
      <c r="B1077" s="294">
        <v>1012</v>
      </c>
      <c r="C1077" s="295">
        <v>122.09209744019844</v>
      </c>
    </row>
    <row r="1078" spans="2:3" x14ac:dyDescent="0.25">
      <c r="B1078" s="294">
        <v>1013</v>
      </c>
      <c r="C1078" s="295">
        <v>111.45699804990315</v>
      </c>
    </row>
    <row r="1079" spans="2:3" x14ac:dyDescent="0.25">
      <c r="B1079" s="294">
        <v>1014</v>
      </c>
      <c r="C1079" s="295">
        <v>96.972838835101157</v>
      </c>
    </row>
    <row r="1080" spans="2:3" x14ac:dyDescent="0.25">
      <c r="B1080" s="294">
        <v>1015</v>
      </c>
      <c r="C1080" s="295">
        <v>205.50697455611169</v>
      </c>
    </row>
    <row r="1081" spans="2:3" x14ac:dyDescent="0.25">
      <c r="B1081" s="294">
        <v>1016</v>
      </c>
      <c r="C1081" s="295">
        <v>120.86204742958206</v>
      </c>
    </row>
    <row r="1082" spans="2:3" x14ac:dyDescent="0.25">
      <c r="B1082" s="294">
        <v>1017</v>
      </c>
      <c r="C1082" s="295">
        <v>104.76806835412852</v>
      </c>
    </row>
    <row r="1083" spans="2:3" x14ac:dyDescent="0.25">
      <c r="B1083" s="294">
        <v>1018</v>
      </c>
      <c r="C1083" s="295">
        <v>158.25816895098257</v>
      </c>
    </row>
    <row r="1084" spans="2:3" x14ac:dyDescent="0.25">
      <c r="B1084" s="294">
        <v>1019</v>
      </c>
      <c r="C1084" s="295">
        <v>167.71289871011854</v>
      </c>
    </row>
    <row r="1085" spans="2:3" x14ac:dyDescent="0.25">
      <c r="B1085" s="294">
        <v>1020</v>
      </c>
      <c r="C1085" s="295">
        <v>122.99506915084017</v>
      </c>
    </row>
    <row r="1086" spans="2:3" x14ac:dyDescent="0.25">
      <c r="B1086" s="294">
        <v>1021</v>
      </c>
      <c r="C1086" s="295">
        <v>178.25717281855245</v>
      </c>
    </row>
    <row r="1087" spans="2:3" x14ac:dyDescent="0.25">
      <c r="B1087" s="294">
        <v>1022</v>
      </c>
      <c r="C1087" s="295">
        <v>201.17091890490809</v>
      </c>
    </row>
    <row r="1088" spans="2:3" x14ac:dyDescent="0.25">
      <c r="B1088" s="294">
        <v>1023</v>
      </c>
      <c r="C1088" s="295">
        <v>176.39863064853444</v>
      </c>
    </row>
    <row r="1089" spans="2:3" x14ac:dyDescent="0.25">
      <c r="B1089" s="294">
        <v>1024</v>
      </c>
      <c r="C1089" s="295">
        <v>120.97002310304842</v>
      </c>
    </row>
    <row r="1090" spans="2:3" x14ac:dyDescent="0.25">
      <c r="B1090" s="294">
        <v>1025</v>
      </c>
      <c r="C1090" s="295">
        <v>115.75967348545424</v>
      </c>
    </row>
    <row r="1091" spans="2:3" x14ac:dyDescent="0.25">
      <c r="B1091" s="294">
        <v>1026</v>
      </c>
      <c r="C1091" s="295">
        <v>127.95362226241561</v>
      </c>
    </row>
    <row r="1092" spans="2:3" x14ac:dyDescent="0.25">
      <c r="B1092" s="294">
        <v>1027</v>
      </c>
      <c r="C1092" s="295">
        <v>136.24609789075663</v>
      </c>
    </row>
    <row r="1093" spans="2:3" x14ac:dyDescent="0.25">
      <c r="B1093" s="294">
        <v>1028</v>
      </c>
      <c r="C1093" s="295">
        <v>104.30414133422158</v>
      </c>
    </row>
    <row r="1094" spans="2:3" x14ac:dyDescent="0.25">
      <c r="B1094" s="294">
        <v>1029</v>
      </c>
      <c r="C1094" s="295">
        <v>75.244464065951334</v>
      </c>
    </row>
    <row r="1095" spans="2:3" x14ac:dyDescent="0.25">
      <c r="B1095" s="294">
        <v>1030</v>
      </c>
      <c r="C1095" s="295">
        <v>178.96157965675746</v>
      </c>
    </row>
    <row r="1096" spans="2:3" x14ac:dyDescent="0.25">
      <c r="B1096" s="294">
        <v>1031</v>
      </c>
      <c r="C1096" s="295">
        <v>95.179105421094576</v>
      </c>
    </row>
    <row r="1097" spans="2:3" x14ac:dyDescent="0.25">
      <c r="B1097" s="294">
        <v>1032</v>
      </c>
      <c r="C1097" s="295">
        <v>120.49595053551293</v>
      </c>
    </row>
    <row r="1098" spans="2:3" x14ac:dyDescent="0.25">
      <c r="B1098" s="294">
        <v>1033</v>
      </c>
      <c r="C1098" s="295">
        <v>127.30482637859153</v>
      </c>
    </row>
    <row r="1099" spans="2:3" x14ac:dyDescent="0.25">
      <c r="B1099" s="294">
        <v>1034</v>
      </c>
      <c r="C1099" s="295">
        <v>99.219733504914046</v>
      </c>
    </row>
    <row r="1100" spans="2:3" x14ac:dyDescent="0.25">
      <c r="B1100" s="294">
        <v>1035</v>
      </c>
      <c r="C1100" s="295">
        <v>144.49021477768156</v>
      </c>
    </row>
    <row r="1101" spans="2:3" x14ac:dyDescent="0.25">
      <c r="B1101" s="294">
        <v>1036</v>
      </c>
      <c r="C1101" s="295">
        <v>195.91058764335978</v>
      </c>
    </row>
    <row r="1102" spans="2:3" x14ac:dyDescent="0.25">
      <c r="B1102" s="294">
        <v>1037</v>
      </c>
      <c r="C1102" s="295">
        <v>104.61105132479983</v>
      </c>
    </row>
    <row r="1103" spans="2:3" x14ac:dyDescent="0.25">
      <c r="B1103" s="294">
        <v>1038</v>
      </c>
      <c r="C1103" s="295">
        <v>117.56565944802472</v>
      </c>
    </row>
    <row r="1104" spans="2:3" x14ac:dyDescent="0.25">
      <c r="B1104" s="294">
        <v>1039</v>
      </c>
      <c r="C1104" s="295">
        <v>116.18190073487187</v>
      </c>
    </row>
    <row r="1105" spans="2:3" x14ac:dyDescent="0.25">
      <c r="B1105" s="294">
        <v>1040</v>
      </c>
      <c r="C1105" s="295">
        <v>145.32390996855639</v>
      </c>
    </row>
    <row r="1106" spans="2:3" x14ac:dyDescent="0.25">
      <c r="B1106" s="294">
        <v>1041</v>
      </c>
      <c r="C1106" s="295">
        <v>71.905018345034506</v>
      </c>
    </row>
    <row r="1107" spans="2:3" x14ac:dyDescent="0.25">
      <c r="B1107" s="294">
        <v>1042</v>
      </c>
      <c r="C1107" s="295">
        <v>124.65922307494031</v>
      </c>
    </row>
    <row r="1108" spans="2:3" x14ac:dyDescent="0.25">
      <c r="B1108" s="294">
        <v>1043</v>
      </c>
      <c r="C1108" s="295">
        <v>144.94685567328793</v>
      </c>
    </row>
    <row r="1109" spans="2:3" x14ac:dyDescent="0.25">
      <c r="B1109" s="294">
        <v>1044</v>
      </c>
      <c r="C1109" s="295">
        <v>145.63037092013417</v>
      </c>
    </row>
    <row r="1110" spans="2:3" x14ac:dyDescent="0.25">
      <c r="B1110" s="294">
        <v>1045</v>
      </c>
      <c r="C1110" s="295">
        <v>117.37187710074656</v>
      </c>
    </row>
    <row r="1111" spans="2:3" x14ac:dyDescent="0.25">
      <c r="B1111" s="294">
        <v>1046</v>
      </c>
      <c r="C1111" s="295">
        <v>167.06716715813639</v>
      </c>
    </row>
    <row r="1112" spans="2:3" x14ac:dyDescent="0.25">
      <c r="B1112" s="294">
        <v>1047</v>
      </c>
      <c r="C1112" s="295">
        <v>111.60285548535298</v>
      </c>
    </row>
    <row r="1113" spans="2:3" x14ac:dyDescent="0.25">
      <c r="B1113" s="294">
        <v>1048</v>
      </c>
      <c r="C1113" s="295">
        <v>125.4689418576296</v>
      </c>
    </row>
    <row r="1114" spans="2:3" x14ac:dyDescent="0.25">
      <c r="B1114" s="294">
        <v>1049</v>
      </c>
      <c r="C1114" s="295">
        <v>145.51766618094859</v>
      </c>
    </row>
    <row r="1115" spans="2:3" x14ac:dyDescent="0.25">
      <c r="B1115" s="294">
        <v>1050</v>
      </c>
      <c r="C1115" s="295">
        <v>117.44526994554877</v>
      </c>
    </row>
    <row r="1116" spans="2:3" x14ac:dyDescent="0.25">
      <c r="B1116" s="294">
        <v>1051</v>
      </c>
      <c r="C1116" s="295">
        <v>161.1622536586348</v>
      </c>
    </row>
    <row r="1117" spans="2:3" x14ac:dyDescent="0.25">
      <c r="B1117" s="294">
        <v>1052</v>
      </c>
      <c r="C1117" s="295">
        <v>101.69650936117736</v>
      </c>
    </row>
    <row r="1118" spans="2:3" x14ac:dyDescent="0.25">
      <c r="B1118" s="294">
        <v>1053</v>
      </c>
      <c r="C1118" s="295">
        <v>96.124132642801925</v>
      </c>
    </row>
    <row r="1119" spans="2:3" x14ac:dyDescent="0.25">
      <c r="B1119" s="294">
        <v>1054</v>
      </c>
      <c r="C1119" s="295">
        <v>155.72637677623629</v>
      </c>
    </row>
    <row r="1120" spans="2:3" x14ac:dyDescent="0.25">
      <c r="B1120" s="294">
        <v>1055</v>
      </c>
      <c r="C1120" s="295">
        <v>120.13732966819332</v>
      </c>
    </row>
    <row r="1121" spans="2:3" x14ac:dyDescent="0.25">
      <c r="B1121" s="294">
        <v>1056</v>
      </c>
      <c r="C1121" s="295">
        <v>65.181405163478956</v>
      </c>
    </row>
    <row r="1122" spans="2:3" x14ac:dyDescent="0.25">
      <c r="B1122" s="294">
        <v>1057</v>
      </c>
      <c r="C1122" s="295">
        <v>122.0728680485999</v>
      </c>
    </row>
    <row r="1123" spans="2:3" x14ac:dyDescent="0.25">
      <c r="B1123" s="294">
        <v>1058</v>
      </c>
      <c r="C1123" s="295">
        <v>101.12307327031166</v>
      </c>
    </row>
    <row r="1124" spans="2:3" x14ac:dyDescent="0.25">
      <c r="B1124" s="294">
        <v>1059</v>
      </c>
      <c r="C1124" s="295">
        <v>130.07728787622108</v>
      </c>
    </row>
    <row r="1125" spans="2:3" x14ac:dyDescent="0.25">
      <c r="B1125" s="294">
        <v>1060</v>
      </c>
      <c r="C1125" s="295">
        <v>98.74066596288344</v>
      </c>
    </row>
    <row r="1126" spans="2:3" x14ac:dyDescent="0.25">
      <c r="B1126" s="294">
        <v>1061</v>
      </c>
      <c r="C1126" s="295">
        <v>161.48618491468784</v>
      </c>
    </row>
    <row r="1127" spans="2:3" x14ac:dyDescent="0.25">
      <c r="B1127" s="294">
        <v>1062</v>
      </c>
      <c r="C1127" s="295">
        <v>106.97200676277397</v>
      </c>
    </row>
    <row r="1128" spans="2:3" x14ac:dyDescent="0.25">
      <c r="B1128" s="294">
        <v>1063</v>
      </c>
      <c r="C1128" s="295">
        <v>132.60265168759403</v>
      </c>
    </row>
    <row r="1129" spans="2:3" x14ac:dyDescent="0.25">
      <c r="B1129" s="294">
        <v>1064</v>
      </c>
      <c r="C1129" s="295">
        <v>76.037254754314915</v>
      </c>
    </row>
    <row r="1130" spans="2:3" x14ac:dyDescent="0.25">
      <c r="B1130" s="294">
        <v>1065</v>
      </c>
      <c r="C1130" s="295">
        <v>137.26993965334933</v>
      </c>
    </row>
    <row r="1131" spans="2:3" x14ac:dyDescent="0.25">
      <c r="B1131" s="294">
        <v>1066</v>
      </c>
      <c r="C1131" s="295">
        <v>67.140656584385255</v>
      </c>
    </row>
    <row r="1132" spans="2:3" x14ac:dyDescent="0.25">
      <c r="B1132" s="294">
        <v>1067</v>
      </c>
      <c r="C1132" s="295">
        <v>129.76026742559307</v>
      </c>
    </row>
    <row r="1133" spans="2:3" x14ac:dyDescent="0.25">
      <c r="B1133" s="294">
        <v>1068</v>
      </c>
      <c r="C1133" s="295">
        <v>127.61104646741087</v>
      </c>
    </row>
    <row r="1134" spans="2:3" x14ac:dyDescent="0.25">
      <c r="B1134" s="294">
        <v>1069</v>
      </c>
      <c r="C1134" s="295">
        <v>168.35504457753896</v>
      </c>
    </row>
    <row r="1135" spans="2:3" x14ac:dyDescent="0.25">
      <c r="B1135" s="294">
        <v>1070</v>
      </c>
      <c r="C1135" s="295">
        <v>91.623740369156991</v>
      </c>
    </row>
    <row r="1136" spans="2:3" x14ac:dyDescent="0.25">
      <c r="B1136" s="294">
        <v>1071</v>
      </c>
      <c r="C1136" s="295">
        <v>124.82553090230982</v>
      </c>
    </row>
    <row r="1137" spans="2:3" x14ac:dyDescent="0.25">
      <c r="B1137" s="294">
        <v>1072</v>
      </c>
      <c r="C1137" s="295">
        <v>96.20745256220188</v>
      </c>
    </row>
    <row r="1138" spans="2:3" x14ac:dyDescent="0.25">
      <c r="B1138" s="294">
        <v>1073</v>
      </c>
      <c r="C1138" s="295">
        <v>130.87386069613498</v>
      </c>
    </row>
    <row r="1139" spans="2:3" x14ac:dyDescent="0.25">
      <c r="B1139" s="294">
        <v>1074</v>
      </c>
      <c r="C1139" s="295">
        <v>125.42957021185038</v>
      </c>
    </row>
    <row r="1140" spans="2:3" x14ac:dyDescent="0.25">
      <c r="B1140" s="294">
        <v>1075</v>
      </c>
      <c r="C1140" s="295">
        <v>138.90788277282826</v>
      </c>
    </row>
    <row r="1141" spans="2:3" x14ac:dyDescent="0.25">
      <c r="B1141" s="294">
        <v>1076</v>
      </c>
      <c r="C1141" s="295">
        <v>72.080503656959053</v>
      </c>
    </row>
    <row r="1142" spans="2:3" x14ac:dyDescent="0.25">
      <c r="B1142" s="294">
        <v>1077</v>
      </c>
      <c r="C1142" s="295">
        <v>134.09580313813032</v>
      </c>
    </row>
    <row r="1143" spans="2:3" x14ac:dyDescent="0.25">
      <c r="B1143" s="294">
        <v>1078</v>
      </c>
      <c r="C1143" s="295">
        <v>174.05728712383871</v>
      </c>
    </row>
    <row r="1144" spans="2:3" x14ac:dyDescent="0.25">
      <c r="B1144" s="294">
        <v>1079</v>
      </c>
      <c r="C1144" s="295">
        <v>176.0440169979745</v>
      </c>
    </row>
    <row r="1145" spans="2:3" x14ac:dyDescent="0.25">
      <c r="B1145" s="294">
        <v>1080</v>
      </c>
      <c r="C1145" s="295">
        <v>108.8893427883626</v>
      </c>
    </row>
    <row r="1146" spans="2:3" x14ac:dyDescent="0.25">
      <c r="B1146" s="294">
        <v>1081</v>
      </c>
      <c r="C1146" s="295">
        <v>112.4013960153903</v>
      </c>
    </row>
    <row r="1147" spans="2:3" x14ac:dyDescent="0.25">
      <c r="B1147" s="294">
        <v>1082</v>
      </c>
      <c r="C1147" s="295">
        <v>98.427807615895944</v>
      </c>
    </row>
    <row r="1148" spans="2:3" x14ac:dyDescent="0.25">
      <c r="B1148" s="294">
        <v>1083</v>
      </c>
      <c r="C1148" s="295">
        <v>190.52082820232184</v>
      </c>
    </row>
    <row r="1149" spans="2:3" x14ac:dyDescent="0.25">
      <c r="B1149" s="294">
        <v>1084</v>
      </c>
      <c r="C1149" s="295">
        <v>189.44777111241703</v>
      </c>
    </row>
    <row r="1150" spans="2:3" x14ac:dyDescent="0.25">
      <c r="B1150" s="294">
        <v>1085</v>
      </c>
      <c r="C1150" s="295">
        <v>118.41087540890025</v>
      </c>
    </row>
    <row r="1151" spans="2:3" x14ac:dyDescent="0.25">
      <c r="B1151" s="294">
        <v>1086</v>
      </c>
      <c r="C1151" s="295">
        <v>151.24597319178824</v>
      </c>
    </row>
    <row r="1152" spans="2:3" x14ac:dyDescent="0.25">
      <c r="B1152" s="294">
        <v>1087</v>
      </c>
      <c r="C1152" s="295">
        <v>95.54581341294508</v>
      </c>
    </row>
    <row r="1153" spans="2:3" x14ac:dyDescent="0.25">
      <c r="B1153" s="294">
        <v>1088</v>
      </c>
      <c r="C1153" s="295">
        <v>112.75994183130284</v>
      </c>
    </row>
    <row r="1154" spans="2:3" x14ac:dyDescent="0.25">
      <c r="B1154" s="294">
        <v>1089</v>
      </c>
      <c r="C1154" s="295">
        <v>140.53459594137047</v>
      </c>
    </row>
    <row r="1155" spans="2:3" x14ac:dyDescent="0.25">
      <c r="B1155" s="294">
        <v>1090</v>
      </c>
      <c r="C1155" s="295">
        <v>139.86385638072034</v>
      </c>
    </row>
    <row r="1156" spans="2:3" x14ac:dyDescent="0.25">
      <c r="B1156" s="294">
        <v>1091</v>
      </c>
      <c r="C1156" s="295">
        <v>69.446069086776291</v>
      </c>
    </row>
    <row r="1157" spans="2:3" x14ac:dyDescent="0.25">
      <c r="B1157" s="294">
        <v>1092</v>
      </c>
      <c r="C1157" s="295">
        <v>131.10290421396439</v>
      </c>
    </row>
    <row r="1158" spans="2:3" x14ac:dyDescent="0.25">
      <c r="B1158" s="294">
        <v>1093</v>
      </c>
      <c r="C1158" s="295">
        <v>89.748541934081175</v>
      </c>
    </row>
    <row r="1159" spans="2:3" x14ac:dyDescent="0.25">
      <c r="B1159" s="294">
        <v>1094</v>
      </c>
      <c r="C1159" s="295">
        <v>153.2487845286964</v>
      </c>
    </row>
    <row r="1160" spans="2:3" x14ac:dyDescent="0.25">
      <c r="B1160" s="294">
        <v>1095</v>
      </c>
      <c r="C1160" s="295">
        <v>110.52376163931638</v>
      </c>
    </row>
    <row r="1161" spans="2:3" x14ac:dyDescent="0.25">
      <c r="B1161" s="294">
        <v>1096</v>
      </c>
      <c r="C1161" s="295">
        <v>136.55729823768456</v>
      </c>
    </row>
    <row r="1162" spans="2:3" x14ac:dyDescent="0.25">
      <c r="B1162" s="294">
        <v>1097</v>
      </c>
      <c r="C1162" s="295">
        <v>186.16971361611763</v>
      </c>
    </row>
    <row r="1163" spans="2:3" x14ac:dyDescent="0.25">
      <c r="B1163" s="294">
        <v>1098</v>
      </c>
      <c r="C1163" s="295">
        <v>91.416690803798161</v>
      </c>
    </row>
    <row r="1164" spans="2:3" x14ac:dyDescent="0.25">
      <c r="B1164" s="294">
        <v>1099</v>
      </c>
      <c r="C1164" s="295">
        <v>86.156682706043426</v>
      </c>
    </row>
    <row r="1165" spans="2:3" x14ac:dyDescent="0.25">
      <c r="B1165" s="294">
        <v>1100</v>
      </c>
      <c r="C1165" s="295">
        <v>90.848001180713212</v>
      </c>
    </row>
    <row r="1166" spans="2:3" x14ac:dyDescent="0.25">
      <c r="B1166" s="294">
        <v>1101</v>
      </c>
      <c r="C1166" s="295">
        <v>188.2349536547467</v>
      </c>
    </row>
    <row r="1167" spans="2:3" x14ac:dyDescent="0.25">
      <c r="B1167" s="294">
        <v>1102</v>
      </c>
      <c r="C1167" s="295">
        <v>187.09768288748006</v>
      </c>
    </row>
    <row r="1168" spans="2:3" x14ac:dyDescent="0.25">
      <c r="B1168" s="294">
        <v>1103</v>
      </c>
      <c r="C1168" s="295">
        <v>120.82998471373139</v>
      </c>
    </row>
    <row r="1169" spans="2:3" x14ac:dyDescent="0.25">
      <c r="B1169" s="294">
        <v>1104</v>
      </c>
      <c r="C1169" s="295">
        <v>92.192121631794237</v>
      </c>
    </row>
    <row r="1170" spans="2:3" x14ac:dyDescent="0.25">
      <c r="B1170" s="294">
        <v>1105</v>
      </c>
      <c r="C1170" s="295">
        <v>135.9394112395716</v>
      </c>
    </row>
    <row r="1171" spans="2:3" x14ac:dyDescent="0.25">
      <c r="B1171" s="294">
        <v>1106</v>
      </c>
      <c r="C1171" s="295">
        <v>120.92220183853621</v>
      </c>
    </row>
    <row r="1172" spans="2:3" x14ac:dyDescent="0.25">
      <c r="B1172" s="294">
        <v>1107</v>
      </c>
      <c r="C1172" s="295">
        <v>130.11742551146375</v>
      </c>
    </row>
    <row r="1173" spans="2:3" x14ac:dyDescent="0.25">
      <c r="B1173" s="294">
        <v>1108</v>
      </c>
      <c r="C1173" s="295">
        <v>76.169283797973407</v>
      </c>
    </row>
    <row r="1174" spans="2:3" x14ac:dyDescent="0.25">
      <c r="B1174" s="294">
        <v>1109</v>
      </c>
      <c r="C1174" s="295">
        <v>96.186592496827956</v>
      </c>
    </row>
    <row r="1175" spans="2:3" x14ac:dyDescent="0.25">
      <c r="B1175" s="294">
        <v>1110</v>
      </c>
      <c r="C1175" s="295">
        <v>79.294191615840077</v>
      </c>
    </row>
    <row r="1176" spans="2:3" x14ac:dyDescent="0.25">
      <c r="B1176" s="294">
        <v>1111</v>
      </c>
      <c r="C1176" s="295">
        <v>119.63079091511111</v>
      </c>
    </row>
    <row r="1177" spans="2:3" x14ac:dyDescent="0.25">
      <c r="B1177" s="294">
        <v>1112</v>
      </c>
      <c r="C1177" s="295">
        <v>102.52696842773668</v>
      </c>
    </row>
    <row r="1178" spans="2:3" x14ac:dyDescent="0.25">
      <c r="B1178" s="294">
        <v>1113</v>
      </c>
      <c r="C1178" s="295">
        <v>111.23642857022608</v>
      </c>
    </row>
    <row r="1179" spans="2:3" x14ac:dyDescent="0.25">
      <c r="B1179" s="294">
        <v>1114</v>
      </c>
      <c r="C1179" s="295">
        <v>161.08814668886117</v>
      </c>
    </row>
    <row r="1180" spans="2:3" x14ac:dyDescent="0.25">
      <c r="B1180" s="294">
        <v>1115</v>
      </c>
      <c r="C1180" s="295">
        <v>113.86714381996185</v>
      </c>
    </row>
    <row r="1181" spans="2:3" x14ac:dyDescent="0.25">
      <c r="B1181" s="294">
        <v>1116</v>
      </c>
      <c r="C1181" s="295">
        <v>148.76771220618707</v>
      </c>
    </row>
    <row r="1182" spans="2:3" x14ac:dyDescent="0.25">
      <c r="B1182" s="294">
        <v>1117</v>
      </c>
      <c r="C1182" s="295">
        <v>131.67793649675664</v>
      </c>
    </row>
    <row r="1183" spans="2:3" x14ac:dyDescent="0.25">
      <c r="B1183" s="294">
        <v>1118</v>
      </c>
      <c r="C1183" s="295">
        <v>129.86763495549894</v>
      </c>
    </row>
    <row r="1184" spans="2:3" x14ac:dyDescent="0.25">
      <c r="B1184" s="294">
        <v>1119</v>
      </c>
      <c r="C1184" s="295">
        <v>151.69980133647556</v>
      </c>
    </row>
    <row r="1185" spans="2:3" x14ac:dyDescent="0.25">
      <c r="B1185" s="294">
        <v>1120</v>
      </c>
      <c r="C1185" s="295">
        <v>133.6154890163582</v>
      </c>
    </row>
    <row r="1186" spans="2:3" x14ac:dyDescent="0.25">
      <c r="B1186" s="294">
        <v>1121</v>
      </c>
      <c r="C1186" s="295">
        <v>193.20768168068457</v>
      </c>
    </row>
    <row r="1187" spans="2:3" x14ac:dyDescent="0.25">
      <c r="B1187" s="294">
        <v>1122</v>
      </c>
      <c r="C1187" s="295">
        <v>141.18720268620672</v>
      </c>
    </row>
    <row r="1188" spans="2:3" x14ac:dyDescent="0.25">
      <c r="B1188" s="294">
        <v>1123</v>
      </c>
      <c r="C1188" s="295">
        <v>131.2184626266621</v>
      </c>
    </row>
    <row r="1189" spans="2:3" x14ac:dyDescent="0.25">
      <c r="B1189" s="294">
        <v>1124</v>
      </c>
      <c r="C1189" s="295">
        <v>159.02925075776699</v>
      </c>
    </row>
    <row r="1190" spans="2:3" x14ac:dyDescent="0.25">
      <c r="B1190" s="294">
        <v>1125</v>
      </c>
      <c r="C1190" s="295">
        <v>182.08062002322242</v>
      </c>
    </row>
    <row r="1191" spans="2:3" x14ac:dyDescent="0.25">
      <c r="B1191" s="294">
        <v>1126</v>
      </c>
      <c r="C1191" s="295">
        <v>162.86605687926783</v>
      </c>
    </row>
    <row r="1192" spans="2:3" x14ac:dyDescent="0.25">
      <c r="B1192" s="294">
        <v>1127</v>
      </c>
      <c r="C1192" s="295">
        <v>90.091685338392324</v>
      </c>
    </row>
    <row r="1193" spans="2:3" x14ac:dyDescent="0.25">
      <c r="B1193" s="294">
        <v>1128</v>
      </c>
      <c r="C1193" s="295">
        <v>193.24035694197431</v>
      </c>
    </row>
    <row r="1194" spans="2:3" x14ac:dyDescent="0.25">
      <c r="B1194" s="294">
        <v>1129</v>
      </c>
      <c r="C1194" s="295">
        <v>179.37788091484117</v>
      </c>
    </row>
    <row r="1195" spans="2:3" x14ac:dyDescent="0.25">
      <c r="B1195" s="294">
        <v>1130</v>
      </c>
      <c r="C1195" s="295">
        <v>158.13089841977489</v>
      </c>
    </row>
    <row r="1196" spans="2:3" x14ac:dyDescent="0.25">
      <c r="B1196" s="294">
        <v>1131</v>
      </c>
      <c r="C1196" s="295">
        <v>85.244867866493223</v>
      </c>
    </row>
    <row r="1197" spans="2:3" x14ac:dyDescent="0.25">
      <c r="B1197" s="294">
        <v>1132</v>
      </c>
      <c r="C1197" s="295">
        <v>69.242016675260103</v>
      </c>
    </row>
    <row r="1198" spans="2:3" x14ac:dyDescent="0.25">
      <c r="B1198" s="294">
        <v>1133</v>
      </c>
      <c r="C1198" s="295">
        <v>74.845299211630277</v>
      </c>
    </row>
    <row r="1199" spans="2:3" x14ac:dyDescent="0.25">
      <c r="B1199" s="294">
        <v>1134</v>
      </c>
      <c r="C1199" s="295">
        <v>89.252164945478754</v>
      </c>
    </row>
    <row r="1200" spans="2:3" x14ac:dyDescent="0.25">
      <c r="B1200" s="294">
        <v>1135</v>
      </c>
      <c r="C1200" s="295">
        <v>86.196579715012163</v>
      </c>
    </row>
    <row r="1201" spans="2:3" x14ac:dyDescent="0.25">
      <c r="B1201" s="294">
        <v>1136</v>
      </c>
      <c r="C1201" s="295">
        <v>87.548615001817581</v>
      </c>
    </row>
    <row r="1202" spans="2:3" x14ac:dyDescent="0.25">
      <c r="B1202" s="294">
        <v>1137</v>
      </c>
      <c r="C1202" s="295">
        <v>145.24405581045085</v>
      </c>
    </row>
    <row r="1203" spans="2:3" x14ac:dyDescent="0.25">
      <c r="B1203" s="294">
        <v>1138</v>
      </c>
      <c r="C1203" s="295">
        <v>120.77809986908696</v>
      </c>
    </row>
    <row r="1204" spans="2:3" x14ac:dyDescent="0.25">
      <c r="B1204" s="294">
        <v>1139</v>
      </c>
      <c r="C1204" s="295">
        <v>122.01057777001689</v>
      </c>
    </row>
    <row r="1205" spans="2:3" x14ac:dyDescent="0.25">
      <c r="B1205" s="294">
        <v>1140</v>
      </c>
      <c r="C1205" s="295">
        <v>192.3897265396082</v>
      </c>
    </row>
    <row r="1206" spans="2:3" x14ac:dyDescent="0.25">
      <c r="B1206" s="294">
        <v>1141</v>
      </c>
      <c r="C1206" s="295">
        <v>129.27901896424254</v>
      </c>
    </row>
    <row r="1207" spans="2:3" x14ac:dyDescent="0.25">
      <c r="B1207" s="294">
        <v>1142</v>
      </c>
      <c r="C1207" s="295">
        <v>117.01811480321592</v>
      </c>
    </row>
    <row r="1208" spans="2:3" x14ac:dyDescent="0.25">
      <c r="B1208" s="294">
        <v>1143</v>
      </c>
      <c r="C1208" s="295">
        <v>168.53135811491524</v>
      </c>
    </row>
    <row r="1209" spans="2:3" x14ac:dyDescent="0.25">
      <c r="B1209" s="294">
        <v>1144</v>
      </c>
      <c r="C1209" s="295">
        <v>117.12517390281926</v>
      </c>
    </row>
    <row r="1210" spans="2:3" x14ac:dyDescent="0.25">
      <c r="B1210" s="294">
        <v>1145</v>
      </c>
      <c r="C1210" s="295">
        <v>134.07777901254181</v>
      </c>
    </row>
    <row r="1211" spans="2:3" x14ac:dyDescent="0.25">
      <c r="B1211" s="294">
        <v>1146</v>
      </c>
      <c r="C1211" s="295">
        <v>76.656394634298152</v>
      </c>
    </row>
    <row r="1212" spans="2:3" x14ac:dyDescent="0.25">
      <c r="B1212" s="294">
        <v>1147</v>
      </c>
      <c r="C1212" s="295">
        <v>160.04921640255941</v>
      </c>
    </row>
    <row r="1213" spans="2:3" x14ac:dyDescent="0.25">
      <c r="B1213" s="294">
        <v>1148</v>
      </c>
      <c r="C1213" s="295">
        <v>79.614902121708909</v>
      </c>
    </row>
    <row r="1214" spans="2:3" x14ac:dyDescent="0.25">
      <c r="B1214" s="294">
        <v>1149</v>
      </c>
      <c r="C1214" s="295">
        <v>87.290793648361074</v>
      </c>
    </row>
    <row r="1215" spans="2:3" x14ac:dyDescent="0.25">
      <c r="B1215" s="294">
        <v>1150</v>
      </c>
      <c r="C1215" s="295">
        <v>172.98486416445155</v>
      </c>
    </row>
    <row r="1216" spans="2:3" x14ac:dyDescent="0.25">
      <c r="B1216" s="294">
        <v>1151</v>
      </c>
      <c r="C1216" s="295">
        <v>118.96936933912122</v>
      </c>
    </row>
    <row r="1217" spans="2:3" x14ac:dyDescent="0.25">
      <c r="B1217" s="294">
        <v>1152</v>
      </c>
      <c r="C1217" s="295">
        <v>91.592395659669364</v>
      </c>
    </row>
    <row r="1218" spans="2:3" x14ac:dyDescent="0.25">
      <c r="B1218" s="294">
        <v>1153</v>
      </c>
      <c r="C1218" s="295">
        <v>171.5597330389414</v>
      </c>
    </row>
    <row r="1219" spans="2:3" x14ac:dyDescent="0.25">
      <c r="B1219" s="294">
        <v>1154</v>
      </c>
      <c r="C1219" s="295">
        <v>154.75771560414995</v>
      </c>
    </row>
    <row r="1220" spans="2:3" x14ac:dyDescent="0.25">
      <c r="B1220" s="294">
        <v>1155</v>
      </c>
      <c r="C1220" s="295">
        <v>139.54866537343938</v>
      </c>
    </row>
    <row r="1221" spans="2:3" x14ac:dyDescent="0.25">
      <c r="B1221" s="294">
        <v>1156</v>
      </c>
      <c r="C1221" s="295">
        <v>153.97006355303606</v>
      </c>
    </row>
    <row r="1222" spans="2:3" x14ac:dyDescent="0.25">
      <c r="B1222" s="294">
        <v>1157</v>
      </c>
      <c r="C1222" s="295">
        <v>97.937258872460532</v>
      </c>
    </row>
    <row r="1223" spans="2:3" x14ac:dyDescent="0.25">
      <c r="B1223" s="294">
        <v>1158</v>
      </c>
      <c r="C1223" s="295">
        <v>167.33176302873696</v>
      </c>
    </row>
    <row r="1224" spans="2:3" x14ac:dyDescent="0.25">
      <c r="B1224" s="294">
        <v>1159</v>
      </c>
      <c r="C1224" s="295">
        <v>88.242053787960828</v>
      </c>
    </row>
    <row r="1225" spans="2:3" x14ac:dyDescent="0.25">
      <c r="B1225" s="294">
        <v>1160</v>
      </c>
      <c r="C1225" s="295">
        <v>123.68991325485077</v>
      </c>
    </row>
    <row r="1226" spans="2:3" x14ac:dyDescent="0.25">
      <c r="B1226" s="294">
        <v>1161</v>
      </c>
      <c r="C1226" s="295">
        <v>99.62960685162605</v>
      </c>
    </row>
    <row r="1227" spans="2:3" x14ac:dyDescent="0.25">
      <c r="B1227" s="294">
        <v>1162</v>
      </c>
      <c r="C1227" s="295">
        <v>148.273188593143</v>
      </c>
    </row>
    <row r="1228" spans="2:3" x14ac:dyDescent="0.25">
      <c r="B1228" s="294">
        <v>1163</v>
      </c>
      <c r="C1228" s="295">
        <v>112.07409352394505</v>
      </c>
    </row>
    <row r="1229" spans="2:3" x14ac:dyDescent="0.25">
      <c r="B1229" s="294">
        <v>1164</v>
      </c>
      <c r="C1229" s="295">
        <v>103.51950789525908</v>
      </c>
    </row>
    <row r="1230" spans="2:3" x14ac:dyDescent="0.25">
      <c r="B1230" s="294">
        <v>1165</v>
      </c>
      <c r="C1230" s="295">
        <v>199.14079252373082</v>
      </c>
    </row>
    <row r="1231" spans="2:3" x14ac:dyDescent="0.25">
      <c r="B1231" s="294">
        <v>1166</v>
      </c>
      <c r="C1231" s="295">
        <v>208.81624767434403</v>
      </c>
    </row>
    <row r="1232" spans="2:3" x14ac:dyDescent="0.25">
      <c r="B1232" s="294">
        <v>1167</v>
      </c>
      <c r="C1232" s="295">
        <v>115.98359654326497</v>
      </c>
    </row>
    <row r="1233" spans="2:3" x14ac:dyDescent="0.25">
      <c r="B1233" s="294">
        <v>1168</v>
      </c>
      <c r="C1233" s="295">
        <v>155.76751406162953</v>
      </c>
    </row>
    <row r="1234" spans="2:3" x14ac:dyDescent="0.25">
      <c r="B1234" s="294">
        <v>1169</v>
      </c>
      <c r="C1234" s="295">
        <v>165.1086081133339</v>
      </c>
    </row>
    <row r="1235" spans="2:3" x14ac:dyDescent="0.25">
      <c r="B1235" s="294">
        <v>1170</v>
      </c>
      <c r="C1235" s="295">
        <v>153.53679789818059</v>
      </c>
    </row>
    <row r="1236" spans="2:3" x14ac:dyDescent="0.25">
      <c r="B1236" s="294">
        <v>1171</v>
      </c>
      <c r="C1236" s="295">
        <v>98.696807894855866</v>
      </c>
    </row>
    <row r="1237" spans="2:3" x14ac:dyDescent="0.25">
      <c r="B1237" s="294">
        <v>1172</v>
      </c>
      <c r="C1237" s="295">
        <v>126.92755030281278</v>
      </c>
    </row>
    <row r="1238" spans="2:3" x14ac:dyDescent="0.25">
      <c r="B1238" s="294">
        <v>1173</v>
      </c>
      <c r="C1238" s="295">
        <v>83.691904012686734</v>
      </c>
    </row>
    <row r="1239" spans="2:3" x14ac:dyDescent="0.25">
      <c r="B1239" s="294">
        <v>1174</v>
      </c>
      <c r="C1239" s="295">
        <v>147.61042535953567</v>
      </c>
    </row>
    <row r="1240" spans="2:3" x14ac:dyDescent="0.25">
      <c r="B1240" s="294">
        <v>1175</v>
      </c>
      <c r="C1240" s="295">
        <v>84.693896125094696</v>
      </c>
    </row>
    <row r="1241" spans="2:3" x14ac:dyDescent="0.25">
      <c r="B1241" s="294">
        <v>1176</v>
      </c>
      <c r="C1241" s="295">
        <v>113.72128277936406</v>
      </c>
    </row>
    <row r="1242" spans="2:3" x14ac:dyDescent="0.25">
      <c r="B1242" s="294">
        <v>1177</v>
      </c>
      <c r="C1242" s="295">
        <v>180.5362798509527</v>
      </c>
    </row>
    <row r="1243" spans="2:3" x14ac:dyDescent="0.25">
      <c r="B1243" s="294">
        <v>1178</v>
      </c>
      <c r="C1243" s="295">
        <v>159.50114853559248</v>
      </c>
    </row>
    <row r="1244" spans="2:3" x14ac:dyDescent="0.25">
      <c r="B1244" s="294">
        <v>1179</v>
      </c>
      <c r="C1244" s="295">
        <v>103.90153881903424</v>
      </c>
    </row>
    <row r="1245" spans="2:3" x14ac:dyDescent="0.25">
      <c r="B1245" s="294">
        <v>1180</v>
      </c>
      <c r="C1245" s="295">
        <v>160.7568796462599</v>
      </c>
    </row>
    <row r="1246" spans="2:3" x14ac:dyDescent="0.25">
      <c r="B1246" s="294">
        <v>1181</v>
      </c>
      <c r="C1246" s="295">
        <v>84.476776242195612</v>
      </c>
    </row>
    <row r="1247" spans="2:3" x14ac:dyDescent="0.25">
      <c r="B1247" s="294">
        <v>1182</v>
      </c>
      <c r="C1247" s="295">
        <v>98.964018943135045</v>
      </c>
    </row>
    <row r="1248" spans="2:3" x14ac:dyDescent="0.25">
      <c r="B1248" s="294">
        <v>1183</v>
      </c>
      <c r="C1248" s="295">
        <v>86.328422155709248</v>
      </c>
    </row>
    <row r="1249" spans="2:3" x14ac:dyDescent="0.25">
      <c r="B1249" s="294">
        <v>1184</v>
      </c>
      <c r="C1249" s="295">
        <v>127.42206706309985</v>
      </c>
    </row>
    <row r="1250" spans="2:3" x14ac:dyDescent="0.25">
      <c r="B1250" s="294">
        <v>1185</v>
      </c>
      <c r="C1250" s="295">
        <v>162.7160509215214</v>
      </c>
    </row>
    <row r="1251" spans="2:3" x14ac:dyDescent="0.25">
      <c r="B1251" s="294">
        <v>1186</v>
      </c>
      <c r="C1251" s="295">
        <v>94.295180820207833</v>
      </c>
    </row>
    <row r="1252" spans="2:3" x14ac:dyDescent="0.25">
      <c r="B1252" s="294">
        <v>1187</v>
      </c>
      <c r="C1252" s="295">
        <v>119.989088637989</v>
      </c>
    </row>
    <row r="1253" spans="2:3" x14ac:dyDescent="0.25">
      <c r="B1253" s="294">
        <v>1188</v>
      </c>
      <c r="C1253" s="295">
        <v>115.82101062739683</v>
      </c>
    </row>
    <row r="1254" spans="2:3" x14ac:dyDescent="0.25">
      <c r="B1254" s="294">
        <v>1189</v>
      </c>
      <c r="C1254" s="295">
        <v>103.36045131188209</v>
      </c>
    </row>
    <row r="1255" spans="2:3" x14ac:dyDescent="0.25">
      <c r="B1255" s="294">
        <v>1190</v>
      </c>
      <c r="C1255" s="295">
        <v>135.22705037500495</v>
      </c>
    </row>
    <row r="1256" spans="2:3" x14ac:dyDescent="0.25">
      <c r="B1256" s="294">
        <v>1191</v>
      </c>
      <c r="C1256" s="295">
        <v>103.41624916902742</v>
      </c>
    </row>
    <row r="1257" spans="2:3" x14ac:dyDescent="0.25">
      <c r="B1257" s="294">
        <v>1192</v>
      </c>
      <c r="C1257" s="295">
        <v>146.46950355935058</v>
      </c>
    </row>
    <row r="1258" spans="2:3" x14ac:dyDescent="0.25">
      <c r="B1258" s="294">
        <v>1193</v>
      </c>
      <c r="C1258" s="295">
        <v>163.74538175635166</v>
      </c>
    </row>
    <row r="1259" spans="2:3" x14ac:dyDescent="0.25">
      <c r="B1259" s="294">
        <v>1194</v>
      </c>
      <c r="C1259" s="295">
        <v>143.68630998646626</v>
      </c>
    </row>
    <row r="1260" spans="2:3" x14ac:dyDescent="0.25">
      <c r="B1260" s="294">
        <v>1195</v>
      </c>
      <c r="C1260" s="295">
        <v>94.158157572091781</v>
      </c>
    </row>
    <row r="1261" spans="2:3" x14ac:dyDescent="0.25">
      <c r="B1261" s="294">
        <v>1196</v>
      </c>
      <c r="C1261" s="295">
        <v>95.900208564451802</v>
      </c>
    </row>
    <row r="1262" spans="2:3" x14ac:dyDescent="0.25">
      <c r="B1262" s="294">
        <v>1197</v>
      </c>
      <c r="C1262" s="295">
        <v>146.84281548318211</v>
      </c>
    </row>
    <row r="1263" spans="2:3" x14ac:dyDescent="0.25">
      <c r="B1263" s="294">
        <v>1198</v>
      </c>
      <c r="C1263" s="295">
        <v>164.79481071908666</v>
      </c>
    </row>
    <row r="1264" spans="2:3" x14ac:dyDescent="0.25">
      <c r="B1264" s="294">
        <v>1199</v>
      </c>
      <c r="C1264" s="295">
        <v>111.17041030370142</v>
      </c>
    </row>
    <row r="1265" spans="2:3" x14ac:dyDescent="0.25">
      <c r="B1265" s="294">
        <v>1200</v>
      </c>
      <c r="C1265" s="295">
        <v>206.59997384970436</v>
      </c>
    </row>
    <row r="1266" spans="2:3" x14ac:dyDescent="0.25">
      <c r="B1266" s="294">
        <v>1201</v>
      </c>
      <c r="C1266" s="295">
        <v>105.69422326432587</v>
      </c>
    </row>
    <row r="1267" spans="2:3" x14ac:dyDescent="0.25">
      <c r="B1267" s="294">
        <v>1202</v>
      </c>
      <c r="C1267" s="295">
        <v>182.1334887795139</v>
      </c>
    </row>
    <row r="1268" spans="2:3" x14ac:dyDescent="0.25">
      <c r="B1268" s="294">
        <v>1203</v>
      </c>
      <c r="C1268" s="295">
        <v>120.84360783355602</v>
      </c>
    </row>
    <row r="1269" spans="2:3" x14ac:dyDescent="0.25">
      <c r="B1269" s="294">
        <v>1204</v>
      </c>
      <c r="C1269" s="295">
        <v>101.76357854846313</v>
      </c>
    </row>
    <row r="1270" spans="2:3" x14ac:dyDescent="0.25">
      <c r="B1270" s="294">
        <v>1205</v>
      </c>
      <c r="C1270" s="295">
        <v>191.8296465404261</v>
      </c>
    </row>
    <row r="1271" spans="2:3" x14ac:dyDescent="0.25">
      <c r="B1271" s="294">
        <v>1206</v>
      </c>
      <c r="C1271" s="295">
        <v>138.28477622008381</v>
      </c>
    </row>
    <row r="1272" spans="2:3" x14ac:dyDescent="0.25">
      <c r="B1272" s="294">
        <v>1207</v>
      </c>
      <c r="C1272" s="295">
        <v>95.545036956965873</v>
      </c>
    </row>
    <row r="1273" spans="2:3" x14ac:dyDescent="0.25">
      <c r="B1273" s="294">
        <v>1208</v>
      </c>
      <c r="C1273" s="295">
        <v>175.77165863351814</v>
      </c>
    </row>
    <row r="1274" spans="2:3" x14ac:dyDescent="0.25">
      <c r="B1274" s="294">
        <v>1209</v>
      </c>
      <c r="C1274" s="295">
        <v>93.102442102724297</v>
      </c>
    </row>
    <row r="1275" spans="2:3" x14ac:dyDescent="0.25">
      <c r="B1275" s="294">
        <v>1210</v>
      </c>
      <c r="C1275" s="295">
        <v>146.7275354278575</v>
      </c>
    </row>
    <row r="1276" spans="2:3" x14ac:dyDescent="0.25">
      <c r="B1276" s="294">
        <v>1211</v>
      </c>
      <c r="C1276" s="295">
        <v>77.618449288627431</v>
      </c>
    </row>
    <row r="1277" spans="2:3" x14ac:dyDescent="0.25">
      <c r="B1277" s="294">
        <v>1212</v>
      </c>
      <c r="C1277" s="295">
        <v>116.70914702862153</v>
      </c>
    </row>
    <row r="1278" spans="2:3" x14ac:dyDescent="0.25">
      <c r="B1278" s="294">
        <v>1213</v>
      </c>
      <c r="C1278" s="295">
        <v>110.45559520234868</v>
      </c>
    </row>
    <row r="1279" spans="2:3" x14ac:dyDescent="0.25">
      <c r="B1279" s="294">
        <v>1214</v>
      </c>
      <c r="C1279" s="295">
        <v>202.96198858007867</v>
      </c>
    </row>
    <row r="1280" spans="2:3" x14ac:dyDescent="0.25">
      <c r="B1280" s="294">
        <v>1215</v>
      </c>
      <c r="C1280" s="295">
        <v>100.88614077903972</v>
      </c>
    </row>
    <row r="1281" spans="2:3" x14ac:dyDescent="0.25">
      <c r="B1281" s="294">
        <v>1216</v>
      </c>
      <c r="C1281" s="295">
        <v>78.134107324749905</v>
      </c>
    </row>
    <row r="1282" spans="2:3" x14ac:dyDescent="0.25">
      <c r="B1282" s="294">
        <v>1217</v>
      </c>
      <c r="C1282" s="295">
        <v>151.71852772210582</v>
      </c>
    </row>
    <row r="1283" spans="2:3" x14ac:dyDescent="0.25">
      <c r="B1283" s="294">
        <v>1218</v>
      </c>
      <c r="C1283" s="295">
        <v>92.817700303982136</v>
      </c>
    </row>
    <row r="1284" spans="2:3" x14ac:dyDescent="0.25">
      <c r="B1284" s="294">
        <v>1219</v>
      </c>
      <c r="C1284" s="295">
        <v>154.42729306781484</v>
      </c>
    </row>
    <row r="1285" spans="2:3" x14ac:dyDescent="0.25">
      <c r="B1285" s="294">
        <v>1220</v>
      </c>
      <c r="C1285" s="295">
        <v>119.44401599255832</v>
      </c>
    </row>
    <row r="1286" spans="2:3" x14ac:dyDescent="0.25">
      <c r="B1286" s="294">
        <v>1221</v>
      </c>
      <c r="C1286" s="295">
        <v>122.3633757052279</v>
      </c>
    </row>
    <row r="1287" spans="2:3" x14ac:dyDescent="0.25">
      <c r="B1287" s="294">
        <v>1222</v>
      </c>
      <c r="C1287" s="295">
        <v>81.236757630741991</v>
      </c>
    </row>
    <row r="1288" spans="2:3" x14ac:dyDescent="0.25">
      <c r="B1288" s="294">
        <v>1223</v>
      </c>
      <c r="C1288" s="295">
        <v>149.41810206373654</v>
      </c>
    </row>
    <row r="1289" spans="2:3" x14ac:dyDescent="0.25">
      <c r="B1289" s="294">
        <v>1224</v>
      </c>
      <c r="C1289" s="295">
        <v>121.23733149324894</v>
      </c>
    </row>
    <row r="1290" spans="2:3" x14ac:dyDescent="0.25">
      <c r="B1290" s="294">
        <v>1225</v>
      </c>
      <c r="C1290" s="295">
        <v>121.75062681884489</v>
      </c>
    </row>
    <row r="1291" spans="2:3" x14ac:dyDescent="0.25">
      <c r="B1291" s="294">
        <v>1226</v>
      </c>
      <c r="C1291" s="295">
        <v>132.13706875733425</v>
      </c>
    </row>
    <row r="1292" spans="2:3" x14ac:dyDescent="0.25">
      <c r="B1292" s="294">
        <v>1227</v>
      </c>
      <c r="C1292" s="295">
        <v>164.81978983365889</v>
      </c>
    </row>
    <row r="1293" spans="2:3" x14ac:dyDescent="0.25">
      <c r="B1293" s="294">
        <v>1228</v>
      </c>
      <c r="C1293" s="295">
        <v>114.87059711657923</v>
      </c>
    </row>
    <row r="1294" spans="2:3" x14ac:dyDescent="0.25">
      <c r="B1294" s="294">
        <v>1229</v>
      </c>
      <c r="C1294" s="295">
        <v>88.237269839678646</v>
      </c>
    </row>
    <row r="1295" spans="2:3" x14ac:dyDescent="0.25">
      <c r="B1295" s="294">
        <v>1230</v>
      </c>
      <c r="C1295" s="295">
        <v>93.035592018932988</v>
      </c>
    </row>
    <row r="1296" spans="2:3" x14ac:dyDescent="0.25">
      <c r="B1296" s="294">
        <v>1231</v>
      </c>
      <c r="C1296" s="295">
        <v>93.275586641731053</v>
      </c>
    </row>
    <row r="1297" spans="2:3" x14ac:dyDescent="0.25">
      <c r="B1297" s="294">
        <v>1232</v>
      </c>
      <c r="C1297" s="295">
        <v>125.61636305107642</v>
      </c>
    </row>
    <row r="1298" spans="2:3" x14ac:dyDescent="0.25">
      <c r="B1298" s="294">
        <v>1233</v>
      </c>
      <c r="C1298" s="295">
        <v>117.05346077556798</v>
      </c>
    </row>
    <row r="1299" spans="2:3" x14ac:dyDescent="0.25">
      <c r="B1299" s="294">
        <v>1234</v>
      </c>
      <c r="C1299" s="295">
        <v>153.64532092727009</v>
      </c>
    </row>
    <row r="1300" spans="2:3" x14ac:dyDescent="0.25">
      <c r="B1300" s="294">
        <v>1235</v>
      </c>
      <c r="C1300" s="295">
        <v>107.38905676137165</v>
      </c>
    </row>
    <row r="1301" spans="2:3" x14ac:dyDescent="0.25">
      <c r="B1301" s="294">
        <v>1236</v>
      </c>
      <c r="C1301" s="295">
        <v>114.88586467209134</v>
      </c>
    </row>
    <row r="1302" spans="2:3" x14ac:dyDescent="0.25">
      <c r="B1302" s="294">
        <v>1237</v>
      </c>
      <c r="C1302" s="295">
        <v>137.21119112088422</v>
      </c>
    </row>
    <row r="1303" spans="2:3" x14ac:dyDescent="0.25">
      <c r="B1303" s="294">
        <v>1238</v>
      </c>
      <c r="C1303" s="295">
        <v>150.92868687509258</v>
      </c>
    </row>
    <row r="1304" spans="2:3" x14ac:dyDescent="0.25">
      <c r="B1304" s="294">
        <v>1239</v>
      </c>
      <c r="C1304" s="295">
        <v>82.452599883245924</v>
      </c>
    </row>
    <row r="1305" spans="2:3" x14ac:dyDescent="0.25">
      <c r="B1305" s="294">
        <v>1240</v>
      </c>
      <c r="C1305" s="295">
        <v>81.443674633238246</v>
      </c>
    </row>
    <row r="1306" spans="2:3" x14ac:dyDescent="0.25">
      <c r="B1306" s="294">
        <v>1241</v>
      </c>
      <c r="C1306" s="295">
        <v>125.75028490148713</v>
      </c>
    </row>
    <row r="1307" spans="2:3" x14ac:dyDescent="0.25">
      <c r="B1307" s="294">
        <v>1242</v>
      </c>
      <c r="C1307" s="295">
        <v>101.56084361405047</v>
      </c>
    </row>
    <row r="1308" spans="2:3" x14ac:dyDescent="0.25">
      <c r="B1308" s="294">
        <v>1243</v>
      </c>
      <c r="C1308" s="295">
        <v>134.14896482593866</v>
      </c>
    </row>
    <row r="1309" spans="2:3" x14ac:dyDescent="0.25">
      <c r="B1309" s="294">
        <v>1244</v>
      </c>
      <c r="C1309" s="295">
        <v>180.94632150865448</v>
      </c>
    </row>
    <row r="1310" spans="2:3" x14ac:dyDescent="0.25">
      <c r="B1310" s="294">
        <v>1245</v>
      </c>
      <c r="C1310" s="295">
        <v>98.095317007712254</v>
      </c>
    </row>
    <row r="1311" spans="2:3" x14ac:dyDescent="0.25">
      <c r="B1311" s="294">
        <v>1246</v>
      </c>
      <c r="C1311" s="295">
        <v>109.42662000852398</v>
      </c>
    </row>
    <row r="1312" spans="2:3" x14ac:dyDescent="0.25">
      <c r="B1312" s="294">
        <v>1247</v>
      </c>
      <c r="C1312" s="295">
        <v>126.94939228450077</v>
      </c>
    </row>
    <row r="1313" spans="2:3" x14ac:dyDescent="0.25">
      <c r="B1313" s="294">
        <v>1248</v>
      </c>
      <c r="C1313" s="295">
        <v>97.537191290831089</v>
      </c>
    </row>
    <row r="1314" spans="2:3" x14ac:dyDescent="0.25">
      <c r="B1314" s="294">
        <v>1249</v>
      </c>
      <c r="C1314" s="295">
        <v>153.7080152929928</v>
      </c>
    </row>
    <row r="1315" spans="2:3" x14ac:dyDescent="0.25">
      <c r="B1315" s="294">
        <v>1250</v>
      </c>
      <c r="C1315" s="295">
        <v>109.31242466260851</v>
      </c>
    </row>
    <row r="1316" spans="2:3" x14ac:dyDescent="0.25">
      <c r="B1316" s="294">
        <v>1251</v>
      </c>
      <c r="C1316" s="295">
        <v>94.387107234970955</v>
      </c>
    </row>
    <row r="1317" spans="2:3" x14ac:dyDescent="0.25">
      <c r="B1317" s="294">
        <v>1252</v>
      </c>
      <c r="C1317" s="295">
        <v>116.94385255069054</v>
      </c>
    </row>
    <row r="1318" spans="2:3" x14ac:dyDescent="0.25">
      <c r="B1318" s="294">
        <v>1253</v>
      </c>
      <c r="C1318" s="295">
        <v>122.55885728126069</v>
      </c>
    </row>
    <row r="1319" spans="2:3" x14ac:dyDescent="0.25">
      <c r="B1319" s="294">
        <v>1254</v>
      </c>
      <c r="C1319" s="295">
        <v>132.98500428096764</v>
      </c>
    </row>
    <row r="1320" spans="2:3" x14ac:dyDescent="0.25">
      <c r="B1320" s="294">
        <v>1255</v>
      </c>
      <c r="C1320" s="295">
        <v>76.317390058181545</v>
      </c>
    </row>
    <row r="1321" spans="2:3" x14ac:dyDescent="0.25">
      <c r="B1321" s="294">
        <v>1256</v>
      </c>
      <c r="C1321" s="295">
        <v>151.0113193917056</v>
      </c>
    </row>
    <row r="1322" spans="2:3" x14ac:dyDescent="0.25">
      <c r="B1322" s="294">
        <v>1257</v>
      </c>
      <c r="C1322" s="295">
        <v>85.939997940686993</v>
      </c>
    </row>
    <row r="1323" spans="2:3" x14ac:dyDescent="0.25">
      <c r="B1323" s="294">
        <v>1258</v>
      </c>
      <c r="C1323" s="295">
        <v>82.048393450167779</v>
      </c>
    </row>
    <row r="1324" spans="2:3" x14ac:dyDescent="0.25">
      <c r="B1324" s="294">
        <v>1259</v>
      </c>
      <c r="C1324" s="295">
        <v>148.89113099629498</v>
      </c>
    </row>
    <row r="1325" spans="2:3" x14ac:dyDescent="0.25">
      <c r="B1325" s="294">
        <v>1260</v>
      </c>
      <c r="C1325" s="295">
        <v>160.74941332187242</v>
      </c>
    </row>
    <row r="1326" spans="2:3" x14ac:dyDescent="0.25">
      <c r="B1326" s="294">
        <v>1261</v>
      </c>
      <c r="C1326" s="295">
        <v>111.8609780127241</v>
      </c>
    </row>
    <row r="1327" spans="2:3" x14ac:dyDescent="0.25">
      <c r="B1327" s="294">
        <v>1262</v>
      </c>
      <c r="C1327" s="295">
        <v>184.28831361013047</v>
      </c>
    </row>
    <row r="1328" spans="2:3" x14ac:dyDescent="0.25">
      <c r="B1328" s="294">
        <v>1263</v>
      </c>
      <c r="C1328" s="295">
        <v>93.299059688116756</v>
      </c>
    </row>
    <row r="1329" spans="2:3" x14ac:dyDescent="0.25">
      <c r="B1329" s="294">
        <v>1264</v>
      </c>
      <c r="C1329" s="295">
        <v>102.2115632341353</v>
      </c>
    </row>
    <row r="1330" spans="2:3" x14ac:dyDescent="0.25">
      <c r="B1330" s="294">
        <v>1265</v>
      </c>
      <c r="C1330" s="295">
        <v>102.64758207176624</v>
      </c>
    </row>
    <row r="1331" spans="2:3" x14ac:dyDescent="0.25">
      <c r="B1331" s="294">
        <v>1266</v>
      </c>
      <c r="C1331" s="295">
        <v>85.004245326207155</v>
      </c>
    </row>
    <row r="1332" spans="2:3" x14ac:dyDescent="0.25">
      <c r="B1332" s="294">
        <v>1267</v>
      </c>
      <c r="C1332" s="295">
        <v>170.09037978342161</v>
      </c>
    </row>
    <row r="1333" spans="2:3" x14ac:dyDescent="0.25">
      <c r="B1333" s="294">
        <v>1268</v>
      </c>
      <c r="C1333" s="295">
        <v>90.182002217915439</v>
      </c>
    </row>
    <row r="1334" spans="2:3" x14ac:dyDescent="0.25">
      <c r="B1334" s="294">
        <v>1269</v>
      </c>
      <c r="C1334" s="295">
        <v>113.75603726454601</v>
      </c>
    </row>
    <row r="1335" spans="2:3" x14ac:dyDescent="0.25">
      <c r="B1335" s="294">
        <v>1270</v>
      </c>
      <c r="C1335" s="295">
        <v>145.34213702405214</v>
      </c>
    </row>
    <row r="1336" spans="2:3" x14ac:dyDescent="0.25">
      <c r="B1336" s="294">
        <v>1271</v>
      </c>
      <c r="C1336" s="295">
        <v>153.82406657606882</v>
      </c>
    </row>
    <row r="1337" spans="2:3" x14ac:dyDescent="0.25">
      <c r="B1337" s="294">
        <v>1272</v>
      </c>
      <c r="C1337" s="295">
        <v>120.50104837495186</v>
      </c>
    </row>
    <row r="1338" spans="2:3" x14ac:dyDescent="0.25">
      <c r="B1338" s="294">
        <v>1273</v>
      </c>
      <c r="C1338" s="295">
        <v>129.18813629757886</v>
      </c>
    </row>
    <row r="1339" spans="2:3" x14ac:dyDescent="0.25">
      <c r="B1339" s="294">
        <v>1274</v>
      </c>
      <c r="C1339" s="295">
        <v>122.96185719036642</v>
      </c>
    </row>
    <row r="1340" spans="2:3" x14ac:dyDescent="0.25">
      <c r="B1340" s="294">
        <v>1275</v>
      </c>
      <c r="C1340" s="295">
        <v>168.71756176663573</v>
      </c>
    </row>
    <row r="1341" spans="2:3" x14ac:dyDescent="0.25">
      <c r="B1341" s="294">
        <v>1276</v>
      </c>
      <c r="C1341" s="295">
        <v>154.92887123419726</v>
      </c>
    </row>
    <row r="1342" spans="2:3" x14ac:dyDescent="0.25">
      <c r="B1342" s="294">
        <v>1277</v>
      </c>
      <c r="C1342" s="295">
        <v>133.73879086047179</v>
      </c>
    </row>
    <row r="1343" spans="2:3" x14ac:dyDescent="0.25">
      <c r="B1343" s="294">
        <v>1278</v>
      </c>
      <c r="C1343" s="295">
        <v>115.66339546699268</v>
      </c>
    </row>
    <row r="1344" spans="2:3" x14ac:dyDescent="0.25">
      <c r="B1344" s="294">
        <v>1279</v>
      </c>
      <c r="C1344" s="295">
        <v>161.21911285820633</v>
      </c>
    </row>
    <row r="1345" spans="2:3" x14ac:dyDescent="0.25">
      <c r="B1345" s="294">
        <v>1280</v>
      </c>
      <c r="C1345" s="295">
        <v>110.00675966660259</v>
      </c>
    </row>
    <row r="1346" spans="2:3" x14ac:dyDescent="0.25">
      <c r="B1346" s="294">
        <v>1281</v>
      </c>
      <c r="C1346" s="295">
        <v>84.712392520807327</v>
      </c>
    </row>
    <row r="1347" spans="2:3" x14ac:dyDescent="0.25">
      <c r="B1347" s="294">
        <v>1282</v>
      </c>
      <c r="C1347" s="295">
        <v>118.75025825172183</v>
      </c>
    </row>
    <row r="1348" spans="2:3" x14ac:dyDescent="0.25">
      <c r="B1348" s="294">
        <v>1283</v>
      </c>
      <c r="C1348" s="295">
        <v>118.50464581669627</v>
      </c>
    </row>
    <row r="1349" spans="2:3" x14ac:dyDescent="0.25">
      <c r="B1349" s="294">
        <v>1284</v>
      </c>
      <c r="C1349" s="295">
        <v>123.38712453465378</v>
      </c>
    </row>
    <row r="1350" spans="2:3" x14ac:dyDescent="0.25">
      <c r="B1350" s="294">
        <v>1285</v>
      </c>
      <c r="C1350" s="295">
        <v>100.24787595392854</v>
      </c>
    </row>
    <row r="1351" spans="2:3" x14ac:dyDescent="0.25">
      <c r="B1351" s="294">
        <v>1286</v>
      </c>
      <c r="C1351" s="295">
        <v>132.69665276704637</v>
      </c>
    </row>
    <row r="1352" spans="2:3" x14ac:dyDescent="0.25">
      <c r="B1352" s="294">
        <v>1287</v>
      </c>
      <c r="C1352" s="295">
        <v>77.974026951460445</v>
      </c>
    </row>
    <row r="1353" spans="2:3" x14ac:dyDescent="0.25">
      <c r="B1353" s="294">
        <v>1288</v>
      </c>
      <c r="C1353" s="295">
        <v>100.24809980892498</v>
      </c>
    </row>
    <row r="1354" spans="2:3" x14ac:dyDescent="0.25">
      <c r="B1354" s="294">
        <v>1289</v>
      </c>
      <c r="C1354" s="295">
        <v>127.10213595848246</v>
      </c>
    </row>
    <row r="1355" spans="2:3" x14ac:dyDescent="0.25">
      <c r="B1355" s="294">
        <v>1290</v>
      </c>
      <c r="C1355" s="295">
        <v>160.60537887259812</v>
      </c>
    </row>
    <row r="1356" spans="2:3" x14ac:dyDescent="0.25">
      <c r="B1356" s="294">
        <v>1291</v>
      </c>
      <c r="C1356" s="295">
        <v>143.33761720560517</v>
      </c>
    </row>
    <row r="1357" spans="2:3" x14ac:dyDescent="0.25">
      <c r="B1357" s="294">
        <v>1292</v>
      </c>
      <c r="C1357" s="295">
        <v>155.62762809476129</v>
      </c>
    </row>
    <row r="1358" spans="2:3" x14ac:dyDescent="0.25">
      <c r="B1358" s="294">
        <v>1293</v>
      </c>
      <c r="C1358" s="295">
        <v>108.81630374592075</v>
      </c>
    </row>
    <row r="1359" spans="2:3" x14ac:dyDescent="0.25">
      <c r="B1359" s="294">
        <v>1294</v>
      </c>
      <c r="C1359" s="295">
        <v>134.87750209693746</v>
      </c>
    </row>
    <row r="1360" spans="2:3" x14ac:dyDescent="0.25">
      <c r="B1360" s="294">
        <v>1295</v>
      </c>
      <c r="C1360" s="295">
        <v>111.16427413762634</v>
      </c>
    </row>
    <row r="1361" spans="2:3" x14ac:dyDescent="0.25">
      <c r="B1361" s="294">
        <v>1296</v>
      </c>
      <c r="C1361" s="295">
        <v>194.97194160654411</v>
      </c>
    </row>
    <row r="1362" spans="2:3" x14ac:dyDescent="0.25">
      <c r="B1362" s="294">
        <v>1297</v>
      </c>
      <c r="C1362" s="295">
        <v>134.30347668908649</v>
      </c>
    </row>
    <row r="1363" spans="2:3" x14ac:dyDescent="0.25">
      <c r="B1363" s="294">
        <v>1298</v>
      </c>
      <c r="C1363" s="295">
        <v>91.25317761546934</v>
      </c>
    </row>
    <row r="1364" spans="2:3" x14ac:dyDescent="0.25">
      <c r="B1364" s="294">
        <v>1299</v>
      </c>
      <c r="C1364" s="295">
        <v>101.83294479728491</v>
      </c>
    </row>
    <row r="1365" spans="2:3" x14ac:dyDescent="0.25">
      <c r="B1365" s="294">
        <v>1300</v>
      </c>
      <c r="C1365" s="295">
        <v>111.17379323479193</v>
      </c>
    </row>
    <row r="1366" spans="2:3" x14ac:dyDescent="0.25">
      <c r="B1366" s="294">
        <v>1301</v>
      </c>
      <c r="C1366" s="295">
        <v>82.693521626497201</v>
      </c>
    </row>
    <row r="1367" spans="2:3" x14ac:dyDescent="0.25">
      <c r="B1367" s="294">
        <v>1302</v>
      </c>
      <c r="C1367" s="295">
        <v>87.462694020984941</v>
      </c>
    </row>
    <row r="1368" spans="2:3" x14ac:dyDescent="0.25">
      <c r="B1368" s="294">
        <v>1303</v>
      </c>
      <c r="C1368" s="295">
        <v>137.62110338132629</v>
      </c>
    </row>
    <row r="1369" spans="2:3" x14ac:dyDescent="0.25">
      <c r="B1369" s="294">
        <v>1304</v>
      </c>
      <c r="C1369" s="295">
        <v>111.88283619065206</v>
      </c>
    </row>
    <row r="1370" spans="2:3" x14ac:dyDescent="0.25">
      <c r="B1370" s="294">
        <v>1305</v>
      </c>
      <c r="C1370" s="295">
        <v>150.90193553406132</v>
      </c>
    </row>
    <row r="1371" spans="2:3" x14ac:dyDescent="0.25">
      <c r="B1371" s="294">
        <v>1306</v>
      </c>
      <c r="C1371" s="295">
        <v>91.729497277542407</v>
      </c>
    </row>
    <row r="1372" spans="2:3" x14ac:dyDescent="0.25">
      <c r="B1372" s="294">
        <v>1307</v>
      </c>
      <c r="C1372" s="295">
        <v>102.18678778403805</v>
      </c>
    </row>
    <row r="1373" spans="2:3" x14ac:dyDescent="0.25">
      <c r="B1373" s="294">
        <v>1308</v>
      </c>
      <c r="C1373" s="295">
        <v>119.45266243687237</v>
      </c>
    </row>
    <row r="1374" spans="2:3" x14ac:dyDescent="0.25">
      <c r="B1374" s="294">
        <v>1309</v>
      </c>
      <c r="C1374" s="295">
        <v>123.85622343067701</v>
      </c>
    </row>
    <row r="1375" spans="2:3" x14ac:dyDescent="0.25">
      <c r="B1375" s="294">
        <v>1310</v>
      </c>
      <c r="C1375" s="295">
        <v>155.47382130494299</v>
      </c>
    </row>
    <row r="1376" spans="2:3" x14ac:dyDescent="0.25">
      <c r="B1376" s="294">
        <v>1311</v>
      </c>
      <c r="C1376" s="295">
        <v>122.81494715736878</v>
      </c>
    </row>
    <row r="1377" spans="2:3" x14ac:dyDescent="0.25">
      <c r="B1377" s="294">
        <v>1312</v>
      </c>
      <c r="C1377" s="295">
        <v>117.55706870552859</v>
      </c>
    </row>
    <row r="1378" spans="2:3" x14ac:dyDescent="0.25">
      <c r="B1378" s="294">
        <v>1313</v>
      </c>
      <c r="C1378" s="295">
        <v>81.697083578293643</v>
      </c>
    </row>
    <row r="1379" spans="2:3" x14ac:dyDescent="0.25">
      <c r="B1379" s="294">
        <v>1314</v>
      </c>
      <c r="C1379" s="295">
        <v>89.034291685575965</v>
      </c>
    </row>
    <row r="1380" spans="2:3" x14ac:dyDescent="0.25">
      <c r="B1380" s="294">
        <v>1315</v>
      </c>
      <c r="C1380" s="295">
        <v>137.23048004004386</v>
      </c>
    </row>
    <row r="1381" spans="2:3" x14ac:dyDescent="0.25">
      <c r="B1381" s="294">
        <v>1316</v>
      </c>
      <c r="C1381" s="295">
        <v>134.32734830672496</v>
      </c>
    </row>
    <row r="1382" spans="2:3" x14ac:dyDescent="0.25">
      <c r="B1382" s="294">
        <v>1317</v>
      </c>
      <c r="C1382" s="295">
        <v>116.96529917508548</v>
      </c>
    </row>
    <row r="1383" spans="2:3" x14ac:dyDescent="0.25">
      <c r="B1383" s="294">
        <v>1318</v>
      </c>
      <c r="C1383" s="295">
        <v>98.742834691745585</v>
      </c>
    </row>
    <row r="1384" spans="2:3" x14ac:dyDescent="0.25">
      <c r="B1384" s="294">
        <v>1319</v>
      </c>
      <c r="C1384" s="295">
        <v>89.217146243748246</v>
      </c>
    </row>
    <row r="1385" spans="2:3" x14ac:dyDescent="0.25">
      <c r="B1385" s="294">
        <v>1320</v>
      </c>
      <c r="C1385" s="295">
        <v>119.94451224009032</v>
      </c>
    </row>
    <row r="1386" spans="2:3" x14ac:dyDescent="0.25">
      <c r="B1386" s="294">
        <v>1321</v>
      </c>
      <c r="C1386" s="295">
        <v>95.921381676136093</v>
      </c>
    </row>
    <row r="1387" spans="2:3" x14ac:dyDescent="0.25">
      <c r="B1387" s="294">
        <v>1322</v>
      </c>
      <c r="C1387" s="295">
        <v>106.6576281857634</v>
      </c>
    </row>
    <row r="1388" spans="2:3" x14ac:dyDescent="0.25">
      <c r="B1388" s="294">
        <v>1323</v>
      </c>
      <c r="C1388" s="295">
        <v>174.08030558465686</v>
      </c>
    </row>
    <row r="1389" spans="2:3" x14ac:dyDescent="0.25">
      <c r="B1389" s="294">
        <v>1324</v>
      </c>
      <c r="C1389" s="295">
        <v>159.45732486955495</v>
      </c>
    </row>
    <row r="1390" spans="2:3" x14ac:dyDescent="0.25">
      <c r="B1390" s="294">
        <v>1325</v>
      </c>
      <c r="C1390" s="295">
        <v>113.99521192801227</v>
      </c>
    </row>
    <row r="1391" spans="2:3" x14ac:dyDescent="0.25">
      <c r="B1391" s="294">
        <v>1326</v>
      </c>
      <c r="C1391" s="295">
        <v>163.5835422085695</v>
      </c>
    </row>
    <row r="1392" spans="2:3" x14ac:dyDescent="0.25">
      <c r="B1392" s="294">
        <v>1327</v>
      </c>
      <c r="C1392" s="295">
        <v>130.92092654975124</v>
      </c>
    </row>
    <row r="1393" spans="2:3" x14ac:dyDescent="0.25">
      <c r="B1393" s="294">
        <v>1328</v>
      </c>
      <c r="C1393" s="295">
        <v>116.79406473997992</v>
      </c>
    </row>
    <row r="1394" spans="2:3" x14ac:dyDescent="0.25">
      <c r="B1394" s="294">
        <v>1329</v>
      </c>
      <c r="C1394" s="295">
        <v>121.97368941971175</v>
      </c>
    </row>
    <row r="1395" spans="2:3" x14ac:dyDescent="0.25">
      <c r="B1395" s="294">
        <v>1330</v>
      </c>
      <c r="C1395" s="295">
        <v>166.02540792361168</v>
      </c>
    </row>
    <row r="1396" spans="2:3" x14ac:dyDescent="0.25">
      <c r="B1396" s="294">
        <v>1331</v>
      </c>
      <c r="C1396" s="295">
        <v>140.0216846359659</v>
      </c>
    </row>
    <row r="1397" spans="2:3" x14ac:dyDescent="0.25">
      <c r="B1397" s="294">
        <v>1332</v>
      </c>
      <c r="C1397" s="295">
        <v>174.34931432359338</v>
      </c>
    </row>
    <row r="1398" spans="2:3" x14ac:dyDescent="0.25">
      <c r="B1398" s="294">
        <v>1333</v>
      </c>
      <c r="C1398" s="295">
        <v>148.6146789958683</v>
      </c>
    </row>
    <row r="1399" spans="2:3" x14ac:dyDescent="0.25">
      <c r="B1399" s="294">
        <v>1334</v>
      </c>
      <c r="C1399" s="295">
        <v>121.44131674664925</v>
      </c>
    </row>
    <row r="1400" spans="2:3" x14ac:dyDescent="0.25">
      <c r="B1400" s="294">
        <v>1335</v>
      </c>
      <c r="C1400" s="295">
        <v>108.68402912536908</v>
      </c>
    </row>
    <row r="1401" spans="2:3" x14ac:dyDescent="0.25">
      <c r="B1401" s="294">
        <v>1336</v>
      </c>
      <c r="C1401" s="295">
        <v>115.13998828478265</v>
      </c>
    </row>
    <row r="1402" spans="2:3" x14ac:dyDescent="0.25">
      <c r="B1402" s="294">
        <v>1337</v>
      </c>
      <c r="C1402" s="295">
        <v>148.88922649205171</v>
      </c>
    </row>
    <row r="1403" spans="2:3" x14ac:dyDescent="0.25">
      <c r="B1403" s="294">
        <v>1338</v>
      </c>
      <c r="C1403" s="295">
        <v>110.00325317915573</v>
      </c>
    </row>
    <row r="1404" spans="2:3" x14ac:dyDescent="0.25">
      <c r="B1404" s="294">
        <v>1339</v>
      </c>
      <c r="C1404" s="295">
        <v>121.37932364447767</v>
      </c>
    </row>
    <row r="1405" spans="2:3" x14ac:dyDescent="0.25">
      <c r="B1405" s="294">
        <v>1340</v>
      </c>
      <c r="C1405" s="295">
        <v>115.19172255013592</v>
      </c>
    </row>
    <row r="1406" spans="2:3" x14ac:dyDescent="0.25">
      <c r="B1406" s="294">
        <v>1341</v>
      </c>
      <c r="C1406" s="295">
        <v>97.468111297822929</v>
      </c>
    </row>
    <row r="1407" spans="2:3" x14ac:dyDescent="0.25">
      <c r="B1407" s="294">
        <v>1342</v>
      </c>
      <c r="C1407" s="295">
        <v>135.42205661717492</v>
      </c>
    </row>
    <row r="1408" spans="2:3" x14ac:dyDescent="0.25">
      <c r="B1408" s="294">
        <v>1343</v>
      </c>
      <c r="C1408" s="295">
        <v>140.80981790764025</v>
      </c>
    </row>
    <row r="1409" spans="2:3" x14ac:dyDescent="0.25">
      <c r="B1409" s="294">
        <v>1344</v>
      </c>
      <c r="C1409" s="295">
        <v>181.79167299327051</v>
      </c>
    </row>
    <row r="1410" spans="2:3" x14ac:dyDescent="0.25">
      <c r="B1410" s="294">
        <v>1345</v>
      </c>
      <c r="C1410" s="295">
        <v>151.43047561364739</v>
      </c>
    </row>
    <row r="1411" spans="2:3" x14ac:dyDescent="0.25">
      <c r="B1411" s="294">
        <v>1346</v>
      </c>
      <c r="C1411" s="295">
        <v>154.86367473282689</v>
      </c>
    </row>
    <row r="1412" spans="2:3" x14ac:dyDescent="0.25">
      <c r="B1412" s="294">
        <v>1347</v>
      </c>
      <c r="C1412" s="295">
        <v>161.06500130578871</v>
      </c>
    </row>
    <row r="1413" spans="2:3" x14ac:dyDescent="0.25">
      <c r="B1413" s="294">
        <v>1348</v>
      </c>
      <c r="C1413" s="295">
        <v>91.150314593246705</v>
      </c>
    </row>
    <row r="1414" spans="2:3" x14ac:dyDescent="0.25">
      <c r="B1414" s="294">
        <v>1349</v>
      </c>
      <c r="C1414" s="295">
        <v>117.83147873534031</v>
      </c>
    </row>
    <row r="1415" spans="2:3" x14ac:dyDescent="0.25">
      <c r="B1415" s="294">
        <v>1350</v>
      </c>
      <c r="C1415" s="295">
        <v>120.00842536338696</v>
      </c>
    </row>
    <row r="1416" spans="2:3" x14ac:dyDescent="0.25">
      <c r="B1416" s="294">
        <v>1351</v>
      </c>
      <c r="C1416" s="295">
        <v>98.110649772499215</v>
      </c>
    </row>
    <row r="1417" spans="2:3" x14ac:dyDescent="0.25">
      <c r="B1417" s="294">
        <v>1352</v>
      </c>
      <c r="C1417" s="295">
        <v>126.60181570543858</v>
      </c>
    </row>
    <row r="1418" spans="2:3" x14ac:dyDescent="0.25">
      <c r="B1418" s="294">
        <v>1353</v>
      </c>
      <c r="C1418" s="295">
        <v>126.58187550165097</v>
      </c>
    </row>
    <row r="1419" spans="2:3" x14ac:dyDescent="0.25">
      <c r="B1419" s="294">
        <v>1354</v>
      </c>
      <c r="C1419" s="295">
        <v>81.857872128839389</v>
      </c>
    </row>
    <row r="1420" spans="2:3" x14ac:dyDescent="0.25">
      <c r="B1420" s="294">
        <v>1355</v>
      </c>
      <c r="C1420" s="295">
        <v>128.12486288081112</v>
      </c>
    </row>
    <row r="1421" spans="2:3" x14ac:dyDescent="0.25">
      <c r="B1421" s="294">
        <v>1356</v>
      </c>
      <c r="C1421" s="295">
        <v>126.91332244092021</v>
      </c>
    </row>
    <row r="1422" spans="2:3" x14ac:dyDescent="0.25">
      <c r="B1422" s="294">
        <v>1357</v>
      </c>
      <c r="C1422" s="295">
        <v>111.14759959269242</v>
      </c>
    </row>
    <row r="1423" spans="2:3" x14ac:dyDescent="0.25">
      <c r="B1423" s="294">
        <v>1358</v>
      </c>
      <c r="C1423" s="295">
        <v>123.62750653984892</v>
      </c>
    </row>
    <row r="1424" spans="2:3" x14ac:dyDescent="0.25">
      <c r="B1424" s="294">
        <v>1359</v>
      </c>
      <c r="C1424" s="295">
        <v>125.95143147983239</v>
      </c>
    </row>
    <row r="1425" spans="2:3" x14ac:dyDescent="0.25">
      <c r="B1425" s="294">
        <v>1360</v>
      </c>
      <c r="C1425" s="295">
        <v>89.252148186756003</v>
      </c>
    </row>
    <row r="1426" spans="2:3" x14ac:dyDescent="0.25">
      <c r="B1426" s="294">
        <v>1361</v>
      </c>
      <c r="C1426" s="295">
        <v>109.4135067507089</v>
      </c>
    </row>
    <row r="1427" spans="2:3" x14ac:dyDescent="0.25">
      <c r="B1427" s="294">
        <v>1362</v>
      </c>
      <c r="C1427" s="295">
        <v>99.805640700815758</v>
      </c>
    </row>
    <row r="1428" spans="2:3" x14ac:dyDescent="0.25">
      <c r="B1428" s="294">
        <v>1363</v>
      </c>
      <c r="C1428" s="295">
        <v>147.57900525255548</v>
      </c>
    </row>
    <row r="1429" spans="2:3" x14ac:dyDescent="0.25">
      <c r="B1429" s="294">
        <v>1364</v>
      </c>
      <c r="C1429" s="295">
        <v>161.82662320305928</v>
      </c>
    </row>
    <row r="1430" spans="2:3" x14ac:dyDescent="0.25">
      <c r="B1430" s="294">
        <v>1365</v>
      </c>
      <c r="C1430" s="295">
        <v>153.23254702204389</v>
      </c>
    </row>
    <row r="1431" spans="2:3" x14ac:dyDescent="0.25">
      <c r="B1431" s="294">
        <v>1366</v>
      </c>
      <c r="C1431" s="295">
        <v>170.14989948725645</v>
      </c>
    </row>
    <row r="1432" spans="2:3" x14ac:dyDescent="0.25">
      <c r="B1432" s="294">
        <v>1367</v>
      </c>
      <c r="C1432" s="295">
        <v>135.22845292743838</v>
      </c>
    </row>
    <row r="1433" spans="2:3" x14ac:dyDescent="0.25">
      <c r="B1433" s="294">
        <v>1368</v>
      </c>
      <c r="C1433" s="295">
        <v>148.13906546788445</v>
      </c>
    </row>
    <row r="1434" spans="2:3" x14ac:dyDescent="0.25">
      <c r="B1434" s="294">
        <v>1369</v>
      </c>
      <c r="C1434" s="295">
        <v>77.952661793851405</v>
      </c>
    </row>
    <row r="1435" spans="2:3" x14ac:dyDescent="0.25">
      <c r="B1435" s="294">
        <v>1370</v>
      </c>
      <c r="C1435" s="295">
        <v>103.12108644352753</v>
      </c>
    </row>
    <row r="1436" spans="2:3" x14ac:dyDescent="0.25">
      <c r="B1436" s="294">
        <v>1371</v>
      </c>
      <c r="C1436" s="295">
        <v>161.97790780051545</v>
      </c>
    </row>
    <row r="1437" spans="2:3" x14ac:dyDescent="0.25">
      <c r="B1437" s="294">
        <v>1372</v>
      </c>
      <c r="C1437" s="295">
        <v>141.26319121867812</v>
      </c>
    </row>
    <row r="1438" spans="2:3" x14ac:dyDescent="0.25">
      <c r="B1438" s="294">
        <v>1373</v>
      </c>
      <c r="C1438" s="295">
        <v>187.00497941812134</v>
      </c>
    </row>
    <row r="1439" spans="2:3" x14ac:dyDescent="0.25">
      <c r="B1439" s="294">
        <v>1374</v>
      </c>
      <c r="C1439" s="295">
        <v>152.00590417149698</v>
      </c>
    </row>
    <row r="1440" spans="2:3" x14ac:dyDescent="0.25">
      <c r="B1440" s="294">
        <v>1375</v>
      </c>
      <c r="C1440" s="295">
        <v>183.57426304383267</v>
      </c>
    </row>
    <row r="1441" spans="2:3" x14ac:dyDescent="0.25">
      <c r="B1441" s="294">
        <v>1376</v>
      </c>
      <c r="C1441" s="295">
        <v>205.89741837982808</v>
      </c>
    </row>
    <row r="1442" spans="2:3" x14ac:dyDescent="0.25">
      <c r="B1442" s="294">
        <v>1377</v>
      </c>
      <c r="C1442" s="295">
        <v>131.60991036851573</v>
      </c>
    </row>
    <row r="1443" spans="2:3" x14ac:dyDescent="0.25">
      <c r="B1443" s="294">
        <v>1378</v>
      </c>
      <c r="C1443" s="295">
        <v>191.0599012415089</v>
      </c>
    </row>
    <row r="1444" spans="2:3" x14ac:dyDescent="0.25">
      <c r="B1444" s="294">
        <v>1379</v>
      </c>
      <c r="C1444" s="295">
        <v>127.39039660604215</v>
      </c>
    </row>
    <row r="1445" spans="2:3" x14ac:dyDescent="0.25">
      <c r="B1445" s="294">
        <v>1380</v>
      </c>
      <c r="C1445" s="295">
        <v>131.8223742100339</v>
      </c>
    </row>
    <row r="1446" spans="2:3" x14ac:dyDescent="0.25">
      <c r="B1446" s="294">
        <v>1381</v>
      </c>
      <c r="C1446" s="295">
        <v>177.39427101022983</v>
      </c>
    </row>
    <row r="1447" spans="2:3" x14ac:dyDescent="0.25">
      <c r="B1447" s="294">
        <v>1382</v>
      </c>
      <c r="C1447" s="295">
        <v>172.2959140040586</v>
      </c>
    </row>
    <row r="1448" spans="2:3" x14ac:dyDescent="0.25">
      <c r="B1448" s="294">
        <v>1383</v>
      </c>
      <c r="C1448" s="295">
        <v>103.31009114857461</v>
      </c>
    </row>
    <row r="1449" spans="2:3" x14ac:dyDescent="0.25">
      <c r="B1449" s="294">
        <v>1384</v>
      </c>
      <c r="C1449" s="295">
        <v>147.5643709212724</v>
      </c>
    </row>
    <row r="1450" spans="2:3" x14ac:dyDescent="0.25">
      <c r="B1450" s="294">
        <v>1385</v>
      </c>
      <c r="C1450" s="295">
        <v>144.24068081262465</v>
      </c>
    </row>
    <row r="1451" spans="2:3" x14ac:dyDescent="0.25">
      <c r="B1451" s="294">
        <v>1386</v>
      </c>
      <c r="C1451" s="295">
        <v>174.59115019685692</v>
      </c>
    </row>
    <row r="1452" spans="2:3" x14ac:dyDescent="0.25">
      <c r="B1452" s="294">
        <v>1387</v>
      </c>
      <c r="C1452" s="295">
        <v>146.66262899212433</v>
      </c>
    </row>
    <row r="1453" spans="2:3" x14ac:dyDescent="0.25">
      <c r="B1453" s="294">
        <v>1388</v>
      </c>
      <c r="C1453" s="295">
        <v>165.25438644758026</v>
      </c>
    </row>
    <row r="1454" spans="2:3" x14ac:dyDescent="0.25">
      <c r="B1454" s="294">
        <v>1389</v>
      </c>
      <c r="C1454" s="295">
        <v>106.664289741901</v>
      </c>
    </row>
    <row r="1455" spans="2:3" x14ac:dyDescent="0.25">
      <c r="B1455" s="294">
        <v>1390</v>
      </c>
      <c r="C1455" s="295">
        <v>152.43761437048175</v>
      </c>
    </row>
    <row r="1456" spans="2:3" x14ac:dyDescent="0.25">
      <c r="B1456" s="294">
        <v>1391</v>
      </c>
      <c r="C1456" s="295">
        <v>143.89551733148545</v>
      </c>
    </row>
    <row r="1457" spans="2:3" x14ac:dyDescent="0.25">
      <c r="B1457" s="294">
        <v>1392</v>
      </c>
      <c r="C1457" s="295">
        <v>109.84006823960264</v>
      </c>
    </row>
    <row r="1458" spans="2:3" x14ac:dyDescent="0.25">
      <c r="B1458" s="294">
        <v>1393</v>
      </c>
      <c r="C1458" s="295">
        <v>135.99224475704983</v>
      </c>
    </row>
    <row r="1459" spans="2:3" x14ac:dyDescent="0.25">
      <c r="B1459" s="294">
        <v>1394</v>
      </c>
      <c r="C1459" s="295">
        <v>117.18467943043787</v>
      </c>
    </row>
    <row r="1460" spans="2:3" x14ac:dyDescent="0.25">
      <c r="B1460" s="294">
        <v>1395</v>
      </c>
      <c r="C1460" s="295">
        <v>104.71305345287644</v>
      </c>
    </row>
    <row r="1461" spans="2:3" x14ac:dyDescent="0.25">
      <c r="B1461" s="294">
        <v>1396</v>
      </c>
      <c r="C1461" s="295">
        <v>177.87734223074074</v>
      </c>
    </row>
    <row r="1462" spans="2:3" x14ac:dyDescent="0.25">
      <c r="B1462" s="294">
        <v>1397</v>
      </c>
      <c r="C1462" s="295">
        <v>127.03823970301465</v>
      </c>
    </row>
    <row r="1463" spans="2:3" x14ac:dyDescent="0.25">
      <c r="B1463" s="294">
        <v>1398</v>
      </c>
      <c r="C1463" s="295">
        <v>92.096089900727549</v>
      </c>
    </row>
    <row r="1464" spans="2:3" x14ac:dyDescent="0.25">
      <c r="B1464" s="294">
        <v>1399</v>
      </c>
      <c r="C1464" s="295">
        <v>181.11159171388135</v>
      </c>
    </row>
    <row r="1465" spans="2:3" x14ac:dyDescent="0.25">
      <c r="B1465" s="294">
        <v>1400</v>
      </c>
      <c r="C1465" s="295">
        <v>113.36259696166228</v>
      </c>
    </row>
    <row r="1466" spans="2:3" x14ac:dyDescent="0.25">
      <c r="B1466" s="294">
        <v>1401</v>
      </c>
      <c r="C1466" s="295">
        <v>83.784945796621756</v>
      </c>
    </row>
    <row r="1467" spans="2:3" x14ac:dyDescent="0.25">
      <c r="B1467" s="294">
        <v>1402</v>
      </c>
      <c r="C1467" s="295">
        <v>107.83690801954036</v>
      </c>
    </row>
    <row r="1468" spans="2:3" x14ac:dyDescent="0.25">
      <c r="B1468" s="294">
        <v>1403</v>
      </c>
      <c r="C1468" s="295">
        <v>125.502805372823</v>
      </c>
    </row>
    <row r="1469" spans="2:3" x14ac:dyDescent="0.25">
      <c r="B1469" s="294">
        <v>1404</v>
      </c>
      <c r="C1469" s="295">
        <v>145.36383188046133</v>
      </c>
    </row>
    <row r="1470" spans="2:3" x14ac:dyDescent="0.25">
      <c r="B1470" s="294">
        <v>1405</v>
      </c>
      <c r="C1470" s="295">
        <v>88.073873251699553</v>
      </c>
    </row>
    <row r="1471" spans="2:3" x14ac:dyDescent="0.25">
      <c r="B1471" s="294">
        <v>1406</v>
      </c>
      <c r="C1471" s="295">
        <v>196.47777402406919</v>
      </c>
    </row>
    <row r="1472" spans="2:3" x14ac:dyDescent="0.25">
      <c r="B1472" s="294">
        <v>1407</v>
      </c>
      <c r="C1472" s="295">
        <v>189.1672157818231</v>
      </c>
    </row>
    <row r="1473" spans="2:3" x14ac:dyDescent="0.25">
      <c r="B1473" s="294">
        <v>1408</v>
      </c>
      <c r="C1473" s="295">
        <v>161.87266412680646</v>
      </c>
    </row>
    <row r="1474" spans="2:3" x14ac:dyDescent="0.25">
      <c r="B1474" s="294">
        <v>1409</v>
      </c>
      <c r="C1474" s="295">
        <v>186.27170084072102</v>
      </c>
    </row>
    <row r="1475" spans="2:3" x14ac:dyDescent="0.25">
      <c r="B1475" s="294">
        <v>1410</v>
      </c>
      <c r="C1475" s="295">
        <v>103.3192416751491</v>
      </c>
    </row>
    <row r="1476" spans="2:3" x14ac:dyDescent="0.25">
      <c r="B1476" s="294">
        <v>1411</v>
      </c>
      <c r="C1476" s="295">
        <v>175.09748981811578</v>
      </c>
    </row>
    <row r="1477" spans="2:3" x14ac:dyDescent="0.25">
      <c r="B1477" s="294">
        <v>1412</v>
      </c>
      <c r="C1477" s="295">
        <v>88.222634615346877</v>
      </c>
    </row>
    <row r="1478" spans="2:3" x14ac:dyDescent="0.25">
      <c r="B1478" s="294">
        <v>1413</v>
      </c>
      <c r="C1478" s="295">
        <v>175.46248937477515</v>
      </c>
    </row>
    <row r="1479" spans="2:3" x14ac:dyDescent="0.25">
      <c r="B1479" s="294">
        <v>1414</v>
      </c>
      <c r="C1479" s="295">
        <v>99.707736093412976</v>
      </c>
    </row>
    <row r="1480" spans="2:3" x14ac:dyDescent="0.25">
      <c r="B1480" s="294">
        <v>1415</v>
      </c>
      <c r="C1480" s="295">
        <v>148.66346565276456</v>
      </c>
    </row>
    <row r="1481" spans="2:3" x14ac:dyDescent="0.25">
      <c r="B1481" s="294">
        <v>1416</v>
      </c>
      <c r="C1481" s="295">
        <v>120.52920321492229</v>
      </c>
    </row>
    <row r="1482" spans="2:3" x14ac:dyDescent="0.25">
      <c r="B1482" s="294">
        <v>1417</v>
      </c>
      <c r="C1482" s="295">
        <v>135.20559494872182</v>
      </c>
    </row>
    <row r="1483" spans="2:3" x14ac:dyDescent="0.25">
      <c r="B1483" s="294">
        <v>1418</v>
      </c>
      <c r="C1483" s="295">
        <v>139.81867042450469</v>
      </c>
    </row>
    <row r="1484" spans="2:3" x14ac:dyDescent="0.25">
      <c r="B1484" s="294">
        <v>1419</v>
      </c>
      <c r="C1484" s="295">
        <v>115.86554346265044</v>
      </c>
    </row>
    <row r="1485" spans="2:3" x14ac:dyDescent="0.25">
      <c r="B1485" s="294">
        <v>1420</v>
      </c>
      <c r="C1485" s="295">
        <v>116.38309750955027</v>
      </c>
    </row>
    <row r="1486" spans="2:3" x14ac:dyDescent="0.25">
      <c r="B1486" s="294">
        <v>1421</v>
      </c>
      <c r="C1486" s="295">
        <v>76.53230895752111</v>
      </c>
    </row>
    <row r="1487" spans="2:3" x14ac:dyDescent="0.25">
      <c r="B1487" s="294">
        <v>1422</v>
      </c>
      <c r="C1487" s="295">
        <v>94.396891892202433</v>
      </c>
    </row>
    <row r="1488" spans="2:3" x14ac:dyDescent="0.25">
      <c r="B1488" s="294">
        <v>1423</v>
      </c>
      <c r="C1488" s="295">
        <v>113.52661114897745</v>
      </c>
    </row>
    <row r="1489" spans="2:3" x14ac:dyDescent="0.25">
      <c r="B1489" s="294">
        <v>1424</v>
      </c>
      <c r="C1489" s="295">
        <v>105.84253623952077</v>
      </c>
    </row>
    <row r="1490" spans="2:3" x14ac:dyDescent="0.25">
      <c r="B1490" s="294">
        <v>1425</v>
      </c>
      <c r="C1490" s="295">
        <v>124.7852793813941</v>
      </c>
    </row>
    <row r="1491" spans="2:3" x14ac:dyDescent="0.25">
      <c r="B1491" s="294">
        <v>1426</v>
      </c>
      <c r="C1491" s="295">
        <v>122.7010716013958</v>
      </c>
    </row>
    <row r="1492" spans="2:3" x14ac:dyDescent="0.25">
      <c r="B1492" s="294">
        <v>1427</v>
      </c>
      <c r="C1492" s="295">
        <v>148.63592490578492</v>
      </c>
    </row>
    <row r="1493" spans="2:3" x14ac:dyDescent="0.25">
      <c r="B1493" s="294">
        <v>1428</v>
      </c>
      <c r="C1493" s="295">
        <v>104.88531053893453</v>
      </c>
    </row>
    <row r="1494" spans="2:3" x14ac:dyDescent="0.25">
      <c r="B1494" s="294">
        <v>1429</v>
      </c>
      <c r="C1494" s="295">
        <v>112.00532743559251</v>
      </c>
    </row>
    <row r="1495" spans="2:3" x14ac:dyDescent="0.25">
      <c r="B1495" s="294">
        <v>1430</v>
      </c>
      <c r="C1495" s="295">
        <v>119.07929845191319</v>
      </c>
    </row>
    <row r="1496" spans="2:3" x14ac:dyDescent="0.25">
      <c r="B1496" s="294">
        <v>1431</v>
      </c>
      <c r="C1496" s="295">
        <v>177.26596580124516</v>
      </c>
    </row>
    <row r="1497" spans="2:3" x14ac:dyDescent="0.25">
      <c r="B1497" s="294">
        <v>1432</v>
      </c>
      <c r="C1497" s="295">
        <v>128.54091238913713</v>
      </c>
    </row>
    <row r="1498" spans="2:3" x14ac:dyDescent="0.25">
      <c r="B1498" s="294">
        <v>1433</v>
      </c>
      <c r="C1498" s="295">
        <v>138.79252334909685</v>
      </c>
    </row>
    <row r="1499" spans="2:3" x14ac:dyDescent="0.25">
      <c r="B1499" s="294">
        <v>1434</v>
      </c>
      <c r="C1499" s="295">
        <v>116.30059614262007</v>
      </c>
    </row>
    <row r="1500" spans="2:3" x14ac:dyDescent="0.25">
      <c r="B1500" s="294">
        <v>1435</v>
      </c>
      <c r="C1500" s="295">
        <v>102.46022520071415</v>
      </c>
    </row>
    <row r="1501" spans="2:3" x14ac:dyDescent="0.25">
      <c r="B1501" s="294">
        <v>1436</v>
      </c>
      <c r="C1501" s="295">
        <v>148.17245540356635</v>
      </c>
    </row>
    <row r="1502" spans="2:3" x14ac:dyDescent="0.25">
      <c r="B1502" s="294">
        <v>1437</v>
      </c>
      <c r="C1502" s="295">
        <v>159.04698510784769</v>
      </c>
    </row>
    <row r="1503" spans="2:3" x14ac:dyDescent="0.25">
      <c r="B1503" s="294">
        <v>1438</v>
      </c>
      <c r="C1503" s="295">
        <v>83.444703768006008</v>
      </c>
    </row>
    <row r="1504" spans="2:3" x14ac:dyDescent="0.25">
      <c r="B1504" s="294">
        <v>1439</v>
      </c>
      <c r="C1504" s="295">
        <v>77.81576108578362</v>
      </c>
    </row>
    <row r="1505" spans="2:3" x14ac:dyDescent="0.25">
      <c r="B1505" s="294">
        <v>1440</v>
      </c>
      <c r="C1505" s="295">
        <v>87.81681891998258</v>
      </c>
    </row>
    <row r="1506" spans="2:3" x14ac:dyDescent="0.25">
      <c r="B1506" s="294">
        <v>1441</v>
      </c>
      <c r="C1506" s="295">
        <v>135.7002820999918</v>
      </c>
    </row>
    <row r="1507" spans="2:3" x14ac:dyDescent="0.25">
      <c r="B1507" s="294">
        <v>1442</v>
      </c>
      <c r="C1507" s="295">
        <v>148.22152180167183</v>
      </c>
    </row>
    <row r="1508" spans="2:3" x14ac:dyDescent="0.25">
      <c r="B1508" s="294">
        <v>1443</v>
      </c>
      <c r="C1508" s="295">
        <v>102.95803710353289</v>
      </c>
    </row>
    <row r="1509" spans="2:3" x14ac:dyDescent="0.25">
      <c r="B1509" s="294">
        <v>1444</v>
      </c>
      <c r="C1509" s="295">
        <v>111.11371085836156</v>
      </c>
    </row>
    <row r="1510" spans="2:3" x14ac:dyDescent="0.25">
      <c r="B1510" s="294">
        <v>1445</v>
      </c>
      <c r="C1510" s="295">
        <v>83.228873563319908</v>
      </c>
    </row>
    <row r="1511" spans="2:3" x14ac:dyDescent="0.25">
      <c r="B1511" s="294">
        <v>1446</v>
      </c>
      <c r="C1511" s="295">
        <v>163.00620548036494</v>
      </c>
    </row>
    <row r="1512" spans="2:3" x14ac:dyDescent="0.25">
      <c r="B1512" s="294">
        <v>1447</v>
      </c>
      <c r="C1512" s="295">
        <v>120.79104050377335</v>
      </c>
    </row>
    <row r="1513" spans="2:3" x14ac:dyDescent="0.25">
      <c r="B1513" s="294">
        <v>1448</v>
      </c>
      <c r="C1513" s="295">
        <v>150.91437319896002</v>
      </c>
    </row>
    <row r="1514" spans="2:3" x14ac:dyDescent="0.25">
      <c r="B1514" s="294">
        <v>1449</v>
      </c>
      <c r="C1514" s="295">
        <v>131.61595885009092</v>
      </c>
    </row>
    <row r="1515" spans="2:3" x14ac:dyDescent="0.25">
      <c r="B1515" s="294">
        <v>1450</v>
      </c>
      <c r="C1515" s="295">
        <v>129.5500670998469</v>
      </c>
    </row>
    <row r="1516" spans="2:3" x14ac:dyDescent="0.25">
      <c r="B1516" s="294">
        <v>1451</v>
      </c>
      <c r="C1516" s="295">
        <v>112.55602369669857</v>
      </c>
    </row>
    <row r="1517" spans="2:3" x14ac:dyDescent="0.25">
      <c r="B1517" s="294">
        <v>1452</v>
      </c>
      <c r="C1517" s="295">
        <v>87.730718836084947</v>
      </c>
    </row>
    <row r="1518" spans="2:3" x14ac:dyDescent="0.25">
      <c r="B1518" s="294">
        <v>1453</v>
      </c>
      <c r="C1518" s="295">
        <v>114.53262467669359</v>
      </c>
    </row>
    <row r="1519" spans="2:3" x14ac:dyDescent="0.25">
      <c r="B1519" s="294">
        <v>1454</v>
      </c>
      <c r="C1519" s="295">
        <v>65.824085154540271</v>
      </c>
    </row>
    <row r="1520" spans="2:3" x14ac:dyDescent="0.25">
      <c r="B1520" s="294">
        <v>1455</v>
      </c>
      <c r="C1520" s="295">
        <v>116.23306611808283</v>
      </c>
    </row>
    <row r="1521" spans="2:3" x14ac:dyDescent="0.25">
      <c r="B1521" s="294">
        <v>1456</v>
      </c>
      <c r="C1521" s="295">
        <v>140.20411547046058</v>
      </c>
    </row>
    <row r="1522" spans="2:3" x14ac:dyDescent="0.25">
      <c r="B1522" s="294">
        <v>1457</v>
      </c>
      <c r="C1522" s="295">
        <v>143.82879599632872</v>
      </c>
    </row>
    <row r="1523" spans="2:3" x14ac:dyDescent="0.25">
      <c r="B1523" s="294">
        <v>1458</v>
      </c>
      <c r="C1523" s="295">
        <v>101.27041308524667</v>
      </c>
    </row>
    <row r="1524" spans="2:3" x14ac:dyDescent="0.25">
      <c r="B1524" s="294">
        <v>1459</v>
      </c>
      <c r="C1524" s="295">
        <v>111.32559909960978</v>
      </c>
    </row>
    <row r="1525" spans="2:3" x14ac:dyDescent="0.25">
      <c r="B1525" s="294">
        <v>1460</v>
      </c>
      <c r="C1525" s="295">
        <v>133.22308771811021</v>
      </c>
    </row>
    <row r="1526" spans="2:3" x14ac:dyDescent="0.25">
      <c r="B1526" s="294">
        <v>1461</v>
      </c>
      <c r="C1526" s="295">
        <v>137.95544914417758</v>
      </c>
    </row>
    <row r="1527" spans="2:3" x14ac:dyDescent="0.25">
      <c r="B1527" s="294">
        <v>1462</v>
      </c>
      <c r="C1527" s="295">
        <v>126.75142163299266</v>
      </c>
    </row>
    <row r="1528" spans="2:3" x14ac:dyDescent="0.25">
      <c r="B1528" s="294">
        <v>1463</v>
      </c>
      <c r="C1528" s="295">
        <v>174.08552359647723</v>
      </c>
    </row>
    <row r="1529" spans="2:3" x14ac:dyDescent="0.25">
      <c r="B1529" s="294">
        <v>1464</v>
      </c>
      <c r="C1529" s="295">
        <v>122.19622343049869</v>
      </c>
    </row>
    <row r="1530" spans="2:3" x14ac:dyDescent="0.25">
      <c r="B1530" s="294">
        <v>1465</v>
      </c>
      <c r="C1530" s="295">
        <v>111.67109272775875</v>
      </c>
    </row>
    <row r="1531" spans="2:3" x14ac:dyDescent="0.25">
      <c r="B1531" s="294">
        <v>1466</v>
      </c>
      <c r="C1531" s="295">
        <v>137.32532930882655</v>
      </c>
    </row>
    <row r="1532" spans="2:3" x14ac:dyDescent="0.25">
      <c r="B1532" s="294">
        <v>1467</v>
      </c>
      <c r="C1532" s="295">
        <v>130.98212738614922</v>
      </c>
    </row>
    <row r="1533" spans="2:3" x14ac:dyDescent="0.25">
      <c r="B1533" s="294">
        <v>1468</v>
      </c>
      <c r="C1533" s="295">
        <v>173.65583936465779</v>
      </c>
    </row>
    <row r="1534" spans="2:3" x14ac:dyDescent="0.25">
      <c r="B1534" s="294">
        <v>1469</v>
      </c>
      <c r="C1534" s="295">
        <v>161.5764248386987</v>
      </c>
    </row>
    <row r="1535" spans="2:3" x14ac:dyDescent="0.25">
      <c r="B1535" s="294">
        <v>1470</v>
      </c>
      <c r="C1535" s="295">
        <v>95.043413292107616</v>
      </c>
    </row>
    <row r="1536" spans="2:3" x14ac:dyDescent="0.25">
      <c r="B1536" s="294">
        <v>1471</v>
      </c>
      <c r="C1536" s="295">
        <v>199.38170229684468</v>
      </c>
    </row>
    <row r="1537" spans="2:3" x14ac:dyDescent="0.25">
      <c r="B1537" s="294">
        <v>1472</v>
      </c>
      <c r="C1537" s="295">
        <v>127.88552433831209</v>
      </c>
    </row>
    <row r="1538" spans="2:3" x14ac:dyDescent="0.25">
      <c r="B1538" s="294">
        <v>1473</v>
      </c>
      <c r="C1538" s="295">
        <v>109.25255285203457</v>
      </c>
    </row>
    <row r="1539" spans="2:3" x14ac:dyDescent="0.25">
      <c r="B1539" s="294">
        <v>1474</v>
      </c>
      <c r="C1539" s="295">
        <v>193.1813019983299</v>
      </c>
    </row>
    <row r="1540" spans="2:3" x14ac:dyDescent="0.25">
      <c r="B1540" s="294">
        <v>1475</v>
      </c>
      <c r="C1540" s="295">
        <v>135.25491142202009</v>
      </c>
    </row>
    <row r="1541" spans="2:3" x14ac:dyDescent="0.25">
      <c r="B1541" s="294">
        <v>1476</v>
      </c>
      <c r="C1541" s="295">
        <v>123.02238895359899</v>
      </c>
    </row>
    <row r="1542" spans="2:3" x14ac:dyDescent="0.25">
      <c r="B1542" s="294">
        <v>1477</v>
      </c>
      <c r="C1542" s="295">
        <v>148.5207681931588</v>
      </c>
    </row>
    <row r="1543" spans="2:3" x14ac:dyDescent="0.25">
      <c r="B1543" s="294">
        <v>1478</v>
      </c>
      <c r="C1543" s="295">
        <v>209.94320089534818</v>
      </c>
    </row>
    <row r="1544" spans="2:3" x14ac:dyDescent="0.25">
      <c r="B1544" s="294">
        <v>1479</v>
      </c>
      <c r="C1544" s="295">
        <v>110.67100819859574</v>
      </c>
    </row>
    <row r="1545" spans="2:3" x14ac:dyDescent="0.25">
      <c r="B1545" s="294">
        <v>1480</v>
      </c>
      <c r="C1545" s="295">
        <v>166.12167287278174</v>
      </c>
    </row>
    <row r="1546" spans="2:3" x14ac:dyDescent="0.25">
      <c r="B1546" s="294">
        <v>1481</v>
      </c>
      <c r="C1546" s="295">
        <v>86.167539569372138</v>
      </c>
    </row>
    <row r="1547" spans="2:3" x14ac:dyDescent="0.25">
      <c r="B1547" s="294">
        <v>1482</v>
      </c>
      <c r="C1547" s="295">
        <v>87.254505759913798</v>
      </c>
    </row>
    <row r="1548" spans="2:3" x14ac:dyDescent="0.25">
      <c r="B1548" s="294">
        <v>1483</v>
      </c>
      <c r="C1548" s="295">
        <v>133.03453095810039</v>
      </c>
    </row>
    <row r="1549" spans="2:3" x14ac:dyDescent="0.25">
      <c r="B1549" s="294">
        <v>1484</v>
      </c>
      <c r="C1549" s="295">
        <v>120.98688035786574</v>
      </c>
    </row>
    <row r="1550" spans="2:3" x14ac:dyDescent="0.25">
      <c r="B1550" s="294">
        <v>1485</v>
      </c>
      <c r="C1550" s="295">
        <v>110.36023359134504</v>
      </c>
    </row>
    <row r="1551" spans="2:3" x14ac:dyDescent="0.25">
      <c r="B1551" s="294">
        <v>1486</v>
      </c>
      <c r="C1551" s="295">
        <v>126.67480541123885</v>
      </c>
    </row>
    <row r="1552" spans="2:3" x14ac:dyDescent="0.25">
      <c r="B1552" s="294">
        <v>1487</v>
      </c>
      <c r="C1552" s="295">
        <v>140.02459946178146</v>
      </c>
    </row>
    <row r="1553" spans="2:3" x14ac:dyDescent="0.25">
      <c r="B1553" s="294">
        <v>1488</v>
      </c>
      <c r="C1553" s="295">
        <v>111.45650010244388</v>
      </c>
    </row>
    <row r="1554" spans="2:3" x14ac:dyDescent="0.25">
      <c r="B1554" s="294">
        <v>1489</v>
      </c>
      <c r="C1554" s="295">
        <v>165.33162085543086</v>
      </c>
    </row>
    <row r="1555" spans="2:3" x14ac:dyDescent="0.25">
      <c r="B1555" s="294">
        <v>1490</v>
      </c>
      <c r="C1555" s="295">
        <v>103.8559796600159</v>
      </c>
    </row>
    <row r="1556" spans="2:3" x14ac:dyDescent="0.25">
      <c r="B1556" s="294">
        <v>1491</v>
      </c>
      <c r="C1556" s="295">
        <v>150.60048139493517</v>
      </c>
    </row>
    <row r="1557" spans="2:3" x14ac:dyDescent="0.25">
      <c r="B1557" s="294">
        <v>1492</v>
      </c>
      <c r="C1557" s="295">
        <v>109.62987064431822</v>
      </c>
    </row>
    <row r="1558" spans="2:3" x14ac:dyDescent="0.25">
      <c r="B1558" s="294">
        <v>1493</v>
      </c>
      <c r="C1558" s="295">
        <v>101.68696829053842</v>
      </c>
    </row>
    <row r="1559" spans="2:3" x14ac:dyDescent="0.25">
      <c r="B1559" s="294">
        <v>1494</v>
      </c>
      <c r="C1559" s="295">
        <v>123.80695379903469</v>
      </c>
    </row>
    <row r="1560" spans="2:3" x14ac:dyDescent="0.25">
      <c r="B1560" s="294">
        <v>1495</v>
      </c>
      <c r="C1560" s="295">
        <v>188.38154984725477</v>
      </c>
    </row>
    <row r="1561" spans="2:3" x14ac:dyDescent="0.25">
      <c r="B1561" s="294">
        <v>1496</v>
      </c>
      <c r="C1561" s="295">
        <v>162.26174852753513</v>
      </c>
    </row>
    <row r="1562" spans="2:3" x14ac:dyDescent="0.25">
      <c r="B1562" s="294">
        <v>1497</v>
      </c>
      <c r="C1562" s="295">
        <v>90.769803614586749</v>
      </c>
    </row>
    <row r="1563" spans="2:3" x14ac:dyDescent="0.25">
      <c r="B1563" s="294">
        <v>1498</v>
      </c>
      <c r="C1563" s="295">
        <v>97.936635273546386</v>
      </c>
    </row>
    <row r="1564" spans="2:3" x14ac:dyDescent="0.25">
      <c r="B1564" s="294">
        <v>1499</v>
      </c>
      <c r="C1564" s="295">
        <v>94.308510187661</v>
      </c>
    </row>
    <row r="1565" spans="2:3" x14ac:dyDescent="0.25">
      <c r="B1565" s="294">
        <v>1500</v>
      </c>
      <c r="C1565" s="295">
        <v>102.05333660308379</v>
      </c>
    </row>
    <row r="1566" spans="2:3" x14ac:dyDescent="0.25">
      <c r="B1566" s="294">
        <v>1501</v>
      </c>
      <c r="C1566" s="295">
        <v>143.06019776800309</v>
      </c>
    </row>
    <row r="1567" spans="2:3" x14ac:dyDescent="0.25">
      <c r="B1567" s="294">
        <v>1502</v>
      </c>
      <c r="C1567" s="295">
        <v>117.93760780885192</v>
      </c>
    </row>
    <row r="1568" spans="2:3" x14ac:dyDescent="0.25">
      <c r="B1568" s="294">
        <v>1503</v>
      </c>
      <c r="C1568" s="295">
        <v>106.56203406767887</v>
      </c>
    </row>
    <row r="1569" spans="2:3" x14ac:dyDescent="0.25">
      <c r="B1569" s="294">
        <v>1504</v>
      </c>
      <c r="C1569" s="295">
        <v>234.01880802753277</v>
      </c>
    </row>
    <row r="1570" spans="2:3" x14ac:dyDescent="0.25">
      <c r="B1570" s="294">
        <v>1505</v>
      </c>
      <c r="C1570" s="295">
        <v>128.76482781924156</v>
      </c>
    </row>
    <row r="1571" spans="2:3" x14ac:dyDescent="0.25">
      <c r="B1571" s="294">
        <v>1506</v>
      </c>
      <c r="C1571" s="295">
        <v>119.78514916999563</v>
      </c>
    </row>
    <row r="1572" spans="2:3" x14ac:dyDescent="0.25">
      <c r="B1572" s="294">
        <v>1507</v>
      </c>
      <c r="C1572" s="295">
        <v>75.975008914305477</v>
      </c>
    </row>
    <row r="1573" spans="2:3" x14ac:dyDescent="0.25">
      <c r="B1573" s="294">
        <v>1508</v>
      </c>
      <c r="C1573" s="295">
        <v>93.192971570911425</v>
      </c>
    </row>
    <row r="1574" spans="2:3" x14ac:dyDescent="0.25">
      <c r="B1574" s="294">
        <v>1509</v>
      </c>
      <c r="C1574" s="295">
        <v>106.49671201793518</v>
      </c>
    </row>
    <row r="1575" spans="2:3" x14ac:dyDescent="0.25">
      <c r="B1575" s="294">
        <v>1510</v>
      </c>
      <c r="C1575" s="295">
        <v>146.28923115870987</v>
      </c>
    </row>
    <row r="1576" spans="2:3" x14ac:dyDescent="0.25">
      <c r="B1576" s="294">
        <v>1511</v>
      </c>
      <c r="C1576" s="295">
        <v>100.02139325473181</v>
      </c>
    </row>
    <row r="1577" spans="2:3" x14ac:dyDescent="0.25">
      <c r="B1577" s="294">
        <v>1512</v>
      </c>
      <c r="C1577" s="295">
        <v>136.35182198879434</v>
      </c>
    </row>
    <row r="1578" spans="2:3" x14ac:dyDescent="0.25">
      <c r="B1578" s="294">
        <v>1513</v>
      </c>
      <c r="C1578" s="295">
        <v>114.72821411020971</v>
      </c>
    </row>
    <row r="1579" spans="2:3" x14ac:dyDescent="0.25">
      <c r="B1579" s="294">
        <v>1514</v>
      </c>
      <c r="C1579" s="295">
        <v>190.00466727286548</v>
      </c>
    </row>
    <row r="1580" spans="2:3" x14ac:dyDescent="0.25">
      <c r="B1580" s="294">
        <v>1515</v>
      </c>
      <c r="C1580" s="295">
        <v>102.47434946556112</v>
      </c>
    </row>
    <row r="1581" spans="2:3" x14ac:dyDescent="0.25">
      <c r="B1581" s="294">
        <v>1516</v>
      </c>
      <c r="C1581" s="295">
        <v>69.595474663829563</v>
      </c>
    </row>
    <row r="1582" spans="2:3" x14ac:dyDescent="0.25">
      <c r="B1582" s="294">
        <v>1517</v>
      </c>
      <c r="C1582" s="295">
        <v>74.076068209312226</v>
      </c>
    </row>
    <row r="1583" spans="2:3" x14ac:dyDescent="0.25">
      <c r="B1583" s="294">
        <v>1518</v>
      </c>
      <c r="C1583" s="295">
        <v>107.10964827164608</v>
      </c>
    </row>
    <row r="1584" spans="2:3" x14ac:dyDescent="0.25">
      <c r="B1584" s="294">
        <v>1519</v>
      </c>
      <c r="C1584" s="295">
        <v>191.58645378859737</v>
      </c>
    </row>
    <row r="1585" spans="2:3" x14ac:dyDescent="0.25">
      <c r="B1585" s="294">
        <v>1520</v>
      </c>
      <c r="C1585" s="295">
        <v>108.62498401430943</v>
      </c>
    </row>
    <row r="1586" spans="2:3" x14ac:dyDescent="0.25">
      <c r="B1586" s="294">
        <v>1521</v>
      </c>
      <c r="C1586" s="295">
        <v>174.07164532102735</v>
      </c>
    </row>
    <row r="1587" spans="2:3" x14ac:dyDescent="0.25">
      <c r="B1587" s="294">
        <v>1522</v>
      </c>
      <c r="C1587" s="295">
        <v>147.96439437392499</v>
      </c>
    </row>
    <row r="1588" spans="2:3" x14ac:dyDescent="0.25">
      <c r="B1588" s="294">
        <v>1523</v>
      </c>
      <c r="C1588" s="295">
        <v>85.201497557067853</v>
      </c>
    </row>
    <row r="1589" spans="2:3" x14ac:dyDescent="0.25">
      <c r="B1589" s="294">
        <v>1524</v>
      </c>
      <c r="C1589" s="295">
        <v>160.42826203918727</v>
      </c>
    </row>
    <row r="1590" spans="2:3" x14ac:dyDescent="0.25">
      <c r="B1590" s="294">
        <v>1525</v>
      </c>
      <c r="C1590" s="295">
        <v>74.693588291285508</v>
      </c>
    </row>
    <row r="1591" spans="2:3" x14ac:dyDescent="0.25">
      <c r="B1591" s="294">
        <v>1526</v>
      </c>
      <c r="C1591" s="295">
        <v>77.177671987819323</v>
      </c>
    </row>
    <row r="1592" spans="2:3" x14ac:dyDescent="0.25">
      <c r="B1592" s="294">
        <v>1527</v>
      </c>
      <c r="C1592" s="295">
        <v>85.038068969425154</v>
      </c>
    </row>
    <row r="1593" spans="2:3" x14ac:dyDescent="0.25">
      <c r="B1593" s="294">
        <v>1528</v>
      </c>
      <c r="C1593" s="295">
        <v>113.48276729694868</v>
      </c>
    </row>
    <row r="1594" spans="2:3" x14ac:dyDescent="0.25">
      <c r="B1594" s="294">
        <v>1529</v>
      </c>
      <c r="C1594" s="295">
        <v>209.43530543749986</v>
      </c>
    </row>
    <row r="1595" spans="2:3" x14ac:dyDescent="0.25">
      <c r="B1595" s="294">
        <v>1530</v>
      </c>
      <c r="C1595" s="295">
        <v>138.71137535665596</v>
      </c>
    </row>
    <row r="1596" spans="2:3" x14ac:dyDescent="0.25">
      <c r="B1596" s="294">
        <v>1531</v>
      </c>
      <c r="C1596" s="295">
        <v>159.29618821332178</v>
      </c>
    </row>
    <row r="1597" spans="2:3" x14ac:dyDescent="0.25">
      <c r="B1597" s="294">
        <v>1532</v>
      </c>
      <c r="C1597" s="295">
        <v>100.38037497535605</v>
      </c>
    </row>
    <row r="1598" spans="2:3" x14ac:dyDescent="0.25">
      <c r="B1598" s="294">
        <v>1533</v>
      </c>
      <c r="C1598" s="295">
        <v>156.7132494767377</v>
      </c>
    </row>
    <row r="1599" spans="2:3" x14ac:dyDescent="0.25">
      <c r="B1599" s="294">
        <v>1534</v>
      </c>
      <c r="C1599" s="295">
        <v>101.27070335689908</v>
      </c>
    </row>
    <row r="1600" spans="2:3" x14ac:dyDescent="0.25">
      <c r="B1600" s="294">
        <v>1535</v>
      </c>
      <c r="C1600" s="295">
        <v>134.9579102755381</v>
      </c>
    </row>
    <row r="1601" spans="2:3" x14ac:dyDescent="0.25">
      <c r="B1601" s="294">
        <v>1536</v>
      </c>
      <c r="C1601" s="295">
        <v>159.23799854042383</v>
      </c>
    </row>
    <row r="1602" spans="2:3" x14ac:dyDescent="0.25">
      <c r="B1602" s="294">
        <v>1537</v>
      </c>
      <c r="C1602" s="295">
        <v>135.7931905677242</v>
      </c>
    </row>
    <row r="1603" spans="2:3" x14ac:dyDescent="0.25">
      <c r="B1603" s="294">
        <v>1538</v>
      </c>
      <c r="C1603" s="295">
        <v>103.87048778983853</v>
      </c>
    </row>
    <row r="1604" spans="2:3" x14ac:dyDescent="0.25">
      <c r="B1604" s="294">
        <v>1539</v>
      </c>
      <c r="C1604" s="295">
        <v>84.388071386224297</v>
      </c>
    </row>
    <row r="1605" spans="2:3" x14ac:dyDescent="0.25">
      <c r="B1605" s="294">
        <v>1540</v>
      </c>
      <c r="C1605" s="295">
        <v>125.77220380054479</v>
      </c>
    </row>
    <row r="1606" spans="2:3" x14ac:dyDescent="0.25">
      <c r="B1606" s="294">
        <v>1541</v>
      </c>
      <c r="C1606" s="295">
        <v>79.644262252756093</v>
      </c>
    </row>
    <row r="1607" spans="2:3" x14ac:dyDescent="0.25">
      <c r="B1607" s="294">
        <v>1542</v>
      </c>
      <c r="C1607" s="295">
        <v>108.62342555128876</v>
      </c>
    </row>
    <row r="1608" spans="2:3" x14ac:dyDescent="0.25">
      <c r="B1608" s="294">
        <v>1543</v>
      </c>
      <c r="C1608" s="295">
        <v>127.9825212216418</v>
      </c>
    </row>
    <row r="1609" spans="2:3" x14ac:dyDescent="0.25">
      <c r="B1609" s="294">
        <v>1544</v>
      </c>
      <c r="C1609" s="295">
        <v>77.477381582776388</v>
      </c>
    </row>
    <row r="1610" spans="2:3" x14ac:dyDescent="0.25">
      <c r="B1610" s="294">
        <v>1545</v>
      </c>
      <c r="C1610" s="295">
        <v>127.37267767281298</v>
      </c>
    </row>
    <row r="1611" spans="2:3" x14ac:dyDescent="0.25">
      <c r="B1611" s="294">
        <v>1546</v>
      </c>
      <c r="C1611" s="295">
        <v>148.44325222793833</v>
      </c>
    </row>
    <row r="1612" spans="2:3" x14ac:dyDescent="0.25">
      <c r="B1612" s="294">
        <v>1547</v>
      </c>
      <c r="C1612" s="295">
        <v>206.11995228291204</v>
      </c>
    </row>
    <row r="1613" spans="2:3" x14ac:dyDescent="0.25">
      <c r="B1613" s="294">
        <v>1548</v>
      </c>
      <c r="C1613" s="295">
        <v>104.38114248448019</v>
      </c>
    </row>
    <row r="1614" spans="2:3" x14ac:dyDescent="0.25">
      <c r="B1614" s="294">
        <v>1549</v>
      </c>
      <c r="C1614" s="295">
        <v>167.8978795764184</v>
      </c>
    </row>
    <row r="1615" spans="2:3" x14ac:dyDescent="0.25">
      <c r="B1615" s="294">
        <v>1550</v>
      </c>
      <c r="C1615" s="295">
        <v>163.78311662578366</v>
      </c>
    </row>
    <row r="1616" spans="2:3" x14ac:dyDescent="0.25">
      <c r="B1616" s="294">
        <v>1551</v>
      </c>
      <c r="C1616" s="295">
        <v>84.91197897419471</v>
      </c>
    </row>
    <row r="1617" spans="2:3" x14ac:dyDescent="0.25">
      <c r="B1617" s="294">
        <v>1552</v>
      </c>
      <c r="C1617" s="295">
        <v>128.45724954863863</v>
      </c>
    </row>
    <row r="1618" spans="2:3" x14ac:dyDescent="0.25">
      <c r="B1618" s="294">
        <v>1553</v>
      </c>
      <c r="C1618" s="295">
        <v>177.69832447049009</v>
      </c>
    </row>
    <row r="1619" spans="2:3" x14ac:dyDescent="0.25">
      <c r="B1619" s="294">
        <v>1554</v>
      </c>
      <c r="C1619" s="295">
        <v>123.11113992689073</v>
      </c>
    </row>
    <row r="1620" spans="2:3" x14ac:dyDescent="0.25">
      <c r="B1620" s="294">
        <v>1555</v>
      </c>
      <c r="C1620" s="295">
        <v>102.81881957223078</v>
      </c>
    </row>
    <row r="1621" spans="2:3" x14ac:dyDescent="0.25">
      <c r="B1621" s="294">
        <v>1556</v>
      </c>
      <c r="C1621" s="295">
        <v>83.399012891406898</v>
      </c>
    </row>
    <row r="1622" spans="2:3" x14ac:dyDescent="0.25">
      <c r="B1622" s="294">
        <v>1557</v>
      </c>
      <c r="C1622" s="295">
        <v>148.62839238208016</v>
      </c>
    </row>
    <row r="1623" spans="2:3" x14ac:dyDescent="0.25">
      <c r="B1623" s="294">
        <v>1558</v>
      </c>
      <c r="C1623" s="295">
        <v>114.50074773512368</v>
      </c>
    </row>
    <row r="1624" spans="2:3" x14ac:dyDescent="0.25">
      <c r="B1624" s="294">
        <v>1559</v>
      </c>
      <c r="C1624" s="295">
        <v>114.79141611760477</v>
      </c>
    </row>
    <row r="1625" spans="2:3" x14ac:dyDescent="0.25">
      <c r="B1625" s="294">
        <v>1560</v>
      </c>
      <c r="C1625" s="295">
        <v>169.43922847113561</v>
      </c>
    </row>
    <row r="1626" spans="2:3" x14ac:dyDescent="0.25">
      <c r="B1626" s="294">
        <v>1561</v>
      </c>
      <c r="C1626" s="295">
        <v>99.817242165223661</v>
      </c>
    </row>
    <row r="1627" spans="2:3" x14ac:dyDescent="0.25">
      <c r="B1627" s="294">
        <v>1562</v>
      </c>
      <c r="C1627" s="295">
        <v>128.10496769717153</v>
      </c>
    </row>
    <row r="1628" spans="2:3" x14ac:dyDescent="0.25">
      <c r="B1628" s="294">
        <v>1563</v>
      </c>
      <c r="C1628" s="295">
        <v>80.53271492224988</v>
      </c>
    </row>
    <row r="1629" spans="2:3" x14ac:dyDescent="0.25">
      <c r="B1629" s="294">
        <v>1564</v>
      </c>
      <c r="C1629" s="295">
        <v>78.006985400259552</v>
      </c>
    </row>
    <row r="1630" spans="2:3" x14ac:dyDescent="0.25">
      <c r="B1630" s="294">
        <v>1565</v>
      </c>
      <c r="C1630" s="295">
        <v>107.61690909988145</v>
      </c>
    </row>
    <row r="1631" spans="2:3" x14ac:dyDescent="0.25">
      <c r="B1631" s="294">
        <v>1566</v>
      </c>
      <c r="C1631" s="295">
        <v>72.117417219698183</v>
      </c>
    </row>
    <row r="1632" spans="2:3" x14ac:dyDescent="0.25">
      <c r="B1632" s="294">
        <v>1567</v>
      </c>
      <c r="C1632" s="295">
        <v>169.73727551424184</v>
      </c>
    </row>
    <row r="1633" spans="2:3" x14ac:dyDescent="0.25">
      <c r="B1633" s="294">
        <v>1568</v>
      </c>
      <c r="C1633" s="295">
        <v>155.7313233225421</v>
      </c>
    </row>
    <row r="1634" spans="2:3" x14ac:dyDescent="0.25">
      <c r="B1634" s="294">
        <v>1569</v>
      </c>
      <c r="C1634" s="295">
        <v>118.21632916718521</v>
      </c>
    </row>
    <row r="1635" spans="2:3" x14ac:dyDescent="0.25">
      <c r="B1635" s="294">
        <v>1570</v>
      </c>
      <c r="C1635" s="295">
        <v>104.00845959282802</v>
      </c>
    </row>
    <row r="1636" spans="2:3" x14ac:dyDescent="0.25">
      <c r="B1636" s="294">
        <v>1571</v>
      </c>
      <c r="C1636" s="295">
        <v>163.85974164725292</v>
      </c>
    </row>
    <row r="1637" spans="2:3" x14ac:dyDescent="0.25">
      <c r="B1637" s="294">
        <v>1572</v>
      </c>
      <c r="C1637" s="295">
        <v>110.94774358444067</v>
      </c>
    </row>
    <row r="1638" spans="2:3" x14ac:dyDescent="0.25">
      <c r="B1638" s="294">
        <v>1573</v>
      </c>
      <c r="C1638" s="295">
        <v>146.7672237527438</v>
      </c>
    </row>
    <row r="1639" spans="2:3" x14ac:dyDescent="0.25">
      <c r="B1639" s="294">
        <v>1574</v>
      </c>
      <c r="C1639" s="295">
        <v>149.0436548995807</v>
      </c>
    </row>
    <row r="1640" spans="2:3" x14ac:dyDescent="0.25">
      <c r="B1640" s="294">
        <v>1575</v>
      </c>
      <c r="C1640" s="295">
        <v>177.89106827783792</v>
      </c>
    </row>
    <row r="1641" spans="2:3" x14ac:dyDescent="0.25">
      <c r="B1641" s="294">
        <v>1576</v>
      </c>
      <c r="C1641" s="295">
        <v>155.81983449145181</v>
      </c>
    </row>
    <row r="1642" spans="2:3" x14ac:dyDescent="0.25">
      <c r="B1642" s="294">
        <v>1577</v>
      </c>
      <c r="C1642" s="295">
        <v>131.57829501880434</v>
      </c>
    </row>
    <row r="1643" spans="2:3" x14ac:dyDescent="0.25">
      <c r="B1643" s="294">
        <v>1578</v>
      </c>
      <c r="C1643" s="295">
        <v>130.62307287541518</v>
      </c>
    </row>
    <row r="1644" spans="2:3" x14ac:dyDescent="0.25">
      <c r="B1644" s="294">
        <v>1579</v>
      </c>
      <c r="C1644" s="295">
        <v>122.76321282388153</v>
      </c>
    </row>
    <row r="1645" spans="2:3" x14ac:dyDescent="0.25">
      <c r="B1645" s="294">
        <v>1580</v>
      </c>
      <c r="C1645" s="295">
        <v>120.54419974277536</v>
      </c>
    </row>
    <row r="1646" spans="2:3" x14ac:dyDescent="0.25">
      <c r="B1646" s="294">
        <v>1581</v>
      </c>
      <c r="C1646" s="295">
        <v>135.42998726784333</v>
      </c>
    </row>
    <row r="1647" spans="2:3" x14ac:dyDescent="0.25">
      <c r="B1647" s="294">
        <v>1582</v>
      </c>
      <c r="C1647" s="295">
        <v>179.31353677326632</v>
      </c>
    </row>
    <row r="1648" spans="2:3" x14ac:dyDescent="0.25">
      <c r="B1648" s="294">
        <v>1583</v>
      </c>
      <c r="C1648" s="295">
        <v>113.93042875398262</v>
      </c>
    </row>
    <row r="1649" spans="2:3" x14ac:dyDescent="0.25">
      <c r="B1649" s="294">
        <v>1584</v>
      </c>
      <c r="C1649" s="295">
        <v>136.84844715896736</v>
      </c>
    </row>
    <row r="1650" spans="2:3" x14ac:dyDescent="0.25">
      <c r="B1650" s="294">
        <v>1585</v>
      </c>
      <c r="C1650" s="295">
        <v>166.44496099776291</v>
      </c>
    </row>
    <row r="1651" spans="2:3" x14ac:dyDescent="0.25">
      <c r="B1651" s="294">
        <v>1586</v>
      </c>
      <c r="C1651" s="295">
        <v>111.02471501320113</v>
      </c>
    </row>
    <row r="1652" spans="2:3" x14ac:dyDescent="0.25">
      <c r="B1652" s="294">
        <v>1587</v>
      </c>
      <c r="C1652" s="295">
        <v>151.38986485287091</v>
      </c>
    </row>
    <row r="1653" spans="2:3" x14ac:dyDescent="0.25">
      <c r="B1653" s="294">
        <v>1588</v>
      </c>
      <c r="C1653" s="295">
        <v>122.55412579620841</v>
      </c>
    </row>
    <row r="1654" spans="2:3" x14ac:dyDescent="0.25">
      <c r="B1654" s="294">
        <v>1589</v>
      </c>
      <c r="C1654" s="295">
        <v>150.55518990996677</v>
      </c>
    </row>
    <row r="1655" spans="2:3" x14ac:dyDescent="0.25">
      <c r="B1655" s="294">
        <v>1590</v>
      </c>
      <c r="C1655" s="295">
        <v>102.64907288801589</v>
      </c>
    </row>
    <row r="1656" spans="2:3" x14ac:dyDescent="0.25">
      <c r="B1656" s="294">
        <v>1591</v>
      </c>
      <c r="C1656" s="295">
        <v>128.93328271481067</v>
      </c>
    </row>
    <row r="1657" spans="2:3" x14ac:dyDescent="0.25">
      <c r="B1657" s="294">
        <v>1592</v>
      </c>
      <c r="C1657" s="295">
        <v>164.15819322940351</v>
      </c>
    </row>
    <row r="1658" spans="2:3" x14ac:dyDescent="0.25">
      <c r="B1658" s="294">
        <v>1593</v>
      </c>
      <c r="C1658" s="295">
        <v>130.67790221500474</v>
      </c>
    </row>
    <row r="1659" spans="2:3" x14ac:dyDescent="0.25">
      <c r="B1659" s="294">
        <v>1594</v>
      </c>
      <c r="C1659" s="295">
        <v>159.67120545728832</v>
      </c>
    </row>
    <row r="1660" spans="2:3" x14ac:dyDescent="0.25">
      <c r="B1660" s="294">
        <v>1595</v>
      </c>
      <c r="C1660" s="295">
        <v>183.32524194634999</v>
      </c>
    </row>
    <row r="1661" spans="2:3" x14ac:dyDescent="0.25">
      <c r="B1661" s="294">
        <v>1596</v>
      </c>
      <c r="C1661" s="295">
        <v>192.79787084425104</v>
      </c>
    </row>
    <row r="1662" spans="2:3" x14ac:dyDescent="0.25">
      <c r="B1662" s="294">
        <v>1597</v>
      </c>
      <c r="C1662" s="295">
        <v>96.036138306134319</v>
      </c>
    </row>
    <row r="1663" spans="2:3" x14ac:dyDescent="0.25">
      <c r="B1663" s="294">
        <v>1598</v>
      </c>
      <c r="C1663" s="295">
        <v>86.267112418123446</v>
      </c>
    </row>
    <row r="1664" spans="2:3" x14ac:dyDescent="0.25">
      <c r="B1664" s="294">
        <v>1599</v>
      </c>
      <c r="C1664" s="295">
        <v>201.81536936618687</v>
      </c>
    </row>
    <row r="1665" spans="2:3" x14ac:dyDescent="0.25">
      <c r="B1665" s="294">
        <v>1600</v>
      </c>
      <c r="C1665" s="295">
        <v>144.08749472514936</v>
      </c>
    </row>
    <row r="1666" spans="2:3" x14ac:dyDescent="0.25">
      <c r="B1666" s="294">
        <v>1601</v>
      </c>
      <c r="C1666" s="295">
        <v>116.44652355686866</v>
      </c>
    </row>
    <row r="1667" spans="2:3" x14ac:dyDescent="0.25">
      <c r="B1667" s="294">
        <v>1602</v>
      </c>
      <c r="C1667" s="295">
        <v>122.68686247554784</v>
      </c>
    </row>
    <row r="1668" spans="2:3" x14ac:dyDescent="0.25">
      <c r="B1668" s="294">
        <v>1603</v>
      </c>
      <c r="C1668" s="295">
        <v>148.73732045611033</v>
      </c>
    </row>
    <row r="1669" spans="2:3" x14ac:dyDescent="0.25">
      <c r="B1669" s="294">
        <v>1604</v>
      </c>
      <c r="C1669" s="295">
        <v>118.32188766948052</v>
      </c>
    </row>
    <row r="1670" spans="2:3" x14ac:dyDescent="0.25">
      <c r="B1670" s="294">
        <v>1605</v>
      </c>
      <c r="C1670" s="295">
        <v>126.38125518351914</v>
      </c>
    </row>
    <row r="1671" spans="2:3" x14ac:dyDescent="0.25">
      <c r="B1671" s="294">
        <v>1606</v>
      </c>
      <c r="C1671" s="295">
        <v>93.887558541470526</v>
      </c>
    </row>
    <row r="1672" spans="2:3" x14ac:dyDescent="0.25">
      <c r="B1672" s="294">
        <v>1607</v>
      </c>
      <c r="C1672" s="295">
        <v>152.82121540038719</v>
      </c>
    </row>
    <row r="1673" spans="2:3" x14ac:dyDescent="0.25">
      <c r="B1673" s="294">
        <v>1608</v>
      </c>
      <c r="C1673" s="295">
        <v>157.63110097125474</v>
      </c>
    </row>
    <row r="1674" spans="2:3" x14ac:dyDescent="0.25">
      <c r="B1674" s="294">
        <v>1609</v>
      </c>
      <c r="C1674" s="295">
        <v>190.7937329059605</v>
      </c>
    </row>
    <row r="1675" spans="2:3" x14ac:dyDescent="0.25">
      <c r="B1675" s="294">
        <v>1610</v>
      </c>
      <c r="C1675" s="295">
        <v>114.07574727971485</v>
      </c>
    </row>
    <row r="1676" spans="2:3" x14ac:dyDescent="0.25">
      <c r="B1676" s="294">
        <v>1611</v>
      </c>
      <c r="C1676" s="295">
        <v>133.50658050577772</v>
      </c>
    </row>
    <row r="1677" spans="2:3" x14ac:dyDescent="0.25">
      <c r="B1677" s="294">
        <v>1612</v>
      </c>
      <c r="C1677" s="295">
        <v>111.50270144084698</v>
      </c>
    </row>
    <row r="1678" spans="2:3" x14ac:dyDescent="0.25">
      <c r="B1678" s="294">
        <v>1613</v>
      </c>
      <c r="C1678" s="295">
        <v>101.74557675326885</v>
      </c>
    </row>
    <row r="1679" spans="2:3" x14ac:dyDescent="0.25">
      <c r="B1679" s="294">
        <v>1614</v>
      </c>
      <c r="C1679" s="295">
        <v>118.15701103790227</v>
      </c>
    </row>
    <row r="1680" spans="2:3" x14ac:dyDescent="0.25">
      <c r="B1680" s="294">
        <v>1615</v>
      </c>
      <c r="C1680" s="295">
        <v>135.50198944193329</v>
      </c>
    </row>
    <row r="1681" spans="2:3" x14ac:dyDescent="0.25">
      <c r="B1681" s="294">
        <v>1616</v>
      </c>
      <c r="C1681" s="295">
        <v>130.86102136581087</v>
      </c>
    </row>
    <row r="1682" spans="2:3" x14ac:dyDescent="0.25">
      <c r="B1682" s="294">
        <v>1617</v>
      </c>
      <c r="C1682" s="295">
        <v>128.75648906260417</v>
      </c>
    </row>
    <row r="1683" spans="2:3" x14ac:dyDescent="0.25">
      <c r="B1683" s="294">
        <v>1618</v>
      </c>
      <c r="C1683" s="295">
        <v>173.06967268243824</v>
      </c>
    </row>
    <row r="1684" spans="2:3" x14ac:dyDescent="0.25">
      <c r="B1684" s="294">
        <v>1619</v>
      </c>
      <c r="C1684" s="295">
        <v>64.238331880261867</v>
      </c>
    </row>
    <row r="1685" spans="2:3" x14ac:dyDescent="0.25">
      <c r="B1685" s="294">
        <v>1620</v>
      </c>
      <c r="C1685" s="295">
        <v>113.5461912011817</v>
      </c>
    </row>
    <row r="1686" spans="2:3" x14ac:dyDescent="0.25">
      <c r="B1686" s="294">
        <v>1621</v>
      </c>
      <c r="C1686" s="295">
        <v>132.70219756012938</v>
      </c>
    </row>
    <row r="1687" spans="2:3" x14ac:dyDescent="0.25">
      <c r="B1687" s="294">
        <v>1622</v>
      </c>
      <c r="C1687" s="295">
        <v>109.6187530756649</v>
      </c>
    </row>
    <row r="1688" spans="2:3" x14ac:dyDescent="0.25">
      <c r="B1688" s="294">
        <v>1623</v>
      </c>
      <c r="C1688" s="295">
        <v>124.98044395160061</v>
      </c>
    </row>
    <row r="1689" spans="2:3" x14ac:dyDescent="0.25">
      <c r="B1689" s="294">
        <v>1624</v>
      </c>
      <c r="C1689" s="295">
        <v>190.54113563885335</v>
      </c>
    </row>
    <row r="1690" spans="2:3" x14ac:dyDescent="0.25">
      <c r="B1690" s="294">
        <v>1625</v>
      </c>
      <c r="C1690" s="295">
        <v>119.24001742198492</v>
      </c>
    </row>
    <row r="1691" spans="2:3" x14ac:dyDescent="0.25">
      <c r="B1691" s="294">
        <v>1626</v>
      </c>
      <c r="C1691" s="295">
        <v>151.34990433015804</v>
      </c>
    </row>
    <row r="1692" spans="2:3" x14ac:dyDescent="0.25">
      <c r="B1692" s="294">
        <v>1627</v>
      </c>
      <c r="C1692" s="295">
        <v>152.36875677773966</v>
      </c>
    </row>
    <row r="1693" spans="2:3" x14ac:dyDescent="0.25">
      <c r="B1693" s="294">
        <v>1628</v>
      </c>
      <c r="C1693" s="295">
        <v>98.727312372426752</v>
      </c>
    </row>
    <row r="1694" spans="2:3" x14ac:dyDescent="0.25">
      <c r="B1694" s="294">
        <v>1629</v>
      </c>
      <c r="C1694" s="295">
        <v>117.54195981491515</v>
      </c>
    </row>
    <row r="1695" spans="2:3" x14ac:dyDescent="0.25">
      <c r="B1695" s="294">
        <v>1630</v>
      </c>
      <c r="C1695" s="295">
        <v>175.18494901449304</v>
      </c>
    </row>
    <row r="1696" spans="2:3" x14ac:dyDescent="0.25">
      <c r="B1696" s="294">
        <v>1631</v>
      </c>
      <c r="C1696" s="295">
        <v>77.441227931743256</v>
      </c>
    </row>
    <row r="1697" spans="2:3" x14ac:dyDescent="0.25">
      <c r="B1697" s="294">
        <v>1632</v>
      </c>
      <c r="C1697" s="295">
        <v>105.01274814076795</v>
      </c>
    </row>
    <row r="1698" spans="2:3" x14ac:dyDescent="0.25">
      <c r="B1698" s="294">
        <v>1633</v>
      </c>
      <c r="C1698" s="295">
        <v>125.0667887373796</v>
      </c>
    </row>
    <row r="1699" spans="2:3" x14ac:dyDescent="0.25">
      <c r="B1699" s="294">
        <v>1634</v>
      </c>
      <c r="C1699" s="295">
        <v>144.47999031662596</v>
      </c>
    </row>
    <row r="1700" spans="2:3" x14ac:dyDescent="0.25">
      <c r="B1700" s="294">
        <v>1635</v>
      </c>
      <c r="C1700" s="295">
        <v>129.03333525776685</v>
      </c>
    </row>
    <row r="1701" spans="2:3" x14ac:dyDescent="0.25">
      <c r="B1701" s="294">
        <v>1636</v>
      </c>
      <c r="C1701" s="295">
        <v>145.05384635053079</v>
      </c>
    </row>
    <row r="1702" spans="2:3" x14ac:dyDescent="0.25">
      <c r="B1702" s="294">
        <v>1637</v>
      </c>
      <c r="C1702" s="295">
        <v>89.424686920662396</v>
      </c>
    </row>
    <row r="1703" spans="2:3" x14ac:dyDescent="0.25">
      <c r="B1703" s="294">
        <v>1638</v>
      </c>
      <c r="C1703" s="295">
        <v>105.13934440619801</v>
      </c>
    </row>
    <row r="1704" spans="2:3" x14ac:dyDescent="0.25">
      <c r="B1704" s="294">
        <v>1639</v>
      </c>
      <c r="C1704" s="295">
        <v>156.71674105719535</v>
      </c>
    </row>
    <row r="1705" spans="2:3" x14ac:dyDescent="0.25">
      <c r="B1705" s="294">
        <v>1640</v>
      </c>
      <c r="C1705" s="295">
        <v>118.14711437046006</v>
      </c>
    </row>
    <row r="1706" spans="2:3" x14ac:dyDescent="0.25">
      <c r="B1706" s="294">
        <v>1641</v>
      </c>
      <c r="C1706" s="295">
        <v>75.079730594986188</v>
      </c>
    </row>
    <row r="1707" spans="2:3" x14ac:dyDescent="0.25">
      <c r="B1707" s="294">
        <v>1642</v>
      </c>
      <c r="C1707" s="295">
        <v>129.34385178931751</v>
      </c>
    </row>
    <row r="1708" spans="2:3" x14ac:dyDescent="0.25">
      <c r="B1708" s="294">
        <v>1643</v>
      </c>
      <c r="C1708" s="295">
        <v>70.264745301911134</v>
      </c>
    </row>
    <row r="1709" spans="2:3" x14ac:dyDescent="0.25">
      <c r="B1709" s="294">
        <v>1644</v>
      </c>
      <c r="C1709" s="295">
        <v>104.84109058035125</v>
      </c>
    </row>
    <row r="1710" spans="2:3" x14ac:dyDescent="0.25">
      <c r="B1710" s="294">
        <v>1645</v>
      </c>
      <c r="C1710" s="295">
        <v>110.04024129305765</v>
      </c>
    </row>
    <row r="1711" spans="2:3" x14ac:dyDescent="0.25">
      <c r="B1711" s="294">
        <v>1646</v>
      </c>
      <c r="C1711" s="295">
        <v>86.874488081788513</v>
      </c>
    </row>
    <row r="1712" spans="2:3" x14ac:dyDescent="0.25">
      <c r="B1712" s="294">
        <v>1647</v>
      </c>
      <c r="C1712" s="295">
        <v>77.762540241247379</v>
      </c>
    </row>
    <row r="1713" spans="2:3" x14ac:dyDescent="0.25">
      <c r="B1713" s="294">
        <v>1648</v>
      </c>
      <c r="C1713" s="295">
        <v>117.73296727854724</v>
      </c>
    </row>
    <row r="1714" spans="2:3" x14ac:dyDescent="0.25">
      <c r="B1714" s="294">
        <v>1649</v>
      </c>
      <c r="C1714" s="295">
        <v>171.70419929459888</v>
      </c>
    </row>
    <row r="1715" spans="2:3" x14ac:dyDescent="0.25">
      <c r="B1715" s="294">
        <v>1650</v>
      </c>
      <c r="C1715" s="295">
        <v>172.29016855559072</v>
      </c>
    </row>
    <row r="1716" spans="2:3" x14ac:dyDescent="0.25">
      <c r="B1716" s="294">
        <v>1651</v>
      </c>
      <c r="C1716" s="295">
        <v>154.66064066518865</v>
      </c>
    </row>
    <row r="1717" spans="2:3" x14ac:dyDescent="0.25">
      <c r="B1717" s="294">
        <v>1652</v>
      </c>
      <c r="C1717" s="295">
        <v>117.04593425269246</v>
      </c>
    </row>
    <row r="1718" spans="2:3" x14ac:dyDescent="0.25">
      <c r="B1718" s="294">
        <v>1653</v>
      </c>
      <c r="C1718" s="295">
        <v>156.50567070455091</v>
      </c>
    </row>
    <row r="1719" spans="2:3" x14ac:dyDescent="0.25">
      <c r="B1719" s="294">
        <v>1654</v>
      </c>
      <c r="C1719" s="295">
        <v>104.79144216531006</v>
      </c>
    </row>
    <row r="1720" spans="2:3" x14ac:dyDescent="0.25">
      <c r="B1720" s="294">
        <v>1655</v>
      </c>
      <c r="C1720" s="295">
        <v>124.9791469081319</v>
      </c>
    </row>
    <row r="1721" spans="2:3" x14ac:dyDescent="0.25">
      <c r="B1721" s="294">
        <v>1656</v>
      </c>
      <c r="C1721" s="295">
        <v>112.39396102652955</v>
      </c>
    </row>
    <row r="1722" spans="2:3" x14ac:dyDescent="0.25">
      <c r="B1722" s="294">
        <v>1657</v>
      </c>
      <c r="C1722" s="295">
        <v>107.59572045107043</v>
      </c>
    </row>
    <row r="1723" spans="2:3" x14ac:dyDescent="0.25">
      <c r="B1723" s="294">
        <v>1658</v>
      </c>
      <c r="C1723" s="295">
        <v>99.275349075081039</v>
      </c>
    </row>
    <row r="1724" spans="2:3" x14ac:dyDescent="0.25">
      <c r="B1724" s="294">
        <v>1659</v>
      </c>
      <c r="C1724" s="295">
        <v>136.91720838414722</v>
      </c>
    </row>
    <row r="1725" spans="2:3" x14ac:dyDescent="0.25">
      <c r="B1725" s="294">
        <v>1660</v>
      </c>
      <c r="C1725" s="295">
        <v>101.8578671688332</v>
      </c>
    </row>
    <row r="1726" spans="2:3" x14ac:dyDescent="0.25">
      <c r="B1726" s="294">
        <v>1661</v>
      </c>
      <c r="C1726" s="295">
        <v>133.37499593746372</v>
      </c>
    </row>
    <row r="1727" spans="2:3" x14ac:dyDescent="0.25">
      <c r="B1727" s="294">
        <v>1662</v>
      </c>
      <c r="C1727" s="295">
        <v>91.722624025459268</v>
      </c>
    </row>
    <row r="1728" spans="2:3" x14ac:dyDescent="0.25">
      <c r="B1728" s="294">
        <v>1663</v>
      </c>
      <c r="C1728" s="295">
        <v>140.25100868873758</v>
      </c>
    </row>
    <row r="1729" spans="2:3" x14ac:dyDescent="0.25">
      <c r="B1729" s="294">
        <v>1664</v>
      </c>
      <c r="C1729" s="295">
        <v>133.0460619211587</v>
      </c>
    </row>
    <row r="1730" spans="2:3" x14ac:dyDescent="0.25">
      <c r="B1730" s="294">
        <v>1665</v>
      </c>
      <c r="C1730" s="295">
        <v>95.193298701914358</v>
      </c>
    </row>
    <row r="1731" spans="2:3" x14ac:dyDescent="0.25">
      <c r="B1731" s="294">
        <v>1666</v>
      </c>
      <c r="C1731" s="295">
        <v>101.06477448089811</v>
      </c>
    </row>
    <row r="1732" spans="2:3" x14ac:dyDescent="0.25">
      <c r="B1732" s="294">
        <v>1667</v>
      </c>
      <c r="C1732" s="295">
        <v>168.48432369862138</v>
      </c>
    </row>
    <row r="1733" spans="2:3" x14ac:dyDescent="0.25">
      <c r="B1733" s="294">
        <v>1668</v>
      </c>
      <c r="C1733" s="295">
        <v>112.41438595722281</v>
      </c>
    </row>
    <row r="1734" spans="2:3" x14ac:dyDescent="0.25">
      <c r="B1734" s="294">
        <v>1669</v>
      </c>
      <c r="C1734" s="295">
        <v>126.35088559016334</v>
      </c>
    </row>
    <row r="1735" spans="2:3" x14ac:dyDescent="0.25">
      <c r="B1735" s="294">
        <v>1670</v>
      </c>
      <c r="C1735" s="295">
        <v>143.7357717455842</v>
      </c>
    </row>
    <row r="1736" spans="2:3" x14ac:dyDescent="0.25">
      <c r="B1736" s="294">
        <v>1671</v>
      </c>
      <c r="C1736" s="295">
        <v>94.220262123907489</v>
      </c>
    </row>
    <row r="1737" spans="2:3" x14ac:dyDescent="0.25">
      <c r="B1737" s="294">
        <v>1672</v>
      </c>
      <c r="C1737" s="295">
        <v>153.48536159041737</v>
      </c>
    </row>
    <row r="1738" spans="2:3" x14ac:dyDescent="0.25">
      <c r="B1738" s="294">
        <v>1673</v>
      </c>
      <c r="C1738" s="295">
        <v>95.758221925947353</v>
      </c>
    </row>
    <row r="1739" spans="2:3" x14ac:dyDescent="0.25">
      <c r="B1739" s="294">
        <v>1674</v>
      </c>
      <c r="C1739" s="295">
        <v>168.88891658895085</v>
      </c>
    </row>
    <row r="1740" spans="2:3" x14ac:dyDescent="0.25">
      <c r="B1740" s="294">
        <v>1675</v>
      </c>
      <c r="C1740" s="295">
        <v>176.31400913646311</v>
      </c>
    </row>
    <row r="1741" spans="2:3" x14ac:dyDescent="0.25">
      <c r="B1741" s="294">
        <v>1676</v>
      </c>
      <c r="C1741" s="295">
        <v>154.83533844934473</v>
      </c>
    </row>
    <row r="1742" spans="2:3" x14ac:dyDescent="0.25">
      <c r="B1742" s="294">
        <v>1677</v>
      </c>
      <c r="C1742" s="295">
        <v>150.98744538967429</v>
      </c>
    </row>
    <row r="1743" spans="2:3" x14ac:dyDescent="0.25">
      <c r="B1743" s="294">
        <v>1678</v>
      </c>
      <c r="C1743" s="295">
        <v>124.96564420151779</v>
      </c>
    </row>
    <row r="1744" spans="2:3" x14ac:dyDescent="0.25">
      <c r="B1744" s="294">
        <v>1679</v>
      </c>
      <c r="C1744" s="295">
        <v>129.03471962064992</v>
      </c>
    </row>
    <row r="1745" spans="2:3" x14ac:dyDescent="0.25">
      <c r="B1745" s="294">
        <v>1680</v>
      </c>
      <c r="C1745" s="295">
        <v>124.55415907890105</v>
      </c>
    </row>
    <row r="1746" spans="2:3" x14ac:dyDescent="0.25">
      <c r="B1746" s="294">
        <v>1681</v>
      </c>
      <c r="C1746" s="295">
        <v>137.3891323115503</v>
      </c>
    </row>
    <row r="1747" spans="2:3" x14ac:dyDescent="0.25">
      <c r="B1747" s="294">
        <v>1682</v>
      </c>
      <c r="C1747" s="295">
        <v>161.04353829845275</v>
      </c>
    </row>
    <row r="1748" spans="2:3" x14ac:dyDescent="0.25">
      <c r="B1748" s="294">
        <v>1683</v>
      </c>
      <c r="C1748" s="295">
        <v>104.50353064193268</v>
      </c>
    </row>
    <row r="1749" spans="2:3" x14ac:dyDescent="0.25">
      <c r="B1749" s="294">
        <v>1684</v>
      </c>
      <c r="C1749" s="295">
        <v>147.44952470220386</v>
      </c>
    </row>
    <row r="1750" spans="2:3" x14ac:dyDescent="0.25">
      <c r="B1750" s="294">
        <v>1685</v>
      </c>
      <c r="C1750" s="295">
        <v>128.92895159274946</v>
      </c>
    </row>
    <row r="1751" spans="2:3" x14ac:dyDescent="0.25">
      <c r="B1751" s="294">
        <v>1686</v>
      </c>
      <c r="C1751" s="295">
        <v>144.74090348492052</v>
      </c>
    </row>
    <row r="1752" spans="2:3" x14ac:dyDescent="0.25">
      <c r="B1752" s="294">
        <v>1687</v>
      </c>
      <c r="C1752" s="295">
        <v>106.09111452003827</v>
      </c>
    </row>
    <row r="1753" spans="2:3" x14ac:dyDescent="0.25">
      <c r="B1753" s="294">
        <v>1688</v>
      </c>
      <c r="C1753" s="295">
        <v>90.274440010317392</v>
      </c>
    </row>
    <row r="1754" spans="2:3" x14ac:dyDescent="0.25">
      <c r="B1754" s="294">
        <v>1689</v>
      </c>
      <c r="C1754" s="295">
        <v>103.35631034272907</v>
      </c>
    </row>
    <row r="1755" spans="2:3" x14ac:dyDescent="0.25">
      <c r="B1755" s="294">
        <v>1690</v>
      </c>
      <c r="C1755" s="295">
        <v>114.30907451782842</v>
      </c>
    </row>
    <row r="1756" spans="2:3" x14ac:dyDescent="0.25">
      <c r="B1756" s="294">
        <v>1691</v>
      </c>
      <c r="C1756" s="295">
        <v>86.653508121206812</v>
      </c>
    </row>
    <row r="1757" spans="2:3" x14ac:dyDescent="0.25">
      <c r="B1757" s="294">
        <v>1692</v>
      </c>
      <c r="C1757" s="295">
        <v>120.62214770732655</v>
      </c>
    </row>
    <row r="1758" spans="2:3" x14ac:dyDescent="0.25">
      <c r="B1758" s="294">
        <v>1693</v>
      </c>
      <c r="C1758" s="295">
        <v>111.71265688249439</v>
      </c>
    </row>
    <row r="1759" spans="2:3" x14ac:dyDescent="0.25">
      <c r="B1759" s="294">
        <v>1694</v>
      </c>
      <c r="C1759" s="295">
        <v>169.37765826924036</v>
      </c>
    </row>
    <row r="1760" spans="2:3" x14ac:dyDescent="0.25">
      <c r="B1760" s="294">
        <v>1695</v>
      </c>
      <c r="C1760" s="295">
        <v>114.71398494099645</v>
      </c>
    </row>
    <row r="1761" spans="2:3" x14ac:dyDescent="0.25">
      <c r="B1761" s="294">
        <v>1696</v>
      </c>
      <c r="C1761" s="295">
        <v>127.36807211025229</v>
      </c>
    </row>
    <row r="1762" spans="2:3" x14ac:dyDescent="0.25">
      <c r="B1762" s="294">
        <v>1697</v>
      </c>
      <c r="C1762" s="295">
        <v>179.33088559116783</v>
      </c>
    </row>
    <row r="1763" spans="2:3" x14ac:dyDescent="0.25">
      <c r="B1763" s="294">
        <v>1698</v>
      </c>
      <c r="C1763" s="295">
        <v>150.86063142869256</v>
      </c>
    </row>
    <row r="1764" spans="2:3" x14ac:dyDescent="0.25">
      <c r="B1764" s="294">
        <v>1699</v>
      </c>
      <c r="C1764" s="295">
        <v>137.99936692209587</v>
      </c>
    </row>
    <row r="1765" spans="2:3" x14ac:dyDescent="0.25">
      <c r="B1765" s="294">
        <v>1700</v>
      </c>
      <c r="C1765" s="295">
        <v>122.69422516168869</v>
      </c>
    </row>
    <row r="1766" spans="2:3" x14ac:dyDescent="0.25">
      <c r="B1766" s="294">
        <v>1701</v>
      </c>
      <c r="C1766" s="295">
        <v>161.05002537673636</v>
      </c>
    </row>
    <row r="1767" spans="2:3" x14ac:dyDescent="0.25">
      <c r="B1767" s="294">
        <v>1702</v>
      </c>
      <c r="C1767" s="295">
        <v>113.54582465208654</v>
      </c>
    </row>
    <row r="1768" spans="2:3" x14ac:dyDescent="0.25">
      <c r="B1768" s="294">
        <v>1703</v>
      </c>
      <c r="C1768" s="295">
        <v>129.99359349399808</v>
      </c>
    </row>
    <row r="1769" spans="2:3" x14ac:dyDescent="0.25">
      <c r="B1769" s="294">
        <v>1704</v>
      </c>
      <c r="C1769" s="295">
        <v>98.682709659034543</v>
      </c>
    </row>
    <row r="1770" spans="2:3" x14ac:dyDescent="0.25">
      <c r="B1770" s="294">
        <v>1705</v>
      </c>
      <c r="C1770" s="295">
        <v>168.57494837348901</v>
      </c>
    </row>
    <row r="1771" spans="2:3" x14ac:dyDescent="0.25">
      <c r="B1771" s="294">
        <v>1706</v>
      </c>
      <c r="C1771" s="295">
        <v>166.37632329420245</v>
      </c>
    </row>
    <row r="1772" spans="2:3" x14ac:dyDescent="0.25">
      <c r="B1772" s="294">
        <v>1707</v>
      </c>
      <c r="C1772" s="295">
        <v>109.4401138615239</v>
      </c>
    </row>
    <row r="1773" spans="2:3" x14ac:dyDescent="0.25">
      <c r="B1773" s="294">
        <v>1708</v>
      </c>
      <c r="C1773" s="295">
        <v>181.84649439331281</v>
      </c>
    </row>
    <row r="1774" spans="2:3" x14ac:dyDescent="0.25">
      <c r="B1774" s="294">
        <v>1709</v>
      </c>
      <c r="C1774" s="295">
        <v>106.71471881579399</v>
      </c>
    </row>
    <row r="1775" spans="2:3" x14ac:dyDescent="0.25">
      <c r="B1775" s="294">
        <v>1710</v>
      </c>
      <c r="C1775" s="295">
        <v>75.235020531971131</v>
      </c>
    </row>
    <row r="1776" spans="2:3" x14ac:dyDescent="0.25">
      <c r="B1776" s="294">
        <v>1711</v>
      </c>
      <c r="C1776" s="295">
        <v>89.218079856086177</v>
      </c>
    </row>
    <row r="1777" spans="2:3" x14ac:dyDescent="0.25">
      <c r="B1777" s="294">
        <v>1712</v>
      </c>
      <c r="C1777" s="295">
        <v>131.8472162382555</v>
      </c>
    </row>
    <row r="1778" spans="2:3" x14ac:dyDescent="0.25">
      <c r="B1778" s="294">
        <v>1713</v>
      </c>
      <c r="C1778" s="295">
        <v>155.61083743555588</v>
      </c>
    </row>
    <row r="1779" spans="2:3" x14ac:dyDescent="0.25">
      <c r="B1779" s="294">
        <v>1714</v>
      </c>
      <c r="C1779" s="295">
        <v>97.340913756427568</v>
      </c>
    </row>
    <row r="1780" spans="2:3" x14ac:dyDescent="0.25">
      <c r="B1780" s="294">
        <v>1715</v>
      </c>
      <c r="C1780" s="295">
        <v>113.27441835002949</v>
      </c>
    </row>
    <row r="1781" spans="2:3" x14ac:dyDescent="0.25">
      <c r="B1781" s="294">
        <v>1716</v>
      </c>
      <c r="C1781" s="295">
        <v>85.299380204207765</v>
      </c>
    </row>
    <row r="1782" spans="2:3" x14ac:dyDescent="0.25">
      <c r="B1782" s="294">
        <v>1717</v>
      </c>
      <c r="C1782" s="295">
        <v>182.62752269093795</v>
      </c>
    </row>
    <row r="1783" spans="2:3" x14ac:dyDescent="0.25">
      <c r="B1783" s="294">
        <v>1718</v>
      </c>
      <c r="C1783" s="295">
        <v>122.48097672222428</v>
      </c>
    </row>
    <row r="1784" spans="2:3" x14ac:dyDescent="0.25">
      <c r="B1784" s="294">
        <v>1719</v>
      </c>
      <c r="C1784" s="295">
        <v>169.53391928185206</v>
      </c>
    </row>
    <row r="1785" spans="2:3" x14ac:dyDescent="0.25">
      <c r="B1785" s="294">
        <v>1720</v>
      </c>
      <c r="C1785" s="295">
        <v>174.94176656251472</v>
      </c>
    </row>
    <row r="1786" spans="2:3" x14ac:dyDescent="0.25">
      <c r="B1786" s="294">
        <v>1721</v>
      </c>
      <c r="C1786" s="295">
        <v>134.63350525795178</v>
      </c>
    </row>
    <row r="1787" spans="2:3" x14ac:dyDescent="0.25">
      <c r="B1787" s="294">
        <v>1722</v>
      </c>
      <c r="C1787" s="295">
        <v>89.375826845080638</v>
      </c>
    </row>
    <row r="1788" spans="2:3" x14ac:dyDescent="0.25">
      <c r="B1788" s="294">
        <v>1723</v>
      </c>
      <c r="C1788" s="295">
        <v>168.44493678637303</v>
      </c>
    </row>
    <row r="1789" spans="2:3" x14ac:dyDescent="0.25">
      <c r="B1789" s="294">
        <v>1724</v>
      </c>
      <c r="C1789" s="295">
        <v>167.3117825739476</v>
      </c>
    </row>
    <row r="1790" spans="2:3" x14ac:dyDescent="0.25">
      <c r="B1790" s="294">
        <v>1725</v>
      </c>
      <c r="C1790" s="295">
        <v>74.394307801746749</v>
      </c>
    </row>
    <row r="1791" spans="2:3" x14ac:dyDescent="0.25">
      <c r="B1791" s="294">
        <v>1726</v>
      </c>
      <c r="C1791" s="295">
        <v>121.83772383447105</v>
      </c>
    </row>
    <row r="1792" spans="2:3" x14ac:dyDescent="0.25">
      <c r="B1792" s="294">
        <v>1727</v>
      </c>
      <c r="C1792" s="295">
        <v>149.93383740168355</v>
      </c>
    </row>
    <row r="1793" spans="2:3" x14ac:dyDescent="0.25">
      <c r="B1793" s="294">
        <v>1728</v>
      </c>
      <c r="C1793" s="295">
        <v>113.48423807393613</v>
      </c>
    </row>
    <row r="1794" spans="2:3" x14ac:dyDescent="0.25">
      <c r="B1794" s="294">
        <v>1729</v>
      </c>
      <c r="C1794" s="295">
        <v>80.853274692729457</v>
      </c>
    </row>
    <row r="1795" spans="2:3" x14ac:dyDescent="0.25">
      <c r="B1795" s="294">
        <v>1730</v>
      </c>
      <c r="C1795" s="295">
        <v>119.8601886685984</v>
      </c>
    </row>
    <row r="1796" spans="2:3" x14ac:dyDescent="0.25">
      <c r="B1796" s="294">
        <v>1731</v>
      </c>
      <c r="C1796" s="295">
        <v>118.07909112277031</v>
      </c>
    </row>
    <row r="1797" spans="2:3" x14ac:dyDescent="0.25">
      <c r="B1797" s="294">
        <v>1732</v>
      </c>
      <c r="C1797" s="295">
        <v>108.72608294609273</v>
      </c>
    </row>
    <row r="1798" spans="2:3" x14ac:dyDescent="0.25">
      <c r="B1798" s="294">
        <v>1733</v>
      </c>
      <c r="C1798" s="295">
        <v>161.48970722431156</v>
      </c>
    </row>
    <row r="1799" spans="2:3" x14ac:dyDescent="0.25">
      <c r="B1799" s="294">
        <v>1734</v>
      </c>
      <c r="C1799" s="295">
        <v>187.22340442547505</v>
      </c>
    </row>
    <row r="1800" spans="2:3" x14ac:dyDescent="0.25">
      <c r="B1800" s="294">
        <v>1735</v>
      </c>
      <c r="C1800" s="295">
        <v>87.231145519964159</v>
      </c>
    </row>
    <row r="1801" spans="2:3" x14ac:dyDescent="0.25">
      <c r="B1801" s="294">
        <v>1736</v>
      </c>
      <c r="C1801" s="295">
        <v>137.8507124226125</v>
      </c>
    </row>
    <row r="1802" spans="2:3" x14ac:dyDescent="0.25">
      <c r="B1802" s="294">
        <v>1737</v>
      </c>
      <c r="C1802" s="295">
        <v>137.64508363190879</v>
      </c>
    </row>
    <row r="1803" spans="2:3" x14ac:dyDescent="0.25">
      <c r="B1803" s="294">
        <v>1738</v>
      </c>
      <c r="C1803" s="295">
        <v>157.09471842280703</v>
      </c>
    </row>
    <row r="1804" spans="2:3" x14ac:dyDescent="0.25">
      <c r="B1804" s="294">
        <v>1739</v>
      </c>
      <c r="C1804" s="295">
        <v>86.562803509232168</v>
      </c>
    </row>
    <row r="1805" spans="2:3" x14ac:dyDescent="0.25">
      <c r="B1805" s="294">
        <v>1740</v>
      </c>
      <c r="C1805" s="295">
        <v>78.835196364604002</v>
      </c>
    </row>
    <row r="1806" spans="2:3" x14ac:dyDescent="0.25">
      <c r="B1806" s="294">
        <v>1741</v>
      </c>
      <c r="C1806" s="295">
        <v>88.086146150399117</v>
      </c>
    </row>
    <row r="1807" spans="2:3" x14ac:dyDescent="0.25">
      <c r="B1807" s="294">
        <v>1742</v>
      </c>
      <c r="C1807" s="295">
        <v>144.4936020713717</v>
      </c>
    </row>
    <row r="1808" spans="2:3" x14ac:dyDescent="0.25">
      <c r="B1808" s="294">
        <v>1743</v>
      </c>
      <c r="C1808" s="295">
        <v>166.49292240048456</v>
      </c>
    </row>
    <row r="1809" spans="2:3" x14ac:dyDescent="0.25">
      <c r="B1809" s="294">
        <v>1744</v>
      </c>
      <c r="C1809" s="295">
        <v>166.86152654384273</v>
      </c>
    </row>
    <row r="1810" spans="2:3" x14ac:dyDescent="0.25">
      <c r="B1810" s="294">
        <v>1745</v>
      </c>
      <c r="C1810" s="295">
        <v>125.16607178752076</v>
      </c>
    </row>
    <row r="1811" spans="2:3" x14ac:dyDescent="0.25">
      <c r="B1811" s="294">
        <v>1746</v>
      </c>
      <c r="C1811" s="295">
        <v>108.31656835699958</v>
      </c>
    </row>
    <row r="1812" spans="2:3" x14ac:dyDescent="0.25">
      <c r="B1812" s="294">
        <v>1747</v>
      </c>
      <c r="C1812" s="295">
        <v>84.573594342827008</v>
      </c>
    </row>
    <row r="1813" spans="2:3" x14ac:dyDescent="0.25">
      <c r="B1813" s="294">
        <v>1748</v>
      </c>
      <c r="C1813" s="295">
        <v>159.04704967886624</v>
      </c>
    </row>
    <row r="1814" spans="2:3" x14ac:dyDescent="0.25">
      <c r="B1814" s="294">
        <v>1749</v>
      </c>
      <c r="C1814" s="295">
        <v>92.193013597801581</v>
      </c>
    </row>
    <row r="1815" spans="2:3" x14ac:dyDescent="0.25">
      <c r="B1815" s="294">
        <v>1750</v>
      </c>
      <c r="C1815" s="295">
        <v>131.5871717034733</v>
      </c>
    </row>
    <row r="1816" spans="2:3" x14ac:dyDescent="0.25">
      <c r="B1816" s="294">
        <v>1751</v>
      </c>
      <c r="C1816" s="295">
        <v>78.078243451745777</v>
      </c>
    </row>
    <row r="1817" spans="2:3" x14ac:dyDescent="0.25">
      <c r="B1817" s="294">
        <v>1752</v>
      </c>
      <c r="C1817" s="295">
        <v>111.66283746143834</v>
      </c>
    </row>
    <row r="1818" spans="2:3" x14ac:dyDescent="0.25">
      <c r="B1818" s="294">
        <v>1753</v>
      </c>
      <c r="C1818" s="295">
        <v>155.19053464853482</v>
      </c>
    </row>
    <row r="1819" spans="2:3" x14ac:dyDescent="0.25">
      <c r="B1819" s="294">
        <v>1754</v>
      </c>
      <c r="C1819" s="295">
        <v>135.88331975296273</v>
      </c>
    </row>
    <row r="1820" spans="2:3" x14ac:dyDescent="0.25">
      <c r="B1820" s="294">
        <v>1755</v>
      </c>
      <c r="C1820" s="295">
        <v>117.57246737463004</v>
      </c>
    </row>
    <row r="1821" spans="2:3" x14ac:dyDescent="0.25">
      <c r="B1821" s="294">
        <v>1756</v>
      </c>
      <c r="C1821" s="295">
        <v>176.42538647127981</v>
      </c>
    </row>
    <row r="1822" spans="2:3" x14ac:dyDescent="0.25">
      <c r="B1822" s="294">
        <v>1757</v>
      </c>
      <c r="C1822" s="295">
        <v>144.8341193966844</v>
      </c>
    </row>
    <row r="1823" spans="2:3" x14ac:dyDescent="0.25">
      <c r="B1823" s="294">
        <v>1758</v>
      </c>
      <c r="C1823" s="295">
        <v>131.28226737134599</v>
      </c>
    </row>
    <row r="1824" spans="2:3" x14ac:dyDescent="0.25">
      <c r="B1824" s="294">
        <v>1759</v>
      </c>
      <c r="C1824" s="295">
        <v>153.05194026853243</v>
      </c>
    </row>
    <row r="1825" spans="2:3" x14ac:dyDescent="0.25">
      <c r="B1825" s="294">
        <v>1760</v>
      </c>
      <c r="C1825" s="295">
        <v>155.88053114487417</v>
      </c>
    </row>
    <row r="1826" spans="2:3" x14ac:dyDescent="0.25">
      <c r="B1826" s="294">
        <v>1761</v>
      </c>
      <c r="C1826" s="295">
        <v>150.41268781349061</v>
      </c>
    </row>
    <row r="1827" spans="2:3" x14ac:dyDescent="0.25">
      <c r="B1827" s="294">
        <v>1762</v>
      </c>
      <c r="C1827" s="295">
        <v>76.194390757794778</v>
      </c>
    </row>
    <row r="1828" spans="2:3" x14ac:dyDescent="0.25">
      <c r="B1828" s="294">
        <v>1763</v>
      </c>
      <c r="C1828" s="295">
        <v>79.633480486209095</v>
      </c>
    </row>
    <row r="1829" spans="2:3" x14ac:dyDescent="0.25">
      <c r="B1829" s="294">
        <v>1764</v>
      </c>
      <c r="C1829" s="295">
        <v>115.51531430601925</v>
      </c>
    </row>
    <row r="1830" spans="2:3" x14ac:dyDescent="0.25">
      <c r="B1830" s="294">
        <v>1765</v>
      </c>
      <c r="C1830" s="295">
        <v>163.63667568194319</v>
      </c>
    </row>
    <row r="1831" spans="2:3" x14ac:dyDescent="0.25">
      <c r="B1831" s="294">
        <v>1766</v>
      </c>
      <c r="C1831" s="295">
        <v>130.24898245400431</v>
      </c>
    </row>
    <row r="1832" spans="2:3" x14ac:dyDescent="0.25">
      <c r="B1832" s="294">
        <v>1767</v>
      </c>
      <c r="C1832" s="295">
        <v>119.68289210551653</v>
      </c>
    </row>
    <row r="1833" spans="2:3" x14ac:dyDescent="0.25">
      <c r="B1833" s="294">
        <v>1768</v>
      </c>
      <c r="C1833" s="295">
        <v>108.6656784590362</v>
      </c>
    </row>
    <row r="1834" spans="2:3" x14ac:dyDescent="0.25">
      <c r="B1834" s="294">
        <v>1769</v>
      </c>
      <c r="C1834" s="295">
        <v>124.58953870488244</v>
      </c>
    </row>
    <row r="1835" spans="2:3" x14ac:dyDescent="0.25">
      <c r="B1835" s="294">
        <v>1770</v>
      </c>
      <c r="C1835" s="295">
        <v>109.67876840257858</v>
      </c>
    </row>
    <row r="1836" spans="2:3" x14ac:dyDescent="0.25">
      <c r="B1836" s="294">
        <v>1771</v>
      </c>
      <c r="C1836" s="295">
        <v>116.88702195799993</v>
      </c>
    </row>
    <row r="1837" spans="2:3" x14ac:dyDescent="0.25">
      <c r="B1837" s="294">
        <v>1772</v>
      </c>
      <c r="C1837" s="295">
        <v>166.84623928494011</v>
      </c>
    </row>
    <row r="1838" spans="2:3" x14ac:dyDescent="0.25">
      <c r="B1838" s="294">
        <v>1773</v>
      </c>
      <c r="C1838" s="295">
        <v>120.36615423448163</v>
      </c>
    </row>
    <row r="1839" spans="2:3" x14ac:dyDescent="0.25">
      <c r="B1839" s="294">
        <v>1774</v>
      </c>
      <c r="C1839" s="295">
        <v>144.3789056287427</v>
      </c>
    </row>
    <row r="1840" spans="2:3" x14ac:dyDescent="0.25">
      <c r="B1840" s="294">
        <v>1775</v>
      </c>
      <c r="C1840" s="295">
        <v>120.02483203964988</v>
      </c>
    </row>
    <row r="1841" spans="2:3" x14ac:dyDescent="0.25">
      <c r="B1841" s="294">
        <v>1776</v>
      </c>
      <c r="C1841" s="295">
        <v>170.81143135085887</v>
      </c>
    </row>
    <row r="1842" spans="2:3" x14ac:dyDescent="0.25">
      <c r="B1842" s="294">
        <v>1777</v>
      </c>
      <c r="C1842" s="295">
        <v>108.90362136731628</v>
      </c>
    </row>
    <row r="1843" spans="2:3" x14ac:dyDescent="0.25">
      <c r="B1843" s="294">
        <v>1778</v>
      </c>
      <c r="C1843" s="295">
        <v>85.33356610353654</v>
      </c>
    </row>
    <row r="1844" spans="2:3" x14ac:dyDescent="0.25">
      <c r="B1844" s="294">
        <v>1779</v>
      </c>
      <c r="C1844" s="295">
        <v>89.746719188625434</v>
      </c>
    </row>
    <row r="1845" spans="2:3" x14ac:dyDescent="0.25">
      <c r="B1845" s="294">
        <v>1780</v>
      </c>
      <c r="C1845" s="295">
        <v>129.55083199931971</v>
      </c>
    </row>
    <row r="1846" spans="2:3" x14ac:dyDescent="0.25">
      <c r="B1846" s="294">
        <v>1781</v>
      </c>
      <c r="C1846" s="295">
        <v>129.06106797854233</v>
      </c>
    </row>
    <row r="1847" spans="2:3" x14ac:dyDescent="0.25">
      <c r="B1847" s="294">
        <v>1782</v>
      </c>
      <c r="C1847" s="295">
        <v>117.41728467981287</v>
      </c>
    </row>
    <row r="1848" spans="2:3" x14ac:dyDescent="0.25">
      <c r="B1848" s="294">
        <v>1783</v>
      </c>
      <c r="C1848" s="295">
        <v>133.89503112241698</v>
      </c>
    </row>
    <row r="1849" spans="2:3" x14ac:dyDescent="0.25">
      <c r="B1849" s="294">
        <v>1784</v>
      </c>
      <c r="C1849" s="295">
        <v>138.67729472857638</v>
      </c>
    </row>
    <row r="1850" spans="2:3" x14ac:dyDescent="0.25">
      <c r="B1850" s="294">
        <v>1785</v>
      </c>
      <c r="C1850" s="295">
        <v>157.71117775518368</v>
      </c>
    </row>
    <row r="1851" spans="2:3" x14ac:dyDescent="0.25">
      <c r="B1851" s="294">
        <v>1786</v>
      </c>
      <c r="C1851" s="295">
        <v>104.98244786380027</v>
      </c>
    </row>
    <row r="1852" spans="2:3" x14ac:dyDescent="0.25">
      <c r="B1852" s="294">
        <v>1787</v>
      </c>
      <c r="C1852" s="295">
        <v>150.11977480456036</v>
      </c>
    </row>
    <row r="1853" spans="2:3" x14ac:dyDescent="0.25">
      <c r="B1853" s="294">
        <v>1788</v>
      </c>
      <c r="C1853" s="295">
        <v>133.38293097001443</v>
      </c>
    </row>
    <row r="1854" spans="2:3" x14ac:dyDescent="0.25">
      <c r="B1854" s="294">
        <v>1789</v>
      </c>
      <c r="C1854" s="295">
        <v>119.14197043940487</v>
      </c>
    </row>
    <row r="1855" spans="2:3" x14ac:dyDescent="0.25">
      <c r="B1855" s="294">
        <v>1790</v>
      </c>
      <c r="C1855" s="295">
        <v>93.479808875918948</v>
      </c>
    </row>
    <row r="1856" spans="2:3" x14ac:dyDescent="0.25">
      <c r="B1856" s="294">
        <v>1791</v>
      </c>
      <c r="C1856" s="295">
        <v>102.45050579062145</v>
      </c>
    </row>
    <row r="1857" spans="2:3" x14ac:dyDescent="0.25">
      <c r="B1857" s="294">
        <v>1792</v>
      </c>
      <c r="C1857" s="295">
        <v>81.878887475167573</v>
      </c>
    </row>
    <row r="1858" spans="2:3" x14ac:dyDescent="0.25">
      <c r="B1858" s="294">
        <v>1793</v>
      </c>
      <c r="C1858" s="295">
        <v>103.56054932994232</v>
      </c>
    </row>
    <row r="1859" spans="2:3" x14ac:dyDescent="0.25">
      <c r="B1859" s="294">
        <v>1794</v>
      </c>
      <c r="C1859" s="295">
        <v>171.94392890989135</v>
      </c>
    </row>
    <row r="1860" spans="2:3" x14ac:dyDescent="0.25">
      <c r="B1860" s="294">
        <v>1795</v>
      </c>
      <c r="C1860" s="295">
        <v>168.44461086470258</v>
      </c>
    </row>
    <row r="1861" spans="2:3" x14ac:dyDescent="0.25">
      <c r="B1861" s="294">
        <v>1796</v>
      </c>
      <c r="C1861" s="295">
        <v>98.792214246864489</v>
      </c>
    </row>
    <row r="1862" spans="2:3" x14ac:dyDescent="0.25">
      <c r="B1862" s="294">
        <v>1797</v>
      </c>
      <c r="C1862" s="295">
        <v>177.56519544099248</v>
      </c>
    </row>
    <row r="1863" spans="2:3" x14ac:dyDescent="0.25">
      <c r="B1863" s="294">
        <v>1798</v>
      </c>
      <c r="C1863" s="295">
        <v>144.37147374460781</v>
      </c>
    </row>
    <row r="1864" spans="2:3" x14ac:dyDescent="0.25">
      <c r="B1864" s="294">
        <v>1799</v>
      </c>
      <c r="C1864" s="295">
        <v>158.76432261367597</v>
      </c>
    </row>
    <row r="1865" spans="2:3" x14ac:dyDescent="0.25">
      <c r="B1865" s="294">
        <v>1800</v>
      </c>
      <c r="C1865" s="295">
        <v>146.63995626701234</v>
      </c>
    </row>
    <row r="1866" spans="2:3" x14ac:dyDescent="0.25">
      <c r="B1866" s="294">
        <v>1801</v>
      </c>
      <c r="C1866" s="295">
        <v>117.4395683232394</v>
      </c>
    </row>
    <row r="1867" spans="2:3" x14ac:dyDescent="0.25">
      <c r="B1867" s="294">
        <v>1802</v>
      </c>
      <c r="C1867" s="295">
        <v>188.06814850063475</v>
      </c>
    </row>
    <row r="1868" spans="2:3" x14ac:dyDescent="0.25">
      <c r="B1868" s="294">
        <v>1803</v>
      </c>
      <c r="C1868" s="295">
        <v>103.0570859765791</v>
      </c>
    </row>
    <row r="1869" spans="2:3" x14ac:dyDescent="0.25">
      <c r="B1869" s="294">
        <v>1804</v>
      </c>
      <c r="C1869" s="295">
        <v>114.9141839879232</v>
      </c>
    </row>
    <row r="1870" spans="2:3" x14ac:dyDescent="0.25">
      <c r="B1870" s="294">
        <v>1805</v>
      </c>
      <c r="C1870" s="295">
        <v>93.044221160427952</v>
      </c>
    </row>
    <row r="1871" spans="2:3" x14ac:dyDescent="0.25">
      <c r="B1871" s="294">
        <v>1806</v>
      </c>
      <c r="C1871" s="295">
        <v>100.10418690461401</v>
      </c>
    </row>
    <row r="1872" spans="2:3" x14ac:dyDescent="0.25">
      <c r="B1872" s="294">
        <v>1807</v>
      </c>
      <c r="C1872" s="295">
        <v>111.66130602746284</v>
      </c>
    </row>
    <row r="1873" spans="2:3" x14ac:dyDescent="0.25">
      <c r="B1873" s="294">
        <v>1808</v>
      </c>
      <c r="C1873" s="295">
        <v>127.05611682334339</v>
      </c>
    </row>
    <row r="1874" spans="2:3" x14ac:dyDescent="0.25">
      <c r="B1874" s="294">
        <v>1809</v>
      </c>
      <c r="C1874" s="295">
        <v>107.2244184999187</v>
      </c>
    </row>
    <row r="1875" spans="2:3" x14ac:dyDescent="0.25">
      <c r="B1875" s="294">
        <v>1810</v>
      </c>
      <c r="C1875" s="295">
        <v>125.14467437593761</v>
      </c>
    </row>
    <row r="1876" spans="2:3" x14ac:dyDescent="0.25">
      <c r="B1876" s="294">
        <v>1811</v>
      </c>
      <c r="C1876" s="295">
        <v>150.03886884855567</v>
      </c>
    </row>
    <row r="1877" spans="2:3" x14ac:dyDescent="0.25">
      <c r="B1877" s="294">
        <v>1812</v>
      </c>
      <c r="C1877" s="295">
        <v>97.37987941076085</v>
      </c>
    </row>
    <row r="1878" spans="2:3" x14ac:dyDescent="0.25">
      <c r="B1878" s="294">
        <v>1813</v>
      </c>
      <c r="C1878" s="295">
        <v>115.53567856370583</v>
      </c>
    </row>
    <row r="1879" spans="2:3" x14ac:dyDescent="0.25">
      <c r="B1879" s="294">
        <v>1814</v>
      </c>
      <c r="C1879" s="295">
        <v>117.75025070021033</v>
      </c>
    </row>
    <row r="1880" spans="2:3" x14ac:dyDescent="0.25">
      <c r="B1880" s="294">
        <v>1815</v>
      </c>
      <c r="C1880" s="295">
        <v>96.177474961590633</v>
      </c>
    </row>
    <row r="1881" spans="2:3" x14ac:dyDescent="0.25">
      <c r="B1881" s="294">
        <v>1816</v>
      </c>
      <c r="C1881" s="295">
        <v>88.352932720731076</v>
      </c>
    </row>
    <row r="1882" spans="2:3" x14ac:dyDescent="0.25">
      <c r="B1882" s="294">
        <v>1817</v>
      </c>
      <c r="C1882" s="295">
        <v>172.50573607202057</v>
      </c>
    </row>
    <row r="1883" spans="2:3" x14ac:dyDescent="0.25">
      <c r="B1883" s="294">
        <v>1818</v>
      </c>
      <c r="C1883" s="295">
        <v>113.05125661237885</v>
      </c>
    </row>
    <row r="1884" spans="2:3" x14ac:dyDescent="0.25">
      <c r="B1884" s="294">
        <v>1819</v>
      </c>
      <c r="C1884" s="295">
        <v>116.18864229019107</v>
      </c>
    </row>
    <row r="1885" spans="2:3" x14ac:dyDescent="0.25">
      <c r="B1885" s="294">
        <v>1820</v>
      </c>
      <c r="C1885" s="295">
        <v>120.62436797087199</v>
      </c>
    </row>
    <row r="1886" spans="2:3" x14ac:dyDescent="0.25">
      <c r="B1886" s="294">
        <v>1821</v>
      </c>
      <c r="C1886" s="295">
        <v>95.234468402710959</v>
      </c>
    </row>
    <row r="1887" spans="2:3" x14ac:dyDescent="0.25">
      <c r="B1887" s="294">
        <v>1822</v>
      </c>
      <c r="C1887" s="295">
        <v>174.17435672372167</v>
      </c>
    </row>
    <row r="1888" spans="2:3" x14ac:dyDescent="0.25">
      <c r="B1888" s="294">
        <v>1823</v>
      </c>
      <c r="C1888" s="295">
        <v>172.97241116181004</v>
      </c>
    </row>
    <row r="1889" spans="2:3" x14ac:dyDescent="0.25">
      <c r="B1889" s="294">
        <v>1824</v>
      </c>
      <c r="C1889" s="295">
        <v>110.62619535941502</v>
      </c>
    </row>
    <row r="1890" spans="2:3" x14ac:dyDescent="0.25">
      <c r="B1890" s="294">
        <v>1825</v>
      </c>
      <c r="C1890" s="295">
        <v>144.63905809899526</v>
      </c>
    </row>
    <row r="1891" spans="2:3" x14ac:dyDescent="0.25">
      <c r="B1891" s="294">
        <v>1826</v>
      </c>
      <c r="C1891" s="295">
        <v>121.47114646732871</v>
      </c>
    </row>
    <row r="1892" spans="2:3" x14ac:dyDescent="0.25">
      <c r="B1892" s="294">
        <v>1827</v>
      </c>
      <c r="C1892" s="295">
        <v>145.44389543863724</v>
      </c>
    </row>
    <row r="1893" spans="2:3" x14ac:dyDescent="0.25">
      <c r="B1893" s="294">
        <v>1828</v>
      </c>
      <c r="C1893" s="295">
        <v>131.94803298738438</v>
      </c>
    </row>
    <row r="1894" spans="2:3" x14ac:dyDescent="0.25">
      <c r="B1894" s="294">
        <v>1829</v>
      </c>
      <c r="C1894" s="295">
        <v>108.16755605055184</v>
      </c>
    </row>
    <row r="1895" spans="2:3" x14ac:dyDescent="0.25">
      <c r="B1895" s="294">
        <v>1830</v>
      </c>
      <c r="C1895" s="295">
        <v>138.36249107831082</v>
      </c>
    </row>
    <row r="1896" spans="2:3" x14ac:dyDescent="0.25">
      <c r="B1896" s="294">
        <v>1831</v>
      </c>
      <c r="C1896" s="295">
        <v>130.16925163265384</v>
      </c>
    </row>
    <row r="1897" spans="2:3" x14ac:dyDescent="0.25">
      <c r="B1897" s="294">
        <v>1832</v>
      </c>
      <c r="C1897" s="295">
        <v>82.689685885480628</v>
      </c>
    </row>
    <row r="1898" spans="2:3" x14ac:dyDescent="0.25">
      <c r="B1898" s="294">
        <v>1833</v>
      </c>
      <c r="C1898" s="295">
        <v>134.80314369426981</v>
      </c>
    </row>
    <row r="1899" spans="2:3" x14ac:dyDescent="0.25">
      <c r="B1899" s="294">
        <v>1834</v>
      </c>
      <c r="C1899" s="295">
        <v>170.96559446752644</v>
      </c>
    </row>
    <row r="1900" spans="2:3" x14ac:dyDescent="0.25">
      <c r="B1900" s="294">
        <v>1835</v>
      </c>
      <c r="C1900" s="295">
        <v>142.46117627036094</v>
      </c>
    </row>
    <row r="1901" spans="2:3" x14ac:dyDescent="0.25">
      <c r="B1901" s="294">
        <v>1836</v>
      </c>
      <c r="C1901" s="295">
        <v>131.44124669057464</v>
      </c>
    </row>
    <row r="1902" spans="2:3" x14ac:dyDescent="0.25">
      <c r="B1902" s="294">
        <v>1837</v>
      </c>
      <c r="C1902" s="295">
        <v>107.61010968867184</v>
      </c>
    </row>
    <row r="1903" spans="2:3" x14ac:dyDescent="0.25">
      <c r="B1903" s="294">
        <v>1838</v>
      </c>
      <c r="C1903" s="295">
        <v>169.43176806150586</v>
      </c>
    </row>
    <row r="1904" spans="2:3" x14ac:dyDescent="0.25">
      <c r="B1904" s="294">
        <v>1839</v>
      </c>
      <c r="C1904" s="295">
        <v>163.29811607062302</v>
      </c>
    </row>
    <row r="1905" spans="2:3" x14ac:dyDescent="0.25">
      <c r="B1905" s="294">
        <v>1840</v>
      </c>
      <c r="C1905" s="295">
        <v>164.22679662795079</v>
      </c>
    </row>
    <row r="1906" spans="2:3" x14ac:dyDescent="0.25">
      <c r="B1906" s="294">
        <v>1841</v>
      </c>
      <c r="C1906" s="295">
        <v>183.46305581023785</v>
      </c>
    </row>
    <row r="1907" spans="2:3" x14ac:dyDescent="0.25">
      <c r="B1907" s="294">
        <v>1842</v>
      </c>
      <c r="C1907" s="295">
        <v>118.04366475470172</v>
      </c>
    </row>
    <row r="1908" spans="2:3" x14ac:dyDescent="0.25">
      <c r="B1908" s="294">
        <v>1843</v>
      </c>
      <c r="C1908" s="295">
        <v>103.87195636275055</v>
      </c>
    </row>
    <row r="1909" spans="2:3" x14ac:dyDescent="0.25">
      <c r="B1909" s="294">
        <v>1844</v>
      </c>
      <c r="C1909" s="295">
        <v>162.91175958610253</v>
      </c>
    </row>
    <row r="1910" spans="2:3" x14ac:dyDescent="0.25">
      <c r="B1910" s="294">
        <v>1845</v>
      </c>
      <c r="C1910" s="295">
        <v>163.68800739908704</v>
      </c>
    </row>
    <row r="1911" spans="2:3" x14ac:dyDescent="0.25">
      <c r="B1911" s="294">
        <v>1846</v>
      </c>
      <c r="C1911" s="295">
        <v>157.06374588833302</v>
      </c>
    </row>
    <row r="1912" spans="2:3" x14ac:dyDescent="0.25">
      <c r="B1912" s="294">
        <v>1847</v>
      </c>
      <c r="C1912" s="295">
        <v>109.38934397603055</v>
      </c>
    </row>
    <row r="1913" spans="2:3" x14ac:dyDescent="0.25">
      <c r="B1913" s="294">
        <v>1848</v>
      </c>
      <c r="C1913" s="295">
        <v>107.21857978779893</v>
      </c>
    </row>
    <row r="1914" spans="2:3" x14ac:dyDescent="0.25">
      <c r="B1914" s="294">
        <v>1849</v>
      </c>
      <c r="C1914" s="295">
        <v>152.07283902151096</v>
      </c>
    </row>
    <row r="1915" spans="2:3" x14ac:dyDescent="0.25">
      <c r="B1915" s="294">
        <v>1850</v>
      </c>
      <c r="C1915" s="295">
        <v>174.58255321684982</v>
      </c>
    </row>
    <row r="1916" spans="2:3" x14ac:dyDescent="0.25">
      <c r="B1916" s="294">
        <v>1851</v>
      </c>
      <c r="C1916" s="295">
        <v>216.28686495217048</v>
      </c>
    </row>
    <row r="1917" spans="2:3" x14ac:dyDescent="0.25">
      <c r="B1917" s="294">
        <v>1852</v>
      </c>
      <c r="C1917" s="295">
        <v>132.9901873601579</v>
      </c>
    </row>
    <row r="1918" spans="2:3" x14ac:dyDescent="0.25">
      <c r="B1918" s="294">
        <v>1853</v>
      </c>
      <c r="C1918" s="295">
        <v>85.237940497398199</v>
      </c>
    </row>
    <row r="1919" spans="2:3" x14ac:dyDescent="0.25">
      <c r="B1919" s="294">
        <v>1854</v>
      </c>
      <c r="C1919" s="295">
        <v>81.387493610299074</v>
      </c>
    </row>
    <row r="1920" spans="2:3" x14ac:dyDescent="0.25">
      <c r="B1920" s="294">
        <v>1855</v>
      </c>
      <c r="C1920" s="295">
        <v>82.813895867551338</v>
      </c>
    </row>
    <row r="1921" spans="2:3" x14ac:dyDescent="0.25">
      <c r="B1921" s="294">
        <v>1856</v>
      </c>
      <c r="C1921" s="295">
        <v>106.30083615756431</v>
      </c>
    </row>
    <row r="1922" spans="2:3" x14ac:dyDescent="0.25">
      <c r="B1922" s="294">
        <v>1857</v>
      </c>
      <c r="C1922" s="295">
        <v>111.47486325432516</v>
      </c>
    </row>
    <row r="1923" spans="2:3" x14ac:dyDescent="0.25">
      <c r="B1923" s="294">
        <v>1858</v>
      </c>
      <c r="C1923" s="295">
        <v>94.547140504955379</v>
      </c>
    </row>
    <row r="1924" spans="2:3" x14ac:dyDescent="0.25">
      <c r="B1924" s="294">
        <v>1859</v>
      </c>
      <c r="C1924" s="295">
        <v>137.89885851433732</v>
      </c>
    </row>
    <row r="1925" spans="2:3" x14ac:dyDescent="0.25">
      <c r="B1925" s="294">
        <v>1860</v>
      </c>
      <c r="C1925" s="295">
        <v>178.8462872105772</v>
      </c>
    </row>
    <row r="1926" spans="2:3" x14ac:dyDescent="0.25">
      <c r="B1926" s="294">
        <v>1861</v>
      </c>
      <c r="C1926" s="295">
        <v>183.87088019087258</v>
      </c>
    </row>
    <row r="1927" spans="2:3" x14ac:dyDescent="0.25">
      <c r="B1927" s="294">
        <v>1862</v>
      </c>
      <c r="C1927" s="295">
        <v>84.795259963092576</v>
      </c>
    </row>
    <row r="1928" spans="2:3" x14ac:dyDescent="0.25">
      <c r="B1928" s="294">
        <v>1863</v>
      </c>
      <c r="C1928" s="295">
        <v>187.23970190536846</v>
      </c>
    </row>
    <row r="1929" spans="2:3" x14ac:dyDescent="0.25">
      <c r="B1929" s="294">
        <v>1864</v>
      </c>
      <c r="C1929" s="295">
        <v>108.2275539539331</v>
      </c>
    </row>
    <row r="1930" spans="2:3" x14ac:dyDescent="0.25">
      <c r="B1930" s="294">
        <v>1865</v>
      </c>
      <c r="C1930" s="295">
        <v>122.91554402536258</v>
      </c>
    </row>
    <row r="1931" spans="2:3" x14ac:dyDescent="0.25">
      <c r="B1931" s="294">
        <v>1866</v>
      </c>
      <c r="C1931" s="295">
        <v>133.39151450710153</v>
      </c>
    </row>
    <row r="1932" spans="2:3" x14ac:dyDescent="0.25">
      <c r="B1932" s="294">
        <v>1867</v>
      </c>
      <c r="C1932" s="295">
        <v>137.77846044586863</v>
      </c>
    </row>
    <row r="1933" spans="2:3" x14ac:dyDescent="0.25">
      <c r="B1933" s="294">
        <v>1868</v>
      </c>
      <c r="C1933" s="295">
        <v>139.36925544052795</v>
      </c>
    </row>
    <row r="1934" spans="2:3" x14ac:dyDescent="0.25">
      <c r="B1934" s="294">
        <v>1869</v>
      </c>
      <c r="C1934" s="295">
        <v>90.960263447326554</v>
      </c>
    </row>
    <row r="1935" spans="2:3" x14ac:dyDescent="0.25">
      <c r="B1935" s="294">
        <v>1870</v>
      </c>
      <c r="C1935" s="295">
        <v>109.98654058168988</v>
      </c>
    </row>
    <row r="1936" spans="2:3" x14ac:dyDescent="0.25">
      <c r="B1936" s="294">
        <v>1871</v>
      </c>
      <c r="C1936" s="295">
        <v>91.090185379968801</v>
      </c>
    </row>
    <row r="1937" spans="2:3" x14ac:dyDescent="0.25">
      <c r="B1937" s="294">
        <v>1872</v>
      </c>
      <c r="C1937" s="295">
        <v>204.88878012353587</v>
      </c>
    </row>
    <row r="1938" spans="2:3" x14ac:dyDescent="0.25">
      <c r="B1938" s="294">
        <v>1873</v>
      </c>
      <c r="C1938" s="295">
        <v>105.86585147077159</v>
      </c>
    </row>
    <row r="1939" spans="2:3" x14ac:dyDescent="0.25">
      <c r="B1939" s="294">
        <v>1874</v>
      </c>
      <c r="C1939" s="295">
        <v>161.29611908409589</v>
      </c>
    </row>
    <row r="1940" spans="2:3" x14ac:dyDescent="0.25">
      <c r="B1940" s="294">
        <v>1875</v>
      </c>
      <c r="C1940" s="295">
        <v>73.744665400365179</v>
      </c>
    </row>
    <row r="1941" spans="2:3" x14ac:dyDescent="0.25">
      <c r="B1941" s="294">
        <v>1876</v>
      </c>
      <c r="C1941" s="295">
        <v>90.752363195225968</v>
      </c>
    </row>
    <row r="1942" spans="2:3" x14ac:dyDescent="0.25">
      <c r="B1942" s="294">
        <v>1877</v>
      </c>
      <c r="C1942" s="295">
        <v>155.37974514569959</v>
      </c>
    </row>
    <row r="1943" spans="2:3" x14ac:dyDescent="0.25">
      <c r="B1943" s="294">
        <v>1878</v>
      </c>
      <c r="C1943" s="295">
        <v>158.14250077997991</v>
      </c>
    </row>
    <row r="1944" spans="2:3" x14ac:dyDescent="0.25">
      <c r="B1944" s="294">
        <v>1879</v>
      </c>
      <c r="C1944" s="295">
        <v>151.74269878364299</v>
      </c>
    </row>
    <row r="1945" spans="2:3" x14ac:dyDescent="0.25">
      <c r="B1945" s="294">
        <v>1880</v>
      </c>
      <c r="C1945" s="295">
        <v>185.93781268218981</v>
      </c>
    </row>
    <row r="1946" spans="2:3" x14ac:dyDescent="0.25">
      <c r="B1946" s="294">
        <v>1881</v>
      </c>
      <c r="C1946" s="295">
        <v>168.61534237585528</v>
      </c>
    </row>
    <row r="1947" spans="2:3" x14ac:dyDescent="0.25">
      <c r="B1947" s="294">
        <v>1882</v>
      </c>
      <c r="C1947" s="295">
        <v>159.47542393572076</v>
      </c>
    </row>
    <row r="1948" spans="2:3" x14ac:dyDescent="0.25">
      <c r="B1948" s="294">
        <v>1883</v>
      </c>
      <c r="C1948" s="295">
        <v>122.1082069834851</v>
      </c>
    </row>
    <row r="1949" spans="2:3" x14ac:dyDescent="0.25">
      <c r="B1949" s="294">
        <v>1884</v>
      </c>
      <c r="C1949" s="295">
        <v>140.52013617014183</v>
      </c>
    </row>
    <row r="1950" spans="2:3" x14ac:dyDescent="0.25">
      <c r="B1950" s="294">
        <v>1885</v>
      </c>
      <c r="C1950" s="295">
        <v>127.94325953596029</v>
      </c>
    </row>
    <row r="1951" spans="2:3" x14ac:dyDescent="0.25">
      <c r="B1951" s="294">
        <v>1886</v>
      </c>
      <c r="C1951" s="295">
        <v>121.28125560498171</v>
      </c>
    </row>
    <row r="1952" spans="2:3" x14ac:dyDescent="0.25">
      <c r="B1952" s="294">
        <v>1887</v>
      </c>
      <c r="C1952" s="295">
        <v>80.650047751839722</v>
      </c>
    </row>
    <row r="1953" spans="2:3" x14ac:dyDescent="0.25">
      <c r="B1953" s="294">
        <v>1888</v>
      </c>
      <c r="C1953" s="295">
        <v>67.333944072994512</v>
      </c>
    </row>
    <row r="1954" spans="2:3" x14ac:dyDescent="0.25">
      <c r="B1954" s="294">
        <v>1889</v>
      </c>
      <c r="C1954" s="295">
        <v>177.86415733128428</v>
      </c>
    </row>
    <row r="1955" spans="2:3" x14ac:dyDescent="0.25">
      <c r="B1955" s="294">
        <v>1890</v>
      </c>
      <c r="C1955" s="295">
        <v>141.79039402843435</v>
      </c>
    </row>
    <row r="1956" spans="2:3" x14ac:dyDescent="0.25">
      <c r="B1956" s="294">
        <v>1891</v>
      </c>
      <c r="C1956" s="295">
        <v>199.99056326230382</v>
      </c>
    </row>
    <row r="1957" spans="2:3" x14ac:dyDescent="0.25">
      <c r="B1957" s="294">
        <v>1892</v>
      </c>
      <c r="C1957" s="295">
        <v>122.73835692191037</v>
      </c>
    </row>
    <row r="1958" spans="2:3" x14ac:dyDescent="0.25">
      <c r="B1958" s="294">
        <v>1893</v>
      </c>
      <c r="C1958" s="295">
        <v>183.879127720106</v>
      </c>
    </row>
    <row r="1959" spans="2:3" x14ac:dyDescent="0.25">
      <c r="B1959" s="294">
        <v>1894</v>
      </c>
      <c r="C1959" s="295">
        <v>110.7991882797867</v>
      </c>
    </row>
    <row r="1960" spans="2:3" x14ac:dyDescent="0.25">
      <c r="B1960" s="294">
        <v>1895</v>
      </c>
      <c r="C1960" s="295">
        <v>146.73208553610266</v>
      </c>
    </row>
    <row r="1961" spans="2:3" x14ac:dyDescent="0.25">
      <c r="B1961" s="294">
        <v>1896</v>
      </c>
      <c r="C1961" s="295">
        <v>150.50828341272467</v>
      </c>
    </row>
    <row r="1962" spans="2:3" x14ac:dyDescent="0.25">
      <c r="B1962" s="294">
        <v>1897</v>
      </c>
      <c r="C1962" s="295">
        <v>124.53287486186785</v>
      </c>
    </row>
    <row r="1963" spans="2:3" x14ac:dyDescent="0.25">
      <c r="B1963" s="294">
        <v>1898</v>
      </c>
      <c r="C1963" s="295">
        <v>145.67906462467494</v>
      </c>
    </row>
    <row r="1964" spans="2:3" x14ac:dyDescent="0.25">
      <c r="B1964" s="294">
        <v>1899</v>
      </c>
      <c r="C1964" s="295">
        <v>153.65074419388012</v>
      </c>
    </row>
    <row r="1965" spans="2:3" x14ac:dyDescent="0.25">
      <c r="B1965" s="294">
        <v>1900</v>
      </c>
      <c r="C1965" s="295">
        <v>94.372817743726443</v>
      </c>
    </row>
    <row r="1966" spans="2:3" x14ac:dyDescent="0.25">
      <c r="B1966" s="294">
        <v>1901</v>
      </c>
      <c r="C1966" s="295">
        <v>93.998026737150411</v>
      </c>
    </row>
    <row r="1967" spans="2:3" x14ac:dyDescent="0.25">
      <c r="B1967" s="294">
        <v>1902</v>
      </c>
      <c r="C1967" s="295">
        <v>174.77021911187171</v>
      </c>
    </row>
    <row r="1968" spans="2:3" x14ac:dyDescent="0.25">
      <c r="B1968" s="294">
        <v>1903</v>
      </c>
      <c r="C1968" s="295">
        <v>118.42533861878277</v>
      </c>
    </row>
    <row r="1969" spans="2:3" x14ac:dyDescent="0.25">
      <c r="B1969" s="294">
        <v>1904</v>
      </c>
      <c r="C1969" s="295">
        <v>95.34937678211449</v>
      </c>
    </row>
    <row r="1970" spans="2:3" x14ac:dyDescent="0.25">
      <c r="B1970" s="294">
        <v>1905</v>
      </c>
      <c r="C1970" s="295">
        <v>89.615466454090708</v>
      </c>
    </row>
    <row r="1971" spans="2:3" x14ac:dyDescent="0.25">
      <c r="B1971" s="294">
        <v>1906</v>
      </c>
      <c r="C1971" s="295">
        <v>169.29434795110839</v>
      </c>
    </row>
    <row r="1972" spans="2:3" x14ac:dyDescent="0.25">
      <c r="B1972" s="294">
        <v>1907</v>
      </c>
      <c r="C1972" s="295">
        <v>214.62796122450337</v>
      </c>
    </row>
    <row r="1973" spans="2:3" x14ac:dyDescent="0.25">
      <c r="B1973" s="294">
        <v>1908</v>
      </c>
      <c r="C1973" s="295">
        <v>111.35654703683659</v>
      </c>
    </row>
    <row r="1974" spans="2:3" x14ac:dyDescent="0.25">
      <c r="B1974" s="294">
        <v>1909</v>
      </c>
      <c r="C1974" s="295">
        <v>124.95556255198537</v>
      </c>
    </row>
    <row r="1975" spans="2:3" x14ac:dyDescent="0.25">
      <c r="B1975" s="294">
        <v>1910</v>
      </c>
      <c r="C1975" s="295">
        <v>112.4614204056092</v>
      </c>
    </row>
    <row r="1976" spans="2:3" x14ac:dyDescent="0.25">
      <c r="B1976" s="294">
        <v>1911</v>
      </c>
      <c r="C1976" s="295">
        <v>122.94968179894799</v>
      </c>
    </row>
    <row r="1977" spans="2:3" x14ac:dyDescent="0.25">
      <c r="B1977" s="294">
        <v>1912</v>
      </c>
      <c r="C1977" s="295">
        <v>114.45787258517457</v>
      </c>
    </row>
    <row r="1978" spans="2:3" x14ac:dyDescent="0.25">
      <c r="B1978" s="294">
        <v>1913</v>
      </c>
      <c r="C1978" s="295">
        <v>149.47039729931464</v>
      </c>
    </row>
    <row r="1979" spans="2:3" x14ac:dyDescent="0.25">
      <c r="B1979" s="294">
        <v>1914</v>
      </c>
      <c r="C1979" s="295">
        <v>123.69670832758466</v>
      </c>
    </row>
    <row r="1980" spans="2:3" x14ac:dyDescent="0.25">
      <c r="B1980" s="294">
        <v>1915</v>
      </c>
      <c r="C1980" s="295">
        <v>76.268270091104654</v>
      </c>
    </row>
    <row r="1981" spans="2:3" x14ac:dyDescent="0.25">
      <c r="B1981" s="294">
        <v>1916</v>
      </c>
      <c r="C1981" s="295">
        <v>110.28295742500899</v>
      </c>
    </row>
    <row r="1982" spans="2:3" x14ac:dyDescent="0.25">
      <c r="B1982" s="294">
        <v>1917</v>
      </c>
      <c r="C1982" s="295">
        <v>179.82636990447736</v>
      </c>
    </row>
    <row r="1983" spans="2:3" x14ac:dyDescent="0.25">
      <c r="B1983" s="294">
        <v>1918</v>
      </c>
      <c r="C1983" s="295">
        <v>122.99746805569134</v>
      </c>
    </row>
    <row r="1984" spans="2:3" x14ac:dyDescent="0.25">
      <c r="B1984" s="294">
        <v>1919</v>
      </c>
      <c r="C1984" s="295">
        <v>119.29694581989756</v>
      </c>
    </row>
    <row r="1985" spans="2:3" x14ac:dyDescent="0.25">
      <c r="B1985" s="294">
        <v>1920</v>
      </c>
      <c r="C1985" s="295">
        <v>92.31374836786074</v>
      </c>
    </row>
    <row r="1986" spans="2:3" x14ac:dyDescent="0.25">
      <c r="B1986" s="294">
        <v>1921</v>
      </c>
      <c r="C1986" s="295">
        <v>197.66279696955149</v>
      </c>
    </row>
    <row r="1987" spans="2:3" x14ac:dyDescent="0.25">
      <c r="B1987" s="294">
        <v>1922</v>
      </c>
      <c r="C1987" s="295">
        <v>155.42297997294338</v>
      </c>
    </row>
    <row r="1988" spans="2:3" x14ac:dyDescent="0.25">
      <c r="B1988" s="294">
        <v>1923</v>
      </c>
      <c r="C1988" s="295">
        <v>122.47684544429472</v>
      </c>
    </row>
    <row r="1989" spans="2:3" x14ac:dyDescent="0.25">
      <c r="B1989" s="294">
        <v>1924</v>
      </c>
      <c r="C1989" s="295">
        <v>142.31357185240762</v>
      </c>
    </row>
    <row r="1990" spans="2:3" x14ac:dyDescent="0.25">
      <c r="B1990" s="294">
        <v>1925</v>
      </c>
      <c r="C1990" s="295">
        <v>64.671979602531621</v>
      </c>
    </row>
    <row r="1991" spans="2:3" x14ac:dyDescent="0.25">
      <c r="B1991" s="294">
        <v>1926</v>
      </c>
      <c r="C1991" s="295">
        <v>168.42245565778427</v>
      </c>
    </row>
    <row r="1992" spans="2:3" x14ac:dyDescent="0.25">
      <c r="B1992" s="294">
        <v>1927</v>
      </c>
      <c r="C1992" s="295">
        <v>72.704157523895447</v>
      </c>
    </row>
    <row r="1993" spans="2:3" x14ac:dyDescent="0.25">
      <c r="B1993" s="294">
        <v>1928</v>
      </c>
      <c r="C1993" s="295">
        <v>119.98590270591154</v>
      </c>
    </row>
    <row r="1994" spans="2:3" x14ac:dyDescent="0.25">
      <c r="B1994" s="294">
        <v>1929</v>
      </c>
      <c r="C1994" s="295">
        <v>133.8585265106382</v>
      </c>
    </row>
    <row r="1995" spans="2:3" x14ac:dyDescent="0.25">
      <c r="B1995" s="294">
        <v>1930</v>
      </c>
      <c r="C1995" s="295">
        <v>151.51187959121711</v>
      </c>
    </row>
    <row r="1996" spans="2:3" x14ac:dyDescent="0.25">
      <c r="B1996" s="294">
        <v>1931</v>
      </c>
      <c r="C1996" s="295">
        <v>115.82061175475653</v>
      </c>
    </row>
    <row r="1997" spans="2:3" x14ac:dyDescent="0.25">
      <c r="B1997" s="294">
        <v>1932</v>
      </c>
      <c r="C1997" s="295">
        <v>162.50512651568471</v>
      </c>
    </row>
    <row r="1998" spans="2:3" x14ac:dyDescent="0.25">
      <c r="B1998" s="294">
        <v>1933</v>
      </c>
      <c r="C1998" s="295">
        <v>107.78434769258803</v>
      </c>
    </row>
    <row r="1999" spans="2:3" x14ac:dyDescent="0.25">
      <c r="B1999" s="294">
        <v>1934</v>
      </c>
      <c r="C1999" s="295">
        <v>103.75180965134494</v>
      </c>
    </row>
    <row r="2000" spans="2:3" x14ac:dyDescent="0.25">
      <c r="B2000" s="294">
        <v>1935</v>
      </c>
      <c r="C2000" s="295">
        <v>123.56144588196078</v>
      </c>
    </row>
    <row r="2001" spans="2:3" x14ac:dyDescent="0.25">
      <c r="B2001" s="294">
        <v>1936</v>
      </c>
      <c r="C2001" s="295">
        <v>77.749498271392042</v>
      </c>
    </row>
    <row r="2002" spans="2:3" x14ac:dyDescent="0.25">
      <c r="B2002" s="294">
        <v>1937</v>
      </c>
      <c r="C2002" s="295">
        <v>169.99700682967546</v>
      </c>
    </row>
    <row r="2003" spans="2:3" x14ac:dyDescent="0.25">
      <c r="B2003" s="294">
        <v>1938</v>
      </c>
      <c r="C2003" s="295">
        <v>107.71274833738983</v>
      </c>
    </row>
    <row r="2004" spans="2:3" x14ac:dyDescent="0.25">
      <c r="B2004" s="294">
        <v>1939</v>
      </c>
      <c r="C2004" s="295">
        <v>137.15463325694827</v>
      </c>
    </row>
    <row r="2005" spans="2:3" x14ac:dyDescent="0.25">
      <c r="B2005" s="294">
        <v>1940</v>
      </c>
      <c r="C2005" s="295">
        <v>115.76800719655965</v>
      </c>
    </row>
    <row r="2006" spans="2:3" x14ac:dyDescent="0.25">
      <c r="B2006" s="294">
        <v>1941</v>
      </c>
      <c r="C2006" s="295">
        <v>107.19896926258762</v>
      </c>
    </row>
    <row r="2007" spans="2:3" x14ac:dyDescent="0.25">
      <c r="B2007" s="294">
        <v>1942</v>
      </c>
      <c r="C2007" s="295">
        <v>133.04666752814813</v>
      </c>
    </row>
    <row r="2008" spans="2:3" x14ac:dyDescent="0.25">
      <c r="B2008" s="294">
        <v>1943</v>
      </c>
      <c r="C2008" s="295">
        <v>74.941820817510063</v>
      </c>
    </row>
    <row r="2009" spans="2:3" x14ac:dyDescent="0.25">
      <c r="B2009" s="294">
        <v>1944</v>
      </c>
      <c r="C2009" s="295">
        <v>150.94076805618539</v>
      </c>
    </row>
    <row r="2010" spans="2:3" x14ac:dyDescent="0.25">
      <c r="B2010" s="294">
        <v>1945</v>
      </c>
      <c r="C2010" s="295">
        <v>175.27600961151563</v>
      </c>
    </row>
    <row r="2011" spans="2:3" x14ac:dyDescent="0.25">
      <c r="B2011" s="294">
        <v>1946</v>
      </c>
      <c r="C2011" s="295">
        <v>103.90799739640707</v>
      </c>
    </row>
    <row r="2012" spans="2:3" x14ac:dyDescent="0.25">
      <c r="B2012" s="294">
        <v>1947</v>
      </c>
      <c r="C2012" s="295">
        <v>147.42854054717867</v>
      </c>
    </row>
    <row r="2013" spans="2:3" x14ac:dyDescent="0.25">
      <c r="B2013" s="294">
        <v>1948</v>
      </c>
      <c r="C2013" s="295">
        <v>103.48667139893496</v>
      </c>
    </row>
    <row r="2014" spans="2:3" x14ac:dyDescent="0.25">
      <c r="B2014" s="294">
        <v>1949</v>
      </c>
      <c r="C2014" s="295">
        <v>116.82433756298661</v>
      </c>
    </row>
    <row r="2015" spans="2:3" x14ac:dyDescent="0.25">
      <c r="B2015" s="294">
        <v>1950</v>
      </c>
      <c r="C2015" s="295">
        <v>171.0410815399751</v>
      </c>
    </row>
    <row r="2016" spans="2:3" x14ac:dyDescent="0.25">
      <c r="B2016" s="294">
        <v>1951</v>
      </c>
      <c r="C2016" s="295">
        <v>121.99815075638315</v>
      </c>
    </row>
    <row r="2017" spans="2:3" x14ac:dyDescent="0.25">
      <c r="B2017" s="294">
        <v>1952</v>
      </c>
      <c r="C2017" s="295">
        <v>91.892209143968415</v>
      </c>
    </row>
    <row r="2018" spans="2:3" x14ac:dyDescent="0.25">
      <c r="B2018" s="294">
        <v>1953</v>
      </c>
      <c r="C2018" s="295">
        <v>87.799983449860264</v>
      </c>
    </row>
    <row r="2019" spans="2:3" x14ac:dyDescent="0.25">
      <c r="B2019" s="294">
        <v>1954</v>
      </c>
      <c r="C2019" s="295">
        <v>151.94942175981217</v>
      </c>
    </row>
    <row r="2020" spans="2:3" x14ac:dyDescent="0.25">
      <c r="B2020" s="294">
        <v>1955</v>
      </c>
      <c r="C2020" s="295">
        <v>123.12739673134581</v>
      </c>
    </row>
    <row r="2021" spans="2:3" x14ac:dyDescent="0.25">
      <c r="B2021" s="294">
        <v>1956</v>
      </c>
      <c r="C2021" s="295">
        <v>134.23305088218183</v>
      </c>
    </row>
    <row r="2022" spans="2:3" x14ac:dyDescent="0.25">
      <c r="B2022" s="294">
        <v>1957</v>
      </c>
      <c r="C2022" s="295">
        <v>127.57890367484069</v>
      </c>
    </row>
    <row r="2023" spans="2:3" x14ac:dyDescent="0.25">
      <c r="B2023" s="294">
        <v>1958</v>
      </c>
      <c r="C2023" s="295">
        <v>92.986759150659381</v>
      </c>
    </row>
    <row r="2024" spans="2:3" x14ac:dyDescent="0.25">
      <c r="B2024" s="294">
        <v>1959</v>
      </c>
      <c r="C2024" s="295">
        <v>70.676809436648242</v>
      </c>
    </row>
    <row r="2025" spans="2:3" x14ac:dyDescent="0.25">
      <c r="B2025" s="294">
        <v>1960</v>
      </c>
      <c r="C2025" s="295">
        <v>189.21413266358715</v>
      </c>
    </row>
    <row r="2026" spans="2:3" x14ac:dyDescent="0.25">
      <c r="B2026" s="294">
        <v>1961</v>
      </c>
      <c r="C2026" s="295">
        <v>129.29384773198888</v>
      </c>
    </row>
    <row r="2027" spans="2:3" x14ac:dyDescent="0.25">
      <c r="B2027" s="294">
        <v>1962</v>
      </c>
      <c r="C2027" s="295">
        <v>123.41872854230715</v>
      </c>
    </row>
    <row r="2028" spans="2:3" x14ac:dyDescent="0.25">
      <c r="B2028" s="294">
        <v>1963</v>
      </c>
      <c r="C2028" s="295">
        <v>106.99944986059583</v>
      </c>
    </row>
    <row r="2029" spans="2:3" x14ac:dyDescent="0.25">
      <c r="B2029" s="294">
        <v>1964</v>
      </c>
      <c r="C2029" s="295">
        <v>183.02939020515447</v>
      </c>
    </row>
    <row r="2030" spans="2:3" x14ac:dyDescent="0.25">
      <c r="B2030" s="294">
        <v>1965</v>
      </c>
      <c r="C2030" s="295">
        <v>113.92459795677958</v>
      </c>
    </row>
    <row r="2031" spans="2:3" x14ac:dyDescent="0.25">
      <c r="B2031" s="294">
        <v>1966</v>
      </c>
      <c r="C2031" s="295">
        <v>99.850300316182839</v>
      </c>
    </row>
    <row r="2032" spans="2:3" x14ac:dyDescent="0.25">
      <c r="B2032" s="294">
        <v>1967</v>
      </c>
      <c r="C2032" s="295">
        <v>149.05531654566698</v>
      </c>
    </row>
    <row r="2033" spans="2:3" x14ac:dyDescent="0.25">
      <c r="B2033" s="294">
        <v>1968</v>
      </c>
      <c r="C2033" s="295">
        <v>132.38886001651275</v>
      </c>
    </row>
    <row r="2034" spans="2:3" x14ac:dyDescent="0.25">
      <c r="B2034" s="294">
        <v>1969</v>
      </c>
      <c r="C2034" s="295">
        <v>120.87484609543353</v>
      </c>
    </row>
    <row r="2035" spans="2:3" x14ac:dyDescent="0.25">
      <c r="B2035" s="294">
        <v>1970</v>
      </c>
      <c r="C2035" s="295">
        <v>156.61612097403014</v>
      </c>
    </row>
    <row r="2036" spans="2:3" x14ac:dyDescent="0.25">
      <c r="B2036" s="294">
        <v>1971</v>
      </c>
      <c r="C2036" s="295">
        <v>127.73247855522573</v>
      </c>
    </row>
    <row r="2037" spans="2:3" x14ac:dyDescent="0.25">
      <c r="B2037" s="294">
        <v>1972</v>
      </c>
      <c r="C2037" s="295">
        <v>120.24156194837619</v>
      </c>
    </row>
    <row r="2038" spans="2:3" x14ac:dyDescent="0.25">
      <c r="B2038" s="294">
        <v>1973</v>
      </c>
      <c r="C2038" s="295">
        <v>144.6421739320879</v>
      </c>
    </row>
    <row r="2039" spans="2:3" x14ac:dyDescent="0.25">
      <c r="B2039" s="294">
        <v>1974</v>
      </c>
      <c r="C2039" s="295">
        <v>113.25041986100305</v>
      </c>
    </row>
    <row r="2040" spans="2:3" x14ac:dyDescent="0.25">
      <c r="B2040" s="294">
        <v>1975</v>
      </c>
      <c r="C2040" s="295">
        <v>113.40990307292358</v>
      </c>
    </row>
    <row r="2041" spans="2:3" x14ac:dyDescent="0.25">
      <c r="B2041" s="294">
        <v>1976</v>
      </c>
      <c r="C2041" s="295">
        <v>176.87275125980767</v>
      </c>
    </row>
    <row r="2042" spans="2:3" x14ac:dyDescent="0.25">
      <c r="B2042" s="294">
        <v>1977</v>
      </c>
      <c r="C2042" s="295">
        <v>89.584609304207547</v>
      </c>
    </row>
    <row r="2043" spans="2:3" x14ac:dyDescent="0.25">
      <c r="B2043" s="294">
        <v>1978</v>
      </c>
      <c r="C2043" s="295">
        <v>81.417431613630498</v>
      </c>
    </row>
    <row r="2044" spans="2:3" x14ac:dyDescent="0.25">
      <c r="B2044" s="294">
        <v>1979</v>
      </c>
      <c r="C2044" s="295">
        <v>171.04140502035045</v>
      </c>
    </row>
    <row r="2045" spans="2:3" x14ac:dyDescent="0.25">
      <c r="B2045" s="294">
        <v>1980</v>
      </c>
      <c r="C2045" s="295">
        <v>138.41098717181302</v>
      </c>
    </row>
    <row r="2046" spans="2:3" x14ac:dyDescent="0.25">
      <c r="B2046" s="294">
        <v>1981</v>
      </c>
      <c r="C2046" s="295">
        <v>140.56482093696098</v>
      </c>
    </row>
    <row r="2047" spans="2:3" x14ac:dyDescent="0.25">
      <c r="B2047" s="294">
        <v>1982</v>
      </c>
      <c r="C2047" s="295">
        <v>149.90281821876971</v>
      </c>
    </row>
    <row r="2048" spans="2:3" x14ac:dyDescent="0.25">
      <c r="B2048" s="294">
        <v>1983</v>
      </c>
      <c r="C2048" s="295">
        <v>115.48609766115064</v>
      </c>
    </row>
    <row r="2049" spans="2:3" x14ac:dyDescent="0.25">
      <c r="B2049" s="294">
        <v>1984</v>
      </c>
      <c r="C2049" s="295">
        <v>89.077653003262299</v>
      </c>
    </row>
    <row r="2050" spans="2:3" x14ac:dyDescent="0.25">
      <c r="B2050" s="294">
        <v>1985</v>
      </c>
      <c r="C2050" s="295">
        <v>130.63540722295397</v>
      </c>
    </row>
    <row r="2051" spans="2:3" x14ac:dyDescent="0.25">
      <c r="B2051" s="294">
        <v>1986</v>
      </c>
      <c r="C2051" s="295">
        <v>145.01609756656526</v>
      </c>
    </row>
    <row r="2052" spans="2:3" x14ac:dyDescent="0.25">
      <c r="B2052" s="294">
        <v>1987</v>
      </c>
      <c r="C2052" s="295">
        <v>108.00585909279289</v>
      </c>
    </row>
    <row r="2053" spans="2:3" x14ac:dyDescent="0.25">
      <c r="B2053" s="294">
        <v>1988</v>
      </c>
      <c r="C2053" s="295">
        <v>111.33911229898128</v>
      </c>
    </row>
    <row r="2054" spans="2:3" x14ac:dyDescent="0.25">
      <c r="B2054" s="294">
        <v>1989</v>
      </c>
      <c r="C2054" s="295">
        <v>109.99653388355338</v>
      </c>
    </row>
    <row r="2055" spans="2:3" x14ac:dyDescent="0.25">
      <c r="B2055" s="294">
        <v>1990</v>
      </c>
      <c r="C2055" s="295">
        <v>101.68870747376457</v>
      </c>
    </row>
    <row r="2056" spans="2:3" x14ac:dyDescent="0.25">
      <c r="B2056" s="294">
        <v>1991</v>
      </c>
      <c r="C2056" s="295">
        <v>142.28656979509958</v>
      </c>
    </row>
    <row r="2057" spans="2:3" x14ac:dyDescent="0.25">
      <c r="B2057" s="294">
        <v>1992</v>
      </c>
      <c r="C2057" s="295">
        <v>67.79994356304482</v>
      </c>
    </row>
    <row r="2058" spans="2:3" x14ac:dyDescent="0.25">
      <c r="B2058" s="294">
        <v>1993</v>
      </c>
      <c r="C2058" s="295">
        <v>115.63553810996697</v>
      </c>
    </row>
    <row r="2059" spans="2:3" x14ac:dyDescent="0.25">
      <c r="B2059" s="294">
        <v>1994</v>
      </c>
      <c r="C2059" s="295">
        <v>167.10502934496134</v>
      </c>
    </row>
    <row r="2060" spans="2:3" x14ac:dyDescent="0.25">
      <c r="B2060" s="294">
        <v>1995</v>
      </c>
      <c r="C2060" s="295">
        <v>129.27734110313497</v>
      </c>
    </row>
    <row r="2061" spans="2:3" x14ac:dyDescent="0.25">
      <c r="B2061" s="294">
        <v>1996</v>
      </c>
      <c r="C2061" s="295">
        <v>136.10362796250681</v>
      </c>
    </row>
    <row r="2062" spans="2:3" x14ac:dyDescent="0.25">
      <c r="B2062" s="294">
        <v>1997</v>
      </c>
      <c r="C2062" s="295">
        <v>153.15876236344872</v>
      </c>
    </row>
    <row r="2063" spans="2:3" x14ac:dyDescent="0.25">
      <c r="B2063" s="294">
        <v>1998</v>
      </c>
      <c r="C2063" s="295">
        <v>165.03165115529845</v>
      </c>
    </row>
    <row r="2064" spans="2:3" x14ac:dyDescent="0.25">
      <c r="B2064" s="294">
        <v>1999</v>
      </c>
      <c r="C2064" s="295">
        <v>65.718844642016876</v>
      </c>
    </row>
    <row r="2065" spans="2:3" x14ac:dyDescent="0.25">
      <c r="B2065" s="294">
        <v>2000</v>
      </c>
      <c r="C2065" s="295">
        <v>112.61105103212097</v>
      </c>
    </row>
    <row r="2066" spans="2:3" x14ac:dyDescent="0.25">
      <c r="B2066" s="294">
        <v>2001</v>
      </c>
      <c r="C2066" s="295">
        <v>126.82805208150346</v>
      </c>
    </row>
    <row r="2067" spans="2:3" x14ac:dyDescent="0.25">
      <c r="B2067" s="294">
        <v>2002</v>
      </c>
      <c r="C2067" s="295">
        <v>152.67178471054632</v>
      </c>
    </row>
    <row r="2068" spans="2:3" x14ac:dyDescent="0.25">
      <c r="B2068" s="294">
        <v>2003</v>
      </c>
      <c r="C2068" s="295">
        <v>120.89755735715636</v>
      </c>
    </row>
    <row r="2069" spans="2:3" x14ac:dyDescent="0.25">
      <c r="B2069" s="294">
        <v>2004</v>
      </c>
      <c r="C2069" s="295">
        <v>147.04264880773411</v>
      </c>
    </row>
    <row r="2070" spans="2:3" x14ac:dyDescent="0.25">
      <c r="B2070" s="294">
        <v>2005</v>
      </c>
      <c r="C2070" s="295">
        <v>134.98284554384605</v>
      </c>
    </row>
    <row r="2071" spans="2:3" x14ac:dyDescent="0.25">
      <c r="B2071" s="294">
        <v>2006</v>
      </c>
      <c r="C2071" s="295">
        <v>142.69766786504374</v>
      </c>
    </row>
    <row r="2072" spans="2:3" x14ac:dyDescent="0.25">
      <c r="B2072" s="294">
        <v>2007</v>
      </c>
      <c r="C2072" s="295">
        <v>119.46234011272087</v>
      </c>
    </row>
    <row r="2073" spans="2:3" x14ac:dyDescent="0.25">
      <c r="B2073" s="294">
        <v>2008</v>
      </c>
      <c r="C2073" s="295">
        <v>144.7596788706287</v>
      </c>
    </row>
    <row r="2074" spans="2:3" x14ac:dyDescent="0.25">
      <c r="B2074" s="294">
        <v>2009</v>
      </c>
      <c r="C2074" s="295">
        <v>101.61340665613034</v>
      </c>
    </row>
    <row r="2075" spans="2:3" x14ac:dyDescent="0.25">
      <c r="B2075" s="294">
        <v>2010</v>
      </c>
      <c r="C2075" s="295">
        <v>143.04841072394629</v>
      </c>
    </row>
    <row r="2076" spans="2:3" x14ac:dyDescent="0.25">
      <c r="B2076" s="294">
        <v>2011</v>
      </c>
      <c r="C2076" s="295">
        <v>89.126684396874069</v>
      </c>
    </row>
    <row r="2077" spans="2:3" x14ac:dyDescent="0.25">
      <c r="B2077" s="294">
        <v>2012</v>
      </c>
      <c r="C2077" s="295">
        <v>119.27834633417649</v>
      </c>
    </row>
    <row r="2078" spans="2:3" x14ac:dyDescent="0.25">
      <c r="B2078" s="294">
        <v>2013</v>
      </c>
      <c r="C2078" s="295">
        <v>153.6482225634789</v>
      </c>
    </row>
    <row r="2079" spans="2:3" x14ac:dyDescent="0.25">
      <c r="B2079" s="294">
        <v>2014</v>
      </c>
      <c r="C2079" s="295">
        <v>85.160845393730099</v>
      </c>
    </row>
    <row r="2080" spans="2:3" x14ac:dyDescent="0.25">
      <c r="B2080" s="294">
        <v>2015</v>
      </c>
      <c r="C2080" s="295">
        <v>111.39274184300535</v>
      </c>
    </row>
    <row r="2081" spans="2:3" x14ac:dyDescent="0.25">
      <c r="B2081" s="294">
        <v>2016</v>
      </c>
      <c r="C2081" s="295">
        <v>125.82649511638179</v>
      </c>
    </row>
    <row r="2082" spans="2:3" x14ac:dyDescent="0.25">
      <c r="B2082" s="294">
        <v>2017</v>
      </c>
      <c r="C2082" s="295">
        <v>77.495485804237134</v>
      </c>
    </row>
    <row r="2083" spans="2:3" x14ac:dyDescent="0.25">
      <c r="B2083" s="294">
        <v>2018</v>
      </c>
      <c r="C2083" s="295">
        <v>104.83714661051189</v>
      </c>
    </row>
    <row r="2084" spans="2:3" x14ac:dyDescent="0.25">
      <c r="B2084" s="294">
        <v>2019</v>
      </c>
      <c r="C2084" s="295">
        <v>82.415710583116464</v>
      </c>
    </row>
    <row r="2085" spans="2:3" x14ac:dyDescent="0.25">
      <c r="B2085" s="294">
        <v>2020</v>
      </c>
      <c r="C2085" s="295">
        <v>160.93670335077124</v>
      </c>
    </row>
    <row r="2086" spans="2:3" x14ac:dyDescent="0.25">
      <c r="B2086" s="294">
        <v>2021</v>
      </c>
      <c r="C2086" s="295">
        <v>84.016372247297198</v>
      </c>
    </row>
    <row r="2087" spans="2:3" x14ac:dyDescent="0.25">
      <c r="B2087" s="294">
        <v>2022</v>
      </c>
      <c r="C2087" s="295">
        <v>120.69459113052092</v>
      </c>
    </row>
    <row r="2088" spans="2:3" x14ac:dyDescent="0.25">
      <c r="B2088" s="294">
        <v>2023</v>
      </c>
      <c r="C2088" s="295">
        <v>190.10909584097436</v>
      </c>
    </row>
    <row r="2089" spans="2:3" x14ac:dyDescent="0.25">
      <c r="B2089" s="294">
        <v>2024</v>
      </c>
      <c r="C2089" s="295">
        <v>155.80372575157409</v>
      </c>
    </row>
    <row r="2090" spans="2:3" x14ac:dyDescent="0.25">
      <c r="B2090" s="294">
        <v>2025</v>
      </c>
      <c r="C2090" s="295">
        <v>128.93122125638155</v>
      </c>
    </row>
    <row r="2091" spans="2:3" x14ac:dyDescent="0.25">
      <c r="B2091" s="294">
        <v>2026</v>
      </c>
      <c r="C2091" s="295">
        <v>175.77802095068395</v>
      </c>
    </row>
    <row r="2092" spans="2:3" x14ac:dyDescent="0.25">
      <c r="B2092" s="294">
        <v>2027</v>
      </c>
      <c r="C2092" s="295">
        <v>141.82309316514153</v>
      </c>
    </row>
    <row r="2093" spans="2:3" x14ac:dyDescent="0.25">
      <c r="B2093" s="294">
        <v>2028</v>
      </c>
      <c r="C2093" s="295">
        <v>138.96724161468688</v>
      </c>
    </row>
    <row r="2094" spans="2:3" x14ac:dyDescent="0.25">
      <c r="B2094" s="294">
        <v>2029</v>
      </c>
      <c r="C2094" s="295">
        <v>159.13153361532113</v>
      </c>
    </row>
    <row r="2095" spans="2:3" x14ac:dyDescent="0.25">
      <c r="B2095" s="294">
        <v>2030</v>
      </c>
      <c r="C2095" s="295">
        <v>144.11319649591684</v>
      </c>
    </row>
    <row r="2096" spans="2:3" x14ac:dyDescent="0.25">
      <c r="B2096" s="294">
        <v>2031</v>
      </c>
      <c r="C2096" s="295">
        <v>115.17877753575368</v>
      </c>
    </row>
    <row r="2097" spans="2:3" x14ac:dyDescent="0.25">
      <c r="B2097" s="294">
        <v>2032</v>
      </c>
      <c r="C2097" s="295">
        <v>127.95773907664055</v>
      </c>
    </row>
    <row r="2098" spans="2:3" x14ac:dyDescent="0.25">
      <c r="B2098" s="294">
        <v>2033</v>
      </c>
      <c r="C2098" s="295">
        <v>118.477035219781</v>
      </c>
    </row>
    <row r="2099" spans="2:3" x14ac:dyDescent="0.25">
      <c r="B2099" s="294">
        <v>2034</v>
      </c>
      <c r="C2099" s="295">
        <v>141.58252817096604</v>
      </c>
    </row>
    <row r="2100" spans="2:3" x14ac:dyDescent="0.25">
      <c r="B2100" s="294">
        <v>2035</v>
      </c>
      <c r="C2100" s="295">
        <v>71.612883333239694</v>
      </c>
    </row>
    <row r="2101" spans="2:3" x14ac:dyDescent="0.25">
      <c r="B2101" s="294">
        <v>2036</v>
      </c>
      <c r="C2101" s="295">
        <v>176.20839746691439</v>
      </c>
    </row>
    <row r="2102" spans="2:3" x14ac:dyDescent="0.25">
      <c r="B2102" s="294">
        <v>2037</v>
      </c>
      <c r="C2102" s="295">
        <v>195.12175746150942</v>
      </c>
    </row>
    <row r="2103" spans="2:3" x14ac:dyDescent="0.25">
      <c r="B2103" s="294">
        <v>2038</v>
      </c>
      <c r="C2103" s="295">
        <v>138.88949691669404</v>
      </c>
    </row>
    <row r="2104" spans="2:3" x14ac:dyDescent="0.25">
      <c r="B2104" s="294">
        <v>2039</v>
      </c>
      <c r="C2104" s="295">
        <v>144.04202310674876</v>
      </c>
    </row>
    <row r="2105" spans="2:3" x14ac:dyDescent="0.25">
      <c r="B2105" s="294">
        <v>2040</v>
      </c>
      <c r="C2105" s="295">
        <v>97.020379467770368</v>
      </c>
    </row>
    <row r="2106" spans="2:3" x14ac:dyDescent="0.25">
      <c r="B2106" s="294">
        <v>2041</v>
      </c>
      <c r="C2106" s="295">
        <v>184.93995967898803</v>
      </c>
    </row>
    <row r="2107" spans="2:3" x14ac:dyDescent="0.25">
      <c r="B2107" s="294">
        <v>2042</v>
      </c>
      <c r="C2107" s="295">
        <v>161.22682984899063</v>
      </c>
    </row>
    <row r="2108" spans="2:3" x14ac:dyDescent="0.25">
      <c r="B2108" s="294">
        <v>2043</v>
      </c>
      <c r="C2108" s="295">
        <v>183.28465544262383</v>
      </c>
    </row>
    <row r="2109" spans="2:3" x14ac:dyDescent="0.25">
      <c r="B2109" s="294">
        <v>2044</v>
      </c>
      <c r="C2109" s="295">
        <v>76.773980924224162</v>
      </c>
    </row>
    <row r="2110" spans="2:3" x14ac:dyDescent="0.25">
      <c r="B2110" s="294">
        <v>2045</v>
      </c>
      <c r="C2110" s="295">
        <v>171.83699304532882</v>
      </c>
    </row>
    <row r="2111" spans="2:3" x14ac:dyDescent="0.25">
      <c r="B2111" s="294">
        <v>2046</v>
      </c>
      <c r="C2111" s="295">
        <v>164.77176181953439</v>
      </c>
    </row>
    <row r="2112" spans="2:3" x14ac:dyDescent="0.25">
      <c r="B2112" s="294">
        <v>2047</v>
      </c>
      <c r="C2112" s="295">
        <v>172.74600585541489</v>
      </c>
    </row>
    <row r="2113" spans="2:3" x14ac:dyDescent="0.25">
      <c r="B2113" s="294">
        <v>2048</v>
      </c>
      <c r="C2113" s="295">
        <v>207.65181770062944</v>
      </c>
    </row>
    <row r="2114" spans="2:3" x14ac:dyDescent="0.25">
      <c r="B2114" s="294">
        <v>2049</v>
      </c>
      <c r="C2114" s="295">
        <v>153.37109999569219</v>
      </c>
    </row>
    <row r="2115" spans="2:3" x14ac:dyDescent="0.25">
      <c r="B2115" s="294">
        <v>2050</v>
      </c>
      <c r="C2115" s="295">
        <v>145.19074834190837</v>
      </c>
    </row>
    <row r="2116" spans="2:3" x14ac:dyDescent="0.25">
      <c r="B2116" s="294">
        <v>2051</v>
      </c>
      <c r="C2116" s="295">
        <v>147.68456421690956</v>
      </c>
    </row>
    <row r="2117" spans="2:3" x14ac:dyDescent="0.25">
      <c r="B2117" s="294">
        <v>2052</v>
      </c>
      <c r="C2117" s="295">
        <v>138.11714500333824</v>
      </c>
    </row>
    <row r="2118" spans="2:3" x14ac:dyDescent="0.25">
      <c r="B2118" s="294">
        <v>2053</v>
      </c>
      <c r="C2118" s="295">
        <v>96.611963878583396</v>
      </c>
    </row>
    <row r="2119" spans="2:3" x14ac:dyDescent="0.25">
      <c r="B2119" s="294">
        <v>2054</v>
      </c>
      <c r="C2119" s="295">
        <v>129.98560244206095</v>
      </c>
    </row>
    <row r="2120" spans="2:3" x14ac:dyDescent="0.25">
      <c r="B2120" s="294">
        <v>2055</v>
      </c>
      <c r="C2120" s="295">
        <v>108.37580409585593</v>
      </c>
    </row>
    <row r="2121" spans="2:3" x14ac:dyDescent="0.25">
      <c r="B2121" s="294">
        <v>2056</v>
      </c>
      <c r="C2121" s="295">
        <v>139.76429641112134</v>
      </c>
    </row>
    <row r="2122" spans="2:3" x14ac:dyDescent="0.25">
      <c r="B2122" s="294">
        <v>2057</v>
      </c>
      <c r="C2122" s="295">
        <v>94.501296566584244</v>
      </c>
    </row>
    <row r="2123" spans="2:3" x14ac:dyDescent="0.25">
      <c r="B2123" s="294">
        <v>2058</v>
      </c>
      <c r="C2123" s="295">
        <v>78.69900456454468</v>
      </c>
    </row>
    <row r="2124" spans="2:3" x14ac:dyDescent="0.25">
      <c r="B2124" s="294">
        <v>2059</v>
      </c>
      <c r="C2124" s="295">
        <v>115.51113079003954</v>
      </c>
    </row>
    <row r="2125" spans="2:3" x14ac:dyDescent="0.25">
      <c r="B2125" s="294">
        <v>2060</v>
      </c>
      <c r="C2125" s="295">
        <v>133.85966126845233</v>
      </c>
    </row>
    <row r="2126" spans="2:3" x14ac:dyDescent="0.25">
      <c r="B2126" s="294">
        <v>2061</v>
      </c>
      <c r="C2126" s="295">
        <v>101.96933557157287</v>
      </c>
    </row>
    <row r="2127" spans="2:3" x14ac:dyDescent="0.25">
      <c r="B2127" s="294">
        <v>2062</v>
      </c>
      <c r="C2127" s="295">
        <v>95.458166457976006</v>
      </c>
    </row>
    <row r="2128" spans="2:3" x14ac:dyDescent="0.25">
      <c r="B2128" s="294">
        <v>2063</v>
      </c>
      <c r="C2128" s="295">
        <v>95.723802194809565</v>
      </c>
    </row>
    <row r="2129" spans="2:3" x14ac:dyDescent="0.25">
      <c r="B2129" s="294">
        <v>2064</v>
      </c>
      <c r="C2129" s="295">
        <v>143.84684026359008</v>
      </c>
    </row>
    <row r="2130" spans="2:3" x14ac:dyDescent="0.25">
      <c r="B2130" s="294">
        <v>2065</v>
      </c>
      <c r="C2130" s="295">
        <v>108.81433062687188</v>
      </c>
    </row>
    <row r="2131" spans="2:3" x14ac:dyDescent="0.25">
      <c r="B2131" s="294">
        <v>2066</v>
      </c>
      <c r="C2131" s="295">
        <v>113.24643173830665</v>
      </c>
    </row>
    <row r="2132" spans="2:3" x14ac:dyDescent="0.25">
      <c r="B2132" s="294">
        <v>2067</v>
      </c>
      <c r="C2132" s="295">
        <v>162.66481618394758</v>
      </c>
    </row>
    <row r="2133" spans="2:3" x14ac:dyDescent="0.25">
      <c r="B2133" s="294">
        <v>2068</v>
      </c>
      <c r="C2133" s="295">
        <v>157.77421999647004</v>
      </c>
    </row>
    <row r="2134" spans="2:3" x14ac:dyDescent="0.25">
      <c r="B2134" s="294">
        <v>2069</v>
      </c>
      <c r="C2134" s="295">
        <v>150.23213775461909</v>
      </c>
    </row>
    <row r="2135" spans="2:3" x14ac:dyDescent="0.25">
      <c r="B2135" s="294">
        <v>2070</v>
      </c>
      <c r="C2135" s="295">
        <v>95.519779351962868</v>
      </c>
    </row>
    <row r="2136" spans="2:3" x14ac:dyDescent="0.25">
      <c r="B2136" s="294">
        <v>2071</v>
      </c>
      <c r="C2136" s="295">
        <v>106.7074352552419</v>
      </c>
    </row>
    <row r="2137" spans="2:3" x14ac:dyDescent="0.25">
      <c r="B2137" s="294">
        <v>2072</v>
      </c>
      <c r="C2137" s="295">
        <v>159.19867583317739</v>
      </c>
    </row>
    <row r="2138" spans="2:3" x14ac:dyDescent="0.25">
      <c r="B2138" s="294">
        <v>2073</v>
      </c>
      <c r="C2138" s="295">
        <v>107.36849698193909</v>
      </c>
    </row>
    <row r="2139" spans="2:3" x14ac:dyDescent="0.25">
      <c r="B2139" s="294">
        <v>2074</v>
      </c>
      <c r="C2139" s="295">
        <v>141.64917457267561</v>
      </c>
    </row>
    <row r="2140" spans="2:3" x14ac:dyDescent="0.25">
      <c r="B2140" s="294">
        <v>2075</v>
      </c>
      <c r="C2140" s="295">
        <v>185.84537253344951</v>
      </c>
    </row>
    <row r="2141" spans="2:3" x14ac:dyDescent="0.25">
      <c r="B2141" s="294">
        <v>2076</v>
      </c>
      <c r="C2141" s="295">
        <v>100.64923583044012</v>
      </c>
    </row>
    <row r="2142" spans="2:3" x14ac:dyDescent="0.25">
      <c r="B2142" s="294">
        <v>2077</v>
      </c>
      <c r="C2142" s="295">
        <v>82.052807837626645</v>
      </c>
    </row>
    <row r="2143" spans="2:3" x14ac:dyDescent="0.25">
      <c r="B2143" s="294">
        <v>2078</v>
      </c>
      <c r="C2143" s="295">
        <v>201.6496320462341</v>
      </c>
    </row>
    <row r="2144" spans="2:3" x14ac:dyDescent="0.25">
      <c r="B2144" s="294">
        <v>2079</v>
      </c>
      <c r="C2144" s="295">
        <v>132.13452135480478</v>
      </c>
    </row>
    <row r="2145" spans="2:3" x14ac:dyDescent="0.25">
      <c r="B2145" s="294">
        <v>2080</v>
      </c>
      <c r="C2145" s="295">
        <v>113.02365693676489</v>
      </c>
    </row>
    <row r="2146" spans="2:3" x14ac:dyDescent="0.25">
      <c r="B2146" s="294">
        <v>2081</v>
      </c>
      <c r="C2146" s="295">
        <v>101.79114917312752</v>
      </c>
    </row>
    <row r="2147" spans="2:3" x14ac:dyDescent="0.25">
      <c r="B2147" s="294">
        <v>2082</v>
      </c>
      <c r="C2147" s="295">
        <v>129.63150874721103</v>
      </c>
    </row>
    <row r="2148" spans="2:3" x14ac:dyDescent="0.25">
      <c r="B2148" s="294">
        <v>2083</v>
      </c>
      <c r="C2148" s="295">
        <v>171.67506402616186</v>
      </c>
    </row>
    <row r="2149" spans="2:3" x14ac:dyDescent="0.25">
      <c r="B2149" s="294">
        <v>2084</v>
      </c>
      <c r="C2149" s="295">
        <v>130.24290458621982</v>
      </c>
    </row>
    <row r="2150" spans="2:3" x14ac:dyDescent="0.25">
      <c r="B2150" s="294">
        <v>2085</v>
      </c>
      <c r="C2150" s="295">
        <v>156.49043518690848</v>
      </c>
    </row>
    <row r="2151" spans="2:3" x14ac:dyDescent="0.25">
      <c r="B2151" s="294">
        <v>2086</v>
      </c>
      <c r="C2151" s="295">
        <v>113.29010677778402</v>
      </c>
    </row>
    <row r="2152" spans="2:3" x14ac:dyDescent="0.25">
      <c r="B2152" s="294">
        <v>2087</v>
      </c>
      <c r="C2152" s="295">
        <v>73.828938241948293</v>
      </c>
    </row>
    <row r="2153" spans="2:3" x14ac:dyDescent="0.25">
      <c r="B2153" s="294">
        <v>2088</v>
      </c>
      <c r="C2153" s="295">
        <v>137.41726247304132</v>
      </c>
    </row>
    <row r="2154" spans="2:3" x14ac:dyDescent="0.25">
      <c r="B2154" s="294">
        <v>2089</v>
      </c>
      <c r="C2154" s="295">
        <v>132.43700562038026</v>
      </c>
    </row>
    <row r="2155" spans="2:3" x14ac:dyDescent="0.25">
      <c r="B2155" s="294">
        <v>2090</v>
      </c>
      <c r="C2155" s="295">
        <v>124.02518427107675</v>
      </c>
    </row>
    <row r="2156" spans="2:3" x14ac:dyDescent="0.25">
      <c r="B2156" s="294">
        <v>2091</v>
      </c>
      <c r="C2156" s="295">
        <v>112.7804679487173</v>
      </c>
    </row>
    <row r="2157" spans="2:3" x14ac:dyDescent="0.25">
      <c r="B2157" s="294">
        <v>2092</v>
      </c>
      <c r="C2157" s="295">
        <v>125.66942672784991</v>
      </c>
    </row>
    <row r="2158" spans="2:3" x14ac:dyDescent="0.25">
      <c r="B2158" s="294">
        <v>2093</v>
      </c>
      <c r="C2158" s="295">
        <v>151.1973510161481</v>
      </c>
    </row>
    <row r="2159" spans="2:3" x14ac:dyDescent="0.25">
      <c r="B2159" s="294">
        <v>2094</v>
      </c>
      <c r="C2159" s="295">
        <v>135.95263717180868</v>
      </c>
    </row>
    <row r="2160" spans="2:3" x14ac:dyDescent="0.25">
      <c r="B2160" s="294">
        <v>2095</v>
      </c>
      <c r="C2160" s="295">
        <v>145.61003286329884</v>
      </c>
    </row>
    <row r="2161" spans="2:3" x14ac:dyDescent="0.25">
      <c r="B2161" s="294">
        <v>2096</v>
      </c>
      <c r="C2161" s="295">
        <v>96.321606037301336</v>
      </c>
    </row>
    <row r="2162" spans="2:3" x14ac:dyDescent="0.25">
      <c r="B2162" s="294">
        <v>2097</v>
      </c>
      <c r="C2162" s="295">
        <v>120.26861006790531</v>
      </c>
    </row>
    <row r="2163" spans="2:3" x14ac:dyDescent="0.25">
      <c r="B2163" s="294">
        <v>2098</v>
      </c>
      <c r="C2163" s="295">
        <v>93.04258379358545</v>
      </c>
    </row>
    <row r="2164" spans="2:3" x14ac:dyDescent="0.25">
      <c r="B2164" s="294">
        <v>2099</v>
      </c>
      <c r="C2164" s="295">
        <v>163.98179871040742</v>
      </c>
    </row>
    <row r="2165" spans="2:3" x14ac:dyDescent="0.25">
      <c r="B2165" s="294">
        <v>2100</v>
      </c>
      <c r="C2165" s="295">
        <v>133.25173876918035</v>
      </c>
    </row>
    <row r="2166" spans="2:3" x14ac:dyDescent="0.25">
      <c r="B2166" s="294">
        <v>2101</v>
      </c>
      <c r="C2166" s="295">
        <v>83.722782115833411</v>
      </c>
    </row>
    <row r="2167" spans="2:3" x14ac:dyDescent="0.25">
      <c r="B2167" s="294">
        <v>2102</v>
      </c>
      <c r="C2167" s="295">
        <v>81.362429381017151</v>
      </c>
    </row>
    <row r="2168" spans="2:3" x14ac:dyDescent="0.25">
      <c r="B2168" s="294">
        <v>2103</v>
      </c>
      <c r="C2168" s="295">
        <v>148.39604146080762</v>
      </c>
    </row>
    <row r="2169" spans="2:3" x14ac:dyDescent="0.25">
      <c r="B2169" s="294">
        <v>2104</v>
      </c>
      <c r="C2169" s="295">
        <v>107.62475907653793</v>
      </c>
    </row>
    <row r="2170" spans="2:3" x14ac:dyDescent="0.25">
      <c r="B2170" s="294">
        <v>2105</v>
      </c>
      <c r="C2170" s="295">
        <v>116.86928549790535</v>
      </c>
    </row>
    <row r="2171" spans="2:3" x14ac:dyDescent="0.25">
      <c r="B2171" s="294">
        <v>2106</v>
      </c>
      <c r="C2171" s="295">
        <v>159.02811486651768</v>
      </c>
    </row>
    <row r="2172" spans="2:3" x14ac:dyDescent="0.25">
      <c r="B2172" s="294">
        <v>2107</v>
      </c>
      <c r="C2172" s="295">
        <v>94.761562786948076</v>
      </c>
    </row>
    <row r="2173" spans="2:3" x14ac:dyDescent="0.25">
      <c r="B2173" s="294">
        <v>2108</v>
      </c>
      <c r="C2173" s="295">
        <v>182.06994353801275</v>
      </c>
    </row>
    <row r="2174" spans="2:3" x14ac:dyDescent="0.25">
      <c r="B2174" s="294">
        <v>2109</v>
      </c>
      <c r="C2174" s="295">
        <v>93.443871461802729</v>
      </c>
    </row>
    <row r="2175" spans="2:3" x14ac:dyDescent="0.25">
      <c r="B2175" s="294">
        <v>2110</v>
      </c>
      <c r="C2175" s="295">
        <v>111.0584910590467</v>
      </c>
    </row>
    <row r="2176" spans="2:3" x14ac:dyDescent="0.25">
      <c r="B2176" s="294">
        <v>2111</v>
      </c>
      <c r="C2176" s="295">
        <v>100.76484034973788</v>
      </c>
    </row>
    <row r="2177" spans="2:3" x14ac:dyDescent="0.25">
      <c r="B2177" s="294">
        <v>2112</v>
      </c>
      <c r="C2177" s="295">
        <v>86.879133947309342</v>
      </c>
    </row>
    <row r="2178" spans="2:3" x14ac:dyDescent="0.25">
      <c r="B2178" s="294">
        <v>2113</v>
      </c>
      <c r="C2178" s="295">
        <v>146.48494528982721</v>
      </c>
    </row>
    <row r="2179" spans="2:3" x14ac:dyDescent="0.25">
      <c r="B2179" s="294">
        <v>2114</v>
      </c>
      <c r="C2179" s="295">
        <v>108.26186207617695</v>
      </c>
    </row>
    <row r="2180" spans="2:3" x14ac:dyDescent="0.25">
      <c r="B2180" s="294">
        <v>2115</v>
      </c>
      <c r="C2180" s="295">
        <v>167.70221165935274</v>
      </c>
    </row>
    <row r="2181" spans="2:3" x14ac:dyDescent="0.25">
      <c r="B2181" s="294">
        <v>2116</v>
      </c>
      <c r="C2181" s="295">
        <v>137.11585360130238</v>
      </c>
    </row>
    <row r="2182" spans="2:3" x14ac:dyDescent="0.25">
      <c r="B2182" s="294">
        <v>2117</v>
      </c>
      <c r="C2182" s="295">
        <v>90.779253501824769</v>
      </c>
    </row>
    <row r="2183" spans="2:3" x14ac:dyDescent="0.25">
      <c r="B2183" s="294">
        <v>2118</v>
      </c>
      <c r="C2183" s="295">
        <v>179.86495010891383</v>
      </c>
    </row>
    <row r="2184" spans="2:3" x14ac:dyDescent="0.25">
      <c r="B2184" s="294">
        <v>2119</v>
      </c>
      <c r="C2184" s="295">
        <v>84.470007697083801</v>
      </c>
    </row>
    <row r="2185" spans="2:3" x14ac:dyDescent="0.25">
      <c r="B2185" s="294">
        <v>2120</v>
      </c>
      <c r="C2185" s="295">
        <v>94.79450452178321</v>
      </c>
    </row>
    <row r="2186" spans="2:3" x14ac:dyDescent="0.25">
      <c r="B2186" s="294">
        <v>2121</v>
      </c>
      <c r="C2186" s="295">
        <v>93.378400901179532</v>
      </c>
    </row>
    <row r="2187" spans="2:3" x14ac:dyDescent="0.25">
      <c r="B2187" s="294">
        <v>2122</v>
      </c>
      <c r="C2187" s="295">
        <v>129.47535888127078</v>
      </c>
    </row>
    <row r="2188" spans="2:3" x14ac:dyDescent="0.25">
      <c r="B2188" s="294">
        <v>2123</v>
      </c>
      <c r="C2188" s="295">
        <v>127.48173319230227</v>
      </c>
    </row>
    <row r="2189" spans="2:3" x14ac:dyDescent="0.25">
      <c r="B2189" s="294">
        <v>2124</v>
      </c>
      <c r="C2189" s="295">
        <v>178.56898347618227</v>
      </c>
    </row>
    <row r="2190" spans="2:3" x14ac:dyDescent="0.25">
      <c r="B2190" s="294">
        <v>2125</v>
      </c>
      <c r="C2190" s="295">
        <v>99.33858078654697</v>
      </c>
    </row>
    <row r="2191" spans="2:3" x14ac:dyDescent="0.25">
      <c r="B2191" s="294">
        <v>2126</v>
      </c>
      <c r="C2191" s="295">
        <v>128.52254296648292</v>
      </c>
    </row>
    <row r="2192" spans="2:3" x14ac:dyDescent="0.25">
      <c r="B2192" s="294">
        <v>2127</v>
      </c>
      <c r="C2192" s="295">
        <v>104.41754161192793</v>
      </c>
    </row>
    <row r="2193" spans="2:3" x14ac:dyDescent="0.25">
      <c r="B2193" s="294">
        <v>2128</v>
      </c>
      <c r="C2193" s="295">
        <v>164.94782567467664</v>
      </c>
    </row>
    <row r="2194" spans="2:3" x14ac:dyDescent="0.25">
      <c r="B2194" s="294">
        <v>2129</v>
      </c>
      <c r="C2194" s="295">
        <v>121.73572890187768</v>
      </c>
    </row>
    <row r="2195" spans="2:3" x14ac:dyDescent="0.25">
      <c r="B2195" s="294">
        <v>2130</v>
      </c>
      <c r="C2195" s="295">
        <v>164.66696212764131</v>
      </c>
    </row>
    <row r="2196" spans="2:3" x14ac:dyDescent="0.25">
      <c r="B2196" s="294">
        <v>2131</v>
      </c>
      <c r="C2196" s="295">
        <v>155.55321902723773</v>
      </c>
    </row>
    <row r="2197" spans="2:3" x14ac:dyDescent="0.25">
      <c r="B2197" s="294">
        <v>2132</v>
      </c>
      <c r="C2197" s="295">
        <v>126.05312664765172</v>
      </c>
    </row>
    <row r="2198" spans="2:3" x14ac:dyDescent="0.25">
      <c r="B2198" s="294">
        <v>2133</v>
      </c>
      <c r="C2198" s="295">
        <v>92.652632371353775</v>
      </c>
    </row>
    <row r="2199" spans="2:3" x14ac:dyDescent="0.25">
      <c r="B2199" s="294">
        <v>2134</v>
      </c>
      <c r="C2199" s="295">
        <v>124.68932329492191</v>
      </c>
    </row>
    <row r="2200" spans="2:3" x14ac:dyDescent="0.25">
      <c r="B2200" s="294">
        <v>2135</v>
      </c>
      <c r="C2200" s="295">
        <v>186.05148661051118</v>
      </c>
    </row>
    <row r="2201" spans="2:3" x14ac:dyDescent="0.25">
      <c r="B2201" s="294">
        <v>2136</v>
      </c>
      <c r="C2201" s="295">
        <v>146.16748210234607</v>
      </c>
    </row>
    <row r="2202" spans="2:3" x14ac:dyDescent="0.25">
      <c r="B2202" s="294">
        <v>2137</v>
      </c>
      <c r="C2202" s="295">
        <v>91.478303113840681</v>
      </c>
    </row>
    <row r="2203" spans="2:3" x14ac:dyDescent="0.25">
      <c r="B2203" s="294">
        <v>2138</v>
      </c>
      <c r="C2203" s="295">
        <v>115.54724625001299</v>
      </c>
    </row>
    <row r="2204" spans="2:3" x14ac:dyDescent="0.25">
      <c r="B2204" s="294">
        <v>2139</v>
      </c>
      <c r="C2204" s="295">
        <v>112.35372261134862</v>
      </c>
    </row>
    <row r="2205" spans="2:3" x14ac:dyDescent="0.25">
      <c r="B2205" s="294">
        <v>2140</v>
      </c>
      <c r="C2205" s="295">
        <v>173.78839756380808</v>
      </c>
    </row>
    <row r="2206" spans="2:3" x14ac:dyDescent="0.25">
      <c r="B2206" s="294">
        <v>2141</v>
      </c>
      <c r="C2206" s="295">
        <v>177.57911415030009</v>
      </c>
    </row>
    <row r="2207" spans="2:3" x14ac:dyDescent="0.25">
      <c r="B2207" s="294">
        <v>2142</v>
      </c>
      <c r="C2207" s="295">
        <v>155.46061857323309</v>
      </c>
    </row>
    <row r="2208" spans="2:3" x14ac:dyDescent="0.25">
      <c r="B2208" s="294">
        <v>2143</v>
      </c>
      <c r="C2208" s="295">
        <v>103.20672839161969</v>
      </c>
    </row>
    <row r="2209" spans="2:3" x14ac:dyDescent="0.25">
      <c r="B2209" s="294">
        <v>2144</v>
      </c>
      <c r="C2209" s="295">
        <v>99.939953731001737</v>
      </c>
    </row>
    <row r="2210" spans="2:3" x14ac:dyDescent="0.25">
      <c r="B2210" s="294">
        <v>2145</v>
      </c>
      <c r="C2210" s="295">
        <v>136.80388551462676</v>
      </c>
    </row>
    <row r="2211" spans="2:3" x14ac:dyDescent="0.25">
      <c r="B2211" s="294">
        <v>2146</v>
      </c>
      <c r="C2211" s="295">
        <v>111.78899901022854</v>
      </c>
    </row>
    <row r="2212" spans="2:3" x14ac:dyDescent="0.25">
      <c r="B2212" s="294">
        <v>2147</v>
      </c>
      <c r="C2212" s="295">
        <v>158.55211937018657</v>
      </c>
    </row>
    <row r="2213" spans="2:3" x14ac:dyDescent="0.25">
      <c r="B2213" s="294">
        <v>2148</v>
      </c>
      <c r="C2213" s="295">
        <v>114.74835429095141</v>
      </c>
    </row>
    <row r="2214" spans="2:3" x14ac:dyDescent="0.25">
      <c r="B2214" s="294">
        <v>2149</v>
      </c>
      <c r="C2214" s="295">
        <v>76.783459787867415</v>
      </c>
    </row>
    <row r="2215" spans="2:3" x14ac:dyDescent="0.25">
      <c r="B2215" s="294">
        <v>2150</v>
      </c>
      <c r="C2215" s="295">
        <v>125.04427994606689</v>
      </c>
    </row>
    <row r="2216" spans="2:3" x14ac:dyDescent="0.25">
      <c r="B2216" s="294">
        <v>2151</v>
      </c>
      <c r="C2216" s="295">
        <v>160.25601378077113</v>
      </c>
    </row>
    <row r="2217" spans="2:3" x14ac:dyDescent="0.25">
      <c r="B2217" s="294">
        <v>2152</v>
      </c>
      <c r="C2217" s="295">
        <v>143.30861491335742</v>
      </c>
    </row>
    <row r="2218" spans="2:3" x14ac:dyDescent="0.25">
      <c r="B2218" s="294">
        <v>2153</v>
      </c>
      <c r="C2218" s="295">
        <v>129.45368374131118</v>
      </c>
    </row>
    <row r="2219" spans="2:3" x14ac:dyDescent="0.25">
      <c r="B2219" s="294">
        <v>2154</v>
      </c>
      <c r="C2219" s="295">
        <v>157.12878812694777</v>
      </c>
    </row>
    <row r="2220" spans="2:3" x14ac:dyDescent="0.25">
      <c r="B2220" s="294">
        <v>2155</v>
      </c>
      <c r="C2220" s="295">
        <v>149.83801737784245</v>
      </c>
    </row>
    <row r="2221" spans="2:3" x14ac:dyDescent="0.25">
      <c r="B2221" s="294">
        <v>2156</v>
      </c>
      <c r="C2221" s="295">
        <v>104.65106983961718</v>
      </c>
    </row>
    <row r="2222" spans="2:3" x14ac:dyDescent="0.25">
      <c r="B2222" s="294">
        <v>2157</v>
      </c>
      <c r="C2222" s="295">
        <v>121.14863720157931</v>
      </c>
    </row>
    <row r="2223" spans="2:3" x14ac:dyDescent="0.25">
      <c r="B2223" s="294">
        <v>2158</v>
      </c>
      <c r="C2223" s="295">
        <v>138.83400890589544</v>
      </c>
    </row>
    <row r="2224" spans="2:3" x14ac:dyDescent="0.25">
      <c r="B2224" s="294">
        <v>2159</v>
      </c>
      <c r="C2224" s="295">
        <v>180.84939249203524</v>
      </c>
    </row>
    <row r="2225" spans="2:3" x14ac:dyDescent="0.25">
      <c r="B2225" s="294">
        <v>2160</v>
      </c>
      <c r="C2225" s="295">
        <v>92.496094848764372</v>
      </c>
    </row>
    <row r="2226" spans="2:3" x14ac:dyDescent="0.25">
      <c r="B2226" s="294">
        <v>2161</v>
      </c>
      <c r="C2226" s="295">
        <v>99.855085966461402</v>
      </c>
    </row>
    <row r="2227" spans="2:3" x14ac:dyDescent="0.25">
      <c r="B2227" s="294">
        <v>2162</v>
      </c>
      <c r="C2227" s="295">
        <v>200.88087298983774</v>
      </c>
    </row>
    <row r="2228" spans="2:3" x14ac:dyDescent="0.25">
      <c r="B2228" s="294">
        <v>2163</v>
      </c>
      <c r="C2228" s="295">
        <v>160.90516949776719</v>
      </c>
    </row>
    <row r="2229" spans="2:3" x14ac:dyDescent="0.25">
      <c r="B2229" s="294">
        <v>2164</v>
      </c>
      <c r="C2229" s="295">
        <v>149.37510574287711</v>
      </c>
    </row>
    <row r="2230" spans="2:3" x14ac:dyDescent="0.25">
      <c r="B2230" s="294">
        <v>2165</v>
      </c>
      <c r="C2230" s="295">
        <v>89.318332275557992</v>
      </c>
    </row>
    <row r="2231" spans="2:3" x14ac:dyDescent="0.25">
      <c r="B2231" s="294">
        <v>2166</v>
      </c>
      <c r="C2231" s="295">
        <v>87.676310970003897</v>
      </c>
    </row>
    <row r="2232" spans="2:3" x14ac:dyDescent="0.25">
      <c r="B2232" s="294">
        <v>2167</v>
      </c>
      <c r="C2232" s="295">
        <v>137.61652640590498</v>
      </c>
    </row>
    <row r="2233" spans="2:3" x14ac:dyDescent="0.25">
      <c r="B2233" s="294">
        <v>2168</v>
      </c>
      <c r="C2233" s="295">
        <v>120.33496404763861</v>
      </c>
    </row>
    <row r="2234" spans="2:3" x14ac:dyDescent="0.25">
      <c r="B2234" s="294">
        <v>2169</v>
      </c>
      <c r="C2234" s="295">
        <v>168.5470885183845</v>
      </c>
    </row>
    <row r="2235" spans="2:3" x14ac:dyDescent="0.25">
      <c r="B2235" s="294">
        <v>2170</v>
      </c>
      <c r="C2235" s="295">
        <v>164.02974390482348</v>
      </c>
    </row>
    <row r="2236" spans="2:3" x14ac:dyDescent="0.25">
      <c r="B2236" s="294">
        <v>2171</v>
      </c>
      <c r="C2236" s="295">
        <v>154.92333452452871</v>
      </c>
    </row>
    <row r="2237" spans="2:3" x14ac:dyDescent="0.25">
      <c r="B2237" s="294">
        <v>2172</v>
      </c>
      <c r="C2237" s="295">
        <v>80.783201026341061</v>
      </c>
    </row>
    <row r="2238" spans="2:3" x14ac:dyDescent="0.25">
      <c r="B2238" s="294">
        <v>2173</v>
      </c>
      <c r="C2238" s="295">
        <v>118.83221341713514</v>
      </c>
    </row>
    <row r="2239" spans="2:3" x14ac:dyDescent="0.25">
      <c r="B2239" s="294">
        <v>2174</v>
      </c>
      <c r="C2239" s="295">
        <v>201.07853597768388</v>
      </c>
    </row>
    <row r="2240" spans="2:3" x14ac:dyDescent="0.25">
      <c r="B2240" s="294">
        <v>2175</v>
      </c>
      <c r="C2240" s="295">
        <v>171.71978212498624</v>
      </c>
    </row>
    <row r="2241" spans="2:3" x14ac:dyDescent="0.25">
      <c r="B2241" s="294">
        <v>2176</v>
      </c>
      <c r="C2241" s="295">
        <v>149.45851991542446</v>
      </c>
    </row>
    <row r="2242" spans="2:3" x14ac:dyDescent="0.25">
      <c r="B2242" s="294">
        <v>2177</v>
      </c>
      <c r="C2242" s="295">
        <v>138.00648910444463</v>
      </c>
    </row>
    <row r="2243" spans="2:3" x14ac:dyDescent="0.25">
      <c r="B2243" s="294">
        <v>2178</v>
      </c>
      <c r="C2243" s="295">
        <v>110.49346461222012</v>
      </c>
    </row>
    <row r="2244" spans="2:3" x14ac:dyDescent="0.25">
      <c r="B2244" s="294">
        <v>2179</v>
      </c>
      <c r="C2244" s="295">
        <v>157.7952500878134</v>
      </c>
    </row>
    <row r="2245" spans="2:3" x14ac:dyDescent="0.25">
      <c r="B2245" s="294">
        <v>2180</v>
      </c>
      <c r="C2245" s="295">
        <v>144.18985749976082</v>
      </c>
    </row>
    <row r="2246" spans="2:3" x14ac:dyDescent="0.25">
      <c r="B2246" s="294">
        <v>2181</v>
      </c>
      <c r="C2246" s="295">
        <v>172.0926902600462</v>
      </c>
    </row>
    <row r="2247" spans="2:3" x14ac:dyDescent="0.25">
      <c r="B2247" s="294">
        <v>2182</v>
      </c>
      <c r="C2247" s="295">
        <v>120.7045372719728</v>
      </c>
    </row>
    <row r="2248" spans="2:3" x14ac:dyDescent="0.25">
      <c r="B2248" s="294">
        <v>2183</v>
      </c>
      <c r="C2248" s="295">
        <v>92.012966954206661</v>
      </c>
    </row>
    <row r="2249" spans="2:3" x14ac:dyDescent="0.25">
      <c r="B2249" s="294">
        <v>2184</v>
      </c>
      <c r="C2249" s="295">
        <v>67.889219450981514</v>
      </c>
    </row>
    <row r="2250" spans="2:3" x14ac:dyDescent="0.25">
      <c r="B2250" s="294">
        <v>2185</v>
      </c>
      <c r="C2250" s="295">
        <v>143.78165012648049</v>
      </c>
    </row>
    <row r="2251" spans="2:3" x14ac:dyDescent="0.25">
      <c r="B2251" s="294">
        <v>2186</v>
      </c>
      <c r="C2251" s="295">
        <v>115.50513205189398</v>
      </c>
    </row>
    <row r="2252" spans="2:3" x14ac:dyDescent="0.25">
      <c r="B2252" s="294">
        <v>2187</v>
      </c>
      <c r="C2252" s="295">
        <v>110.53359405076938</v>
      </c>
    </row>
    <row r="2253" spans="2:3" x14ac:dyDescent="0.25">
      <c r="B2253" s="294">
        <v>2188</v>
      </c>
      <c r="C2253" s="295">
        <v>165.68568105213507</v>
      </c>
    </row>
    <row r="2254" spans="2:3" x14ac:dyDescent="0.25">
      <c r="B2254" s="294">
        <v>2189</v>
      </c>
      <c r="C2254" s="295">
        <v>134.95560327131011</v>
      </c>
    </row>
    <row r="2255" spans="2:3" x14ac:dyDescent="0.25">
      <c r="B2255" s="294">
        <v>2190</v>
      </c>
      <c r="C2255" s="295">
        <v>87.826481244370555</v>
      </c>
    </row>
    <row r="2256" spans="2:3" x14ac:dyDescent="0.25">
      <c r="B2256" s="294">
        <v>2191</v>
      </c>
      <c r="C2256" s="295">
        <v>104.15672953654015</v>
      </c>
    </row>
    <row r="2257" spans="2:3" x14ac:dyDescent="0.25">
      <c r="B2257" s="294">
        <v>2192</v>
      </c>
      <c r="C2257" s="295">
        <v>115.41397150160347</v>
      </c>
    </row>
    <row r="2258" spans="2:3" x14ac:dyDescent="0.25">
      <c r="B2258" s="294">
        <v>2193</v>
      </c>
      <c r="C2258" s="295">
        <v>107.48827106831509</v>
      </c>
    </row>
    <row r="2259" spans="2:3" x14ac:dyDescent="0.25">
      <c r="B2259" s="294">
        <v>2194</v>
      </c>
      <c r="C2259" s="295">
        <v>144.83249915677663</v>
      </c>
    </row>
    <row r="2260" spans="2:3" x14ac:dyDescent="0.25">
      <c r="B2260" s="294">
        <v>2195</v>
      </c>
      <c r="C2260" s="295">
        <v>76.812087185619077</v>
      </c>
    </row>
    <row r="2261" spans="2:3" x14ac:dyDescent="0.25">
      <c r="B2261" s="294">
        <v>2196</v>
      </c>
      <c r="C2261" s="295">
        <v>144.24937282504393</v>
      </c>
    </row>
    <row r="2262" spans="2:3" x14ac:dyDescent="0.25">
      <c r="B2262" s="294">
        <v>2197</v>
      </c>
      <c r="C2262" s="295">
        <v>73.07354357454507</v>
      </c>
    </row>
    <row r="2263" spans="2:3" x14ac:dyDescent="0.25">
      <c r="B2263" s="294">
        <v>2198</v>
      </c>
      <c r="C2263" s="295">
        <v>129.80844731270886</v>
      </c>
    </row>
    <row r="2264" spans="2:3" x14ac:dyDescent="0.25">
      <c r="B2264" s="294">
        <v>2199</v>
      </c>
      <c r="C2264" s="295">
        <v>125.23833408710659</v>
      </c>
    </row>
    <row r="2265" spans="2:3" x14ac:dyDescent="0.25">
      <c r="B2265" s="294">
        <v>2200</v>
      </c>
      <c r="C2265" s="295">
        <v>121.57254150957652</v>
      </c>
    </row>
    <row r="2266" spans="2:3" x14ac:dyDescent="0.25">
      <c r="B2266" s="294">
        <v>2201</v>
      </c>
      <c r="C2266" s="295">
        <v>113.45609233181267</v>
      </c>
    </row>
    <row r="2267" spans="2:3" x14ac:dyDescent="0.25">
      <c r="B2267" s="294">
        <v>2202</v>
      </c>
      <c r="C2267" s="295">
        <v>70.79845657192125</v>
      </c>
    </row>
    <row r="2268" spans="2:3" x14ac:dyDescent="0.25">
      <c r="B2268" s="294">
        <v>2203</v>
      </c>
      <c r="C2268" s="295">
        <v>91.063551691009195</v>
      </c>
    </row>
    <row r="2269" spans="2:3" x14ac:dyDescent="0.25">
      <c r="B2269" s="294">
        <v>2204</v>
      </c>
      <c r="C2269" s="295">
        <v>156.61093184589805</v>
      </c>
    </row>
    <row r="2270" spans="2:3" x14ac:dyDescent="0.25">
      <c r="B2270" s="294">
        <v>2205</v>
      </c>
      <c r="C2270" s="295">
        <v>101.41408867609186</v>
      </c>
    </row>
    <row r="2271" spans="2:3" x14ac:dyDescent="0.25">
      <c r="B2271" s="294">
        <v>2206</v>
      </c>
      <c r="C2271" s="295">
        <v>69.514999367044851</v>
      </c>
    </row>
    <row r="2272" spans="2:3" x14ac:dyDescent="0.25">
      <c r="B2272" s="294">
        <v>2207</v>
      </c>
      <c r="C2272" s="295">
        <v>205.969592674236</v>
      </c>
    </row>
    <row r="2273" spans="2:3" x14ac:dyDescent="0.25">
      <c r="B2273" s="294">
        <v>2208</v>
      </c>
      <c r="C2273" s="295">
        <v>94.730839085178587</v>
      </c>
    </row>
    <row r="2274" spans="2:3" x14ac:dyDescent="0.25">
      <c r="B2274" s="294">
        <v>2209</v>
      </c>
      <c r="C2274" s="295">
        <v>122.95870926066183</v>
      </c>
    </row>
    <row r="2275" spans="2:3" x14ac:dyDescent="0.25">
      <c r="B2275" s="294">
        <v>2210</v>
      </c>
      <c r="C2275" s="295">
        <v>124.19547419963385</v>
      </c>
    </row>
    <row r="2276" spans="2:3" x14ac:dyDescent="0.25">
      <c r="B2276" s="294">
        <v>2211</v>
      </c>
      <c r="C2276" s="295">
        <v>100.20301568765322</v>
      </c>
    </row>
    <row r="2277" spans="2:3" x14ac:dyDescent="0.25">
      <c r="B2277" s="294">
        <v>2212</v>
      </c>
      <c r="C2277" s="295">
        <v>167.10445821167031</v>
      </c>
    </row>
    <row r="2278" spans="2:3" x14ac:dyDescent="0.25">
      <c r="B2278" s="294">
        <v>2213</v>
      </c>
      <c r="C2278" s="295">
        <v>90.278943092854036</v>
      </c>
    </row>
    <row r="2279" spans="2:3" x14ac:dyDescent="0.25">
      <c r="B2279" s="294">
        <v>2214</v>
      </c>
      <c r="C2279" s="295">
        <v>153.97006898522847</v>
      </c>
    </row>
    <row r="2280" spans="2:3" x14ac:dyDescent="0.25">
      <c r="B2280" s="294">
        <v>2215</v>
      </c>
      <c r="C2280" s="295">
        <v>95.270740144542543</v>
      </c>
    </row>
    <row r="2281" spans="2:3" x14ac:dyDescent="0.25">
      <c r="B2281" s="294">
        <v>2216</v>
      </c>
      <c r="C2281" s="295">
        <v>114.06286227529509</v>
      </c>
    </row>
    <row r="2282" spans="2:3" x14ac:dyDescent="0.25">
      <c r="B2282" s="294">
        <v>2217</v>
      </c>
      <c r="C2282" s="295">
        <v>71.898405506925727</v>
      </c>
    </row>
    <row r="2283" spans="2:3" x14ac:dyDescent="0.25">
      <c r="B2283" s="294">
        <v>2218</v>
      </c>
      <c r="C2283" s="295">
        <v>124.15391557705354</v>
      </c>
    </row>
    <row r="2284" spans="2:3" x14ac:dyDescent="0.25">
      <c r="B2284" s="294">
        <v>2219</v>
      </c>
      <c r="C2284" s="295">
        <v>128.37813887919296</v>
      </c>
    </row>
    <row r="2285" spans="2:3" x14ac:dyDescent="0.25">
      <c r="B2285" s="294">
        <v>2220</v>
      </c>
      <c r="C2285" s="295">
        <v>191.99256664931463</v>
      </c>
    </row>
    <row r="2286" spans="2:3" x14ac:dyDescent="0.25">
      <c r="B2286" s="294">
        <v>2221</v>
      </c>
      <c r="C2286" s="295">
        <v>183.73634068358163</v>
      </c>
    </row>
    <row r="2287" spans="2:3" x14ac:dyDescent="0.25">
      <c r="B2287" s="294">
        <v>2222</v>
      </c>
      <c r="C2287" s="295">
        <v>103.31056564237578</v>
      </c>
    </row>
    <row r="2288" spans="2:3" x14ac:dyDescent="0.25">
      <c r="B2288" s="294">
        <v>2223</v>
      </c>
      <c r="C2288" s="295">
        <v>118.68793429406495</v>
      </c>
    </row>
    <row r="2289" spans="2:3" x14ac:dyDescent="0.25">
      <c r="B2289" s="294">
        <v>2224</v>
      </c>
      <c r="C2289" s="295">
        <v>156.98380938609279</v>
      </c>
    </row>
    <row r="2290" spans="2:3" x14ac:dyDescent="0.25">
      <c r="B2290" s="294">
        <v>2225</v>
      </c>
      <c r="C2290" s="295">
        <v>101.51433647184328</v>
      </c>
    </row>
    <row r="2291" spans="2:3" x14ac:dyDescent="0.25">
      <c r="B2291" s="294">
        <v>2226</v>
      </c>
      <c r="C2291" s="295">
        <v>95.203967847493857</v>
      </c>
    </row>
    <row r="2292" spans="2:3" x14ac:dyDescent="0.25">
      <c r="B2292" s="294">
        <v>2227</v>
      </c>
      <c r="C2292" s="295">
        <v>115.85010103701791</v>
      </c>
    </row>
    <row r="2293" spans="2:3" x14ac:dyDescent="0.25">
      <c r="B2293" s="294">
        <v>2228</v>
      </c>
      <c r="C2293" s="295">
        <v>156.50360732712502</v>
      </c>
    </row>
    <row r="2294" spans="2:3" x14ac:dyDescent="0.25">
      <c r="B2294" s="294">
        <v>2229</v>
      </c>
      <c r="C2294" s="295">
        <v>126.76752782228455</v>
      </c>
    </row>
    <row r="2295" spans="2:3" x14ac:dyDescent="0.25">
      <c r="B2295" s="294">
        <v>2230</v>
      </c>
      <c r="C2295" s="295">
        <v>65.75204203232046</v>
      </c>
    </row>
    <row r="2296" spans="2:3" x14ac:dyDescent="0.25">
      <c r="B2296" s="294">
        <v>2231</v>
      </c>
      <c r="C2296" s="295">
        <v>132.86076256988531</v>
      </c>
    </row>
    <row r="2297" spans="2:3" x14ac:dyDescent="0.25">
      <c r="B2297" s="294">
        <v>2232</v>
      </c>
      <c r="C2297" s="295">
        <v>186.68173432994951</v>
      </c>
    </row>
    <row r="2298" spans="2:3" x14ac:dyDescent="0.25">
      <c r="B2298" s="294">
        <v>2233</v>
      </c>
      <c r="C2298" s="295">
        <v>141.83845334383881</v>
      </c>
    </row>
    <row r="2299" spans="2:3" x14ac:dyDescent="0.25">
      <c r="B2299" s="294">
        <v>2234</v>
      </c>
      <c r="C2299" s="295">
        <v>117.98156990427223</v>
      </c>
    </row>
    <row r="2300" spans="2:3" x14ac:dyDescent="0.25">
      <c r="B2300" s="294">
        <v>2235</v>
      </c>
      <c r="C2300" s="295">
        <v>157.66619841670121</v>
      </c>
    </row>
    <row r="2301" spans="2:3" x14ac:dyDescent="0.25">
      <c r="B2301" s="294">
        <v>2236</v>
      </c>
      <c r="C2301" s="295">
        <v>182.16886717805318</v>
      </c>
    </row>
    <row r="2302" spans="2:3" x14ac:dyDescent="0.25">
      <c r="B2302" s="294">
        <v>2237</v>
      </c>
      <c r="C2302" s="295">
        <v>152.2301257124773</v>
      </c>
    </row>
    <row r="2303" spans="2:3" x14ac:dyDescent="0.25">
      <c r="B2303" s="294">
        <v>2238</v>
      </c>
      <c r="C2303" s="295">
        <v>109.8254303335152</v>
      </c>
    </row>
    <row r="2304" spans="2:3" x14ac:dyDescent="0.25">
      <c r="B2304" s="294">
        <v>2239</v>
      </c>
      <c r="C2304" s="295">
        <v>121.99992134895234</v>
      </c>
    </row>
    <row r="2305" spans="2:3" x14ac:dyDescent="0.25">
      <c r="B2305" s="294">
        <v>2240</v>
      </c>
      <c r="C2305" s="295">
        <v>132.62894276546569</v>
      </c>
    </row>
    <row r="2306" spans="2:3" x14ac:dyDescent="0.25">
      <c r="B2306" s="294">
        <v>2241</v>
      </c>
      <c r="C2306" s="295">
        <v>93.968163730750291</v>
      </c>
    </row>
    <row r="2307" spans="2:3" x14ac:dyDescent="0.25">
      <c r="B2307" s="294">
        <v>2242</v>
      </c>
      <c r="C2307" s="295">
        <v>113.38636446558394</v>
      </c>
    </row>
    <row r="2308" spans="2:3" x14ac:dyDescent="0.25">
      <c r="B2308" s="294">
        <v>2243</v>
      </c>
      <c r="C2308" s="295">
        <v>144.16266474497115</v>
      </c>
    </row>
    <row r="2309" spans="2:3" x14ac:dyDescent="0.25">
      <c r="B2309" s="294">
        <v>2244</v>
      </c>
      <c r="C2309" s="295">
        <v>169.1575292426524</v>
      </c>
    </row>
    <row r="2310" spans="2:3" x14ac:dyDescent="0.25">
      <c r="B2310" s="294">
        <v>2245</v>
      </c>
      <c r="C2310" s="295">
        <v>161.19899836714023</v>
      </c>
    </row>
    <row r="2311" spans="2:3" x14ac:dyDescent="0.25">
      <c r="B2311" s="294">
        <v>2246</v>
      </c>
      <c r="C2311" s="295">
        <v>176.90476764087339</v>
      </c>
    </row>
    <row r="2312" spans="2:3" x14ac:dyDescent="0.25">
      <c r="B2312" s="294">
        <v>2247</v>
      </c>
      <c r="C2312" s="295">
        <v>106.03744348418073</v>
      </c>
    </row>
    <row r="2313" spans="2:3" x14ac:dyDescent="0.25">
      <c r="B2313" s="294">
        <v>2248</v>
      </c>
      <c r="C2313" s="295">
        <v>162.79091763501103</v>
      </c>
    </row>
    <row r="2314" spans="2:3" x14ac:dyDescent="0.25">
      <c r="B2314" s="294">
        <v>2249</v>
      </c>
      <c r="C2314" s="295">
        <v>116.4282823374607</v>
      </c>
    </row>
    <row r="2315" spans="2:3" x14ac:dyDescent="0.25">
      <c r="B2315" s="294">
        <v>2250</v>
      </c>
      <c r="C2315" s="295">
        <v>140.27428340234974</v>
      </c>
    </row>
    <row r="2316" spans="2:3" x14ac:dyDescent="0.25">
      <c r="B2316" s="294">
        <v>2251</v>
      </c>
      <c r="C2316" s="295">
        <v>128.30288322532039</v>
      </c>
    </row>
    <row r="2317" spans="2:3" x14ac:dyDescent="0.25">
      <c r="B2317" s="294">
        <v>2252</v>
      </c>
      <c r="C2317" s="295">
        <v>140.03861298704351</v>
      </c>
    </row>
    <row r="2318" spans="2:3" x14ac:dyDescent="0.25">
      <c r="B2318" s="294">
        <v>2253</v>
      </c>
      <c r="C2318" s="295">
        <v>123.81404535774296</v>
      </c>
    </row>
    <row r="2319" spans="2:3" x14ac:dyDescent="0.25">
      <c r="B2319" s="294">
        <v>2254</v>
      </c>
      <c r="C2319" s="295">
        <v>152.57846810362946</v>
      </c>
    </row>
    <row r="2320" spans="2:3" x14ac:dyDescent="0.25">
      <c r="B2320" s="294">
        <v>2255</v>
      </c>
      <c r="C2320" s="295">
        <v>155.04056413412573</v>
      </c>
    </row>
    <row r="2321" spans="2:3" x14ac:dyDescent="0.25">
      <c r="B2321" s="294">
        <v>2256</v>
      </c>
      <c r="C2321" s="295">
        <v>136.30653525490965</v>
      </c>
    </row>
    <row r="2322" spans="2:3" x14ac:dyDescent="0.25">
      <c r="B2322" s="294">
        <v>2257</v>
      </c>
      <c r="C2322" s="295">
        <v>86.237842607336361</v>
      </c>
    </row>
    <row r="2323" spans="2:3" x14ac:dyDescent="0.25">
      <c r="B2323" s="294">
        <v>2258</v>
      </c>
      <c r="C2323" s="295">
        <v>118.16086681020005</v>
      </c>
    </row>
    <row r="2324" spans="2:3" x14ac:dyDescent="0.25">
      <c r="B2324" s="294">
        <v>2259</v>
      </c>
      <c r="C2324" s="295">
        <v>117.15192936819457</v>
      </c>
    </row>
    <row r="2325" spans="2:3" x14ac:dyDescent="0.25">
      <c r="B2325" s="294">
        <v>2260</v>
      </c>
      <c r="C2325" s="295">
        <v>132.30773626748555</v>
      </c>
    </row>
    <row r="2326" spans="2:3" x14ac:dyDescent="0.25">
      <c r="B2326" s="294">
        <v>2261</v>
      </c>
      <c r="C2326" s="295">
        <v>191.86737469423335</v>
      </c>
    </row>
    <row r="2327" spans="2:3" x14ac:dyDescent="0.25">
      <c r="B2327" s="294">
        <v>2262</v>
      </c>
      <c r="C2327" s="295">
        <v>110.95413749561249</v>
      </c>
    </row>
    <row r="2328" spans="2:3" x14ac:dyDescent="0.25">
      <c r="B2328" s="294">
        <v>2263</v>
      </c>
      <c r="C2328" s="295">
        <v>211.67490464679184</v>
      </c>
    </row>
    <row r="2329" spans="2:3" x14ac:dyDescent="0.25">
      <c r="B2329" s="294">
        <v>2264</v>
      </c>
      <c r="C2329" s="295">
        <v>75.699342273242436</v>
      </c>
    </row>
    <row r="2330" spans="2:3" x14ac:dyDescent="0.25">
      <c r="B2330" s="294">
        <v>2265</v>
      </c>
      <c r="C2330" s="295">
        <v>97.567531335512683</v>
      </c>
    </row>
    <row r="2331" spans="2:3" x14ac:dyDescent="0.25">
      <c r="B2331" s="294">
        <v>2266</v>
      </c>
      <c r="C2331" s="295">
        <v>71.194912950828098</v>
      </c>
    </row>
    <row r="2332" spans="2:3" x14ac:dyDescent="0.25">
      <c r="B2332" s="294">
        <v>2267</v>
      </c>
      <c r="C2332" s="295">
        <v>179.60328982591466</v>
      </c>
    </row>
    <row r="2333" spans="2:3" x14ac:dyDescent="0.25">
      <c r="B2333" s="294">
        <v>2268</v>
      </c>
      <c r="C2333" s="295">
        <v>93.608507268782205</v>
      </c>
    </row>
    <row r="2334" spans="2:3" x14ac:dyDescent="0.25">
      <c r="B2334" s="294">
        <v>2269</v>
      </c>
      <c r="C2334" s="295">
        <v>168.3102974293019</v>
      </c>
    </row>
    <row r="2335" spans="2:3" x14ac:dyDescent="0.25">
      <c r="B2335" s="294">
        <v>2270</v>
      </c>
      <c r="C2335" s="295">
        <v>110.37796582070312</v>
      </c>
    </row>
    <row r="2336" spans="2:3" x14ac:dyDescent="0.25">
      <c r="B2336" s="294">
        <v>2271</v>
      </c>
      <c r="C2336" s="295">
        <v>155.3966338991541</v>
      </c>
    </row>
    <row r="2337" spans="2:3" x14ac:dyDescent="0.25">
      <c r="B2337" s="294">
        <v>2272</v>
      </c>
      <c r="C2337" s="295">
        <v>135.78079684632553</v>
      </c>
    </row>
    <row r="2338" spans="2:3" x14ac:dyDescent="0.25">
      <c r="B2338" s="294">
        <v>2273</v>
      </c>
      <c r="C2338" s="295">
        <v>143.52243448046184</v>
      </c>
    </row>
    <row r="2339" spans="2:3" x14ac:dyDescent="0.25">
      <c r="B2339" s="294">
        <v>2274</v>
      </c>
      <c r="C2339" s="295">
        <v>110.68550086042215</v>
      </c>
    </row>
    <row r="2340" spans="2:3" x14ac:dyDescent="0.25">
      <c r="B2340" s="294">
        <v>2275</v>
      </c>
      <c r="C2340" s="295">
        <v>90.434400168920746</v>
      </c>
    </row>
    <row r="2341" spans="2:3" x14ac:dyDescent="0.25">
      <c r="B2341" s="294">
        <v>2276</v>
      </c>
      <c r="C2341" s="295">
        <v>172.66163393010572</v>
      </c>
    </row>
    <row r="2342" spans="2:3" x14ac:dyDescent="0.25">
      <c r="B2342" s="294">
        <v>2277</v>
      </c>
      <c r="C2342" s="295">
        <v>126.69212200552907</v>
      </c>
    </row>
    <row r="2343" spans="2:3" x14ac:dyDescent="0.25">
      <c r="B2343" s="294">
        <v>2278</v>
      </c>
      <c r="C2343" s="295">
        <v>105.99813589517265</v>
      </c>
    </row>
    <row r="2344" spans="2:3" x14ac:dyDescent="0.25">
      <c r="B2344" s="294">
        <v>2279</v>
      </c>
      <c r="C2344" s="295">
        <v>121.43570826745344</v>
      </c>
    </row>
    <row r="2345" spans="2:3" x14ac:dyDescent="0.25">
      <c r="B2345" s="294">
        <v>2280</v>
      </c>
      <c r="C2345" s="295">
        <v>144.88734610105192</v>
      </c>
    </row>
    <row r="2346" spans="2:3" x14ac:dyDescent="0.25">
      <c r="B2346" s="294">
        <v>2281</v>
      </c>
      <c r="C2346" s="295">
        <v>76.319093590574369</v>
      </c>
    </row>
    <row r="2347" spans="2:3" x14ac:dyDescent="0.25">
      <c r="B2347" s="294">
        <v>2282</v>
      </c>
      <c r="C2347" s="295">
        <v>139.3768861322387</v>
      </c>
    </row>
    <row r="2348" spans="2:3" x14ac:dyDescent="0.25">
      <c r="B2348" s="294">
        <v>2283</v>
      </c>
      <c r="C2348" s="295">
        <v>136.85632004481047</v>
      </c>
    </row>
    <row r="2349" spans="2:3" x14ac:dyDescent="0.25">
      <c r="B2349" s="294">
        <v>2284</v>
      </c>
      <c r="C2349" s="295">
        <v>98.583356715654645</v>
      </c>
    </row>
    <row r="2350" spans="2:3" x14ac:dyDescent="0.25">
      <c r="B2350" s="294">
        <v>2285</v>
      </c>
      <c r="C2350" s="295">
        <v>68.912144890904614</v>
      </c>
    </row>
    <row r="2351" spans="2:3" x14ac:dyDescent="0.25">
      <c r="B2351" s="294">
        <v>2286</v>
      </c>
      <c r="C2351" s="295">
        <v>134.92076447967094</v>
      </c>
    </row>
    <row r="2352" spans="2:3" x14ac:dyDescent="0.25">
      <c r="B2352" s="294">
        <v>2287</v>
      </c>
      <c r="C2352" s="295">
        <v>83.789805739052071</v>
      </c>
    </row>
    <row r="2353" spans="2:3" x14ac:dyDescent="0.25">
      <c r="B2353" s="294">
        <v>2288</v>
      </c>
      <c r="C2353" s="295">
        <v>91.890862120401977</v>
      </c>
    </row>
    <row r="2354" spans="2:3" x14ac:dyDescent="0.25">
      <c r="B2354" s="294">
        <v>2289</v>
      </c>
      <c r="C2354" s="295">
        <v>109.06957318359142</v>
      </c>
    </row>
    <row r="2355" spans="2:3" x14ac:dyDescent="0.25">
      <c r="B2355" s="294">
        <v>2290</v>
      </c>
      <c r="C2355" s="295">
        <v>146.5926175953814</v>
      </c>
    </row>
    <row r="2356" spans="2:3" x14ac:dyDescent="0.25">
      <c r="B2356" s="294">
        <v>2291</v>
      </c>
      <c r="C2356" s="295">
        <v>170.84422428441621</v>
      </c>
    </row>
    <row r="2357" spans="2:3" x14ac:dyDescent="0.25">
      <c r="B2357" s="294">
        <v>2292</v>
      </c>
      <c r="C2357" s="295">
        <v>130.74661636882553</v>
      </c>
    </row>
    <row r="2358" spans="2:3" x14ac:dyDescent="0.25">
      <c r="B2358" s="294">
        <v>2293</v>
      </c>
      <c r="C2358" s="295">
        <v>220.58092801853755</v>
      </c>
    </row>
    <row r="2359" spans="2:3" x14ac:dyDescent="0.25">
      <c r="B2359" s="294">
        <v>2294</v>
      </c>
      <c r="C2359" s="295">
        <v>84.706736183583104</v>
      </c>
    </row>
    <row r="2360" spans="2:3" x14ac:dyDescent="0.25">
      <c r="B2360" s="294">
        <v>2295</v>
      </c>
      <c r="C2360" s="295">
        <v>206.42778823541087</v>
      </c>
    </row>
    <row r="2361" spans="2:3" x14ac:dyDescent="0.25">
      <c r="B2361" s="294">
        <v>2296</v>
      </c>
      <c r="C2361" s="295">
        <v>147.53300784687056</v>
      </c>
    </row>
    <row r="2362" spans="2:3" x14ac:dyDescent="0.25">
      <c r="B2362" s="294">
        <v>2297</v>
      </c>
      <c r="C2362" s="295">
        <v>89.383141079831233</v>
      </c>
    </row>
    <row r="2363" spans="2:3" x14ac:dyDescent="0.25">
      <c r="B2363" s="294">
        <v>2298</v>
      </c>
      <c r="C2363" s="295">
        <v>148.18242916104657</v>
      </c>
    </row>
    <row r="2364" spans="2:3" x14ac:dyDescent="0.25">
      <c r="B2364" s="294">
        <v>2299</v>
      </c>
      <c r="C2364" s="295">
        <v>74.293169886836296</v>
      </c>
    </row>
    <row r="2365" spans="2:3" x14ac:dyDescent="0.25">
      <c r="B2365" s="294">
        <v>2300</v>
      </c>
      <c r="C2365" s="295">
        <v>134.73712411043718</v>
      </c>
    </row>
    <row r="2366" spans="2:3" x14ac:dyDescent="0.25">
      <c r="B2366" s="294">
        <v>2301</v>
      </c>
      <c r="C2366" s="295">
        <v>83.304579550573777</v>
      </c>
    </row>
    <row r="2367" spans="2:3" x14ac:dyDescent="0.25">
      <c r="B2367" s="294">
        <v>2302</v>
      </c>
      <c r="C2367" s="295">
        <v>126.3927124196924</v>
      </c>
    </row>
    <row r="2368" spans="2:3" x14ac:dyDescent="0.25">
      <c r="B2368" s="294">
        <v>2303</v>
      </c>
      <c r="C2368" s="295">
        <v>115.92442021333497</v>
      </c>
    </row>
    <row r="2369" spans="2:3" x14ac:dyDescent="0.25">
      <c r="B2369" s="294">
        <v>2304</v>
      </c>
      <c r="C2369" s="295">
        <v>84.799670555569548</v>
      </c>
    </row>
    <row r="2370" spans="2:3" x14ac:dyDescent="0.25">
      <c r="B2370" s="294">
        <v>2305</v>
      </c>
      <c r="C2370" s="295">
        <v>108.77461048867134</v>
      </c>
    </row>
    <row r="2371" spans="2:3" x14ac:dyDescent="0.25">
      <c r="B2371" s="294">
        <v>2306</v>
      </c>
      <c r="C2371" s="295">
        <v>110.22300893625903</v>
      </c>
    </row>
    <row r="2372" spans="2:3" x14ac:dyDescent="0.25">
      <c r="B2372" s="294">
        <v>2307</v>
      </c>
      <c r="C2372" s="295">
        <v>176.32345780775697</v>
      </c>
    </row>
    <row r="2373" spans="2:3" x14ac:dyDescent="0.25">
      <c r="B2373" s="294">
        <v>2308</v>
      </c>
      <c r="C2373" s="295">
        <v>127.77861861587463</v>
      </c>
    </row>
    <row r="2374" spans="2:3" x14ac:dyDescent="0.25">
      <c r="B2374" s="294">
        <v>2309</v>
      </c>
      <c r="C2374" s="295">
        <v>108.42265302292155</v>
      </c>
    </row>
    <row r="2375" spans="2:3" x14ac:dyDescent="0.25">
      <c r="B2375" s="294">
        <v>2310</v>
      </c>
      <c r="C2375" s="295">
        <v>134.69408032400872</v>
      </c>
    </row>
    <row r="2376" spans="2:3" x14ac:dyDescent="0.25">
      <c r="B2376" s="294">
        <v>2311</v>
      </c>
      <c r="C2376" s="295">
        <v>155.38483797897442</v>
      </c>
    </row>
    <row r="2377" spans="2:3" x14ac:dyDescent="0.25">
      <c r="B2377" s="294">
        <v>2312</v>
      </c>
      <c r="C2377" s="295">
        <v>116.60438234616001</v>
      </c>
    </row>
    <row r="2378" spans="2:3" x14ac:dyDescent="0.25">
      <c r="B2378" s="294">
        <v>2313</v>
      </c>
      <c r="C2378" s="295">
        <v>133.20550911862327</v>
      </c>
    </row>
    <row r="2379" spans="2:3" x14ac:dyDescent="0.25">
      <c r="B2379" s="294">
        <v>2314</v>
      </c>
      <c r="C2379" s="295">
        <v>146.42717119090304</v>
      </c>
    </row>
    <row r="2380" spans="2:3" x14ac:dyDescent="0.25">
      <c r="B2380" s="294">
        <v>2315</v>
      </c>
      <c r="C2380" s="295">
        <v>76.958767627007859</v>
      </c>
    </row>
    <row r="2381" spans="2:3" x14ac:dyDescent="0.25">
      <c r="B2381" s="294">
        <v>2316</v>
      </c>
      <c r="C2381" s="295">
        <v>126.42104101702252</v>
      </c>
    </row>
    <row r="2382" spans="2:3" x14ac:dyDescent="0.25">
      <c r="B2382" s="294">
        <v>2317</v>
      </c>
      <c r="C2382" s="295">
        <v>108.07056605215718</v>
      </c>
    </row>
    <row r="2383" spans="2:3" x14ac:dyDescent="0.25">
      <c r="B2383" s="294">
        <v>2318</v>
      </c>
      <c r="C2383" s="295">
        <v>122.09981378884726</v>
      </c>
    </row>
    <row r="2384" spans="2:3" x14ac:dyDescent="0.25">
      <c r="B2384" s="294">
        <v>2319</v>
      </c>
      <c r="C2384" s="295">
        <v>138.22767144776631</v>
      </c>
    </row>
    <row r="2385" spans="2:3" x14ac:dyDescent="0.25">
      <c r="B2385" s="294">
        <v>2320</v>
      </c>
      <c r="C2385" s="295">
        <v>89.645072789294659</v>
      </c>
    </row>
    <row r="2386" spans="2:3" x14ac:dyDescent="0.25">
      <c r="B2386" s="294">
        <v>2321</v>
      </c>
      <c r="C2386" s="295">
        <v>78.697086519820431</v>
      </c>
    </row>
    <row r="2387" spans="2:3" x14ac:dyDescent="0.25">
      <c r="B2387" s="294">
        <v>2322</v>
      </c>
      <c r="C2387" s="295">
        <v>70.696655401460305</v>
      </c>
    </row>
    <row r="2388" spans="2:3" x14ac:dyDescent="0.25">
      <c r="B2388" s="294">
        <v>2323</v>
      </c>
      <c r="C2388" s="295">
        <v>99.020196971250613</v>
      </c>
    </row>
    <row r="2389" spans="2:3" x14ac:dyDescent="0.25">
      <c r="B2389" s="294">
        <v>2324</v>
      </c>
      <c r="C2389" s="295">
        <v>96.782368529039076</v>
      </c>
    </row>
    <row r="2390" spans="2:3" x14ac:dyDescent="0.25">
      <c r="B2390" s="294">
        <v>2325</v>
      </c>
      <c r="C2390" s="295">
        <v>133.96985950032277</v>
      </c>
    </row>
    <row r="2391" spans="2:3" x14ac:dyDescent="0.25">
      <c r="B2391" s="294">
        <v>2326</v>
      </c>
      <c r="C2391" s="295">
        <v>115.85447599539032</v>
      </c>
    </row>
    <row r="2392" spans="2:3" x14ac:dyDescent="0.25">
      <c r="B2392" s="294">
        <v>2327</v>
      </c>
      <c r="C2392" s="295">
        <v>151.33104156592913</v>
      </c>
    </row>
    <row r="2393" spans="2:3" x14ac:dyDescent="0.25">
      <c r="B2393" s="294">
        <v>2328</v>
      </c>
      <c r="C2393" s="295">
        <v>190.87740382894867</v>
      </c>
    </row>
    <row r="2394" spans="2:3" x14ac:dyDescent="0.25">
      <c r="B2394" s="294">
        <v>2329</v>
      </c>
      <c r="C2394" s="295">
        <v>158.30219383366148</v>
      </c>
    </row>
    <row r="2395" spans="2:3" x14ac:dyDescent="0.25">
      <c r="B2395" s="294">
        <v>2330</v>
      </c>
      <c r="C2395" s="295">
        <v>106.23094480920416</v>
      </c>
    </row>
    <row r="2396" spans="2:3" x14ac:dyDescent="0.25">
      <c r="B2396" s="294">
        <v>2331</v>
      </c>
      <c r="C2396" s="295">
        <v>165.69878785322982</v>
      </c>
    </row>
    <row r="2397" spans="2:3" x14ac:dyDescent="0.25">
      <c r="B2397" s="294">
        <v>2332</v>
      </c>
      <c r="C2397" s="295">
        <v>119.82682842070045</v>
      </c>
    </row>
    <row r="2398" spans="2:3" x14ac:dyDescent="0.25">
      <c r="B2398" s="294">
        <v>2333</v>
      </c>
      <c r="C2398" s="295">
        <v>145.46439742685558</v>
      </c>
    </row>
    <row r="2399" spans="2:3" x14ac:dyDescent="0.25">
      <c r="B2399" s="294">
        <v>2334</v>
      </c>
      <c r="C2399" s="295">
        <v>105.13686068403544</v>
      </c>
    </row>
    <row r="2400" spans="2:3" x14ac:dyDescent="0.25">
      <c r="B2400" s="294">
        <v>2335</v>
      </c>
      <c r="C2400" s="295">
        <v>112.09451929280144</v>
      </c>
    </row>
    <row r="2401" spans="2:3" x14ac:dyDescent="0.25">
      <c r="B2401" s="294">
        <v>2336</v>
      </c>
      <c r="C2401" s="295">
        <v>150.36231499093719</v>
      </c>
    </row>
    <row r="2402" spans="2:3" x14ac:dyDescent="0.25">
      <c r="B2402" s="294">
        <v>2337</v>
      </c>
      <c r="C2402" s="295">
        <v>196.7042282176705</v>
      </c>
    </row>
    <row r="2403" spans="2:3" x14ac:dyDescent="0.25">
      <c r="B2403" s="294">
        <v>2338</v>
      </c>
      <c r="C2403" s="295">
        <v>145.38761974747439</v>
      </c>
    </row>
    <row r="2404" spans="2:3" x14ac:dyDescent="0.25">
      <c r="B2404" s="294">
        <v>2339</v>
      </c>
      <c r="C2404" s="295">
        <v>154.81581552063744</v>
      </c>
    </row>
    <row r="2405" spans="2:3" x14ac:dyDescent="0.25">
      <c r="B2405" s="294">
        <v>2340</v>
      </c>
      <c r="C2405" s="295">
        <v>91.229810187427532</v>
      </c>
    </row>
    <row r="2406" spans="2:3" x14ac:dyDescent="0.25">
      <c r="B2406" s="294">
        <v>2341</v>
      </c>
      <c r="C2406" s="295">
        <v>126.50648784782736</v>
      </c>
    </row>
    <row r="2407" spans="2:3" x14ac:dyDescent="0.25">
      <c r="B2407" s="294">
        <v>2342</v>
      </c>
      <c r="C2407" s="295">
        <v>88.595394513057045</v>
      </c>
    </row>
    <row r="2408" spans="2:3" x14ac:dyDescent="0.25">
      <c r="B2408" s="294">
        <v>2343</v>
      </c>
      <c r="C2408" s="295">
        <v>159.03054163266719</v>
      </c>
    </row>
    <row r="2409" spans="2:3" x14ac:dyDescent="0.25">
      <c r="B2409" s="294">
        <v>2344</v>
      </c>
      <c r="C2409" s="295">
        <v>82.276958805515164</v>
      </c>
    </row>
    <row r="2410" spans="2:3" x14ac:dyDescent="0.25">
      <c r="B2410" s="294">
        <v>2345</v>
      </c>
      <c r="C2410" s="295">
        <v>86.179904926525197</v>
      </c>
    </row>
    <row r="2411" spans="2:3" x14ac:dyDescent="0.25">
      <c r="B2411" s="294">
        <v>2346</v>
      </c>
      <c r="C2411" s="295">
        <v>173.84408889230437</v>
      </c>
    </row>
    <row r="2412" spans="2:3" x14ac:dyDescent="0.25">
      <c r="B2412" s="294">
        <v>2347</v>
      </c>
      <c r="C2412" s="295">
        <v>113.34715114102146</v>
      </c>
    </row>
    <row r="2413" spans="2:3" x14ac:dyDescent="0.25">
      <c r="B2413" s="294">
        <v>2348</v>
      </c>
      <c r="C2413" s="295">
        <v>154.02411651225248</v>
      </c>
    </row>
    <row r="2414" spans="2:3" x14ac:dyDescent="0.25">
      <c r="B2414" s="294">
        <v>2349</v>
      </c>
      <c r="C2414" s="295">
        <v>144.12226337911727</v>
      </c>
    </row>
    <row r="2415" spans="2:3" x14ac:dyDescent="0.25">
      <c r="B2415" s="294">
        <v>2350</v>
      </c>
      <c r="C2415" s="295">
        <v>158.80123497472431</v>
      </c>
    </row>
    <row r="2416" spans="2:3" x14ac:dyDescent="0.25">
      <c r="B2416" s="294">
        <v>2351</v>
      </c>
      <c r="C2416" s="295">
        <v>171.61731821892374</v>
      </c>
    </row>
    <row r="2417" spans="2:3" x14ac:dyDescent="0.25">
      <c r="B2417" s="294">
        <v>2352</v>
      </c>
      <c r="C2417" s="295">
        <v>171.32671297512476</v>
      </c>
    </row>
    <row r="2418" spans="2:3" x14ac:dyDescent="0.25">
      <c r="B2418" s="294">
        <v>2353</v>
      </c>
      <c r="C2418" s="295">
        <v>86.08184723668171</v>
      </c>
    </row>
    <row r="2419" spans="2:3" x14ac:dyDescent="0.25">
      <c r="B2419" s="294">
        <v>2354</v>
      </c>
      <c r="C2419" s="295">
        <v>162.78817024315777</v>
      </c>
    </row>
    <row r="2420" spans="2:3" x14ac:dyDescent="0.25">
      <c r="B2420" s="294">
        <v>2355</v>
      </c>
      <c r="C2420" s="295">
        <v>117.37788669233591</v>
      </c>
    </row>
    <row r="2421" spans="2:3" x14ac:dyDescent="0.25">
      <c r="B2421" s="294">
        <v>2356</v>
      </c>
      <c r="C2421" s="295">
        <v>132.45255089671571</v>
      </c>
    </row>
    <row r="2422" spans="2:3" x14ac:dyDescent="0.25">
      <c r="B2422" s="294">
        <v>2357</v>
      </c>
      <c r="C2422" s="295">
        <v>92.852063328005613</v>
      </c>
    </row>
    <row r="2423" spans="2:3" x14ac:dyDescent="0.25">
      <c r="B2423" s="294">
        <v>2358</v>
      </c>
      <c r="C2423" s="295">
        <v>107.90829009502212</v>
      </c>
    </row>
    <row r="2424" spans="2:3" x14ac:dyDescent="0.25">
      <c r="B2424" s="294">
        <v>2359</v>
      </c>
      <c r="C2424" s="295">
        <v>103.46646589858588</v>
      </c>
    </row>
    <row r="2425" spans="2:3" x14ac:dyDescent="0.25">
      <c r="B2425" s="294">
        <v>2360</v>
      </c>
      <c r="C2425" s="295">
        <v>114.09804648387751</v>
      </c>
    </row>
    <row r="2426" spans="2:3" x14ac:dyDescent="0.25">
      <c r="B2426" s="294">
        <v>2361</v>
      </c>
      <c r="C2426" s="295">
        <v>95.447828312450014</v>
      </c>
    </row>
    <row r="2427" spans="2:3" x14ac:dyDescent="0.25">
      <c r="B2427" s="294">
        <v>2362</v>
      </c>
      <c r="C2427" s="295">
        <v>174.24972600287322</v>
      </c>
    </row>
    <row r="2428" spans="2:3" x14ac:dyDescent="0.25">
      <c r="B2428" s="294">
        <v>2363</v>
      </c>
      <c r="C2428" s="295">
        <v>112.63929061124702</v>
      </c>
    </row>
    <row r="2429" spans="2:3" x14ac:dyDescent="0.25">
      <c r="B2429" s="294">
        <v>2364</v>
      </c>
      <c r="C2429" s="295">
        <v>104.04962054310496</v>
      </c>
    </row>
    <row r="2430" spans="2:3" x14ac:dyDescent="0.25">
      <c r="B2430" s="294">
        <v>2365</v>
      </c>
      <c r="C2430" s="295">
        <v>127.03214590904935</v>
      </c>
    </row>
    <row r="2431" spans="2:3" x14ac:dyDescent="0.25">
      <c r="B2431" s="294">
        <v>2366</v>
      </c>
      <c r="C2431" s="295">
        <v>134.4068583809842</v>
      </c>
    </row>
    <row r="2432" spans="2:3" x14ac:dyDescent="0.25">
      <c r="B2432" s="294">
        <v>2367</v>
      </c>
      <c r="C2432" s="295">
        <v>206.92317518366221</v>
      </c>
    </row>
    <row r="2433" spans="2:3" x14ac:dyDescent="0.25">
      <c r="B2433" s="294">
        <v>2368</v>
      </c>
      <c r="C2433" s="295">
        <v>129.71365572360406</v>
      </c>
    </row>
    <row r="2434" spans="2:3" x14ac:dyDescent="0.25">
      <c r="B2434" s="294">
        <v>2369</v>
      </c>
      <c r="C2434" s="295">
        <v>101.64171113968689</v>
      </c>
    </row>
    <row r="2435" spans="2:3" x14ac:dyDescent="0.25">
      <c r="B2435" s="294">
        <v>2370</v>
      </c>
      <c r="C2435" s="295">
        <v>160.31381403121219</v>
      </c>
    </row>
    <row r="2436" spans="2:3" x14ac:dyDescent="0.25">
      <c r="B2436" s="294">
        <v>2371</v>
      </c>
      <c r="C2436" s="295">
        <v>143.65915346191139</v>
      </c>
    </row>
    <row r="2437" spans="2:3" x14ac:dyDescent="0.25">
      <c r="B2437" s="294">
        <v>2372</v>
      </c>
      <c r="C2437" s="295">
        <v>142.36642363501056</v>
      </c>
    </row>
    <row r="2438" spans="2:3" x14ac:dyDescent="0.25">
      <c r="B2438" s="294">
        <v>2373</v>
      </c>
      <c r="C2438" s="295">
        <v>99.952900907048331</v>
      </c>
    </row>
    <row r="2439" spans="2:3" x14ac:dyDescent="0.25">
      <c r="B2439" s="294">
        <v>2374</v>
      </c>
      <c r="C2439" s="295">
        <v>147.80709747356889</v>
      </c>
    </row>
    <row r="2440" spans="2:3" x14ac:dyDescent="0.25">
      <c r="B2440" s="294">
        <v>2375</v>
      </c>
      <c r="C2440" s="295">
        <v>142.55012561864839</v>
      </c>
    </row>
    <row r="2441" spans="2:3" x14ac:dyDescent="0.25">
      <c r="B2441" s="294">
        <v>2376</v>
      </c>
      <c r="C2441" s="295">
        <v>122.98284140319444</v>
      </c>
    </row>
    <row r="2442" spans="2:3" x14ac:dyDescent="0.25">
      <c r="B2442" s="294">
        <v>2377</v>
      </c>
      <c r="C2442" s="295">
        <v>91.801961269780989</v>
      </c>
    </row>
    <row r="2443" spans="2:3" x14ac:dyDescent="0.25">
      <c r="B2443" s="294">
        <v>2378</v>
      </c>
      <c r="C2443" s="295">
        <v>87.600615104141241</v>
      </c>
    </row>
    <row r="2444" spans="2:3" x14ac:dyDescent="0.25">
      <c r="B2444" s="294">
        <v>2379</v>
      </c>
      <c r="C2444" s="295">
        <v>146.28778604579639</v>
      </c>
    </row>
    <row r="2445" spans="2:3" x14ac:dyDescent="0.25">
      <c r="B2445" s="294">
        <v>2380</v>
      </c>
      <c r="C2445" s="295">
        <v>107.99589869170848</v>
      </c>
    </row>
    <row r="2446" spans="2:3" x14ac:dyDescent="0.25">
      <c r="B2446" s="294">
        <v>2381</v>
      </c>
      <c r="C2446" s="295">
        <v>176.65102041835092</v>
      </c>
    </row>
    <row r="2447" spans="2:3" x14ac:dyDescent="0.25">
      <c r="B2447" s="294">
        <v>2382</v>
      </c>
      <c r="C2447" s="295">
        <v>175.87181215038123</v>
      </c>
    </row>
    <row r="2448" spans="2:3" x14ac:dyDescent="0.25">
      <c r="B2448" s="294">
        <v>2383</v>
      </c>
      <c r="C2448" s="295">
        <v>71.251462027291083</v>
      </c>
    </row>
    <row r="2449" spans="2:3" x14ac:dyDescent="0.25">
      <c r="B2449" s="294">
        <v>2384</v>
      </c>
      <c r="C2449" s="295">
        <v>123.08169045358619</v>
      </c>
    </row>
    <row r="2450" spans="2:3" x14ac:dyDescent="0.25">
      <c r="B2450" s="294">
        <v>2385</v>
      </c>
      <c r="C2450" s="295">
        <v>115.15854983293812</v>
      </c>
    </row>
    <row r="2451" spans="2:3" x14ac:dyDescent="0.25">
      <c r="B2451" s="294">
        <v>2386</v>
      </c>
      <c r="C2451" s="295">
        <v>111.62503851017195</v>
      </c>
    </row>
    <row r="2452" spans="2:3" x14ac:dyDescent="0.25">
      <c r="B2452" s="294">
        <v>2387</v>
      </c>
      <c r="C2452" s="295">
        <v>159.53899541217646</v>
      </c>
    </row>
    <row r="2453" spans="2:3" x14ac:dyDescent="0.25">
      <c r="B2453" s="294">
        <v>2388</v>
      </c>
      <c r="C2453" s="295">
        <v>142.75680274367417</v>
      </c>
    </row>
    <row r="2454" spans="2:3" x14ac:dyDescent="0.25">
      <c r="B2454" s="294">
        <v>2389</v>
      </c>
      <c r="C2454" s="295">
        <v>132.46257564237362</v>
      </c>
    </row>
    <row r="2455" spans="2:3" x14ac:dyDescent="0.25">
      <c r="B2455" s="294">
        <v>2390</v>
      </c>
      <c r="C2455" s="295">
        <v>97.352168563092874</v>
      </c>
    </row>
    <row r="2456" spans="2:3" x14ac:dyDescent="0.25">
      <c r="B2456" s="294">
        <v>2391</v>
      </c>
      <c r="C2456" s="295">
        <v>151.15932155567512</v>
      </c>
    </row>
    <row r="2457" spans="2:3" x14ac:dyDescent="0.25">
      <c r="B2457" s="294">
        <v>2392</v>
      </c>
      <c r="C2457" s="295">
        <v>140.51631567686138</v>
      </c>
    </row>
    <row r="2458" spans="2:3" x14ac:dyDescent="0.25">
      <c r="B2458" s="294">
        <v>2393</v>
      </c>
      <c r="C2458" s="295">
        <v>181.29496119863404</v>
      </c>
    </row>
    <row r="2459" spans="2:3" x14ac:dyDescent="0.25">
      <c r="B2459" s="294">
        <v>2394</v>
      </c>
      <c r="C2459" s="295">
        <v>130.05190320839088</v>
      </c>
    </row>
    <row r="2460" spans="2:3" x14ac:dyDescent="0.25">
      <c r="B2460" s="294">
        <v>2395</v>
      </c>
      <c r="C2460" s="295">
        <v>154.34009445934458</v>
      </c>
    </row>
    <row r="2461" spans="2:3" x14ac:dyDescent="0.25">
      <c r="B2461" s="294">
        <v>2396</v>
      </c>
      <c r="C2461" s="295">
        <v>98.182674422112981</v>
      </c>
    </row>
    <row r="2462" spans="2:3" x14ac:dyDescent="0.25">
      <c r="B2462" s="294">
        <v>2397</v>
      </c>
      <c r="C2462" s="295">
        <v>66.367545686750177</v>
      </c>
    </row>
    <row r="2463" spans="2:3" x14ac:dyDescent="0.25">
      <c r="B2463" s="294">
        <v>2398</v>
      </c>
      <c r="C2463" s="295">
        <v>169.15426109825711</v>
      </c>
    </row>
    <row r="2464" spans="2:3" x14ac:dyDescent="0.25">
      <c r="B2464" s="294">
        <v>2399</v>
      </c>
      <c r="C2464" s="295">
        <v>91.442260752637495</v>
      </c>
    </row>
    <row r="2465" spans="2:3" x14ac:dyDescent="0.25">
      <c r="B2465" s="294">
        <v>2400</v>
      </c>
      <c r="C2465" s="295">
        <v>140.51893904688231</v>
      </c>
    </row>
    <row r="2466" spans="2:3" x14ac:dyDescent="0.25">
      <c r="B2466" s="294">
        <v>2401</v>
      </c>
      <c r="C2466" s="295">
        <v>161.04848828833963</v>
      </c>
    </row>
    <row r="2467" spans="2:3" x14ac:dyDescent="0.25">
      <c r="B2467" s="294">
        <v>2402</v>
      </c>
      <c r="C2467" s="295">
        <v>163.12973995124989</v>
      </c>
    </row>
    <row r="2468" spans="2:3" x14ac:dyDescent="0.25">
      <c r="B2468" s="294">
        <v>2403</v>
      </c>
      <c r="C2468" s="295">
        <v>84.947077977048025</v>
      </c>
    </row>
    <row r="2469" spans="2:3" x14ac:dyDescent="0.25">
      <c r="B2469" s="294">
        <v>2404</v>
      </c>
      <c r="C2469" s="295">
        <v>110.59035598272396</v>
      </c>
    </row>
    <row r="2470" spans="2:3" x14ac:dyDescent="0.25">
      <c r="B2470" s="294">
        <v>2405</v>
      </c>
      <c r="C2470" s="295">
        <v>101.16924241042513</v>
      </c>
    </row>
    <row r="2471" spans="2:3" x14ac:dyDescent="0.25">
      <c r="B2471" s="294">
        <v>2406</v>
      </c>
      <c r="C2471" s="295">
        <v>153.1174647467648</v>
      </c>
    </row>
    <row r="2472" spans="2:3" x14ac:dyDescent="0.25">
      <c r="B2472" s="294">
        <v>2407</v>
      </c>
      <c r="C2472" s="295">
        <v>112.63298864603897</v>
      </c>
    </row>
    <row r="2473" spans="2:3" x14ac:dyDescent="0.25">
      <c r="B2473" s="294">
        <v>2408</v>
      </c>
      <c r="C2473" s="295">
        <v>134.75054716406015</v>
      </c>
    </row>
    <row r="2474" spans="2:3" x14ac:dyDescent="0.25">
      <c r="B2474" s="294">
        <v>2409</v>
      </c>
      <c r="C2474" s="295">
        <v>156.11315621992588</v>
      </c>
    </row>
    <row r="2475" spans="2:3" x14ac:dyDescent="0.25">
      <c r="B2475" s="294">
        <v>2410</v>
      </c>
      <c r="C2475" s="295">
        <v>91.518646117821547</v>
      </c>
    </row>
    <row r="2476" spans="2:3" x14ac:dyDescent="0.25">
      <c r="B2476" s="294">
        <v>2411</v>
      </c>
      <c r="C2476" s="295">
        <v>136.66503351018747</v>
      </c>
    </row>
    <row r="2477" spans="2:3" x14ac:dyDescent="0.25">
      <c r="B2477" s="294">
        <v>2412</v>
      </c>
      <c r="C2477" s="295">
        <v>182.436882978737</v>
      </c>
    </row>
    <row r="2478" spans="2:3" x14ac:dyDescent="0.25">
      <c r="B2478" s="294">
        <v>2413</v>
      </c>
      <c r="C2478" s="295">
        <v>101.32028103268348</v>
      </c>
    </row>
    <row r="2479" spans="2:3" x14ac:dyDescent="0.25">
      <c r="B2479" s="294">
        <v>2414</v>
      </c>
      <c r="C2479" s="295">
        <v>134.84768456559138</v>
      </c>
    </row>
    <row r="2480" spans="2:3" x14ac:dyDescent="0.25">
      <c r="B2480" s="294">
        <v>2415</v>
      </c>
      <c r="C2480" s="295">
        <v>92.924301202923147</v>
      </c>
    </row>
    <row r="2481" spans="2:3" x14ac:dyDescent="0.25">
      <c r="B2481" s="294">
        <v>2416</v>
      </c>
      <c r="C2481" s="295">
        <v>114.48302926661272</v>
      </c>
    </row>
    <row r="2482" spans="2:3" x14ac:dyDescent="0.25">
      <c r="B2482" s="294">
        <v>2417</v>
      </c>
      <c r="C2482" s="295">
        <v>167.23227967967478</v>
      </c>
    </row>
    <row r="2483" spans="2:3" x14ac:dyDescent="0.25">
      <c r="B2483" s="294">
        <v>2418</v>
      </c>
      <c r="C2483" s="295">
        <v>86.421395203645403</v>
      </c>
    </row>
    <row r="2484" spans="2:3" x14ac:dyDescent="0.25">
      <c r="B2484" s="294">
        <v>2419</v>
      </c>
      <c r="C2484" s="295">
        <v>82.018666255242422</v>
      </c>
    </row>
    <row r="2485" spans="2:3" x14ac:dyDescent="0.25">
      <c r="B2485" s="294">
        <v>2420</v>
      </c>
      <c r="C2485" s="295">
        <v>118.43098138701214</v>
      </c>
    </row>
    <row r="2486" spans="2:3" x14ac:dyDescent="0.25">
      <c r="B2486" s="294">
        <v>2421</v>
      </c>
      <c r="C2486" s="295">
        <v>121.28994900304392</v>
      </c>
    </row>
    <row r="2487" spans="2:3" x14ac:dyDescent="0.25">
      <c r="B2487" s="294">
        <v>2422</v>
      </c>
      <c r="C2487" s="295">
        <v>141.96788977736327</v>
      </c>
    </row>
    <row r="2488" spans="2:3" x14ac:dyDescent="0.25">
      <c r="B2488" s="294">
        <v>2423</v>
      </c>
      <c r="C2488" s="295">
        <v>118.98686144301584</v>
      </c>
    </row>
    <row r="2489" spans="2:3" x14ac:dyDescent="0.25">
      <c r="B2489" s="294">
        <v>2424</v>
      </c>
      <c r="C2489" s="295">
        <v>86.269452000827059</v>
      </c>
    </row>
    <row r="2490" spans="2:3" x14ac:dyDescent="0.25">
      <c r="B2490" s="294">
        <v>2425</v>
      </c>
      <c r="C2490" s="295">
        <v>137.84184378273574</v>
      </c>
    </row>
    <row r="2491" spans="2:3" x14ac:dyDescent="0.25">
      <c r="B2491" s="294">
        <v>2426</v>
      </c>
      <c r="C2491" s="295">
        <v>101.45709057524375</v>
      </c>
    </row>
    <row r="2492" spans="2:3" x14ac:dyDescent="0.25">
      <c r="B2492" s="294">
        <v>2427</v>
      </c>
      <c r="C2492" s="295">
        <v>142.88174513089723</v>
      </c>
    </row>
    <row r="2493" spans="2:3" x14ac:dyDescent="0.25">
      <c r="B2493" s="294">
        <v>2428</v>
      </c>
      <c r="C2493" s="295">
        <v>145.51810490189985</v>
      </c>
    </row>
    <row r="2494" spans="2:3" x14ac:dyDescent="0.25">
      <c r="B2494" s="294">
        <v>2429</v>
      </c>
      <c r="C2494" s="295">
        <v>146.53719534348539</v>
      </c>
    </row>
    <row r="2495" spans="2:3" x14ac:dyDescent="0.25">
      <c r="B2495" s="294">
        <v>2430</v>
      </c>
      <c r="C2495" s="295">
        <v>128.64352610709247</v>
      </c>
    </row>
    <row r="2496" spans="2:3" x14ac:dyDescent="0.25">
      <c r="B2496" s="294">
        <v>2431</v>
      </c>
      <c r="C2496" s="295">
        <v>141.21883132799974</v>
      </c>
    </row>
    <row r="2497" spans="2:3" x14ac:dyDescent="0.25">
      <c r="B2497" s="294">
        <v>2432</v>
      </c>
      <c r="C2497" s="295">
        <v>74.737843956651346</v>
      </c>
    </row>
    <row r="2498" spans="2:3" x14ac:dyDescent="0.25">
      <c r="B2498" s="294">
        <v>2433</v>
      </c>
      <c r="C2498" s="295">
        <v>101.11490988872164</v>
      </c>
    </row>
    <row r="2499" spans="2:3" x14ac:dyDescent="0.25">
      <c r="B2499" s="294">
        <v>2434</v>
      </c>
      <c r="C2499" s="295">
        <v>107.56593158792157</v>
      </c>
    </row>
    <row r="2500" spans="2:3" x14ac:dyDescent="0.25">
      <c r="B2500" s="294">
        <v>2435</v>
      </c>
      <c r="C2500" s="295">
        <v>80.52946401758372</v>
      </c>
    </row>
    <row r="2501" spans="2:3" x14ac:dyDescent="0.25">
      <c r="B2501" s="294">
        <v>2436</v>
      </c>
      <c r="C2501" s="295">
        <v>76.984707103296344</v>
      </c>
    </row>
    <row r="2502" spans="2:3" x14ac:dyDescent="0.25">
      <c r="B2502" s="294">
        <v>2437</v>
      </c>
      <c r="C2502" s="295">
        <v>212.24217973371043</v>
      </c>
    </row>
    <row r="2503" spans="2:3" x14ac:dyDescent="0.25">
      <c r="B2503" s="294">
        <v>2438</v>
      </c>
      <c r="C2503" s="295">
        <v>208.35688122516495</v>
      </c>
    </row>
    <row r="2504" spans="2:3" x14ac:dyDescent="0.25">
      <c r="B2504" s="294">
        <v>2439</v>
      </c>
      <c r="C2504" s="295">
        <v>86.861679717714495</v>
      </c>
    </row>
    <row r="2505" spans="2:3" x14ac:dyDescent="0.25">
      <c r="B2505" s="294">
        <v>2440</v>
      </c>
      <c r="C2505" s="295">
        <v>93.265157321292847</v>
      </c>
    </row>
    <row r="2506" spans="2:3" x14ac:dyDescent="0.25">
      <c r="B2506" s="294">
        <v>2441</v>
      </c>
      <c r="C2506" s="295">
        <v>185.16334736909255</v>
      </c>
    </row>
    <row r="2507" spans="2:3" x14ac:dyDescent="0.25">
      <c r="B2507" s="294">
        <v>2442</v>
      </c>
      <c r="C2507" s="295">
        <v>83.423568929119085</v>
      </c>
    </row>
    <row r="2508" spans="2:3" x14ac:dyDescent="0.25">
      <c r="B2508" s="294">
        <v>2443</v>
      </c>
      <c r="C2508" s="295">
        <v>111.47630035257713</v>
      </c>
    </row>
    <row r="2509" spans="2:3" x14ac:dyDescent="0.25">
      <c r="B2509" s="294">
        <v>2444</v>
      </c>
      <c r="C2509" s="295">
        <v>81.812717906753221</v>
      </c>
    </row>
    <row r="2510" spans="2:3" x14ac:dyDescent="0.25">
      <c r="B2510" s="294">
        <v>2445</v>
      </c>
      <c r="C2510" s="295">
        <v>136.6069035407491</v>
      </c>
    </row>
    <row r="2511" spans="2:3" x14ac:dyDescent="0.25">
      <c r="B2511" s="294">
        <v>2446</v>
      </c>
      <c r="C2511" s="295">
        <v>100.94999347470917</v>
      </c>
    </row>
    <row r="2512" spans="2:3" x14ac:dyDescent="0.25">
      <c r="B2512" s="294">
        <v>2447</v>
      </c>
      <c r="C2512" s="295">
        <v>121.57040392904386</v>
      </c>
    </row>
    <row r="2513" spans="2:3" x14ac:dyDescent="0.25">
      <c r="B2513" s="294">
        <v>2448</v>
      </c>
      <c r="C2513" s="295">
        <v>148.71194591748556</v>
      </c>
    </row>
    <row r="2514" spans="2:3" x14ac:dyDescent="0.25">
      <c r="B2514" s="294">
        <v>2449</v>
      </c>
      <c r="C2514" s="295">
        <v>118.50555911789388</v>
      </c>
    </row>
    <row r="2515" spans="2:3" x14ac:dyDescent="0.25">
      <c r="B2515" s="294">
        <v>2450</v>
      </c>
      <c r="C2515" s="295">
        <v>133.97841999602304</v>
      </c>
    </row>
    <row r="2516" spans="2:3" x14ac:dyDescent="0.25">
      <c r="B2516" s="294">
        <v>2451</v>
      </c>
      <c r="C2516" s="295">
        <v>146.18015619808449</v>
      </c>
    </row>
    <row r="2517" spans="2:3" x14ac:dyDescent="0.25">
      <c r="B2517" s="294">
        <v>2452</v>
      </c>
      <c r="C2517" s="295">
        <v>213.67986627050618</v>
      </c>
    </row>
    <row r="2518" spans="2:3" x14ac:dyDescent="0.25">
      <c r="B2518" s="294">
        <v>2453</v>
      </c>
      <c r="C2518" s="295">
        <v>136.58074632836218</v>
      </c>
    </row>
    <row r="2519" spans="2:3" x14ac:dyDescent="0.25">
      <c r="B2519" s="294">
        <v>2454</v>
      </c>
      <c r="C2519" s="295">
        <v>111.35402387500341</v>
      </c>
    </row>
    <row r="2520" spans="2:3" x14ac:dyDescent="0.25">
      <c r="B2520" s="294">
        <v>2455</v>
      </c>
      <c r="C2520" s="295">
        <v>187.42706116655188</v>
      </c>
    </row>
    <row r="2521" spans="2:3" x14ac:dyDescent="0.25">
      <c r="B2521" s="294">
        <v>2456</v>
      </c>
      <c r="C2521" s="295">
        <v>182.89927612927934</v>
      </c>
    </row>
    <row r="2522" spans="2:3" x14ac:dyDescent="0.25">
      <c r="B2522" s="294">
        <v>2457</v>
      </c>
      <c r="C2522" s="295">
        <v>141.30725860016452</v>
      </c>
    </row>
    <row r="2523" spans="2:3" x14ac:dyDescent="0.25">
      <c r="B2523" s="294">
        <v>2458</v>
      </c>
      <c r="C2523" s="295">
        <v>128.72482547238559</v>
      </c>
    </row>
    <row r="2524" spans="2:3" x14ac:dyDescent="0.25">
      <c r="B2524" s="294">
        <v>2459</v>
      </c>
      <c r="C2524" s="295">
        <v>190.19264014153865</v>
      </c>
    </row>
    <row r="2525" spans="2:3" x14ac:dyDescent="0.25">
      <c r="B2525" s="294">
        <v>2460</v>
      </c>
      <c r="C2525" s="295">
        <v>149.7360909430858</v>
      </c>
    </row>
    <row r="2526" spans="2:3" x14ac:dyDescent="0.25">
      <c r="B2526" s="294">
        <v>2461</v>
      </c>
      <c r="C2526" s="295">
        <v>106.46265839055619</v>
      </c>
    </row>
    <row r="2527" spans="2:3" x14ac:dyDescent="0.25">
      <c r="B2527" s="294">
        <v>2462</v>
      </c>
      <c r="C2527" s="295">
        <v>141.30876129267102</v>
      </c>
    </row>
    <row r="2528" spans="2:3" x14ac:dyDescent="0.25">
      <c r="B2528" s="294">
        <v>2463</v>
      </c>
      <c r="C2528" s="295">
        <v>100.41337173618794</v>
      </c>
    </row>
    <row r="2529" spans="2:3" x14ac:dyDescent="0.25">
      <c r="B2529" s="294">
        <v>2464</v>
      </c>
      <c r="C2529" s="295">
        <v>76.194732636846055</v>
      </c>
    </row>
    <row r="2530" spans="2:3" x14ac:dyDescent="0.25">
      <c r="B2530" s="294">
        <v>2465</v>
      </c>
      <c r="C2530" s="295">
        <v>103.62777831923189</v>
      </c>
    </row>
    <row r="2531" spans="2:3" x14ac:dyDescent="0.25">
      <c r="B2531" s="294">
        <v>2466</v>
      </c>
      <c r="C2531" s="295">
        <v>151.11461882103259</v>
      </c>
    </row>
    <row r="2532" spans="2:3" x14ac:dyDescent="0.25">
      <c r="B2532" s="294">
        <v>2467</v>
      </c>
      <c r="C2532" s="295">
        <v>128.4122189903425</v>
      </c>
    </row>
    <row r="2533" spans="2:3" x14ac:dyDescent="0.25">
      <c r="B2533" s="294">
        <v>2468</v>
      </c>
      <c r="C2533" s="295">
        <v>108.32731270267324</v>
      </c>
    </row>
    <row r="2534" spans="2:3" x14ac:dyDescent="0.25">
      <c r="B2534" s="294">
        <v>2469</v>
      </c>
      <c r="C2534" s="295">
        <v>134.77488096214216</v>
      </c>
    </row>
    <row r="2535" spans="2:3" x14ac:dyDescent="0.25">
      <c r="B2535" s="294">
        <v>2470</v>
      </c>
      <c r="C2535" s="295">
        <v>90.157836709460554</v>
      </c>
    </row>
    <row r="2536" spans="2:3" x14ac:dyDescent="0.25">
      <c r="B2536" s="294">
        <v>2471</v>
      </c>
      <c r="C2536" s="295">
        <v>116.39876088447429</v>
      </c>
    </row>
    <row r="2537" spans="2:3" x14ac:dyDescent="0.25">
      <c r="B2537" s="294">
        <v>2472</v>
      </c>
      <c r="C2537" s="295">
        <v>118.39771034075443</v>
      </c>
    </row>
    <row r="2538" spans="2:3" x14ac:dyDescent="0.25">
      <c r="B2538" s="294">
        <v>2473</v>
      </c>
      <c r="C2538" s="295">
        <v>114.28824302504373</v>
      </c>
    </row>
    <row r="2539" spans="2:3" x14ac:dyDescent="0.25">
      <c r="B2539" s="294">
        <v>2474</v>
      </c>
      <c r="C2539" s="295">
        <v>141.24328516901602</v>
      </c>
    </row>
    <row r="2540" spans="2:3" x14ac:dyDescent="0.25">
      <c r="B2540" s="294">
        <v>2475</v>
      </c>
      <c r="C2540" s="295">
        <v>140.70024697324806</v>
      </c>
    </row>
    <row r="2541" spans="2:3" x14ac:dyDescent="0.25">
      <c r="B2541" s="294">
        <v>2476</v>
      </c>
      <c r="C2541" s="295">
        <v>101.76233145508608</v>
      </c>
    </row>
    <row r="2542" spans="2:3" x14ac:dyDescent="0.25">
      <c r="B2542" s="294">
        <v>2477</v>
      </c>
      <c r="C2542" s="295">
        <v>109.93113921681429</v>
      </c>
    </row>
    <row r="2543" spans="2:3" x14ac:dyDescent="0.25">
      <c r="B2543" s="294">
        <v>2478</v>
      </c>
      <c r="C2543" s="295">
        <v>143.74844896426634</v>
      </c>
    </row>
    <row r="2544" spans="2:3" x14ac:dyDescent="0.25">
      <c r="B2544" s="294">
        <v>2479</v>
      </c>
      <c r="C2544" s="295">
        <v>77.217674308056672</v>
      </c>
    </row>
    <row r="2545" spans="2:3" x14ac:dyDescent="0.25">
      <c r="B2545" s="294">
        <v>2480</v>
      </c>
      <c r="C2545" s="295">
        <v>142.69260612418779</v>
      </c>
    </row>
    <row r="2546" spans="2:3" x14ac:dyDescent="0.25">
      <c r="B2546" s="294">
        <v>2481</v>
      </c>
      <c r="C2546" s="295">
        <v>134.74696036642553</v>
      </c>
    </row>
    <row r="2547" spans="2:3" x14ac:dyDescent="0.25">
      <c r="B2547" s="294">
        <v>2482</v>
      </c>
      <c r="C2547" s="295">
        <v>93.651423953901713</v>
      </c>
    </row>
    <row r="2548" spans="2:3" x14ac:dyDescent="0.25">
      <c r="B2548" s="294">
        <v>2483</v>
      </c>
      <c r="C2548" s="295">
        <v>115.14153965702225</v>
      </c>
    </row>
    <row r="2549" spans="2:3" x14ac:dyDescent="0.25">
      <c r="B2549" s="294">
        <v>2484</v>
      </c>
      <c r="C2549" s="295">
        <v>117.92769456114169</v>
      </c>
    </row>
    <row r="2550" spans="2:3" x14ac:dyDescent="0.25">
      <c r="B2550" s="294">
        <v>2485</v>
      </c>
      <c r="C2550" s="295">
        <v>123.08757176351206</v>
      </c>
    </row>
    <row r="2551" spans="2:3" x14ac:dyDescent="0.25">
      <c r="B2551" s="294">
        <v>2486</v>
      </c>
      <c r="C2551" s="295">
        <v>97.447892328367885</v>
      </c>
    </row>
    <row r="2552" spans="2:3" x14ac:dyDescent="0.25">
      <c r="B2552" s="294">
        <v>2487</v>
      </c>
      <c r="C2552" s="295">
        <v>96.455086396109863</v>
      </c>
    </row>
    <row r="2553" spans="2:3" x14ac:dyDescent="0.25">
      <c r="B2553" s="294">
        <v>2488</v>
      </c>
      <c r="C2553" s="295">
        <v>122.73837330226118</v>
      </c>
    </row>
    <row r="2554" spans="2:3" x14ac:dyDescent="0.25">
      <c r="B2554" s="294">
        <v>2489</v>
      </c>
      <c r="C2554" s="295">
        <v>88.43526155015573</v>
      </c>
    </row>
    <row r="2555" spans="2:3" x14ac:dyDescent="0.25">
      <c r="B2555" s="294">
        <v>2490</v>
      </c>
      <c r="C2555" s="295">
        <v>95.538486645883069</v>
      </c>
    </row>
    <row r="2556" spans="2:3" x14ac:dyDescent="0.25">
      <c r="B2556" s="294">
        <v>2491</v>
      </c>
      <c r="C2556" s="295">
        <v>120.37739464555489</v>
      </c>
    </row>
    <row r="2557" spans="2:3" x14ac:dyDescent="0.25">
      <c r="B2557" s="294">
        <v>2492</v>
      </c>
      <c r="C2557" s="295">
        <v>167.7176427630535</v>
      </c>
    </row>
    <row r="2558" spans="2:3" x14ac:dyDescent="0.25">
      <c r="B2558" s="294">
        <v>2493</v>
      </c>
      <c r="C2558" s="295">
        <v>100.13575947495589</v>
      </c>
    </row>
    <row r="2559" spans="2:3" x14ac:dyDescent="0.25">
      <c r="B2559" s="294">
        <v>2494</v>
      </c>
      <c r="C2559" s="295">
        <v>80.770161142502062</v>
      </c>
    </row>
    <row r="2560" spans="2:3" x14ac:dyDescent="0.25">
      <c r="B2560" s="294">
        <v>2495</v>
      </c>
      <c r="C2560" s="295">
        <v>142.43711199961155</v>
      </c>
    </row>
    <row r="2561" spans="2:3" x14ac:dyDescent="0.25">
      <c r="B2561" s="294">
        <v>2496</v>
      </c>
      <c r="C2561" s="295">
        <v>122.73474067977926</v>
      </c>
    </row>
    <row r="2562" spans="2:3" x14ac:dyDescent="0.25">
      <c r="B2562" s="294">
        <v>2497</v>
      </c>
      <c r="C2562" s="295">
        <v>131.51582172851249</v>
      </c>
    </row>
    <row r="2563" spans="2:3" x14ac:dyDescent="0.25">
      <c r="B2563" s="294">
        <v>2498</v>
      </c>
      <c r="C2563" s="295">
        <v>117.00352395352171</v>
      </c>
    </row>
    <row r="2564" spans="2:3" x14ac:dyDescent="0.25">
      <c r="B2564" s="294">
        <v>2499</v>
      </c>
      <c r="C2564" s="295">
        <v>130.13829526044259</v>
      </c>
    </row>
    <row r="2565" spans="2:3" x14ac:dyDescent="0.25">
      <c r="B2565" s="294">
        <v>2500</v>
      </c>
      <c r="C2565" s="295">
        <v>106.43303234498528</v>
      </c>
    </row>
    <row r="2566" spans="2:3" x14ac:dyDescent="0.25">
      <c r="B2566" s="294">
        <v>2501</v>
      </c>
      <c r="C2566" s="295">
        <v>89.517990826112424</v>
      </c>
    </row>
    <row r="2567" spans="2:3" x14ac:dyDescent="0.25">
      <c r="B2567" s="294">
        <v>2502</v>
      </c>
      <c r="C2567" s="295">
        <v>172.45475556049283</v>
      </c>
    </row>
    <row r="2568" spans="2:3" x14ac:dyDescent="0.25">
      <c r="B2568" s="294">
        <v>2503</v>
      </c>
      <c r="C2568" s="295">
        <v>96.447181665495037</v>
      </c>
    </row>
    <row r="2569" spans="2:3" x14ac:dyDescent="0.25">
      <c r="B2569" s="294">
        <v>2504</v>
      </c>
      <c r="C2569" s="295">
        <v>151.24829076991901</v>
      </c>
    </row>
    <row r="2570" spans="2:3" x14ac:dyDescent="0.25">
      <c r="B2570" s="294">
        <v>2505</v>
      </c>
      <c r="C2570" s="295">
        <v>100.00853633278604</v>
      </c>
    </row>
    <row r="2571" spans="2:3" x14ac:dyDescent="0.25">
      <c r="B2571" s="294">
        <v>2506</v>
      </c>
      <c r="C2571" s="295">
        <v>117.0073166797725</v>
      </c>
    </row>
    <row r="2572" spans="2:3" x14ac:dyDescent="0.25">
      <c r="B2572" s="294">
        <v>2507</v>
      </c>
      <c r="C2572" s="295">
        <v>102.35049731177085</v>
      </c>
    </row>
    <row r="2573" spans="2:3" x14ac:dyDescent="0.25">
      <c r="B2573" s="294">
        <v>2508</v>
      </c>
      <c r="C2573" s="295">
        <v>102.32683548726807</v>
      </c>
    </row>
    <row r="2574" spans="2:3" x14ac:dyDescent="0.25">
      <c r="B2574" s="294">
        <v>2509</v>
      </c>
      <c r="C2574" s="295">
        <v>120.58419378071682</v>
      </c>
    </row>
    <row r="2575" spans="2:3" x14ac:dyDescent="0.25">
      <c r="B2575" s="294">
        <v>2510</v>
      </c>
      <c r="C2575" s="295">
        <v>114.08393370939046</v>
      </c>
    </row>
    <row r="2576" spans="2:3" x14ac:dyDescent="0.25">
      <c r="B2576" s="294">
        <v>2511</v>
      </c>
      <c r="C2576" s="295">
        <v>118.725944303869</v>
      </c>
    </row>
    <row r="2577" spans="2:3" x14ac:dyDescent="0.25">
      <c r="B2577" s="294">
        <v>2512</v>
      </c>
      <c r="C2577" s="295">
        <v>129.30975932054756</v>
      </c>
    </row>
    <row r="2578" spans="2:3" x14ac:dyDescent="0.25">
      <c r="B2578" s="294">
        <v>2513</v>
      </c>
      <c r="C2578" s="295">
        <v>109.97218458985103</v>
      </c>
    </row>
    <row r="2579" spans="2:3" x14ac:dyDescent="0.25">
      <c r="B2579" s="294">
        <v>2514</v>
      </c>
      <c r="C2579" s="295">
        <v>133.93737018132072</v>
      </c>
    </row>
    <row r="2580" spans="2:3" x14ac:dyDescent="0.25">
      <c r="B2580" s="294">
        <v>2515</v>
      </c>
      <c r="C2580" s="295">
        <v>149.8042784682446</v>
      </c>
    </row>
    <row r="2581" spans="2:3" x14ac:dyDescent="0.25">
      <c r="B2581" s="294">
        <v>2516</v>
      </c>
      <c r="C2581" s="295">
        <v>148.07326786582223</v>
      </c>
    </row>
    <row r="2582" spans="2:3" x14ac:dyDescent="0.25">
      <c r="B2582" s="294">
        <v>2517</v>
      </c>
      <c r="C2582" s="295">
        <v>80.666641327935224</v>
      </c>
    </row>
    <row r="2583" spans="2:3" x14ac:dyDescent="0.25">
      <c r="B2583" s="294">
        <v>2518</v>
      </c>
      <c r="C2583" s="295">
        <v>75.190657119191542</v>
      </c>
    </row>
    <row r="2584" spans="2:3" x14ac:dyDescent="0.25">
      <c r="B2584" s="294">
        <v>2519</v>
      </c>
      <c r="C2584" s="295">
        <v>102.24985173361</v>
      </c>
    </row>
    <row r="2585" spans="2:3" x14ac:dyDescent="0.25">
      <c r="B2585" s="294">
        <v>2520</v>
      </c>
      <c r="C2585" s="295">
        <v>146.92694891784782</v>
      </c>
    </row>
    <row r="2586" spans="2:3" x14ac:dyDescent="0.25">
      <c r="B2586" s="294">
        <v>2521</v>
      </c>
      <c r="C2586" s="295">
        <v>140.38992808121779</v>
      </c>
    </row>
    <row r="2587" spans="2:3" x14ac:dyDescent="0.25">
      <c r="B2587" s="294">
        <v>2522</v>
      </c>
      <c r="C2587" s="295">
        <v>138.98239752334393</v>
      </c>
    </row>
    <row r="2588" spans="2:3" x14ac:dyDescent="0.25">
      <c r="B2588" s="294">
        <v>2523</v>
      </c>
      <c r="C2588" s="295">
        <v>160.41506578267382</v>
      </c>
    </row>
    <row r="2589" spans="2:3" x14ac:dyDescent="0.25">
      <c r="B2589" s="294">
        <v>2524</v>
      </c>
      <c r="C2589" s="295">
        <v>132.708917728198</v>
      </c>
    </row>
    <row r="2590" spans="2:3" x14ac:dyDescent="0.25">
      <c r="B2590" s="294">
        <v>2525</v>
      </c>
      <c r="C2590" s="295">
        <v>97.279170517760804</v>
      </c>
    </row>
    <row r="2591" spans="2:3" x14ac:dyDescent="0.25">
      <c r="B2591" s="294">
        <v>2526</v>
      </c>
      <c r="C2591" s="295">
        <v>120.93826851175378</v>
      </c>
    </row>
    <row r="2592" spans="2:3" x14ac:dyDescent="0.25">
      <c r="B2592" s="294">
        <v>2527</v>
      </c>
      <c r="C2592" s="295">
        <v>95.992385998749498</v>
      </c>
    </row>
    <row r="2593" spans="2:3" x14ac:dyDescent="0.25">
      <c r="B2593" s="294">
        <v>2528</v>
      </c>
      <c r="C2593" s="295">
        <v>157.52063309984138</v>
      </c>
    </row>
    <row r="2594" spans="2:3" x14ac:dyDescent="0.25">
      <c r="B2594" s="294">
        <v>2529</v>
      </c>
      <c r="C2594" s="295">
        <v>74.431007865364364</v>
      </c>
    </row>
    <row r="2595" spans="2:3" x14ac:dyDescent="0.25">
      <c r="B2595" s="294">
        <v>2530</v>
      </c>
      <c r="C2595" s="295">
        <v>135.94572559707905</v>
      </c>
    </row>
    <row r="2596" spans="2:3" x14ac:dyDescent="0.25">
      <c r="B2596" s="294">
        <v>2531</v>
      </c>
      <c r="C2596" s="295">
        <v>148.15405895874414</v>
      </c>
    </row>
    <row r="2597" spans="2:3" x14ac:dyDescent="0.25">
      <c r="B2597" s="294">
        <v>2532</v>
      </c>
      <c r="C2597" s="295">
        <v>108.5678373876714</v>
      </c>
    </row>
    <row r="2598" spans="2:3" x14ac:dyDescent="0.25">
      <c r="B2598" s="294">
        <v>2533</v>
      </c>
      <c r="C2598" s="295">
        <v>72.26423494281633</v>
      </c>
    </row>
    <row r="2599" spans="2:3" x14ac:dyDescent="0.25">
      <c r="B2599" s="294">
        <v>2534</v>
      </c>
      <c r="C2599" s="295">
        <v>74.48948834217515</v>
      </c>
    </row>
    <row r="2600" spans="2:3" x14ac:dyDescent="0.25">
      <c r="B2600" s="294">
        <v>2535</v>
      </c>
      <c r="C2600" s="295">
        <v>156.64885280871289</v>
      </c>
    </row>
    <row r="2601" spans="2:3" x14ac:dyDescent="0.25">
      <c r="B2601" s="294">
        <v>2536</v>
      </c>
      <c r="C2601" s="295">
        <v>98.196750947692323</v>
      </c>
    </row>
    <row r="2602" spans="2:3" x14ac:dyDescent="0.25">
      <c r="B2602" s="294">
        <v>2537</v>
      </c>
      <c r="C2602" s="295">
        <v>160.93270753271088</v>
      </c>
    </row>
    <row r="2603" spans="2:3" x14ac:dyDescent="0.25">
      <c r="B2603" s="294">
        <v>2538</v>
      </c>
      <c r="C2603" s="295">
        <v>150.24961191892527</v>
      </c>
    </row>
    <row r="2604" spans="2:3" x14ac:dyDescent="0.25">
      <c r="B2604" s="294">
        <v>2539</v>
      </c>
      <c r="C2604" s="295">
        <v>122.24627625158669</v>
      </c>
    </row>
    <row r="2605" spans="2:3" x14ac:dyDescent="0.25">
      <c r="B2605" s="294">
        <v>2540</v>
      </c>
      <c r="C2605" s="295">
        <v>133.55083700531395</v>
      </c>
    </row>
    <row r="2606" spans="2:3" x14ac:dyDescent="0.25">
      <c r="B2606" s="294">
        <v>2541</v>
      </c>
      <c r="C2606" s="295">
        <v>67.560840692884042</v>
      </c>
    </row>
    <row r="2607" spans="2:3" x14ac:dyDescent="0.25">
      <c r="B2607" s="294">
        <v>2542</v>
      </c>
      <c r="C2607" s="295">
        <v>133.27375000070171</v>
      </c>
    </row>
    <row r="2608" spans="2:3" x14ac:dyDescent="0.25">
      <c r="B2608" s="294">
        <v>2543</v>
      </c>
      <c r="C2608" s="295">
        <v>149.27331788848642</v>
      </c>
    </row>
    <row r="2609" spans="2:3" x14ac:dyDescent="0.25">
      <c r="B2609" s="294">
        <v>2544</v>
      </c>
      <c r="C2609" s="295">
        <v>144.63920950035612</v>
      </c>
    </row>
    <row r="2610" spans="2:3" x14ac:dyDescent="0.25">
      <c r="B2610" s="294">
        <v>2545</v>
      </c>
      <c r="C2610" s="295">
        <v>105.78711141940639</v>
      </c>
    </row>
    <row r="2611" spans="2:3" x14ac:dyDescent="0.25">
      <c r="B2611" s="294">
        <v>2546</v>
      </c>
      <c r="C2611" s="295">
        <v>135.9268600570847</v>
      </c>
    </row>
    <row r="2612" spans="2:3" x14ac:dyDescent="0.25">
      <c r="B2612" s="294">
        <v>2547</v>
      </c>
      <c r="C2612" s="295">
        <v>115.19368780296261</v>
      </c>
    </row>
    <row r="2613" spans="2:3" x14ac:dyDescent="0.25">
      <c r="B2613" s="294">
        <v>2548</v>
      </c>
      <c r="C2613" s="295">
        <v>122.40057859463934</v>
      </c>
    </row>
    <row r="2614" spans="2:3" x14ac:dyDescent="0.25">
      <c r="B2614" s="294">
        <v>2549</v>
      </c>
      <c r="C2614" s="295">
        <v>80.846204959485704</v>
      </c>
    </row>
    <row r="2615" spans="2:3" x14ac:dyDescent="0.25">
      <c r="B2615" s="294">
        <v>2550</v>
      </c>
      <c r="C2615" s="295">
        <v>177.12584668413081</v>
      </c>
    </row>
    <row r="2616" spans="2:3" x14ac:dyDescent="0.25">
      <c r="B2616" s="294">
        <v>2551</v>
      </c>
      <c r="C2616" s="295">
        <v>160.92572125575589</v>
      </c>
    </row>
    <row r="2617" spans="2:3" x14ac:dyDescent="0.25">
      <c r="B2617" s="294">
        <v>2552</v>
      </c>
      <c r="C2617" s="295">
        <v>127.60370372067355</v>
      </c>
    </row>
    <row r="2618" spans="2:3" x14ac:dyDescent="0.25">
      <c r="B2618" s="294">
        <v>2553</v>
      </c>
      <c r="C2618" s="295">
        <v>93.655306492222195</v>
      </c>
    </row>
    <row r="2619" spans="2:3" x14ac:dyDescent="0.25">
      <c r="B2619" s="294">
        <v>2554</v>
      </c>
      <c r="C2619" s="295">
        <v>163.62069524249614</v>
      </c>
    </row>
    <row r="2620" spans="2:3" x14ac:dyDescent="0.25">
      <c r="B2620" s="294">
        <v>2555</v>
      </c>
      <c r="C2620" s="295">
        <v>114.19629568415777</v>
      </c>
    </row>
    <row r="2621" spans="2:3" x14ac:dyDescent="0.25">
      <c r="B2621" s="294">
        <v>2556</v>
      </c>
      <c r="C2621" s="295">
        <v>106.04821582922497</v>
      </c>
    </row>
    <row r="2622" spans="2:3" x14ac:dyDescent="0.25">
      <c r="B2622" s="294">
        <v>2557</v>
      </c>
      <c r="C2622" s="295">
        <v>84.735384634049808</v>
      </c>
    </row>
    <row r="2623" spans="2:3" x14ac:dyDescent="0.25">
      <c r="B2623" s="294">
        <v>2558</v>
      </c>
      <c r="C2623" s="295">
        <v>172.84503435197922</v>
      </c>
    </row>
    <row r="2624" spans="2:3" x14ac:dyDescent="0.25">
      <c r="B2624" s="294">
        <v>2559</v>
      </c>
      <c r="C2624" s="295">
        <v>104.34332692703603</v>
      </c>
    </row>
    <row r="2625" spans="2:3" x14ac:dyDescent="0.25">
      <c r="B2625" s="294">
        <v>2560</v>
      </c>
      <c r="C2625" s="295">
        <v>138.42068184381944</v>
      </c>
    </row>
    <row r="2626" spans="2:3" x14ac:dyDescent="0.25">
      <c r="B2626" s="294">
        <v>2561</v>
      </c>
      <c r="C2626" s="295">
        <v>179.08150074300954</v>
      </c>
    </row>
    <row r="2627" spans="2:3" x14ac:dyDescent="0.25">
      <c r="B2627" s="294">
        <v>2562</v>
      </c>
      <c r="C2627" s="295">
        <v>115.4446554703694</v>
      </c>
    </row>
    <row r="2628" spans="2:3" x14ac:dyDescent="0.25">
      <c r="B2628" s="294">
        <v>2563</v>
      </c>
      <c r="C2628" s="295">
        <v>124.18159879789873</v>
      </c>
    </row>
    <row r="2629" spans="2:3" x14ac:dyDescent="0.25">
      <c r="B2629" s="294">
        <v>2564</v>
      </c>
      <c r="C2629" s="295">
        <v>132.57006966382562</v>
      </c>
    </row>
    <row r="2630" spans="2:3" x14ac:dyDescent="0.25">
      <c r="B2630" s="294">
        <v>2565</v>
      </c>
      <c r="C2630" s="295">
        <v>86.598084951089305</v>
      </c>
    </row>
    <row r="2631" spans="2:3" x14ac:dyDescent="0.25">
      <c r="B2631" s="294">
        <v>2566</v>
      </c>
      <c r="C2631" s="295">
        <v>102.79885187061913</v>
      </c>
    </row>
    <row r="2632" spans="2:3" x14ac:dyDescent="0.25">
      <c r="B2632" s="294">
        <v>2567</v>
      </c>
      <c r="C2632" s="295">
        <v>127.70838930873066</v>
      </c>
    </row>
    <row r="2633" spans="2:3" x14ac:dyDescent="0.25">
      <c r="B2633" s="294">
        <v>2568</v>
      </c>
      <c r="C2633" s="295">
        <v>112.27225077595112</v>
      </c>
    </row>
    <row r="2634" spans="2:3" x14ac:dyDescent="0.25">
      <c r="B2634" s="294">
        <v>2569</v>
      </c>
      <c r="C2634" s="295">
        <v>115.10820253333222</v>
      </c>
    </row>
    <row r="2635" spans="2:3" x14ac:dyDescent="0.25">
      <c r="B2635" s="294">
        <v>2570</v>
      </c>
      <c r="C2635" s="295">
        <v>146.81494170748107</v>
      </c>
    </row>
    <row r="2636" spans="2:3" x14ac:dyDescent="0.25">
      <c r="B2636" s="294">
        <v>2571</v>
      </c>
      <c r="C2636" s="295">
        <v>209.86954039864395</v>
      </c>
    </row>
    <row r="2637" spans="2:3" x14ac:dyDescent="0.25">
      <c r="B2637" s="294">
        <v>2572</v>
      </c>
      <c r="C2637" s="295">
        <v>122.72796583338274</v>
      </c>
    </row>
    <row r="2638" spans="2:3" x14ac:dyDescent="0.25">
      <c r="B2638" s="294">
        <v>2573</v>
      </c>
      <c r="C2638" s="295">
        <v>117.4394645671119</v>
      </c>
    </row>
    <row r="2639" spans="2:3" x14ac:dyDescent="0.25">
      <c r="B2639" s="294">
        <v>2574</v>
      </c>
      <c r="C2639" s="295">
        <v>139.14251618928165</v>
      </c>
    </row>
    <row r="2640" spans="2:3" x14ac:dyDescent="0.25">
      <c r="B2640" s="294">
        <v>2575</v>
      </c>
      <c r="C2640" s="295">
        <v>90.114273748018917</v>
      </c>
    </row>
    <row r="2641" spans="2:3" x14ac:dyDescent="0.25">
      <c r="B2641" s="294">
        <v>2576</v>
      </c>
      <c r="C2641" s="295">
        <v>125.39747206617594</v>
      </c>
    </row>
    <row r="2642" spans="2:3" x14ac:dyDescent="0.25">
      <c r="B2642" s="294">
        <v>2577</v>
      </c>
      <c r="C2642" s="295">
        <v>118.57884297557351</v>
      </c>
    </row>
    <row r="2643" spans="2:3" x14ac:dyDescent="0.25">
      <c r="B2643" s="294">
        <v>2578</v>
      </c>
      <c r="C2643" s="295">
        <v>114.61154870923507</v>
      </c>
    </row>
    <row r="2644" spans="2:3" x14ac:dyDescent="0.25">
      <c r="B2644" s="294">
        <v>2579</v>
      </c>
      <c r="C2644" s="295">
        <v>77.589804444526365</v>
      </c>
    </row>
    <row r="2645" spans="2:3" x14ac:dyDescent="0.25">
      <c r="B2645" s="294">
        <v>2580</v>
      </c>
      <c r="C2645" s="295">
        <v>98.557674185504425</v>
      </c>
    </row>
    <row r="2646" spans="2:3" x14ac:dyDescent="0.25">
      <c r="B2646" s="294">
        <v>2581</v>
      </c>
      <c r="C2646" s="295">
        <v>163.96838984614962</v>
      </c>
    </row>
    <row r="2647" spans="2:3" x14ac:dyDescent="0.25">
      <c r="B2647" s="294">
        <v>2582</v>
      </c>
      <c r="C2647" s="295">
        <v>189.94935412884865</v>
      </c>
    </row>
    <row r="2648" spans="2:3" x14ac:dyDescent="0.25">
      <c r="B2648" s="294">
        <v>2583</v>
      </c>
      <c r="C2648" s="295">
        <v>82.992284907631969</v>
      </c>
    </row>
    <row r="2649" spans="2:3" x14ac:dyDescent="0.25">
      <c r="B2649" s="294">
        <v>2584</v>
      </c>
      <c r="C2649" s="295">
        <v>219.65830930483133</v>
      </c>
    </row>
    <row r="2650" spans="2:3" x14ac:dyDescent="0.25">
      <c r="B2650" s="294">
        <v>2585</v>
      </c>
      <c r="C2650" s="295">
        <v>152.82034312435383</v>
      </c>
    </row>
    <row r="2651" spans="2:3" x14ac:dyDescent="0.25">
      <c r="B2651" s="294">
        <v>2586</v>
      </c>
      <c r="C2651" s="295">
        <v>136.22884592300349</v>
      </c>
    </row>
    <row r="2652" spans="2:3" x14ac:dyDescent="0.25">
      <c r="B2652" s="294">
        <v>2587</v>
      </c>
      <c r="C2652" s="295">
        <v>133.91102735115118</v>
      </c>
    </row>
    <row r="2653" spans="2:3" x14ac:dyDescent="0.25">
      <c r="B2653" s="294">
        <v>2588</v>
      </c>
      <c r="C2653" s="295">
        <v>117.81803125636286</v>
      </c>
    </row>
    <row r="2654" spans="2:3" x14ac:dyDescent="0.25">
      <c r="B2654" s="294">
        <v>2589</v>
      </c>
      <c r="C2654" s="295">
        <v>120.97876065248821</v>
      </c>
    </row>
    <row r="2655" spans="2:3" x14ac:dyDescent="0.25">
      <c r="B2655" s="294">
        <v>2590</v>
      </c>
      <c r="C2655" s="295">
        <v>161.4358246426288</v>
      </c>
    </row>
    <row r="2656" spans="2:3" x14ac:dyDescent="0.25">
      <c r="B2656" s="294">
        <v>2591</v>
      </c>
      <c r="C2656" s="295">
        <v>124.44089137944641</v>
      </c>
    </row>
    <row r="2657" spans="2:3" x14ac:dyDescent="0.25">
      <c r="B2657" s="294">
        <v>2592</v>
      </c>
      <c r="C2657" s="295">
        <v>132.32912622066408</v>
      </c>
    </row>
    <row r="2658" spans="2:3" x14ac:dyDescent="0.25">
      <c r="B2658" s="294">
        <v>2593</v>
      </c>
      <c r="C2658" s="295">
        <v>98.766360114869215</v>
      </c>
    </row>
    <row r="2659" spans="2:3" x14ac:dyDescent="0.25">
      <c r="B2659" s="294">
        <v>2594</v>
      </c>
      <c r="C2659" s="295">
        <v>148.29880972177324</v>
      </c>
    </row>
    <row r="2660" spans="2:3" x14ac:dyDescent="0.25">
      <c r="B2660" s="294">
        <v>2595</v>
      </c>
      <c r="C2660" s="295">
        <v>75.124364125944609</v>
      </c>
    </row>
    <row r="2661" spans="2:3" x14ac:dyDescent="0.25">
      <c r="B2661" s="294">
        <v>2596</v>
      </c>
      <c r="C2661" s="295">
        <v>86.988930356460358</v>
      </c>
    </row>
    <row r="2662" spans="2:3" x14ac:dyDescent="0.25">
      <c r="B2662" s="294">
        <v>2597</v>
      </c>
      <c r="C2662" s="295">
        <v>108.65007805385267</v>
      </c>
    </row>
    <row r="2663" spans="2:3" x14ac:dyDescent="0.25">
      <c r="B2663" s="294">
        <v>2598</v>
      </c>
      <c r="C2663" s="295">
        <v>110.06668030897279</v>
      </c>
    </row>
    <row r="2664" spans="2:3" x14ac:dyDescent="0.25">
      <c r="B2664" s="294">
        <v>2599</v>
      </c>
      <c r="C2664" s="295">
        <v>134.10211187478376</v>
      </c>
    </row>
    <row r="2665" spans="2:3" x14ac:dyDescent="0.25">
      <c r="B2665" s="294">
        <v>2600</v>
      </c>
      <c r="C2665" s="295">
        <v>82.785883872458498</v>
      </c>
    </row>
    <row r="2666" spans="2:3" x14ac:dyDescent="0.25">
      <c r="B2666" s="294">
        <v>2601</v>
      </c>
      <c r="C2666" s="295">
        <v>99.606142601669575</v>
      </c>
    </row>
    <row r="2667" spans="2:3" x14ac:dyDescent="0.25">
      <c r="B2667" s="294">
        <v>2602</v>
      </c>
      <c r="C2667" s="295">
        <v>76.822595227175938</v>
      </c>
    </row>
    <row r="2668" spans="2:3" x14ac:dyDescent="0.25">
      <c r="B2668" s="294">
        <v>2603</v>
      </c>
      <c r="C2668" s="295">
        <v>98.06150142450042</v>
      </c>
    </row>
    <row r="2669" spans="2:3" x14ac:dyDescent="0.25">
      <c r="B2669" s="294">
        <v>2604</v>
      </c>
      <c r="C2669" s="295">
        <v>126.39505894390963</v>
      </c>
    </row>
    <row r="2670" spans="2:3" x14ac:dyDescent="0.25">
      <c r="B2670" s="294">
        <v>2605</v>
      </c>
      <c r="C2670" s="295">
        <v>155.25130390118886</v>
      </c>
    </row>
    <row r="2671" spans="2:3" x14ac:dyDescent="0.25">
      <c r="B2671" s="294">
        <v>2606</v>
      </c>
      <c r="C2671" s="295">
        <v>114.58032589850683</v>
      </c>
    </row>
    <row r="2672" spans="2:3" x14ac:dyDescent="0.25">
      <c r="B2672" s="294">
        <v>2607</v>
      </c>
      <c r="C2672" s="295">
        <v>94.996534066831018</v>
      </c>
    </row>
    <row r="2673" spans="2:3" x14ac:dyDescent="0.25">
      <c r="B2673" s="294">
        <v>2608</v>
      </c>
      <c r="C2673" s="295">
        <v>159.178105553069</v>
      </c>
    </row>
    <row r="2674" spans="2:3" x14ac:dyDescent="0.25">
      <c r="B2674" s="294">
        <v>2609</v>
      </c>
      <c r="C2674" s="295">
        <v>140.70600248714669</v>
      </c>
    </row>
    <row r="2675" spans="2:3" x14ac:dyDescent="0.25">
      <c r="B2675" s="294">
        <v>2610</v>
      </c>
      <c r="C2675" s="295">
        <v>155.82494807256796</v>
      </c>
    </row>
    <row r="2676" spans="2:3" x14ac:dyDescent="0.25">
      <c r="B2676" s="294">
        <v>2611</v>
      </c>
      <c r="C2676" s="295">
        <v>209.16685406650811</v>
      </c>
    </row>
    <row r="2677" spans="2:3" x14ac:dyDescent="0.25">
      <c r="B2677" s="294">
        <v>2612</v>
      </c>
      <c r="C2677" s="295">
        <v>204.40642907468683</v>
      </c>
    </row>
    <row r="2678" spans="2:3" x14ac:dyDescent="0.25">
      <c r="B2678" s="294">
        <v>2613</v>
      </c>
      <c r="C2678" s="295">
        <v>99.571089162433438</v>
      </c>
    </row>
    <row r="2679" spans="2:3" x14ac:dyDescent="0.25">
      <c r="B2679" s="294">
        <v>2614</v>
      </c>
      <c r="C2679" s="295">
        <v>89.1483886941962</v>
      </c>
    </row>
    <row r="2680" spans="2:3" x14ac:dyDescent="0.25">
      <c r="B2680" s="294">
        <v>2615</v>
      </c>
      <c r="C2680" s="295">
        <v>148.8116429900569</v>
      </c>
    </row>
    <row r="2681" spans="2:3" x14ac:dyDescent="0.25">
      <c r="B2681" s="294">
        <v>2616</v>
      </c>
      <c r="C2681" s="295">
        <v>112.10136896008352</v>
      </c>
    </row>
    <row r="2682" spans="2:3" x14ac:dyDescent="0.25">
      <c r="B2682" s="294">
        <v>2617</v>
      </c>
      <c r="C2682" s="295">
        <v>189.86437117875158</v>
      </c>
    </row>
    <row r="2683" spans="2:3" x14ac:dyDescent="0.25">
      <c r="B2683" s="294">
        <v>2618</v>
      </c>
      <c r="C2683" s="295">
        <v>135.17765358417725</v>
      </c>
    </row>
    <row r="2684" spans="2:3" x14ac:dyDescent="0.25">
      <c r="B2684" s="294">
        <v>2619</v>
      </c>
      <c r="C2684" s="295">
        <v>152.33513861391981</v>
      </c>
    </row>
    <row r="2685" spans="2:3" x14ac:dyDescent="0.25">
      <c r="B2685" s="294">
        <v>2620</v>
      </c>
      <c r="C2685" s="295">
        <v>133.82999407504582</v>
      </c>
    </row>
    <row r="2686" spans="2:3" x14ac:dyDescent="0.25">
      <c r="B2686" s="294">
        <v>2621</v>
      </c>
      <c r="C2686" s="295">
        <v>113.23739238443636</v>
      </c>
    </row>
    <row r="2687" spans="2:3" x14ac:dyDescent="0.25">
      <c r="B2687" s="294">
        <v>2622</v>
      </c>
      <c r="C2687" s="295">
        <v>109.824592625964</v>
      </c>
    </row>
    <row r="2688" spans="2:3" x14ac:dyDescent="0.25">
      <c r="B2688" s="294">
        <v>2623</v>
      </c>
      <c r="C2688" s="295">
        <v>113.54367583270499</v>
      </c>
    </row>
    <row r="2689" spans="2:3" x14ac:dyDescent="0.25">
      <c r="B2689" s="294">
        <v>2624</v>
      </c>
      <c r="C2689" s="295">
        <v>99.450489311639359</v>
      </c>
    </row>
    <row r="2690" spans="2:3" x14ac:dyDescent="0.25">
      <c r="B2690" s="294">
        <v>2625</v>
      </c>
      <c r="C2690" s="295">
        <v>177.03941604215285</v>
      </c>
    </row>
    <row r="2691" spans="2:3" x14ac:dyDescent="0.25">
      <c r="B2691" s="294">
        <v>2626</v>
      </c>
      <c r="C2691" s="295">
        <v>137.15091695641161</v>
      </c>
    </row>
    <row r="2692" spans="2:3" x14ac:dyDescent="0.25">
      <c r="B2692" s="294">
        <v>2627</v>
      </c>
      <c r="C2692" s="295">
        <v>76.519409254428581</v>
      </c>
    </row>
    <row r="2693" spans="2:3" x14ac:dyDescent="0.25">
      <c r="B2693" s="294">
        <v>2628</v>
      </c>
      <c r="C2693" s="295">
        <v>166.04943683167642</v>
      </c>
    </row>
    <row r="2694" spans="2:3" x14ac:dyDescent="0.25">
      <c r="B2694" s="294">
        <v>2629</v>
      </c>
      <c r="C2694" s="295">
        <v>102.22427454928911</v>
      </c>
    </row>
    <row r="2695" spans="2:3" x14ac:dyDescent="0.25">
      <c r="B2695" s="294">
        <v>2630</v>
      </c>
      <c r="C2695" s="295">
        <v>134.11670680680928</v>
      </c>
    </row>
    <row r="2696" spans="2:3" x14ac:dyDescent="0.25">
      <c r="B2696" s="294">
        <v>2631</v>
      </c>
      <c r="C2696" s="295">
        <v>122.69057759424139</v>
      </c>
    </row>
    <row r="2697" spans="2:3" x14ac:dyDescent="0.25">
      <c r="B2697" s="294">
        <v>2632</v>
      </c>
      <c r="C2697" s="295">
        <v>138.24353553302274</v>
      </c>
    </row>
    <row r="2698" spans="2:3" x14ac:dyDescent="0.25">
      <c r="B2698" s="294">
        <v>2633</v>
      </c>
      <c r="C2698" s="295">
        <v>81.130499504166366</v>
      </c>
    </row>
    <row r="2699" spans="2:3" x14ac:dyDescent="0.25">
      <c r="B2699" s="294">
        <v>2634</v>
      </c>
      <c r="C2699" s="295">
        <v>166.39289190720828</v>
      </c>
    </row>
    <row r="2700" spans="2:3" x14ac:dyDescent="0.25">
      <c r="B2700" s="294">
        <v>2635</v>
      </c>
      <c r="C2700" s="295">
        <v>136.58860170919576</v>
      </c>
    </row>
    <row r="2701" spans="2:3" x14ac:dyDescent="0.25">
      <c r="B2701" s="294">
        <v>2636</v>
      </c>
      <c r="C2701" s="295">
        <v>70.686252627305677</v>
      </c>
    </row>
    <row r="2702" spans="2:3" x14ac:dyDescent="0.25">
      <c r="B2702" s="294">
        <v>2637</v>
      </c>
      <c r="C2702" s="295">
        <v>137.68042772453612</v>
      </c>
    </row>
    <row r="2703" spans="2:3" x14ac:dyDescent="0.25">
      <c r="B2703" s="294">
        <v>2638</v>
      </c>
      <c r="C2703" s="295">
        <v>158.91616675157712</v>
      </c>
    </row>
    <row r="2704" spans="2:3" x14ac:dyDescent="0.25">
      <c r="B2704" s="294">
        <v>2639</v>
      </c>
      <c r="C2704" s="295">
        <v>106.80005780216305</v>
      </c>
    </row>
    <row r="2705" spans="2:3" x14ac:dyDescent="0.25">
      <c r="B2705" s="294">
        <v>2640</v>
      </c>
      <c r="C2705" s="295">
        <v>91.618816237968389</v>
      </c>
    </row>
    <row r="2706" spans="2:3" x14ac:dyDescent="0.25">
      <c r="B2706" s="294">
        <v>2641</v>
      </c>
      <c r="C2706" s="295">
        <v>157.41362692749263</v>
      </c>
    </row>
    <row r="2707" spans="2:3" x14ac:dyDescent="0.25">
      <c r="B2707" s="294">
        <v>2642</v>
      </c>
      <c r="C2707" s="295">
        <v>182.92920548790221</v>
      </c>
    </row>
    <row r="2708" spans="2:3" x14ac:dyDescent="0.25">
      <c r="B2708" s="294">
        <v>2643</v>
      </c>
      <c r="C2708" s="295">
        <v>70.628934263944188</v>
      </c>
    </row>
    <row r="2709" spans="2:3" x14ac:dyDescent="0.25">
      <c r="B2709" s="294">
        <v>2644</v>
      </c>
      <c r="C2709" s="295">
        <v>171.05870005777516</v>
      </c>
    </row>
    <row r="2710" spans="2:3" x14ac:dyDescent="0.25">
      <c r="B2710" s="294">
        <v>2645</v>
      </c>
      <c r="C2710" s="295">
        <v>164.13753423911459</v>
      </c>
    </row>
    <row r="2711" spans="2:3" x14ac:dyDescent="0.25">
      <c r="B2711" s="294">
        <v>2646</v>
      </c>
      <c r="C2711" s="295">
        <v>103.88504505261088</v>
      </c>
    </row>
    <row r="2712" spans="2:3" x14ac:dyDescent="0.25">
      <c r="B2712" s="294">
        <v>2647</v>
      </c>
      <c r="C2712" s="295">
        <v>94.489894933915394</v>
      </c>
    </row>
    <row r="2713" spans="2:3" x14ac:dyDescent="0.25">
      <c r="B2713" s="294">
        <v>2648</v>
      </c>
      <c r="C2713" s="295">
        <v>111.49257495363534</v>
      </c>
    </row>
    <row r="2714" spans="2:3" x14ac:dyDescent="0.25">
      <c r="B2714" s="294">
        <v>2649</v>
      </c>
      <c r="C2714" s="295">
        <v>129.52541105956476</v>
      </c>
    </row>
    <row r="2715" spans="2:3" x14ac:dyDescent="0.25">
      <c r="B2715" s="294">
        <v>2650</v>
      </c>
      <c r="C2715" s="295">
        <v>115.31107810677491</v>
      </c>
    </row>
    <row r="2716" spans="2:3" x14ac:dyDescent="0.25">
      <c r="B2716" s="294">
        <v>2651</v>
      </c>
      <c r="C2716" s="295">
        <v>166.25336846753379</v>
      </c>
    </row>
    <row r="2717" spans="2:3" x14ac:dyDescent="0.25">
      <c r="B2717" s="294">
        <v>2652</v>
      </c>
      <c r="C2717" s="295">
        <v>73.453618780952851</v>
      </c>
    </row>
    <row r="2718" spans="2:3" x14ac:dyDescent="0.25">
      <c r="B2718" s="294">
        <v>2653</v>
      </c>
      <c r="C2718" s="295">
        <v>155.79961124090772</v>
      </c>
    </row>
    <row r="2719" spans="2:3" x14ac:dyDescent="0.25">
      <c r="B2719" s="294">
        <v>2654</v>
      </c>
      <c r="C2719" s="295">
        <v>151.55505483774365</v>
      </c>
    </row>
    <row r="2720" spans="2:3" x14ac:dyDescent="0.25">
      <c r="B2720" s="294">
        <v>2655</v>
      </c>
      <c r="C2720" s="295">
        <v>104.78607842528695</v>
      </c>
    </row>
    <row r="2721" spans="2:3" x14ac:dyDescent="0.25">
      <c r="B2721" s="294">
        <v>2656</v>
      </c>
      <c r="C2721" s="295">
        <v>147.40346336738403</v>
      </c>
    </row>
    <row r="2722" spans="2:3" x14ac:dyDescent="0.25">
      <c r="B2722" s="294">
        <v>2657</v>
      </c>
      <c r="C2722" s="295">
        <v>176.92968325464363</v>
      </c>
    </row>
    <row r="2723" spans="2:3" x14ac:dyDescent="0.25">
      <c r="B2723" s="294">
        <v>2658</v>
      </c>
      <c r="C2723" s="295">
        <v>130.20876603211877</v>
      </c>
    </row>
    <row r="2724" spans="2:3" x14ac:dyDescent="0.25">
      <c r="B2724" s="294">
        <v>2659</v>
      </c>
      <c r="C2724" s="295">
        <v>92.146431101393048</v>
      </c>
    </row>
    <row r="2725" spans="2:3" x14ac:dyDescent="0.25">
      <c r="B2725" s="294">
        <v>2660</v>
      </c>
      <c r="C2725" s="295">
        <v>133.12872921727046</v>
      </c>
    </row>
    <row r="2726" spans="2:3" x14ac:dyDescent="0.25">
      <c r="B2726" s="294">
        <v>2661</v>
      </c>
      <c r="C2726" s="295">
        <v>157.8126329134837</v>
      </c>
    </row>
    <row r="2727" spans="2:3" x14ac:dyDescent="0.25">
      <c r="B2727" s="294">
        <v>2662</v>
      </c>
      <c r="C2727" s="295">
        <v>96.666129301512683</v>
      </c>
    </row>
    <row r="2728" spans="2:3" x14ac:dyDescent="0.25">
      <c r="B2728" s="294">
        <v>2663</v>
      </c>
      <c r="C2728" s="295">
        <v>128.7813010062834</v>
      </c>
    </row>
    <row r="2729" spans="2:3" x14ac:dyDescent="0.25">
      <c r="B2729" s="294">
        <v>2664</v>
      </c>
      <c r="C2729" s="295">
        <v>90.40039351280673</v>
      </c>
    </row>
    <row r="2730" spans="2:3" x14ac:dyDescent="0.25">
      <c r="B2730" s="294">
        <v>2665</v>
      </c>
      <c r="C2730" s="295">
        <v>156.32768210989161</v>
      </c>
    </row>
    <row r="2731" spans="2:3" x14ac:dyDescent="0.25">
      <c r="B2731" s="294">
        <v>2666</v>
      </c>
      <c r="C2731" s="295">
        <v>91.903667445608477</v>
      </c>
    </row>
    <row r="2732" spans="2:3" x14ac:dyDescent="0.25">
      <c r="B2732" s="294">
        <v>2667</v>
      </c>
      <c r="C2732" s="295">
        <v>120.49017457391408</v>
      </c>
    </row>
    <row r="2733" spans="2:3" x14ac:dyDescent="0.25">
      <c r="B2733" s="294">
        <v>2668</v>
      </c>
      <c r="C2733" s="295">
        <v>193.35744921471175</v>
      </c>
    </row>
    <row r="2734" spans="2:3" x14ac:dyDescent="0.25">
      <c r="B2734" s="294">
        <v>2669</v>
      </c>
      <c r="C2734" s="295">
        <v>116.95193713114676</v>
      </c>
    </row>
    <row r="2735" spans="2:3" x14ac:dyDescent="0.25">
      <c r="B2735" s="294">
        <v>2670</v>
      </c>
      <c r="C2735" s="295">
        <v>150.5460802414251</v>
      </c>
    </row>
    <row r="2736" spans="2:3" x14ac:dyDescent="0.25">
      <c r="B2736" s="294">
        <v>2671</v>
      </c>
      <c r="C2736" s="295">
        <v>90.982255491821533</v>
      </c>
    </row>
    <row r="2737" spans="2:3" x14ac:dyDescent="0.25">
      <c r="B2737" s="294">
        <v>2672</v>
      </c>
      <c r="C2737" s="295">
        <v>98.721939267422442</v>
      </c>
    </row>
    <row r="2738" spans="2:3" x14ac:dyDescent="0.25">
      <c r="B2738" s="294">
        <v>2673</v>
      </c>
      <c r="C2738" s="295">
        <v>87.926834912930474</v>
      </c>
    </row>
    <row r="2739" spans="2:3" x14ac:dyDescent="0.25">
      <c r="B2739" s="294">
        <v>2674</v>
      </c>
      <c r="C2739" s="295">
        <v>89.200636505077284</v>
      </c>
    </row>
    <row r="2740" spans="2:3" x14ac:dyDescent="0.25">
      <c r="B2740" s="294">
        <v>2675</v>
      </c>
      <c r="C2740" s="295">
        <v>125.49918490198846</v>
      </c>
    </row>
    <row r="2741" spans="2:3" x14ac:dyDescent="0.25">
      <c r="B2741" s="294">
        <v>2676</v>
      </c>
      <c r="C2741" s="295">
        <v>191.62440700404633</v>
      </c>
    </row>
    <row r="2742" spans="2:3" x14ac:dyDescent="0.25">
      <c r="B2742" s="294">
        <v>2677</v>
      </c>
      <c r="C2742" s="295">
        <v>109.97100947163774</v>
      </c>
    </row>
    <row r="2743" spans="2:3" x14ac:dyDescent="0.25">
      <c r="B2743" s="294">
        <v>2678</v>
      </c>
      <c r="C2743" s="295">
        <v>97.946631709830626</v>
      </c>
    </row>
    <row r="2744" spans="2:3" x14ac:dyDescent="0.25">
      <c r="B2744" s="294">
        <v>2679</v>
      </c>
      <c r="C2744" s="295">
        <v>83.634763238180142</v>
      </c>
    </row>
    <row r="2745" spans="2:3" x14ac:dyDescent="0.25">
      <c r="B2745" s="294">
        <v>2680</v>
      </c>
      <c r="C2745" s="295">
        <v>177.43396961498837</v>
      </c>
    </row>
    <row r="2746" spans="2:3" x14ac:dyDescent="0.25">
      <c r="B2746" s="294">
        <v>2681</v>
      </c>
      <c r="C2746" s="295">
        <v>93.556919521898365</v>
      </c>
    </row>
    <row r="2747" spans="2:3" x14ac:dyDescent="0.25">
      <c r="B2747" s="294">
        <v>2682</v>
      </c>
      <c r="C2747" s="295">
        <v>135.92825425009161</v>
      </c>
    </row>
    <row r="2748" spans="2:3" x14ac:dyDescent="0.25">
      <c r="B2748" s="294">
        <v>2683</v>
      </c>
      <c r="C2748" s="295">
        <v>117.33061428277492</v>
      </c>
    </row>
    <row r="2749" spans="2:3" x14ac:dyDescent="0.25">
      <c r="B2749" s="294">
        <v>2684</v>
      </c>
      <c r="C2749" s="295">
        <v>118.55483937643046</v>
      </c>
    </row>
    <row r="2750" spans="2:3" x14ac:dyDescent="0.25">
      <c r="B2750" s="294">
        <v>2685</v>
      </c>
      <c r="C2750" s="295">
        <v>163.16274363788227</v>
      </c>
    </row>
    <row r="2751" spans="2:3" x14ac:dyDescent="0.25">
      <c r="B2751" s="294">
        <v>2686</v>
      </c>
      <c r="C2751" s="295">
        <v>155.71686026456135</v>
      </c>
    </row>
    <row r="2752" spans="2:3" x14ac:dyDescent="0.25">
      <c r="B2752" s="294">
        <v>2687</v>
      </c>
      <c r="C2752" s="295">
        <v>103.20332749474096</v>
      </c>
    </row>
    <row r="2753" spans="2:3" x14ac:dyDescent="0.25">
      <c r="B2753" s="294">
        <v>2688</v>
      </c>
      <c r="C2753" s="295">
        <v>92.400513018776337</v>
      </c>
    </row>
    <row r="2754" spans="2:3" x14ac:dyDescent="0.25">
      <c r="B2754" s="294">
        <v>2689</v>
      </c>
      <c r="C2754" s="295">
        <v>124.5103377226083</v>
      </c>
    </row>
    <row r="2755" spans="2:3" x14ac:dyDescent="0.25">
      <c r="B2755" s="294">
        <v>2690</v>
      </c>
      <c r="C2755" s="295">
        <v>155.34108601635978</v>
      </c>
    </row>
    <row r="2756" spans="2:3" x14ac:dyDescent="0.25">
      <c r="B2756" s="294">
        <v>2691</v>
      </c>
      <c r="C2756" s="295">
        <v>77.160012071637226</v>
      </c>
    </row>
    <row r="2757" spans="2:3" x14ac:dyDescent="0.25">
      <c r="B2757" s="294">
        <v>2692</v>
      </c>
      <c r="C2757" s="295">
        <v>193.42337085223062</v>
      </c>
    </row>
    <row r="2758" spans="2:3" x14ac:dyDescent="0.25">
      <c r="B2758" s="294">
        <v>2693</v>
      </c>
      <c r="C2758" s="295">
        <v>87.851131025582106</v>
      </c>
    </row>
    <row r="2759" spans="2:3" x14ac:dyDescent="0.25">
      <c r="B2759" s="294">
        <v>2694</v>
      </c>
      <c r="C2759" s="295">
        <v>114.88338555745631</v>
      </c>
    </row>
    <row r="2760" spans="2:3" x14ac:dyDescent="0.25">
      <c r="B2760" s="294">
        <v>2695</v>
      </c>
      <c r="C2760" s="295">
        <v>166.2650291923924</v>
      </c>
    </row>
    <row r="2761" spans="2:3" x14ac:dyDescent="0.25">
      <c r="B2761" s="294">
        <v>2696</v>
      </c>
      <c r="C2761" s="295">
        <v>173.98216589976073</v>
      </c>
    </row>
    <row r="2762" spans="2:3" x14ac:dyDescent="0.25">
      <c r="B2762" s="294">
        <v>2697</v>
      </c>
      <c r="C2762" s="295">
        <v>114.85154780849695</v>
      </c>
    </row>
    <row r="2763" spans="2:3" x14ac:dyDescent="0.25">
      <c r="B2763" s="294">
        <v>2698</v>
      </c>
      <c r="C2763" s="295">
        <v>168.74760570040024</v>
      </c>
    </row>
    <row r="2764" spans="2:3" x14ac:dyDescent="0.25">
      <c r="B2764" s="294">
        <v>2699</v>
      </c>
      <c r="C2764" s="295">
        <v>188.51634854431154</v>
      </c>
    </row>
    <row r="2765" spans="2:3" x14ac:dyDescent="0.25">
      <c r="B2765" s="294">
        <v>2700</v>
      </c>
      <c r="C2765" s="295">
        <v>81.024742505139471</v>
      </c>
    </row>
    <row r="2766" spans="2:3" x14ac:dyDescent="0.25">
      <c r="B2766" s="294">
        <v>2701</v>
      </c>
      <c r="C2766" s="295">
        <v>97.422420811652728</v>
      </c>
    </row>
    <row r="2767" spans="2:3" x14ac:dyDescent="0.25">
      <c r="B2767" s="294">
        <v>2702</v>
      </c>
      <c r="C2767" s="295">
        <v>135.34739396751817</v>
      </c>
    </row>
    <row r="2768" spans="2:3" x14ac:dyDescent="0.25">
      <c r="B2768" s="294">
        <v>2703</v>
      </c>
      <c r="C2768" s="295">
        <v>103.21637661254768</v>
      </c>
    </row>
    <row r="2769" spans="2:3" x14ac:dyDescent="0.25">
      <c r="B2769" s="294">
        <v>2704</v>
      </c>
      <c r="C2769" s="295">
        <v>160.51220248841122</v>
      </c>
    </row>
    <row r="2770" spans="2:3" x14ac:dyDescent="0.25">
      <c r="B2770" s="294">
        <v>2705</v>
      </c>
      <c r="C2770" s="295">
        <v>111.73912962039513</v>
      </c>
    </row>
    <row r="2771" spans="2:3" x14ac:dyDescent="0.25">
      <c r="B2771" s="294">
        <v>2706</v>
      </c>
      <c r="C2771" s="295">
        <v>156.9311112881156</v>
      </c>
    </row>
    <row r="2772" spans="2:3" x14ac:dyDescent="0.25">
      <c r="B2772" s="294">
        <v>2707</v>
      </c>
      <c r="C2772" s="295">
        <v>143.66740430693073</v>
      </c>
    </row>
    <row r="2773" spans="2:3" x14ac:dyDescent="0.25">
      <c r="B2773" s="294">
        <v>2708</v>
      </c>
      <c r="C2773" s="295">
        <v>129.1865999996906</v>
      </c>
    </row>
    <row r="2774" spans="2:3" x14ac:dyDescent="0.25">
      <c r="B2774" s="294">
        <v>2709</v>
      </c>
      <c r="C2774" s="295">
        <v>136.24121829246292</v>
      </c>
    </row>
    <row r="2775" spans="2:3" x14ac:dyDescent="0.25">
      <c r="B2775" s="294">
        <v>2710</v>
      </c>
      <c r="C2775" s="295">
        <v>121.53110871021357</v>
      </c>
    </row>
    <row r="2776" spans="2:3" x14ac:dyDescent="0.25">
      <c r="B2776" s="294">
        <v>2711</v>
      </c>
      <c r="C2776" s="295">
        <v>102.01184573435935</v>
      </c>
    </row>
    <row r="2777" spans="2:3" x14ac:dyDescent="0.25">
      <c r="B2777" s="294">
        <v>2712</v>
      </c>
      <c r="C2777" s="295">
        <v>132.32111498534528</v>
      </c>
    </row>
    <row r="2778" spans="2:3" x14ac:dyDescent="0.25">
      <c r="B2778" s="294">
        <v>2713</v>
      </c>
      <c r="C2778" s="295">
        <v>85.568917011249113</v>
      </c>
    </row>
    <row r="2779" spans="2:3" x14ac:dyDescent="0.25">
      <c r="B2779" s="294">
        <v>2714</v>
      </c>
      <c r="C2779" s="295">
        <v>156.12590759296904</v>
      </c>
    </row>
    <row r="2780" spans="2:3" x14ac:dyDescent="0.25">
      <c r="B2780" s="294">
        <v>2715</v>
      </c>
      <c r="C2780" s="295">
        <v>140.51074205946554</v>
      </c>
    </row>
    <row r="2781" spans="2:3" x14ac:dyDescent="0.25">
      <c r="B2781" s="294">
        <v>2716</v>
      </c>
      <c r="C2781" s="295">
        <v>162.78318933834922</v>
      </c>
    </row>
    <row r="2782" spans="2:3" x14ac:dyDescent="0.25">
      <c r="B2782" s="294">
        <v>2717</v>
      </c>
      <c r="C2782" s="295">
        <v>123.8261955493937</v>
      </c>
    </row>
    <row r="2783" spans="2:3" x14ac:dyDescent="0.25">
      <c r="B2783" s="294">
        <v>2718</v>
      </c>
      <c r="C2783" s="295">
        <v>73.351107319411824</v>
      </c>
    </row>
    <row r="2784" spans="2:3" x14ac:dyDescent="0.25">
      <c r="B2784" s="294">
        <v>2719</v>
      </c>
      <c r="C2784" s="295">
        <v>124.30046193379378</v>
      </c>
    </row>
    <row r="2785" spans="2:3" x14ac:dyDescent="0.25">
      <c r="B2785" s="294">
        <v>2720</v>
      </c>
      <c r="C2785" s="295">
        <v>88.044795839514606</v>
      </c>
    </row>
    <row r="2786" spans="2:3" x14ac:dyDescent="0.25">
      <c r="B2786" s="294">
        <v>2721</v>
      </c>
      <c r="C2786" s="295">
        <v>117.73577187636002</v>
      </c>
    </row>
    <row r="2787" spans="2:3" x14ac:dyDescent="0.25">
      <c r="B2787" s="294">
        <v>2722</v>
      </c>
      <c r="C2787" s="295">
        <v>109.67149121649322</v>
      </c>
    </row>
    <row r="2788" spans="2:3" x14ac:dyDescent="0.25">
      <c r="B2788" s="294">
        <v>2723</v>
      </c>
      <c r="C2788" s="295">
        <v>115.43042107008208</v>
      </c>
    </row>
    <row r="2789" spans="2:3" x14ac:dyDescent="0.25">
      <c r="B2789" s="294">
        <v>2724</v>
      </c>
      <c r="C2789" s="295">
        <v>149.65445666413052</v>
      </c>
    </row>
    <row r="2790" spans="2:3" x14ac:dyDescent="0.25">
      <c r="B2790" s="294">
        <v>2725</v>
      </c>
      <c r="C2790" s="295">
        <v>162.82773065578206</v>
      </c>
    </row>
    <row r="2791" spans="2:3" x14ac:dyDescent="0.25">
      <c r="B2791" s="294">
        <v>2726</v>
      </c>
      <c r="C2791" s="295">
        <v>111.08681139839139</v>
      </c>
    </row>
    <row r="2792" spans="2:3" x14ac:dyDescent="0.25">
      <c r="B2792" s="294">
        <v>2727</v>
      </c>
      <c r="C2792" s="295">
        <v>64.834994486197076</v>
      </c>
    </row>
    <row r="2793" spans="2:3" x14ac:dyDescent="0.25">
      <c r="B2793" s="294">
        <v>2728</v>
      </c>
      <c r="C2793" s="295">
        <v>140.12022350567668</v>
      </c>
    </row>
    <row r="2794" spans="2:3" x14ac:dyDescent="0.25">
      <c r="B2794" s="294">
        <v>2729</v>
      </c>
      <c r="C2794" s="295">
        <v>181.05000833431512</v>
      </c>
    </row>
    <row r="2795" spans="2:3" x14ac:dyDescent="0.25">
      <c r="B2795" s="294">
        <v>2730</v>
      </c>
      <c r="C2795" s="295">
        <v>152.95605457297651</v>
      </c>
    </row>
    <row r="2796" spans="2:3" x14ac:dyDescent="0.25">
      <c r="B2796" s="294">
        <v>2731</v>
      </c>
      <c r="C2796" s="295">
        <v>127.16727953450169</v>
      </c>
    </row>
    <row r="2797" spans="2:3" x14ac:dyDescent="0.25">
      <c r="B2797" s="294">
        <v>2732</v>
      </c>
      <c r="C2797" s="295">
        <v>116.0265950916596</v>
      </c>
    </row>
    <row r="2798" spans="2:3" x14ac:dyDescent="0.25">
      <c r="B2798" s="294">
        <v>2733</v>
      </c>
      <c r="C2798" s="295">
        <v>129.53249853061519</v>
      </c>
    </row>
    <row r="2799" spans="2:3" x14ac:dyDescent="0.25">
      <c r="B2799" s="294">
        <v>2734</v>
      </c>
      <c r="C2799" s="295">
        <v>103.72682218208676</v>
      </c>
    </row>
    <row r="2800" spans="2:3" x14ac:dyDescent="0.25">
      <c r="B2800" s="294">
        <v>2735</v>
      </c>
      <c r="C2800" s="295">
        <v>123.45493568071461</v>
      </c>
    </row>
    <row r="2801" spans="2:3" x14ac:dyDescent="0.25">
      <c r="B2801" s="294">
        <v>2736</v>
      </c>
      <c r="C2801" s="295">
        <v>150.12296856953881</v>
      </c>
    </row>
    <row r="2802" spans="2:3" x14ac:dyDescent="0.25">
      <c r="B2802" s="294">
        <v>2737</v>
      </c>
      <c r="C2802" s="295">
        <v>117.30821250243748</v>
      </c>
    </row>
    <row r="2803" spans="2:3" x14ac:dyDescent="0.25">
      <c r="B2803" s="294">
        <v>2738</v>
      </c>
      <c r="C2803" s="295">
        <v>125.76244058964568</v>
      </c>
    </row>
    <row r="2804" spans="2:3" x14ac:dyDescent="0.25">
      <c r="B2804" s="294">
        <v>2739</v>
      </c>
      <c r="C2804" s="295">
        <v>161.93141930822088</v>
      </c>
    </row>
    <row r="2805" spans="2:3" x14ac:dyDescent="0.25">
      <c r="B2805" s="294">
        <v>2740</v>
      </c>
      <c r="C2805" s="295">
        <v>121.76800813780287</v>
      </c>
    </row>
    <row r="2806" spans="2:3" x14ac:dyDescent="0.25">
      <c r="B2806" s="294">
        <v>2741</v>
      </c>
      <c r="C2806" s="295">
        <v>151.74591228598081</v>
      </c>
    </row>
    <row r="2807" spans="2:3" x14ac:dyDescent="0.25">
      <c r="B2807" s="294">
        <v>2742</v>
      </c>
      <c r="C2807" s="295">
        <v>148.17534253676072</v>
      </c>
    </row>
    <row r="2808" spans="2:3" x14ac:dyDescent="0.25">
      <c r="B2808" s="294">
        <v>2743</v>
      </c>
      <c r="C2808" s="295">
        <v>127.08061249772726</v>
      </c>
    </row>
    <row r="2809" spans="2:3" x14ac:dyDescent="0.25">
      <c r="B2809" s="294">
        <v>2744</v>
      </c>
      <c r="C2809" s="295">
        <v>113.21178008191279</v>
      </c>
    </row>
    <row r="2810" spans="2:3" x14ac:dyDescent="0.25">
      <c r="B2810" s="294">
        <v>2745</v>
      </c>
      <c r="C2810" s="295">
        <v>142.84561160900546</v>
      </c>
    </row>
    <row r="2811" spans="2:3" x14ac:dyDescent="0.25">
      <c r="B2811" s="294">
        <v>2746</v>
      </c>
      <c r="C2811" s="295">
        <v>108.07304228795425</v>
      </c>
    </row>
    <row r="2812" spans="2:3" x14ac:dyDescent="0.25">
      <c r="B2812" s="294">
        <v>2747</v>
      </c>
      <c r="C2812" s="295">
        <v>109.65591611105349</v>
      </c>
    </row>
    <row r="2813" spans="2:3" x14ac:dyDescent="0.25">
      <c r="B2813" s="294">
        <v>2748</v>
      </c>
      <c r="C2813" s="295">
        <v>98.222161096904472</v>
      </c>
    </row>
    <row r="2814" spans="2:3" x14ac:dyDescent="0.25">
      <c r="B2814" s="294">
        <v>2749</v>
      </c>
      <c r="C2814" s="295">
        <v>110.73279318856838</v>
      </c>
    </row>
    <row r="2815" spans="2:3" x14ac:dyDescent="0.25">
      <c r="B2815" s="294">
        <v>2750</v>
      </c>
      <c r="C2815" s="295">
        <v>107.83556390028934</v>
      </c>
    </row>
    <row r="2816" spans="2:3" x14ac:dyDescent="0.25">
      <c r="B2816" s="294">
        <v>2751</v>
      </c>
      <c r="C2816" s="295">
        <v>102.97163702091638</v>
      </c>
    </row>
    <row r="2817" spans="2:3" x14ac:dyDescent="0.25">
      <c r="B2817" s="294">
        <v>2752</v>
      </c>
      <c r="C2817" s="295">
        <v>181.69369107227655</v>
      </c>
    </row>
    <row r="2818" spans="2:3" x14ac:dyDescent="0.25">
      <c r="B2818" s="294">
        <v>2753</v>
      </c>
      <c r="C2818" s="295">
        <v>123.14429106577771</v>
      </c>
    </row>
    <row r="2819" spans="2:3" x14ac:dyDescent="0.25">
      <c r="B2819" s="294">
        <v>2754</v>
      </c>
      <c r="C2819" s="295">
        <v>128.48848954317018</v>
      </c>
    </row>
    <row r="2820" spans="2:3" x14ac:dyDescent="0.25">
      <c r="B2820" s="294">
        <v>2755</v>
      </c>
      <c r="C2820" s="295">
        <v>157.98168101265469</v>
      </c>
    </row>
    <row r="2821" spans="2:3" x14ac:dyDescent="0.25">
      <c r="B2821" s="294">
        <v>2756</v>
      </c>
      <c r="C2821" s="295">
        <v>127.52853786776475</v>
      </c>
    </row>
    <row r="2822" spans="2:3" x14ac:dyDescent="0.25">
      <c r="B2822" s="294">
        <v>2757</v>
      </c>
      <c r="C2822" s="295">
        <v>186.52738295115483</v>
      </c>
    </row>
    <row r="2823" spans="2:3" x14ac:dyDescent="0.25">
      <c r="B2823" s="294">
        <v>2758</v>
      </c>
      <c r="C2823" s="295">
        <v>91.597028260194008</v>
      </c>
    </row>
    <row r="2824" spans="2:3" x14ac:dyDescent="0.25">
      <c r="B2824" s="294">
        <v>2759</v>
      </c>
      <c r="C2824" s="295">
        <v>103.10439788056166</v>
      </c>
    </row>
    <row r="2825" spans="2:3" x14ac:dyDescent="0.25">
      <c r="B2825" s="294">
        <v>2760</v>
      </c>
      <c r="C2825" s="295">
        <v>196.91781111039117</v>
      </c>
    </row>
    <row r="2826" spans="2:3" x14ac:dyDescent="0.25">
      <c r="B2826" s="294">
        <v>2761</v>
      </c>
      <c r="C2826" s="295">
        <v>86.953423896180126</v>
      </c>
    </row>
    <row r="2827" spans="2:3" x14ac:dyDescent="0.25">
      <c r="B2827" s="294">
        <v>2762</v>
      </c>
      <c r="C2827" s="295">
        <v>100.35272775464108</v>
      </c>
    </row>
    <row r="2828" spans="2:3" x14ac:dyDescent="0.25">
      <c r="B2828" s="294">
        <v>2763</v>
      </c>
      <c r="C2828" s="295">
        <v>167.13718860227692</v>
      </c>
    </row>
    <row r="2829" spans="2:3" x14ac:dyDescent="0.25">
      <c r="B2829" s="294">
        <v>2764</v>
      </c>
      <c r="C2829" s="295">
        <v>104.78930028818343</v>
      </c>
    </row>
    <row r="2830" spans="2:3" x14ac:dyDescent="0.25">
      <c r="B2830" s="294">
        <v>2765</v>
      </c>
      <c r="C2830" s="295">
        <v>72.089044921852647</v>
      </c>
    </row>
    <row r="2831" spans="2:3" x14ac:dyDescent="0.25">
      <c r="B2831" s="294">
        <v>2766</v>
      </c>
      <c r="C2831" s="295">
        <v>100.91498718262579</v>
      </c>
    </row>
    <row r="2832" spans="2:3" x14ac:dyDescent="0.25">
      <c r="B2832" s="294">
        <v>2767</v>
      </c>
      <c r="C2832" s="295">
        <v>97.922252369183326</v>
      </c>
    </row>
    <row r="2833" spans="2:3" x14ac:dyDescent="0.25">
      <c r="B2833" s="294">
        <v>2768</v>
      </c>
      <c r="C2833" s="295">
        <v>219.6155838576631</v>
      </c>
    </row>
    <row r="2834" spans="2:3" x14ac:dyDescent="0.25">
      <c r="B2834" s="294">
        <v>2769</v>
      </c>
      <c r="C2834" s="295">
        <v>117.81112244826306</v>
      </c>
    </row>
    <row r="2835" spans="2:3" x14ac:dyDescent="0.25">
      <c r="B2835" s="294">
        <v>2770</v>
      </c>
      <c r="C2835" s="295">
        <v>144.50088784571025</v>
      </c>
    </row>
    <row r="2836" spans="2:3" x14ac:dyDescent="0.25">
      <c r="B2836" s="294">
        <v>2771</v>
      </c>
      <c r="C2836" s="295">
        <v>89.923425456495352</v>
      </c>
    </row>
    <row r="2837" spans="2:3" x14ac:dyDescent="0.25">
      <c r="B2837" s="294">
        <v>2772</v>
      </c>
      <c r="C2837" s="295">
        <v>164.00867892798584</v>
      </c>
    </row>
    <row r="2838" spans="2:3" x14ac:dyDescent="0.25">
      <c r="B2838" s="294">
        <v>2773</v>
      </c>
      <c r="C2838" s="295">
        <v>82.587993519561309</v>
      </c>
    </row>
    <row r="2839" spans="2:3" x14ac:dyDescent="0.25">
      <c r="B2839" s="294">
        <v>2774</v>
      </c>
      <c r="C2839" s="295">
        <v>130.03895837325476</v>
      </c>
    </row>
    <row r="2840" spans="2:3" x14ac:dyDescent="0.25">
      <c r="B2840" s="294">
        <v>2775</v>
      </c>
      <c r="C2840" s="295">
        <v>121.31026870337971</v>
      </c>
    </row>
    <row r="2841" spans="2:3" x14ac:dyDescent="0.25">
      <c r="B2841" s="294">
        <v>2776</v>
      </c>
      <c r="C2841" s="295">
        <v>191.97566963609805</v>
      </c>
    </row>
    <row r="2842" spans="2:3" x14ac:dyDescent="0.25">
      <c r="B2842" s="294">
        <v>2777</v>
      </c>
      <c r="C2842" s="295">
        <v>90.132759825560939</v>
      </c>
    </row>
    <row r="2843" spans="2:3" x14ac:dyDescent="0.25">
      <c r="B2843" s="294">
        <v>2778</v>
      </c>
      <c r="C2843" s="295">
        <v>138.53145360218264</v>
      </c>
    </row>
    <row r="2844" spans="2:3" x14ac:dyDescent="0.25">
      <c r="B2844" s="294">
        <v>2779</v>
      </c>
      <c r="C2844" s="295">
        <v>120.13579457803878</v>
      </c>
    </row>
    <row r="2845" spans="2:3" x14ac:dyDescent="0.25">
      <c r="B2845" s="294">
        <v>2780</v>
      </c>
      <c r="C2845" s="295">
        <v>136.86624167719148</v>
      </c>
    </row>
    <row r="2846" spans="2:3" x14ac:dyDescent="0.25">
      <c r="B2846" s="294">
        <v>2781</v>
      </c>
      <c r="C2846" s="295">
        <v>105.97313443037436</v>
      </c>
    </row>
    <row r="2847" spans="2:3" x14ac:dyDescent="0.25">
      <c r="B2847" s="294">
        <v>2782</v>
      </c>
      <c r="C2847" s="295">
        <v>133.98952717241127</v>
      </c>
    </row>
    <row r="2848" spans="2:3" x14ac:dyDescent="0.25">
      <c r="B2848" s="294">
        <v>2783</v>
      </c>
      <c r="C2848" s="295">
        <v>143.75742525498691</v>
      </c>
    </row>
    <row r="2849" spans="2:3" x14ac:dyDescent="0.25">
      <c r="B2849" s="294">
        <v>2784</v>
      </c>
      <c r="C2849" s="295">
        <v>80.513642100991959</v>
      </c>
    </row>
    <row r="2850" spans="2:3" x14ac:dyDescent="0.25">
      <c r="B2850" s="294">
        <v>2785</v>
      </c>
      <c r="C2850" s="295">
        <v>151.57557914527143</v>
      </c>
    </row>
    <row r="2851" spans="2:3" x14ac:dyDescent="0.25">
      <c r="B2851" s="294">
        <v>2786</v>
      </c>
      <c r="C2851" s="295">
        <v>179.62892541538872</v>
      </c>
    </row>
    <row r="2852" spans="2:3" x14ac:dyDescent="0.25">
      <c r="B2852" s="294">
        <v>2787</v>
      </c>
      <c r="C2852" s="295">
        <v>112.54875183995661</v>
      </c>
    </row>
    <row r="2853" spans="2:3" x14ac:dyDescent="0.25">
      <c r="B2853" s="294">
        <v>2788</v>
      </c>
      <c r="C2853" s="295">
        <v>134.9851485724287</v>
      </c>
    </row>
    <row r="2854" spans="2:3" x14ac:dyDescent="0.25">
      <c r="B2854" s="294">
        <v>2789</v>
      </c>
      <c r="C2854" s="295">
        <v>108.85224031008833</v>
      </c>
    </row>
    <row r="2855" spans="2:3" x14ac:dyDescent="0.25">
      <c r="B2855" s="294">
        <v>2790</v>
      </c>
      <c r="C2855" s="295">
        <v>226.23576785898607</v>
      </c>
    </row>
    <row r="2856" spans="2:3" x14ac:dyDescent="0.25">
      <c r="B2856" s="294">
        <v>2791</v>
      </c>
      <c r="C2856" s="295">
        <v>155.13551778478728</v>
      </c>
    </row>
    <row r="2857" spans="2:3" x14ac:dyDescent="0.25">
      <c r="B2857" s="294">
        <v>2792</v>
      </c>
      <c r="C2857" s="295">
        <v>85.2500258091939</v>
      </c>
    </row>
    <row r="2858" spans="2:3" x14ac:dyDescent="0.25">
      <c r="B2858" s="294">
        <v>2793</v>
      </c>
      <c r="C2858" s="295">
        <v>93.899067626191538</v>
      </c>
    </row>
    <row r="2859" spans="2:3" x14ac:dyDescent="0.25">
      <c r="B2859" s="294">
        <v>2794</v>
      </c>
      <c r="C2859" s="295">
        <v>132.48820672463873</v>
      </c>
    </row>
    <row r="2860" spans="2:3" x14ac:dyDescent="0.25">
      <c r="B2860" s="294">
        <v>2795</v>
      </c>
      <c r="C2860" s="295">
        <v>172.81525537333602</v>
      </c>
    </row>
    <row r="2861" spans="2:3" x14ac:dyDescent="0.25">
      <c r="B2861" s="294">
        <v>2796</v>
      </c>
      <c r="C2861" s="295">
        <v>114.18797842451357</v>
      </c>
    </row>
    <row r="2862" spans="2:3" x14ac:dyDescent="0.25">
      <c r="B2862" s="294">
        <v>2797</v>
      </c>
      <c r="C2862" s="295">
        <v>170.17483431935057</v>
      </c>
    </row>
    <row r="2863" spans="2:3" x14ac:dyDescent="0.25">
      <c r="B2863" s="294">
        <v>2798</v>
      </c>
      <c r="C2863" s="295">
        <v>166.74172113416606</v>
      </c>
    </row>
    <row r="2864" spans="2:3" x14ac:dyDescent="0.25">
      <c r="B2864" s="294">
        <v>2799</v>
      </c>
      <c r="C2864" s="295">
        <v>154.96879848815641</v>
      </c>
    </row>
    <row r="2865" spans="2:3" x14ac:dyDescent="0.25">
      <c r="B2865" s="294">
        <v>2800</v>
      </c>
      <c r="C2865" s="295">
        <v>151.66317649351095</v>
      </c>
    </row>
    <row r="2866" spans="2:3" x14ac:dyDescent="0.25">
      <c r="B2866" s="294">
        <v>2801</v>
      </c>
      <c r="C2866" s="295">
        <v>151.75679397992153</v>
      </c>
    </row>
    <row r="2867" spans="2:3" x14ac:dyDescent="0.25">
      <c r="B2867" s="294">
        <v>2802</v>
      </c>
      <c r="C2867" s="295">
        <v>108.91384579978367</v>
      </c>
    </row>
    <row r="2868" spans="2:3" x14ac:dyDescent="0.25">
      <c r="B2868" s="294">
        <v>2803</v>
      </c>
      <c r="C2868" s="295">
        <v>184.83613572711423</v>
      </c>
    </row>
    <row r="2869" spans="2:3" x14ac:dyDescent="0.25">
      <c r="B2869" s="294">
        <v>2804</v>
      </c>
      <c r="C2869" s="295">
        <v>117.31706344156069</v>
      </c>
    </row>
    <row r="2870" spans="2:3" x14ac:dyDescent="0.25">
      <c r="B2870" s="294">
        <v>2805</v>
      </c>
      <c r="C2870" s="295">
        <v>92.787653132689755</v>
      </c>
    </row>
    <row r="2871" spans="2:3" x14ac:dyDescent="0.25">
      <c r="B2871" s="294">
        <v>2806</v>
      </c>
      <c r="C2871" s="295">
        <v>175.97525044106371</v>
      </c>
    </row>
    <row r="2872" spans="2:3" x14ac:dyDescent="0.25">
      <c r="B2872" s="294">
        <v>2807</v>
      </c>
      <c r="C2872" s="295">
        <v>137.33966145021023</v>
      </c>
    </row>
    <row r="2873" spans="2:3" x14ac:dyDescent="0.25">
      <c r="B2873" s="294">
        <v>2808</v>
      </c>
      <c r="C2873" s="295">
        <v>140.67773827558668</v>
      </c>
    </row>
    <row r="2874" spans="2:3" x14ac:dyDescent="0.25">
      <c r="B2874" s="294">
        <v>2809</v>
      </c>
      <c r="C2874" s="295">
        <v>99.207435962975097</v>
      </c>
    </row>
    <row r="2875" spans="2:3" x14ac:dyDescent="0.25">
      <c r="B2875" s="294">
        <v>2810</v>
      </c>
      <c r="C2875" s="295">
        <v>111.95948758533264</v>
      </c>
    </row>
    <row r="2876" spans="2:3" x14ac:dyDescent="0.25">
      <c r="B2876" s="294">
        <v>2811</v>
      </c>
      <c r="C2876" s="295">
        <v>141.7374497097629</v>
      </c>
    </row>
    <row r="2877" spans="2:3" x14ac:dyDescent="0.25">
      <c r="B2877" s="294">
        <v>2812</v>
      </c>
      <c r="C2877" s="295">
        <v>154.46712839232808</v>
      </c>
    </row>
    <row r="2878" spans="2:3" x14ac:dyDescent="0.25">
      <c r="B2878" s="294">
        <v>2813</v>
      </c>
      <c r="C2878" s="295">
        <v>155.20172816035677</v>
      </c>
    </row>
    <row r="2879" spans="2:3" x14ac:dyDescent="0.25">
      <c r="B2879" s="294">
        <v>2814</v>
      </c>
      <c r="C2879" s="295">
        <v>100.66476191171827</v>
      </c>
    </row>
    <row r="2880" spans="2:3" x14ac:dyDescent="0.25">
      <c r="B2880" s="294">
        <v>2815</v>
      </c>
      <c r="C2880" s="295">
        <v>121.00328108447901</v>
      </c>
    </row>
    <row r="2881" spans="2:3" x14ac:dyDescent="0.25">
      <c r="B2881" s="294">
        <v>2816</v>
      </c>
      <c r="C2881" s="295">
        <v>192.97411150510851</v>
      </c>
    </row>
    <row r="2882" spans="2:3" x14ac:dyDescent="0.25">
      <c r="B2882" s="294">
        <v>2817</v>
      </c>
      <c r="C2882" s="295">
        <v>105.34953075245605</v>
      </c>
    </row>
    <row r="2883" spans="2:3" x14ac:dyDescent="0.25">
      <c r="B2883" s="294">
        <v>2818</v>
      </c>
      <c r="C2883" s="295">
        <v>79.576260714859984</v>
      </c>
    </row>
    <row r="2884" spans="2:3" x14ac:dyDescent="0.25">
      <c r="B2884" s="294">
        <v>2819</v>
      </c>
      <c r="C2884" s="295">
        <v>124.41606472137013</v>
      </c>
    </row>
    <row r="2885" spans="2:3" x14ac:dyDescent="0.25">
      <c r="B2885" s="294">
        <v>2820</v>
      </c>
      <c r="C2885" s="295">
        <v>153.86939198031843</v>
      </c>
    </row>
    <row r="2886" spans="2:3" x14ac:dyDescent="0.25">
      <c r="B2886" s="294">
        <v>2821</v>
      </c>
      <c r="C2886" s="295">
        <v>89.872554005680783</v>
      </c>
    </row>
    <row r="2887" spans="2:3" x14ac:dyDescent="0.25">
      <c r="B2887" s="294">
        <v>2822</v>
      </c>
      <c r="C2887" s="295">
        <v>129.23905249184367</v>
      </c>
    </row>
    <row r="2888" spans="2:3" x14ac:dyDescent="0.25">
      <c r="B2888" s="294">
        <v>2823</v>
      </c>
      <c r="C2888" s="295">
        <v>119.79422234810596</v>
      </c>
    </row>
    <row r="2889" spans="2:3" x14ac:dyDescent="0.25">
      <c r="B2889" s="294">
        <v>2824</v>
      </c>
      <c r="C2889" s="295">
        <v>152.51984835323651</v>
      </c>
    </row>
    <row r="2890" spans="2:3" x14ac:dyDescent="0.25">
      <c r="B2890" s="294">
        <v>2825</v>
      </c>
      <c r="C2890" s="295">
        <v>131.47599812758034</v>
      </c>
    </row>
    <row r="2891" spans="2:3" x14ac:dyDescent="0.25">
      <c r="B2891" s="294">
        <v>2826</v>
      </c>
      <c r="C2891" s="295">
        <v>113.934909654243</v>
      </c>
    </row>
    <row r="2892" spans="2:3" x14ac:dyDescent="0.25">
      <c r="B2892" s="294">
        <v>2827</v>
      </c>
      <c r="C2892" s="295">
        <v>172.50570265738537</v>
      </c>
    </row>
    <row r="2893" spans="2:3" x14ac:dyDescent="0.25">
      <c r="B2893" s="294">
        <v>2828</v>
      </c>
      <c r="C2893" s="295">
        <v>94.05785225426132</v>
      </c>
    </row>
    <row r="2894" spans="2:3" x14ac:dyDescent="0.25">
      <c r="B2894" s="294">
        <v>2829</v>
      </c>
      <c r="C2894" s="295">
        <v>182.07545826809195</v>
      </c>
    </row>
    <row r="2895" spans="2:3" x14ac:dyDescent="0.25">
      <c r="B2895" s="294">
        <v>2830</v>
      </c>
      <c r="C2895" s="295">
        <v>163.2755712284432</v>
      </c>
    </row>
    <row r="2896" spans="2:3" x14ac:dyDescent="0.25">
      <c r="B2896" s="294">
        <v>2831</v>
      </c>
      <c r="C2896" s="295">
        <v>88.111847572183606</v>
      </c>
    </row>
    <row r="2897" spans="2:3" x14ac:dyDescent="0.25">
      <c r="B2897" s="294">
        <v>2832</v>
      </c>
      <c r="C2897" s="295">
        <v>91.889871436413401</v>
      </c>
    </row>
    <row r="2898" spans="2:3" x14ac:dyDescent="0.25">
      <c r="B2898" s="294">
        <v>2833</v>
      </c>
      <c r="C2898" s="295">
        <v>102.96674162863027</v>
      </c>
    </row>
    <row r="2899" spans="2:3" x14ac:dyDescent="0.25">
      <c r="B2899" s="294">
        <v>2834</v>
      </c>
      <c r="C2899" s="295">
        <v>92.299926613373827</v>
      </c>
    </row>
    <row r="2900" spans="2:3" x14ac:dyDescent="0.25">
      <c r="B2900" s="294">
        <v>2835</v>
      </c>
      <c r="C2900" s="295">
        <v>166.64687881775353</v>
      </c>
    </row>
    <row r="2901" spans="2:3" x14ac:dyDescent="0.25">
      <c r="B2901" s="294">
        <v>2836</v>
      </c>
      <c r="C2901" s="295">
        <v>135.29818253054097</v>
      </c>
    </row>
    <row r="2902" spans="2:3" x14ac:dyDescent="0.25">
      <c r="B2902" s="294">
        <v>2837</v>
      </c>
      <c r="C2902" s="295">
        <v>173.08681762792725</v>
      </c>
    </row>
    <row r="2903" spans="2:3" x14ac:dyDescent="0.25">
      <c r="B2903" s="294">
        <v>2838</v>
      </c>
      <c r="C2903" s="295">
        <v>116.13066146387158</v>
      </c>
    </row>
    <row r="2904" spans="2:3" x14ac:dyDescent="0.25">
      <c r="B2904" s="294">
        <v>2839</v>
      </c>
      <c r="C2904" s="295">
        <v>148.76365432037923</v>
      </c>
    </row>
    <row r="2905" spans="2:3" x14ac:dyDescent="0.25">
      <c r="B2905" s="294">
        <v>2840</v>
      </c>
      <c r="C2905" s="295">
        <v>144.77848950639776</v>
      </c>
    </row>
    <row r="2906" spans="2:3" x14ac:dyDescent="0.25">
      <c r="B2906" s="294">
        <v>2841</v>
      </c>
      <c r="C2906" s="295">
        <v>85.215009101222648</v>
      </c>
    </row>
    <row r="2907" spans="2:3" x14ac:dyDescent="0.25">
      <c r="B2907" s="294">
        <v>2842</v>
      </c>
      <c r="C2907" s="295">
        <v>118.36958164323978</v>
      </c>
    </row>
    <row r="2908" spans="2:3" x14ac:dyDescent="0.25">
      <c r="B2908" s="294">
        <v>2843</v>
      </c>
      <c r="C2908" s="295">
        <v>167.88500689322629</v>
      </c>
    </row>
    <row r="2909" spans="2:3" x14ac:dyDescent="0.25">
      <c r="B2909" s="294">
        <v>2844</v>
      </c>
      <c r="C2909" s="295">
        <v>110.80734748129242</v>
      </c>
    </row>
    <row r="2910" spans="2:3" x14ac:dyDescent="0.25">
      <c r="B2910" s="294">
        <v>2845</v>
      </c>
      <c r="C2910" s="295">
        <v>116.86104233192042</v>
      </c>
    </row>
    <row r="2911" spans="2:3" x14ac:dyDescent="0.25">
      <c r="B2911" s="294">
        <v>2846</v>
      </c>
      <c r="C2911" s="295">
        <v>146.43436552252217</v>
      </c>
    </row>
    <row r="2912" spans="2:3" x14ac:dyDescent="0.25">
      <c r="B2912" s="294">
        <v>2847</v>
      </c>
      <c r="C2912" s="295">
        <v>170.88707575387741</v>
      </c>
    </row>
    <row r="2913" spans="2:3" x14ac:dyDescent="0.25">
      <c r="B2913" s="294">
        <v>2848</v>
      </c>
      <c r="C2913" s="295">
        <v>87.774178872348969</v>
      </c>
    </row>
    <row r="2914" spans="2:3" x14ac:dyDescent="0.25">
      <c r="B2914" s="294">
        <v>2849</v>
      </c>
      <c r="C2914" s="295">
        <v>157.84171468143825</v>
      </c>
    </row>
    <row r="2915" spans="2:3" x14ac:dyDescent="0.25">
      <c r="B2915" s="294">
        <v>2850</v>
      </c>
      <c r="C2915" s="295">
        <v>200.98336482593157</v>
      </c>
    </row>
    <row r="2916" spans="2:3" x14ac:dyDescent="0.25">
      <c r="B2916" s="294">
        <v>2851</v>
      </c>
      <c r="C2916" s="295">
        <v>102.51840457899294</v>
      </c>
    </row>
    <row r="2917" spans="2:3" x14ac:dyDescent="0.25">
      <c r="B2917" s="294">
        <v>2852</v>
      </c>
      <c r="C2917" s="295">
        <v>92.857475510775288</v>
      </c>
    </row>
    <row r="2918" spans="2:3" x14ac:dyDescent="0.25">
      <c r="B2918" s="294">
        <v>2853</v>
      </c>
      <c r="C2918" s="295">
        <v>155.69017599000384</v>
      </c>
    </row>
    <row r="2919" spans="2:3" x14ac:dyDescent="0.25">
      <c r="B2919" s="294">
        <v>2854</v>
      </c>
      <c r="C2919" s="295">
        <v>111.09826730056798</v>
      </c>
    </row>
    <row r="2920" spans="2:3" x14ac:dyDescent="0.25">
      <c r="B2920" s="294">
        <v>2855</v>
      </c>
      <c r="C2920" s="295">
        <v>123.93828812690271</v>
      </c>
    </row>
    <row r="2921" spans="2:3" x14ac:dyDescent="0.25">
      <c r="B2921" s="294">
        <v>2856</v>
      </c>
      <c r="C2921" s="295">
        <v>124.58382054160069</v>
      </c>
    </row>
    <row r="2922" spans="2:3" x14ac:dyDescent="0.25">
      <c r="B2922" s="294">
        <v>2857</v>
      </c>
      <c r="C2922" s="295">
        <v>177.56114337943822</v>
      </c>
    </row>
    <row r="2923" spans="2:3" x14ac:dyDescent="0.25">
      <c r="B2923" s="294">
        <v>2858</v>
      </c>
      <c r="C2923" s="295">
        <v>93.558988136571415</v>
      </c>
    </row>
    <row r="2924" spans="2:3" x14ac:dyDescent="0.25">
      <c r="B2924" s="294">
        <v>2859</v>
      </c>
      <c r="C2924" s="295">
        <v>87.156439198819982</v>
      </c>
    </row>
    <row r="2925" spans="2:3" x14ac:dyDescent="0.25">
      <c r="B2925" s="294">
        <v>2860</v>
      </c>
      <c r="C2925" s="295">
        <v>95.706091205293788</v>
      </c>
    </row>
    <row r="2926" spans="2:3" x14ac:dyDescent="0.25">
      <c r="B2926" s="294">
        <v>2861</v>
      </c>
      <c r="C2926" s="295">
        <v>109.25516711849482</v>
      </c>
    </row>
    <row r="2927" spans="2:3" x14ac:dyDescent="0.25">
      <c r="B2927" s="294">
        <v>2862</v>
      </c>
      <c r="C2927" s="295">
        <v>133.88172761475624</v>
      </c>
    </row>
    <row r="2928" spans="2:3" x14ac:dyDescent="0.25">
      <c r="B2928" s="294">
        <v>2863</v>
      </c>
      <c r="C2928" s="295">
        <v>166.99599054780379</v>
      </c>
    </row>
    <row r="2929" spans="2:3" x14ac:dyDescent="0.25">
      <c r="B2929" s="294">
        <v>2864</v>
      </c>
      <c r="C2929" s="295">
        <v>91.291058329016295</v>
      </c>
    </row>
    <row r="2930" spans="2:3" x14ac:dyDescent="0.25">
      <c r="B2930" s="294">
        <v>2865</v>
      </c>
      <c r="C2930" s="295">
        <v>85.77576620248422</v>
      </c>
    </row>
    <row r="2931" spans="2:3" x14ac:dyDescent="0.25">
      <c r="B2931" s="294">
        <v>2866</v>
      </c>
      <c r="C2931" s="295">
        <v>190.63354357319764</v>
      </c>
    </row>
    <row r="2932" spans="2:3" x14ac:dyDescent="0.25">
      <c r="B2932" s="294">
        <v>2867</v>
      </c>
      <c r="C2932" s="295">
        <v>107.18868411070413</v>
      </c>
    </row>
    <row r="2933" spans="2:3" x14ac:dyDescent="0.25">
      <c r="B2933" s="294">
        <v>2868</v>
      </c>
      <c r="C2933" s="295">
        <v>126.56753872056159</v>
      </c>
    </row>
    <row r="2934" spans="2:3" x14ac:dyDescent="0.25">
      <c r="B2934" s="294">
        <v>2869</v>
      </c>
      <c r="C2934" s="295">
        <v>171.25051732668845</v>
      </c>
    </row>
    <row r="2935" spans="2:3" x14ac:dyDescent="0.25">
      <c r="B2935" s="294">
        <v>2870</v>
      </c>
      <c r="C2935" s="295">
        <v>143.74289118339021</v>
      </c>
    </row>
    <row r="2936" spans="2:3" x14ac:dyDescent="0.25">
      <c r="B2936" s="294">
        <v>2871</v>
      </c>
      <c r="C2936" s="295">
        <v>125.9525213342225</v>
      </c>
    </row>
    <row r="2937" spans="2:3" x14ac:dyDescent="0.25">
      <c r="B2937" s="294">
        <v>2872</v>
      </c>
      <c r="C2937" s="295">
        <v>96.454096512524671</v>
      </c>
    </row>
    <row r="2938" spans="2:3" x14ac:dyDescent="0.25">
      <c r="B2938" s="294">
        <v>2873</v>
      </c>
      <c r="C2938" s="295">
        <v>171.99004348603677</v>
      </c>
    </row>
    <row r="2939" spans="2:3" x14ac:dyDescent="0.25">
      <c r="B2939" s="294">
        <v>2874</v>
      </c>
      <c r="C2939" s="295">
        <v>113.70246024939037</v>
      </c>
    </row>
    <row r="2940" spans="2:3" x14ac:dyDescent="0.25">
      <c r="B2940" s="294">
        <v>2875</v>
      </c>
      <c r="C2940" s="295">
        <v>164.2032454602639</v>
      </c>
    </row>
    <row r="2941" spans="2:3" x14ac:dyDescent="0.25">
      <c r="B2941" s="294">
        <v>2876</v>
      </c>
      <c r="C2941" s="295">
        <v>164.10460200675095</v>
      </c>
    </row>
    <row r="2942" spans="2:3" x14ac:dyDescent="0.25">
      <c r="B2942" s="294">
        <v>2877</v>
      </c>
      <c r="C2942" s="295">
        <v>140.37008425000656</v>
      </c>
    </row>
    <row r="2943" spans="2:3" x14ac:dyDescent="0.25">
      <c r="B2943" s="294">
        <v>2878</v>
      </c>
      <c r="C2943" s="295">
        <v>140.66251136171746</v>
      </c>
    </row>
    <row r="2944" spans="2:3" x14ac:dyDescent="0.25">
      <c r="B2944" s="294">
        <v>2879</v>
      </c>
      <c r="C2944" s="295">
        <v>111.68334408522348</v>
      </c>
    </row>
    <row r="2945" spans="2:3" x14ac:dyDescent="0.25">
      <c r="B2945" s="294">
        <v>2880</v>
      </c>
      <c r="C2945" s="295">
        <v>95.325971011181906</v>
      </c>
    </row>
    <row r="2946" spans="2:3" x14ac:dyDescent="0.25">
      <c r="B2946" s="294">
        <v>2881</v>
      </c>
      <c r="C2946" s="295">
        <v>151.31738641598128</v>
      </c>
    </row>
    <row r="2947" spans="2:3" x14ac:dyDescent="0.25">
      <c r="B2947" s="294">
        <v>2882</v>
      </c>
      <c r="C2947" s="295">
        <v>175.99427781215496</v>
      </c>
    </row>
    <row r="2948" spans="2:3" x14ac:dyDescent="0.25">
      <c r="B2948" s="294">
        <v>2883</v>
      </c>
      <c r="C2948" s="295">
        <v>174.61221502148902</v>
      </c>
    </row>
    <row r="2949" spans="2:3" x14ac:dyDescent="0.25">
      <c r="B2949" s="294">
        <v>2884</v>
      </c>
      <c r="C2949" s="295">
        <v>195.51545119626365</v>
      </c>
    </row>
    <row r="2950" spans="2:3" x14ac:dyDescent="0.25">
      <c r="B2950" s="294">
        <v>2885</v>
      </c>
      <c r="C2950" s="295">
        <v>149.68572014295486</v>
      </c>
    </row>
    <row r="2951" spans="2:3" x14ac:dyDescent="0.25">
      <c r="B2951" s="294">
        <v>2886</v>
      </c>
      <c r="C2951" s="295">
        <v>108.11367482112048</v>
      </c>
    </row>
    <row r="2952" spans="2:3" x14ac:dyDescent="0.25">
      <c r="B2952" s="294">
        <v>2887</v>
      </c>
      <c r="C2952" s="295">
        <v>140.94089160796017</v>
      </c>
    </row>
    <row r="2953" spans="2:3" x14ac:dyDescent="0.25">
      <c r="B2953" s="294">
        <v>2888</v>
      </c>
      <c r="C2953" s="295">
        <v>153.54380402306754</v>
      </c>
    </row>
    <row r="2954" spans="2:3" x14ac:dyDescent="0.25">
      <c r="B2954" s="294">
        <v>2889</v>
      </c>
      <c r="C2954" s="295">
        <v>138.48110342855381</v>
      </c>
    </row>
    <row r="2955" spans="2:3" x14ac:dyDescent="0.25">
      <c r="B2955" s="294">
        <v>2890</v>
      </c>
      <c r="C2955" s="295">
        <v>97.574658155214934</v>
      </c>
    </row>
    <row r="2956" spans="2:3" x14ac:dyDescent="0.25">
      <c r="B2956" s="294">
        <v>2891</v>
      </c>
      <c r="C2956" s="295">
        <v>188.64933544045871</v>
      </c>
    </row>
    <row r="2957" spans="2:3" x14ac:dyDescent="0.25">
      <c r="B2957" s="294">
        <v>2892</v>
      </c>
      <c r="C2957" s="295">
        <v>153.65066771239105</v>
      </c>
    </row>
    <row r="2958" spans="2:3" x14ac:dyDescent="0.25">
      <c r="B2958" s="294">
        <v>2893</v>
      </c>
      <c r="C2958" s="295">
        <v>113.74335681254553</v>
      </c>
    </row>
    <row r="2959" spans="2:3" x14ac:dyDescent="0.25">
      <c r="B2959" s="294">
        <v>2894</v>
      </c>
      <c r="C2959" s="295">
        <v>112.01698358272418</v>
      </c>
    </row>
    <row r="2960" spans="2:3" x14ac:dyDescent="0.25">
      <c r="B2960" s="294">
        <v>2895</v>
      </c>
      <c r="C2960" s="295">
        <v>142.48552273553696</v>
      </c>
    </row>
    <row r="2961" spans="2:3" x14ac:dyDescent="0.25">
      <c r="B2961" s="294">
        <v>2896</v>
      </c>
      <c r="C2961" s="295">
        <v>102.20589830583222</v>
      </c>
    </row>
    <row r="2962" spans="2:3" x14ac:dyDescent="0.25">
      <c r="B2962" s="294">
        <v>2897</v>
      </c>
      <c r="C2962" s="295">
        <v>134.43339111003164</v>
      </c>
    </row>
    <row r="2963" spans="2:3" x14ac:dyDescent="0.25">
      <c r="B2963" s="294">
        <v>2898</v>
      </c>
      <c r="C2963" s="295">
        <v>128.8827180667343</v>
      </c>
    </row>
    <row r="2964" spans="2:3" x14ac:dyDescent="0.25">
      <c r="B2964" s="294">
        <v>2899</v>
      </c>
      <c r="C2964" s="295">
        <v>113.25895614190989</v>
      </c>
    </row>
    <row r="2965" spans="2:3" x14ac:dyDescent="0.25">
      <c r="B2965" s="294">
        <v>2900</v>
      </c>
      <c r="C2965" s="295">
        <v>110.88513678052942</v>
      </c>
    </row>
    <row r="2966" spans="2:3" x14ac:dyDescent="0.25">
      <c r="B2966" s="294">
        <v>2901</v>
      </c>
      <c r="C2966" s="295">
        <v>71.47769318817663</v>
      </c>
    </row>
    <row r="2967" spans="2:3" x14ac:dyDescent="0.25">
      <c r="B2967" s="294">
        <v>2902</v>
      </c>
      <c r="C2967" s="295">
        <v>151.64726765815911</v>
      </c>
    </row>
    <row r="2968" spans="2:3" x14ac:dyDescent="0.25">
      <c r="B2968" s="294">
        <v>2903</v>
      </c>
      <c r="C2968" s="295">
        <v>120.85628700275312</v>
      </c>
    </row>
    <row r="2969" spans="2:3" x14ac:dyDescent="0.25">
      <c r="B2969" s="294">
        <v>2904</v>
      </c>
      <c r="C2969" s="295">
        <v>149.63843092052383</v>
      </c>
    </row>
    <row r="2970" spans="2:3" x14ac:dyDescent="0.25">
      <c r="B2970" s="294">
        <v>2905</v>
      </c>
      <c r="C2970" s="295">
        <v>188.20988120553059</v>
      </c>
    </row>
    <row r="2971" spans="2:3" x14ac:dyDescent="0.25">
      <c r="B2971" s="294">
        <v>2906</v>
      </c>
      <c r="C2971" s="295">
        <v>76.790782505293279</v>
      </c>
    </row>
    <row r="2972" spans="2:3" x14ac:dyDescent="0.25">
      <c r="B2972" s="294">
        <v>2907</v>
      </c>
      <c r="C2972" s="295">
        <v>86.605748196698372</v>
      </c>
    </row>
    <row r="2973" spans="2:3" x14ac:dyDescent="0.25">
      <c r="B2973" s="294">
        <v>2908</v>
      </c>
      <c r="C2973" s="295">
        <v>119.7157240341909</v>
      </c>
    </row>
    <row r="2974" spans="2:3" x14ac:dyDescent="0.25">
      <c r="B2974" s="294">
        <v>2909</v>
      </c>
      <c r="C2974" s="295">
        <v>133.19902375998043</v>
      </c>
    </row>
    <row r="2975" spans="2:3" x14ac:dyDescent="0.25">
      <c r="B2975" s="294">
        <v>2910</v>
      </c>
      <c r="C2975" s="295">
        <v>138.45104119583283</v>
      </c>
    </row>
    <row r="2976" spans="2:3" x14ac:dyDescent="0.25">
      <c r="B2976" s="294">
        <v>2911</v>
      </c>
      <c r="C2976" s="295">
        <v>95.710993691129062</v>
      </c>
    </row>
    <row r="2977" spans="2:3" x14ac:dyDescent="0.25">
      <c r="B2977" s="294">
        <v>2912</v>
      </c>
      <c r="C2977" s="295">
        <v>117.93599530743211</v>
      </c>
    </row>
    <row r="2978" spans="2:3" x14ac:dyDescent="0.25">
      <c r="B2978" s="294">
        <v>2913</v>
      </c>
      <c r="C2978" s="295">
        <v>152.6190392192899</v>
      </c>
    </row>
    <row r="2979" spans="2:3" x14ac:dyDescent="0.25">
      <c r="B2979" s="294">
        <v>2914</v>
      </c>
      <c r="C2979" s="295">
        <v>209.96575474183774</v>
      </c>
    </row>
    <row r="2980" spans="2:3" x14ac:dyDescent="0.25">
      <c r="B2980" s="294">
        <v>2915</v>
      </c>
      <c r="C2980" s="295">
        <v>101.22404921558314</v>
      </c>
    </row>
    <row r="2981" spans="2:3" x14ac:dyDescent="0.25">
      <c r="B2981" s="294">
        <v>2916</v>
      </c>
      <c r="C2981" s="295">
        <v>168.08476331289722</v>
      </c>
    </row>
    <row r="2982" spans="2:3" x14ac:dyDescent="0.25">
      <c r="B2982" s="294">
        <v>2917</v>
      </c>
      <c r="C2982" s="295">
        <v>162.85906932192734</v>
      </c>
    </row>
    <row r="2983" spans="2:3" x14ac:dyDescent="0.25">
      <c r="B2983" s="294">
        <v>2918</v>
      </c>
      <c r="C2983" s="295">
        <v>191.06847503995027</v>
      </c>
    </row>
    <row r="2984" spans="2:3" x14ac:dyDescent="0.25">
      <c r="B2984" s="294">
        <v>2919</v>
      </c>
      <c r="C2984" s="295">
        <v>114.87364574831335</v>
      </c>
    </row>
    <row r="2985" spans="2:3" x14ac:dyDescent="0.25">
      <c r="B2985" s="294">
        <v>2920</v>
      </c>
      <c r="C2985" s="295">
        <v>135.19741464435759</v>
      </c>
    </row>
    <row r="2986" spans="2:3" x14ac:dyDescent="0.25">
      <c r="B2986" s="294">
        <v>2921</v>
      </c>
      <c r="C2986" s="295">
        <v>160.87754767656571</v>
      </c>
    </row>
    <row r="2987" spans="2:3" x14ac:dyDescent="0.25">
      <c r="B2987" s="294">
        <v>2922</v>
      </c>
      <c r="C2987" s="295">
        <v>156.05981635523085</v>
      </c>
    </row>
    <row r="2988" spans="2:3" x14ac:dyDescent="0.25">
      <c r="B2988" s="294">
        <v>2923</v>
      </c>
      <c r="C2988" s="295">
        <v>145.05398602760238</v>
      </c>
    </row>
    <row r="2989" spans="2:3" x14ac:dyDescent="0.25">
      <c r="B2989" s="294">
        <v>2924</v>
      </c>
      <c r="C2989" s="295">
        <v>144.47622030864198</v>
      </c>
    </row>
    <row r="2990" spans="2:3" x14ac:dyDescent="0.25">
      <c r="B2990" s="294">
        <v>2925</v>
      </c>
      <c r="C2990" s="295">
        <v>144.77232239945371</v>
      </c>
    </row>
    <row r="2991" spans="2:3" x14ac:dyDescent="0.25">
      <c r="B2991" s="294">
        <v>2926</v>
      </c>
      <c r="C2991" s="295">
        <v>116.36464161810646</v>
      </c>
    </row>
    <row r="2992" spans="2:3" x14ac:dyDescent="0.25">
      <c r="B2992" s="294">
        <v>2927</v>
      </c>
      <c r="C2992" s="295">
        <v>101.78294143685633</v>
      </c>
    </row>
    <row r="2993" spans="2:3" x14ac:dyDescent="0.25">
      <c r="B2993" s="294">
        <v>2928</v>
      </c>
      <c r="C2993" s="295">
        <v>188.67493957311842</v>
      </c>
    </row>
    <row r="2994" spans="2:3" x14ac:dyDescent="0.25">
      <c r="B2994" s="294">
        <v>2929</v>
      </c>
      <c r="C2994" s="295">
        <v>143.17937812638399</v>
      </c>
    </row>
    <row r="2995" spans="2:3" x14ac:dyDescent="0.25">
      <c r="B2995" s="294">
        <v>2930</v>
      </c>
      <c r="C2995" s="295">
        <v>138.09184926253056</v>
      </c>
    </row>
    <row r="2996" spans="2:3" x14ac:dyDescent="0.25">
      <c r="B2996" s="294">
        <v>2931</v>
      </c>
      <c r="C2996" s="295">
        <v>151.20346154384231</v>
      </c>
    </row>
    <row r="2997" spans="2:3" x14ac:dyDescent="0.25">
      <c r="B2997" s="294">
        <v>2932</v>
      </c>
      <c r="C2997" s="295">
        <v>98.140364090690895</v>
      </c>
    </row>
    <row r="2998" spans="2:3" x14ac:dyDescent="0.25">
      <c r="B2998" s="294">
        <v>2933</v>
      </c>
      <c r="C2998" s="295">
        <v>110.5367972167669</v>
      </c>
    </row>
    <row r="2999" spans="2:3" x14ac:dyDescent="0.25">
      <c r="B2999" s="294">
        <v>2934</v>
      </c>
      <c r="C2999" s="295">
        <v>120.36007896914222</v>
      </c>
    </row>
    <row r="3000" spans="2:3" x14ac:dyDescent="0.25">
      <c r="B3000" s="294">
        <v>2935</v>
      </c>
      <c r="C3000" s="295">
        <v>179.78638669407357</v>
      </c>
    </row>
    <row r="3001" spans="2:3" x14ac:dyDescent="0.25">
      <c r="B3001" s="294">
        <v>2936</v>
      </c>
      <c r="C3001" s="295">
        <v>151.33489925019094</v>
      </c>
    </row>
    <row r="3002" spans="2:3" x14ac:dyDescent="0.25">
      <c r="B3002" s="294">
        <v>2937</v>
      </c>
      <c r="C3002" s="295">
        <v>209.36530318621033</v>
      </c>
    </row>
    <row r="3003" spans="2:3" x14ac:dyDescent="0.25">
      <c r="B3003" s="294">
        <v>2938</v>
      </c>
      <c r="C3003" s="295">
        <v>144.53842081377209</v>
      </c>
    </row>
    <row r="3004" spans="2:3" x14ac:dyDescent="0.25">
      <c r="B3004" s="294">
        <v>2939</v>
      </c>
      <c r="C3004" s="295">
        <v>160.11907032434138</v>
      </c>
    </row>
    <row r="3005" spans="2:3" x14ac:dyDescent="0.25">
      <c r="B3005" s="294">
        <v>2940</v>
      </c>
      <c r="C3005" s="295">
        <v>124.67734397607225</v>
      </c>
    </row>
    <row r="3006" spans="2:3" x14ac:dyDescent="0.25">
      <c r="B3006" s="294">
        <v>2941</v>
      </c>
      <c r="C3006" s="295">
        <v>109.01578141302038</v>
      </c>
    </row>
    <row r="3007" spans="2:3" x14ac:dyDescent="0.25">
      <c r="B3007" s="294">
        <v>2942</v>
      </c>
      <c r="C3007" s="295">
        <v>80.190876944899259</v>
      </c>
    </row>
    <row r="3008" spans="2:3" x14ac:dyDescent="0.25">
      <c r="B3008" s="294">
        <v>2943</v>
      </c>
      <c r="C3008" s="295">
        <v>104.87646706522685</v>
      </c>
    </row>
    <row r="3009" spans="2:3" x14ac:dyDescent="0.25">
      <c r="B3009" s="294">
        <v>2944</v>
      </c>
      <c r="C3009" s="295">
        <v>104.80383873846009</v>
      </c>
    </row>
    <row r="3010" spans="2:3" x14ac:dyDescent="0.25">
      <c r="B3010" s="294">
        <v>2945</v>
      </c>
      <c r="C3010" s="295">
        <v>178.93404729500622</v>
      </c>
    </row>
    <row r="3011" spans="2:3" x14ac:dyDescent="0.25">
      <c r="B3011" s="294">
        <v>2946</v>
      </c>
      <c r="C3011" s="295">
        <v>119.09279503820633</v>
      </c>
    </row>
    <row r="3012" spans="2:3" x14ac:dyDescent="0.25">
      <c r="B3012" s="294">
        <v>2947</v>
      </c>
      <c r="C3012" s="295">
        <v>148.37386640042891</v>
      </c>
    </row>
    <row r="3013" spans="2:3" x14ac:dyDescent="0.25">
      <c r="B3013" s="294">
        <v>2948</v>
      </c>
      <c r="C3013" s="295">
        <v>137.39301249856373</v>
      </c>
    </row>
    <row r="3014" spans="2:3" x14ac:dyDescent="0.25">
      <c r="B3014" s="294">
        <v>2949</v>
      </c>
      <c r="C3014" s="295">
        <v>209.1377285390347</v>
      </c>
    </row>
    <row r="3015" spans="2:3" x14ac:dyDescent="0.25">
      <c r="B3015" s="294">
        <v>2950</v>
      </c>
      <c r="C3015" s="295">
        <v>115.03661827620267</v>
      </c>
    </row>
    <row r="3016" spans="2:3" x14ac:dyDescent="0.25">
      <c r="B3016" s="294">
        <v>2951</v>
      </c>
      <c r="C3016" s="295">
        <v>173.14386743733019</v>
      </c>
    </row>
    <row r="3017" spans="2:3" x14ac:dyDescent="0.25">
      <c r="B3017" s="294">
        <v>2952</v>
      </c>
      <c r="C3017" s="295">
        <v>144.82217256441601</v>
      </c>
    </row>
    <row r="3018" spans="2:3" x14ac:dyDescent="0.25">
      <c r="B3018" s="294">
        <v>2953</v>
      </c>
      <c r="C3018" s="295">
        <v>131.76478512364901</v>
      </c>
    </row>
    <row r="3019" spans="2:3" x14ac:dyDescent="0.25">
      <c r="B3019" s="294">
        <v>2954</v>
      </c>
      <c r="C3019" s="295">
        <v>127.73443029430562</v>
      </c>
    </row>
    <row r="3020" spans="2:3" x14ac:dyDescent="0.25">
      <c r="B3020" s="294">
        <v>2955</v>
      </c>
      <c r="C3020" s="295">
        <v>134.61306223896517</v>
      </c>
    </row>
    <row r="3021" spans="2:3" x14ac:dyDescent="0.25">
      <c r="B3021" s="294">
        <v>2956</v>
      </c>
      <c r="C3021" s="295">
        <v>165.52524159338446</v>
      </c>
    </row>
    <row r="3022" spans="2:3" x14ac:dyDescent="0.25">
      <c r="B3022" s="294">
        <v>2957</v>
      </c>
      <c r="C3022" s="295">
        <v>125.03296895133664</v>
      </c>
    </row>
    <row r="3023" spans="2:3" x14ac:dyDescent="0.25">
      <c r="B3023" s="294">
        <v>2958</v>
      </c>
      <c r="C3023" s="295">
        <v>143.07739610113509</v>
      </c>
    </row>
    <row r="3024" spans="2:3" x14ac:dyDescent="0.25">
      <c r="B3024" s="294">
        <v>2959</v>
      </c>
      <c r="C3024" s="295">
        <v>116.8472820048172</v>
      </c>
    </row>
    <row r="3025" spans="2:3" x14ac:dyDescent="0.25">
      <c r="B3025" s="294">
        <v>2960</v>
      </c>
      <c r="C3025" s="295">
        <v>74.376165512395644</v>
      </c>
    </row>
    <row r="3026" spans="2:3" x14ac:dyDescent="0.25">
      <c r="B3026" s="294">
        <v>2961</v>
      </c>
      <c r="C3026" s="295">
        <v>152.30892839188368</v>
      </c>
    </row>
    <row r="3027" spans="2:3" x14ac:dyDescent="0.25">
      <c r="B3027" s="294">
        <v>2962</v>
      </c>
      <c r="C3027" s="295">
        <v>96.91993952465171</v>
      </c>
    </row>
    <row r="3028" spans="2:3" x14ac:dyDescent="0.25">
      <c r="B3028" s="294">
        <v>2963</v>
      </c>
      <c r="C3028" s="295">
        <v>100.73028672776618</v>
      </c>
    </row>
    <row r="3029" spans="2:3" x14ac:dyDescent="0.25">
      <c r="B3029" s="294">
        <v>2964</v>
      </c>
      <c r="C3029" s="295">
        <v>124.21719950059669</v>
      </c>
    </row>
    <row r="3030" spans="2:3" x14ac:dyDescent="0.25">
      <c r="B3030" s="294">
        <v>2965</v>
      </c>
      <c r="C3030" s="295">
        <v>125.92037269775756</v>
      </c>
    </row>
    <row r="3031" spans="2:3" x14ac:dyDescent="0.25">
      <c r="B3031" s="294">
        <v>2966</v>
      </c>
      <c r="C3031" s="295">
        <v>158.55108701283262</v>
      </c>
    </row>
    <row r="3032" spans="2:3" x14ac:dyDescent="0.25">
      <c r="B3032" s="294">
        <v>2967</v>
      </c>
      <c r="C3032" s="295">
        <v>189.15722600812475</v>
      </c>
    </row>
    <row r="3033" spans="2:3" x14ac:dyDescent="0.25">
      <c r="B3033" s="294">
        <v>2968</v>
      </c>
      <c r="C3033" s="295">
        <v>162.3403946736363</v>
      </c>
    </row>
    <row r="3034" spans="2:3" x14ac:dyDescent="0.25">
      <c r="B3034" s="294">
        <v>2969</v>
      </c>
      <c r="C3034" s="295">
        <v>143.54023082860388</v>
      </c>
    </row>
    <row r="3035" spans="2:3" x14ac:dyDescent="0.25">
      <c r="B3035" s="294">
        <v>2970</v>
      </c>
      <c r="C3035" s="295">
        <v>151.21237879041189</v>
      </c>
    </row>
    <row r="3036" spans="2:3" x14ac:dyDescent="0.25">
      <c r="B3036" s="294">
        <v>2971</v>
      </c>
      <c r="C3036" s="295">
        <v>165.07237959665116</v>
      </c>
    </row>
    <row r="3037" spans="2:3" x14ac:dyDescent="0.25">
      <c r="B3037" s="294">
        <v>2972</v>
      </c>
      <c r="C3037" s="295">
        <v>124.97170587416744</v>
      </c>
    </row>
    <row r="3038" spans="2:3" x14ac:dyDescent="0.25">
      <c r="B3038" s="294">
        <v>2973</v>
      </c>
      <c r="C3038" s="295">
        <v>149.42932244848978</v>
      </c>
    </row>
    <row r="3039" spans="2:3" x14ac:dyDescent="0.25">
      <c r="B3039" s="294">
        <v>2974</v>
      </c>
      <c r="C3039" s="295">
        <v>116.99067620566359</v>
      </c>
    </row>
    <row r="3040" spans="2:3" x14ac:dyDescent="0.25">
      <c r="B3040" s="294">
        <v>2975</v>
      </c>
      <c r="C3040" s="295">
        <v>98.562487216344181</v>
      </c>
    </row>
    <row r="3041" spans="2:3" x14ac:dyDescent="0.25">
      <c r="B3041" s="294">
        <v>2976</v>
      </c>
      <c r="C3041" s="295">
        <v>118.549910677439</v>
      </c>
    </row>
    <row r="3042" spans="2:3" x14ac:dyDescent="0.25">
      <c r="B3042" s="294">
        <v>2977</v>
      </c>
      <c r="C3042" s="295">
        <v>157.437885414167</v>
      </c>
    </row>
    <row r="3043" spans="2:3" x14ac:dyDescent="0.25">
      <c r="B3043" s="294">
        <v>2978</v>
      </c>
      <c r="C3043" s="295">
        <v>216.20741560333349</v>
      </c>
    </row>
    <row r="3044" spans="2:3" x14ac:dyDescent="0.25">
      <c r="B3044" s="294">
        <v>2979</v>
      </c>
      <c r="C3044" s="295">
        <v>113.8184014020427</v>
      </c>
    </row>
    <row r="3045" spans="2:3" x14ac:dyDescent="0.25">
      <c r="B3045" s="294">
        <v>2980</v>
      </c>
      <c r="C3045" s="295">
        <v>121.17769112068009</v>
      </c>
    </row>
    <row r="3046" spans="2:3" x14ac:dyDescent="0.25">
      <c r="B3046" s="294">
        <v>2981</v>
      </c>
      <c r="C3046" s="295">
        <v>111.89061400073079</v>
      </c>
    </row>
    <row r="3047" spans="2:3" x14ac:dyDescent="0.25">
      <c r="B3047" s="294">
        <v>2982</v>
      </c>
      <c r="C3047" s="295">
        <v>154.7549183374708</v>
      </c>
    </row>
    <row r="3048" spans="2:3" x14ac:dyDescent="0.25">
      <c r="B3048" s="294">
        <v>2983</v>
      </c>
      <c r="C3048" s="295">
        <v>95.340832587704739</v>
      </c>
    </row>
    <row r="3049" spans="2:3" x14ac:dyDescent="0.25">
      <c r="B3049" s="294">
        <v>2984</v>
      </c>
      <c r="C3049" s="295">
        <v>141.42179136463974</v>
      </c>
    </row>
    <row r="3050" spans="2:3" x14ac:dyDescent="0.25">
      <c r="B3050" s="294">
        <v>2985</v>
      </c>
      <c r="C3050" s="295">
        <v>162.05021317273957</v>
      </c>
    </row>
    <row r="3051" spans="2:3" x14ac:dyDescent="0.25">
      <c r="B3051" s="294">
        <v>2986</v>
      </c>
      <c r="C3051" s="295">
        <v>134.27158504313292</v>
      </c>
    </row>
    <row r="3052" spans="2:3" x14ac:dyDescent="0.25">
      <c r="B3052" s="294">
        <v>2987</v>
      </c>
      <c r="C3052" s="295">
        <v>106.61309429508673</v>
      </c>
    </row>
    <row r="3053" spans="2:3" x14ac:dyDescent="0.25">
      <c r="B3053" s="294">
        <v>2988</v>
      </c>
      <c r="C3053" s="295">
        <v>64.092408543608883</v>
      </c>
    </row>
    <row r="3054" spans="2:3" x14ac:dyDescent="0.25">
      <c r="B3054" s="294">
        <v>2989</v>
      </c>
      <c r="C3054" s="295">
        <v>170.31281770271622</v>
      </c>
    </row>
    <row r="3055" spans="2:3" x14ac:dyDescent="0.25">
      <c r="B3055" s="294">
        <v>2990</v>
      </c>
      <c r="C3055" s="295">
        <v>143.29170655039286</v>
      </c>
    </row>
    <row r="3056" spans="2:3" x14ac:dyDescent="0.25">
      <c r="B3056" s="294">
        <v>2991</v>
      </c>
      <c r="C3056" s="295">
        <v>176.91730128359842</v>
      </c>
    </row>
    <row r="3057" spans="2:3" x14ac:dyDescent="0.25">
      <c r="B3057" s="294">
        <v>2992</v>
      </c>
      <c r="C3057" s="295">
        <v>113.41077152910856</v>
      </c>
    </row>
    <row r="3058" spans="2:3" x14ac:dyDescent="0.25">
      <c r="B3058" s="294">
        <v>2993</v>
      </c>
      <c r="C3058" s="295">
        <v>142.7887219012749</v>
      </c>
    </row>
    <row r="3059" spans="2:3" x14ac:dyDescent="0.25">
      <c r="B3059" s="294">
        <v>2994</v>
      </c>
      <c r="C3059" s="295">
        <v>92.411589141861469</v>
      </c>
    </row>
    <row r="3060" spans="2:3" x14ac:dyDescent="0.25">
      <c r="B3060" s="294">
        <v>2995</v>
      </c>
      <c r="C3060" s="295">
        <v>126.01673265929966</v>
      </c>
    </row>
    <row r="3061" spans="2:3" x14ac:dyDescent="0.25">
      <c r="B3061" s="294">
        <v>2996</v>
      </c>
      <c r="C3061" s="295">
        <v>157.79868416989916</v>
      </c>
    </row>
    <row r="3062" spans="2:3" x14ac:dyDescent="0.25">
      <c r="B3062" s="294">
        <v>2997</v>
      </c>
      <c r="C3062" s="295">
        <v>150.7683510095147</v>
      </c>
    </row>
    <row r="3063" spans="2:3" x14ac:dyDescent="0.25">
      <c r="B3063" s="294">
        <v>2998</v>
      </c>
      <c r="C3063" s="295">
        <v>157.04733776189758</v>
      </c>
    </row>
    <row r="3064" spans="2:3" x14ac:dyDescent="0.25">
      <c r="B3064" s="294">
        <v>2999</v>
      </c>
      <c r="C3064" s="295">
        <v>211.31801056607159</v>
      </c>
    </row>
    <row r="3065" spans="2:3" x14ac:dyDescent="0.25">
      <c r="B3065" s="294">
        <v>3000</v>
      </c>
      <c r="C3065" s="295">
        <v>97.326399735774771</v>
      </c>
    </row>
    <row r="3066" spans="2:3" x14ac:dyDescent="0.25">
      <c r="B3066" s="294">
        <v>3001</v>
      </c>
      <c r="C3066" s="295">
        <v>103.73287835529689</v>
      </c>
    </row>
    <row r="3067" spans="2:3" x14ac:dyDescent="0.25">
      <c r="B3067" s="294">
        <v>3002</v>
      </c>
      <c r="C3067" s="295">
        <v>135.003825849843</v>
      </c>
    </row>
    <row r="3068" spans="2:3" x14ac:dyDescent="0.25">
      <c r="B3068" s="294">
        <v>3003</v>
      </c>
      <c r="C3068" s="295">
        <v>169.39616711205608</v>
      </c>
    </row>
    <row r="3069" spans="2:3" x14ac:dyDescent="0.25">
      <c r="B3069" s="294">
        <v>3004</v>
      </c>
      <c r="C3069" s="295">
        <v>166.25122751060718</v>
      </c>
    </row>
    <row r="3070" spans="2:3" x14ac:dyDescent="0.25">
      <c r="B3070" s="294">
        <v>3005</v>
      </c>
      <c r="C3070" s="295">
        <v>116.36503825959701</v>
      </c>
    </row>
    <row r="3071" spans="2:3" x14ac:dyDescent="0.25">
      <c r="B3071" s="294">
        <v>3006</v>
      </c>
      <c r="C3071" s="295">
        <v>81.342505743600256</v>
      </c>
    </row>
    <row r="3072" spans="2:3" x14ac:dyDescent="0.25">
      <c r="B3072" s="294">
        <v>3007</v>
      </c>
      <c r="C3072" s="295">
        <v>124.59888861246792</v>
      </c>
    </row>
    <row r="3073" spans="2:3" x14ac:dyDescent="0.25">
      <c r="B3073" s="294">
        <v>3008</v>
      </c>
      <c r="C3073" s="295">
        <v>203.82139783427661</v>
      </c>
    </row>
    <row r="3074" spans="2:3" x14ac:dyDescent="0.25">
      <c r="B3074" s="294">
        <v>3009</v>
      </c>
      <c r="C3074" s="295">
        <v>168.13347885687801</v>
      </c>
    </row>
    <row r="3075" spans="2:3" x14ac:dyDescent="0.25">
      <c r="B3075" s="294">
        <v>3010</v>
      </c>
      <c r="C3075" s="295">
        <v>127.84050274424352</v>
      </c>
    </row>
    <row r="3076" spans="2:3" x14ac:dyDescent="0.25">
      <c r="B3076" s="294">
        <v>3011</v>
      </c>
      <c r="C3076" s="295">
        <v>132.47242416410856</v>
      </c>
    </row>
    <row r="3077" spans="2:3" x14ac:dyDescent="0.25">
      <c r="B3077" s="294">
        <v>3012</v>
      </c>
      <c r="C3077" s="295">
        <v>148.34843533892001</v>
      </c>
    </row>
    <row r="3078" spans="2:3" x14ac:dyDescent="0.25">
      <c r="B3078" s="294">
        <v>3013</v>
      </c>
      <c r="C3078" s="295">
        <v>136.5340280612271</v>
      </c>
    </row>
    <row r="3079" spans="2:3" x14ac:dyDescent="0.25">
      <c r="B3079" s="294">
        <v>3014</v>
      </c>
      <c r="C3079" s="295">
        <v>119.58066189572278</v>
      </c>
    </row>
    <row r="3080" spans="2:3" x14ac:dyDescent="0.25">
      <c r="B3080" s="294">
        <v>3015</v>
      </c>
      <c r="C3080" s="295">
        <v>92.966099055053064</v>
      </c>
    </row>
    <row r="3081" spans="2:3" x14ac:dyDescent="0.25">
      <c r="B3081" s="294">
        <v>3016</v>
      </c>
      <c r="C3081" s="295">
        <v>121.47394807044441</v>
      </c>
    </row>
    <row r="3082" spans="2:3" x14ac:dyDescent="0.25">
      <c r="B3082" s="294">
        <v>3017</v>
      </c>
      <c r="C3082" s="295">
        <v>135.54757355164139</v>
      </c>
    </row>
    <row r="3083" spans="2:3" x14ac:dyDescent="0.25">
      <c r="B3083" s="294">
        <v>3018</v>
      </c>
      <c r="C3083" s="295">
        <v>138.42168958658624</v>
      </c>
    </row>
    <row r="3084" spans="2:3" x14ac:dyDescent="0.25">
      <c r="B3084" s="294">
        <v>3019</v>
      </c>
      <c r="C3084" s="295">
        <v>226.45131640065352</v>
      </c>
    </row>
    <row r="3085" spans="2:3" x14ac:dyDescent="0.25">
      <c r="B3085" s="294">
        <v>3020</v>
      </c>
      <c r="C3085" s="295">
        <v>87.718527848916622</v>
      </c>
    </row>
    <row r="3086" spans="2:3" x14ac:dyDescent="0.25">
      <c r="B3086" s="294">
        <v>3021</v>
      </c>
      <c r="C3086" s="295">
        <v>140.489553304949</v>
      </c>
    </row>
    <row r="3087" spans="2:3" x14ac:dyDescent="0.25">
      <c r="B3087" s="294">
        <v>3022</v>
      </c>
      <c r="C3087" s="295">
        <v>128.66597336908268</v>
      </c>
    </row>
    <row r="3088" spans="2:3" x14ac:dyDescent="0.25">
      <c r="B3088" s="294">
        <v>3023</v>
      </c>
      <c r="C3088" s="295">
        <v>127.12460115227061</v>
      </c>
    </row>
    <row r="3089" spans="2:3" x14ac:dyDescent="0.25">
      <c r="B3089" s="294">
        <v>3024</v>
      </c>
      <c r="C3089" s="295">
        <v>117.893729384521</v>
      </c>
    </row>
    <row r="3090" spans="2:3" x14ac:dyDescent="0.25">
      <c r="B3090" s="294">
        <v>3025</v>
      </c>
      <c r="C3090" s="295">
        <v>107.04954569724556</v>
      </c>
    </row>
    <row r="3091" spans="2:3" x14ac:dyDescent="0.25">
      <c r="B3091" s="294">
        <v>3026</v>
      </c>
      <c r="C3091" s="295">
        <v>114.67995101026082</v>
      </c>
    </row>
    <row r="3092" spans="2:3" x14ac:dyDescent="0.25">
      <c r="B3092" s="294">
        <v>3027</v>
      </c>
      <c r="C3092" s="295">
        <v>84.603070358774204</v>
      </c>
    </row>
    <row r="3093" spans="2:3" x14ac:dyDescent="0.25">
      <c r="B3093" s="294">
        <v>3028</v>
      </c>
      <c r="C3093" s="295">
        <v>145.11976554654362</v>
      </c>
    </row>
    <row r="3094" spans="2:3" x14ac:dyDescent="0.25">
      <c r="B3094" s="294">
        <v>3029</v>
      </c>
      <c r="C3094" s="295">
        <v>102.4965147475455</v>
      </c>
    </row>
    <row r="3095" spans="2:3" x14ac:dyDescent="0.25">
      <c r="B3095" s="294">
        <v>3030</v>
      </c>
      <c r="C3095" s="295">
        <v>108.70394462038112</v>
      </c>
    </row>
    <row r="3096" spans="2:3" x14ac:dyDescent="0.25">
      <c r="B3096" s="294">
        <v>3031</v>
      </c>
      <c r="C3096" s="295">
        <v>143.02144923937777</v>
      </c>
    </row>
    <row r="3097" spans="2:3" x14ac:dyDescent="0.25">
      <c r="B3097" s="294">
        <v>3032</v>
      </c>
      <c r="C3097" s="295">
        <v>141.75214686105625</v>
      </c>
    </row>
    <row r="3098" spans="2:3" x14ac:dyDescent="0.25">
      <c r="B3098" s="294">
        <v>3033</v>
      </c>
      <c r="C3098" s="295">
        <v>139.97207675193062</v>
      </c>
    </row>
    <row r="3099" spans="2:3" x14ac:dyDescent="0.25">
      <c r="B3099" s="294">
        <v>3034</v>
      </c>
      <c r="C3099" s="295">
        <v>143.58488217203927</v>
      </c>
    </row>
    <row r="3100" spans="2:3" x14ac:dyDescent="0.25">
      <c r="B3100" s="294">
        <v>3035</v>
      </c>
      <c r="C3100" s="295">
        <v>155.12731856959149</v>
      </c>
    </row>
    <row r="3101" spans="2:3" x14ac:dyDescent="0.25">
      <c r="B3101" s="294">
        <v>3036</v>
      </c>
      <c r="C3101" s="295">
        <v>92.821193371908336</v>
      </c>
    </row>
    <row r="3102" spans="2:3" x14ac:dyDescent="0.25">
      <c r="B3102" s="294">
        <v>3037</v>
      </c>
      <c r="C3102" s="295">
        <v>154.53876826454268</v>
      </c>
    </row>
    <row r="3103" spans="2:3" x14ac:dyDescent="0.25">
      <c r="B3103" s="294">
        <v>3038</v>
      </c>
      <c r="C3103" s="295">
        <v>144.6766617255264</v>
      </c>
    </row>
    <row r="3104" spans="2:3" x14ac:dyDescent="0.25">
      <c r="B3104" s="294">
        <v>3039</v>
      </c>
      <c r="C3104" s="295">
        <v>154.73520567606232</v>
      </c>
    </row>
    <row r="3105" spans="2:3" x14ac:dyDescent="0.25">
      <c r="B3105" s="294">
        <v>3040</v>
      </c>
      <c r="C3105" s="295">
        <v>188.83825092607765</v>
      </c>
    </row>
    <row r="3106" spans="2:3" x14ac:dyDescent="0.25">
      <c r="B3106" s="294">
        <v>3041</v>
      </c>
      <c r="C3106" s="295">
        <v>89.950604312169176</v>
      </c>
    </row>
    <row r="3107" spans="2:3" x14ac:dyDescent="0.25">
      <c r="B3107" s="294">
        <v>3042</v>
      </c>
      <c r="C3107" s="295">
        <v>161.96042590956364</v>
      </c>
    </row>
    <row r="3108" spans="2:3" x14ac:dyDescent="0.25">
      <c r="B3108" s="294">
        <v>3043</v>
      </c>
      <c r="C3108" s="295">
        <v>168.98063692992781</v>
      </c>
    </row>
    <row r="3109" spans="2:3" x14ac:dyDescent="0.25">
      <c r="B3109" s="294">
        <v>3044</v>
      </c>
      <c r="C3109" s="295">
        <v>91.869692409052419</v>
      </c>
    </row>
    <row r="3110" spans="2:3" x14ac:dyDescent="0.25">
      <c r="B3110" s="294">
        <v>3045</v>
      </c>
      <c r="C3110" s="295">
        <v>120.87914504870861</v>
      </c>
    </row>
    <row r="3111" spans="2:3" x14ac:dyDescent="0.25">
      <c r="B3111" s="294">
        <v>3046</v>
      </c>
      <c r="C3111" s="295">
        <v>119.8760032935418</v>
      </c>
    </row>
    <row r="3112" spans="2:3" x14ac:dyDescent="0.25">
      <c r="B3112" s="294">
        <v>3047</v>
      </c>
      <c r="C3112" s="295">
        <v>186.07931372528247</v>
      </c>
    </row>
    <row r="3113" spans="2:3" x14ac:dyDescent="0.25">
      <c r="B3113" s="294">
        <v>3048</v>
      </c>
      <c r="C3113" s="295">
        <v>156.03056209076965</v>
      </c>
    </row>
    <row r="3114" spans="2:3" x14ac:dyDescent="0.25">
      <c r="B3114" s="294">
        <v>3049</v>
      </c>
      <c r="C3114" s="295">
        <v>147.17534299488682</v>
      </c>
    </row>
    <row r="3115" spans="2:3" x14ac:dyDescent="0.25">
      <c r="B3115" s="294">
        <v>3050</v>
      </c>
      <c r="C3115" s="295">
        <v>138.75504024383292</v>
      </c>
    </row>
    <row r="3116" spans="2:3" x14ac:dyDescent="0.25">
      <c r="B3116" s="294">
        <v>3051</v>
      </c>
      <c r="C3116" s="295">
        <v>119.59998632437336</v>
      </c>
    </row>
    <row r="3117" spans="2:3" x14ac:dyDescent="0.25">
      <c r="B3117" s="294">
        <v>3052</v>
      </c>
      <c r="C3117" s="295">
        <v>107.5881443972971</v>
      </c>
    </row>
    <row r="3118" spans="2:3" x14ac:dyDescent="0.25">
      <c r="B3118" s="294">
        <v>3053</v>
      </c>
      <c r="C3118" s="295">
        <v>97.763813959158284</v>
      </c>
    </row>
    <row r="3119" spans="2:3" x14ac:dyDescent="0.25">
      <c r="B3119" s="294">
        <v>3054</v>
      </c>
      <c r="C3119" s="295">
        <v>143.2016007705779</v>
      </c>
    </row>
    <row r="3120" spans="2:3" x14ac:dyDescent="0.25">
      <c r="B3120" s="294">
        <v>3055</v>
      </c>
      <c r="C3120" s="295">
        <v>133.15527933189372</v>
      </c>
    </row>
    <row r="3121" spans="2:3" x14ac:dyDescent="0.25">
      <c r="B3121" s="294">
        <v>3056</v>
      </c>
      <c r="C3121" s="295">
        <v>81.609913334961718</v>
      </c>
    </row>
    <row r="3122" spans="2:3" x14ac:dyDescent="0.25">
      <c r="B3122" s="294">
        <v>3057</v>
      </c>
      <c r="C3122" s="295">
        <v>152.04161466776705</v>
      </c>
    </row>
    <row r="3123" spans="2:3" x14ac:dyDescent="0.25">
      <c r="B3123" s="294">
        <v>3058</v>
      </c>
      <c r="C3123" s="295">
        <v>123.91073468300689</v>
      </c>
    </row>
    <row r="3124" spans="2:3" x14ac:dyDescent="0.25">
      <c r="B3124" s="294">
        <v>3059</v>
      </c>
      <c r="C3124" s="295">
        <v>128.9748550686391</v>
      </c>
    </row>
    <row r="3125" spans="2:3" x14ac:dyDescent="0.25">
      <c r="B3125" s="294">
        <v>3060</v>
      </c>
      <c r="C3125" s="295">
        <v>115.4965364774429</v>
      </c>
    </row>
    <row r="3126" spans="2:3" x14ac:dyDescent="0.25">
      <c r="B3126" s="294">
        <v>3061</v>
      </c>
      <c r="C3126" s="295">
        <v>189.5628010068815</v>
      </c>
    </row>
    <row r="3127" spans="2:3" x14ac:dyDescent="0.25">
      <c r="B3127" s="294">
        <v>3062</v>
      </c>
      <c r="C3127" s="295">
        <v>178.88470365863046</v>
      </c>
    </row>
    <row r="3128" spans="2:3" x14ac:dyDescent="0.25">
      <c r="B3128" s="294">
        <v>3063</v>
      </c>
      <c r="C3128" s="295">
        <v>89.259503266834201</v>
      </c>
    </row>
    <row r="3129" spans="2:3" x14ac:dyDescent="0.25">
      <c r="B3129" s="294">
        <v>3064</v>
      </c>
      <c r="C3129" s="295">
        <v>126.58458394001023</v>
      </c>
    </row>
    <row r="3130" spans="2:3" x14ac:dyDescent="0.25">
      <c r="B3130" s="294">
        <v>3065</v>
      </c>
      <c r="C3130" s="295">
        <v>144.70600247661895</v>
      </c>
    </row>
    <row r="3131" spans="2:3" x14ac:dyDescent="0.25">
      <c r="B3131" s="294">
        <v>3066</v>
      </c>
      <c r="C3131" s="295">
        <v>80.249283401513793</v>
      </c>
    </row>
    <row r="3132" spans="2:3" x14ac:dyDescent="0.25">
      <c r="B3132" s="294">
        <v>3067</v>
      </c>
      <c r="C3132" s="295">
        <v>87.72322098904958</v>
      </c>
    </row>
    <row r="3133" spans="2:3" x14ac:dyDescent="0.25">
      <c r="B3133" s="294">
        <v>3068</v>
      </c>
      <c r="C3133" s="295">
        <v>120.84688050878066</v>
      </c>
    </row>
    <row r="3134" spans="2:3" x14ac:dyDescent="0.25">
      <c r="B3134" s="294">
        <v>3069</v>
      </c>
      <c r="C3134" s="295">
        <v>148.05449040178829</v>
      </c>
    </row>
    <row r="3135" spans="2:3" x14ac:dyDescent="0.25">
      <c r="B3135" s="294">
        <v>3070</v>
      </c>
      <c r="C3135" s="295">
        <v>104.926602279306</v>
      </c>
    </row>
    <row r="3136" spans="2:3" x14ac:dyDescent="0.25">
      <c r="B3136" s="294">
        <v>3071</v>
      </c>
      <c r="C3136" s="295">
        <v>117.14265315412538</v>
      </c>
    </row>
    <row r="3137" spans="2:3" x14ac:dyDescent="0.25">
      <c r="B3137" s="294">
        <v>3072</v>
      </c>
      <c r="C3137" s="295">
        <v>95.54294742611448</v>
      </c>
    </row>
    <row r="3138" spans="2:3" x14ac:dyDescent="0.25">
      <c r="B3138" s="294">
        <v>3073</v>
      </c>
      <c r="C3138" s="295">
        <v>122.05786210193358</v>
      </c>
    </row>
    <row r="3139" spans="2:3" x14ac:dyDescent="0.25">
      <c r="B3139" s="294">
        <v>3074</v>
      </c>
      <c r="C3139" s="295">
        <v>94.907047143083673</v>
      </c>
    </row>
    <row r="3140" spans="2:3" x14ac:dyDescent="0.25">
      <c r="B3140" s="294">
        <v>3075</v>
      </c>
      <c r="C3140" s="295">
        <v>144.25590465363692</v>
      </c>
    </row>
    <row r="3141" spans="2:3" x14ac:dyDescent="0.25">
      <c r="B3141" s="294">
        <v>3076</v>
      </c>
      <c r="C3141" s="295">
        <v>89.157141044237108</v>
      </c>
    </row>
    <row r="3142" spans="2:3" x14ac:dyDescent="0.25">
      <c r="B3142" s="294">
        <v>3077</v>
      </c>
      <c r="C3142" s="295">
        <v>116.02879189727702</v>
      </c>
    </row>
    <row r="3143" spans="2:3" x14ac:dyDescent="0.25">
      <c r="B3143" s="294">
        <v>3078</v>
      </c>
      <c r="C3143" s="295">
        <v>93.762662902057627</v>
      </c>
    </row>
    <row r="3144" spans="2:3" x14ac:dyDescent="0.25">
      <c r="B3144" s="294">
        <v>3079</v>
      </c>
      <c r="C3144" s="295">
        <v>95.653800216866642</v>
      </c>
    </row>
    <row r="3145" spans="2:3" x14ac:dyDescent="0.25">
      <c r="B3145" s="294">
        <v>3080</v>
      </c>
      <c r="C3145" s="295">
        <v>99.625103712675099</v>
      </c>
    </row>
    <row r="3146" spans="2:3" x14ac:dyDescent="0.25">
      <c r="B3146" s="294">
        <v>3081</v>
      </c>
      <c r="C3146" s="295">
        <v>111.04305538210974</v>
      </c>
    </row>
    <row r="3147" spans="2:3" x14ac:dyDescent="0.25">
      <c r="B3147" s="294">
        <v>3082</v>
      </c>
      <c r="C3147" s="295">
        <v>144.75125451537636</v>
      </c>
    </row>
    <row r="3148" spans="2:3" x14ac:dyDescent="0.25">
      <c r="B3148" s="294">
        <v>3083</v>
      </c>
      <c r="C3148" s="295">
        <v>119.4379223131821</v>
      </c>
    </row>
    <row r="3149" spans="2:3" x14ac:dyDescent="0.25">
      <c r="B3149" s="294">
        <v>3084</v>
      </c>
      <c r="C3149" s="295">
        <v>188.84920272460278</v>
      </c>
    </row>
    <row r="3150" spans="2:3" x14ac:dyDescent="0.25">
      <c r="B3150" s="294">
        <v>3085</v>
      </c>
      <c r="C3150" s="295">
        <v>167.29171693071027</v>
      </c>
    </row>
    <row r="3151" spans="2:3" x14ac:dyDescent="0.25">
      <c r="B3151" s="294">
        <v>3086</v>
      </c>
      <c r="C3151" s="295">
        <v>142.94803686336277</v>
      </c>
    </row>
    <row r="3152" spans="2:3" x14ac:dyDescent="0.25">
      <c r="B3152" s="294">
        <v>3087</v>
      </c>
      <c r="C3152" s="295">
        <v>173.16253244457661</v>
      </c>
    </row>
    <row r="3153" spans="2:3" x14ac:dyDescent="0.25">
      <c r="B3153" s="294">
        <v>3088</v>
      </c>
      <c r="C3153" s="295">
        <v>160.9502172421366</v>
      </c>
    </row>
    <row r="3154" spans="2:3" x14ac:dyDescent="0.25">
      <c r="B3154" s="294">
        <v>3089</v>
      </c>
      <c r="C3154" s="295">
        <v>216.10166486196212</v>
      </c>
    </row>
    <row r="3155" spans="2:3" x14ac:dyDescent="0.25">
      <c r="B3155" s="294">
        <v>3090</v>
      </c>
      <c r="C3155" s="295">
        <v>148.08846403998029</v>
      </c>
    </row>
    <row r="3156" spans="2:3" x14ac:dyDescent="0.25">
      <c r="B3156" s="294">
        <v>3091</v>
      </c>
      <c r="C3156" s="295">
        <v>142.74476255048648</v>
      </c>
    </row>
    <row r="3157" spans="2:3" x14ac:dyDescent="0.25">
      <c r="B3157" s="294">
        <v>3092</v>
      </c>
      <c r="C3157" s="295">
        <v>118.10560869376685</v>
      </c>
    </row>
    <row r="3158" spans="2:3" x14ac:dyDescent="0.25">
      <c r="B3158" s="294">
        <v>3093</v>
      </c>
      <c r="C3158" s="295">
        <v>123.76530810848993</v>
      </c>
    </row>
    <row r="3159" spans="2:3" x14ac:dyDescent="0.25">
      <c r="B3159" s="294">
        <v>3094</v>
      </c>
      <c r="C3159" s="295">
        <v>133.89541982458195</v>
      </c>
    </row>
    <row r="3160" spans="2:3" x14ac:dyDescent="0.25">
      <c r="B3160" s="294">
        <v>3095</v>
      </c>
      <c r="C3160" s="295">
        <v>134.45113361601639</v>
      </c>
    </row>
    <row r="3161" spans="2:3" x14ac:dyDescent="0.25">
      <c r="B3161" s="294">
        <v>3096</v>
      </c>
      <c r="C3161" s="295">
        <v>150.40662727034831</v>
      </c>
    </row>
    <row r="3162" spans="2:3" x14ac:dyDescent="0.25">
      <c r="B3162" s="294">
        <v>3097</v>
      </c>
      <c r="C3162" s="295">
        <v>83.263006893022791</v>
      </c>
    </row>
    <row r="3163" spans="2:3" x14ac:dyDescent="0.25">
      <c r="B3163" s="294">
        <v>3098</v>
      </c>
      <c r="C3163" s="295">
        <v>188.0685842765823</v>
      </c>
    </row>
    <row r="3164" spans="2:3" x14ac:dyDescent="0.25">
      <c r="B3164" s="294">
        <v>3099</v>
      </c>
      <c r="C3164" s="295">
        <v>158.61553596154863</v>
      </c>
    </row>
    <row r="3165" spans="2:3" x14ac:dyDescent="0.25">
      <c r="B3165" s="294">
        <v>3100</v>
      </c>
      <c r="C3165" s="295">
        <v>145.09129895842074</v>
      </c>
    </row>
    <row r="3166" spans="2:3" x14ac:dyDescent="0.25">
      <c r="B3166" s="294">
        <v>3101</v>
      </c>
      <c r="C3166" s="295">
        <v>90.307383487908453</v>
      </c>
    </row>
    <row r="3167" spans="2:3" x14ac:dyDescent="0.25">
      <c r="B3167" s="294">
        <v>3102</v>
      </c>
      <c r="C3167" s="295">
        <v>105.27731328219656</v>
      </c>
    </row>
    <row r="3168" spans="2:3" x14ac:dyDescent="0.25">
      <c r="B3168" s="294">
        <v>3103</v>
      </c>
      <c r="C3168" s="295">
        <v>129.36186761554279</v>
      </c>
    </row>
    <row r="3169" spans="2:3" x14ac:dyDescent="0.25">
      <c r="B3169" s="294">
        <v>3104</v>
      </c>
      <c r="C3169" s="295">
        <v>165.9781296460713</v>
      </c>
    </row>
    <row r="3170" spans="2:3" x14ac:dyDescent="0.25">
      <c r="B3170" s="294">
        <v>3105</v>
      </c>
      <c r="C3170" s="295">
        <v>182.64509242211477</v>
      </c>
    </row>
    <row r="3171" spans="2:3" x14ac:dyDescent="0.25">
      <c r="B3171" s="294">
        <v>3106</v>
      </c>
      <c r="C3171" s="295">
        <v>102.30551106948502</v>
      </c>
    </row>
    <row r="3172" spans="2:3" x14ac:dyDescent="0.25">
      <c r="B3172" s="294">
        <v>3107</v>
      </c>
      <c r="C3172" s="295">
        <v>169.65658889292064</v>
      </c>
    </row>
    <row r="3173" spans="2:3" x14ac:dyDescent="0.25">
      <c r="B3173" s="294">
        <v>3108</v>
      </c>
      <c r="C3173" s="295">
        <v>149.18981591547191</v>
      </c>
    </row>
    <row r="3174" spans="2:3" x14ac:dyDescent="0.25">
      <c r="B3174" s="294">
        <v>3109</v>
      </c>
      <c r="C3174" s="295">
        <v>68.100020114255869</v>
      </c>
    </row>
    <row r="3175" spans="2:3" x14ac:dyDescent="0.25">
      <c r="B3175" s="294">
        <v>3110</v>
      </c>
      <c r="C3175" s="295">
        <v>121.54056002514977</v>
      </c>
    </row>
    <row r="3176" spans="2:3" x14ac:dyDescent="0.25">
      <c r="B3176" s="294">
        <v>3111</v>
      </c>
      <c r="C3176" s="295">
        <v>107.14631699669563</v>
      </c>
    </row>
    <row r="3177" spans="2:3" x14ac:dyDescent="0.25">
      <c r="B3177" s="294">
        <v>3112</v>
      </c>
      <c r="C3177" s="295">
        <v>133.12127870954322</v>
      </c>
    </row>
    <row r="3178" spans="2:3" x14ac:dyDescent="0.25">
      <c r="B3178" s="294">
        <v>3113</v>
      </c>
      <c r="C3178" s="295">
        <v>118.95428096957639</v>
      </c>
    </row>
    <row r="3179" spans="2:3" x14ac:dyDescent="0.25">
      <c r="B3179" s="294">
        <v>3114</v>
      </c>
      <c r="C3179" s="295">
        <v>157.340512548888</v>
      </c>
    </row>
    <row r="3180" spans="2:3" x14ac:dyDescent="0.25">
      <c r="B3180" s="294">
        <v>3115</v>
      </c>
      <c r="C3180" s="295">
        <v>114.17019955042025</v>
      </c>
    </row>
    <row r="3181" spans="2:3" x14ac:dyDescent="0.25">
      <c r="B3181" s="294">
        <v>3116</v>
      </c>
      <c r="C3181" s="295">
        <v>171.12223244829931</v>
      </c>
    </row>
    <row r="3182" spans="2:3" x14ac:dyDescent="0.25">
      <c r="B3182" s="294">
        <v>3117</v>
      </c>
      <c r="C3182" s="295">
        <v>108.01038715561174</v>
      </c>
    </row>
    <row r="3183" spans="2:3" x14ac:dyDescent="0.25">
      <c r="B3183" s="294">
        <v>3118</v>
      </c>
      <c r="C3183" s="295">
        <v>115.27148893717253</v>
      </c>
    </row>
    <row r="3184" spans="2:3" x14ac:dyDescent="0.25">
      <c r="B3184" s="294">
        <v>3119</v>
      </c>
      <c r="C3184" s="295">
        <v>146.0828133068519</v>
      </c>
    </row>
    <row r="3185" spans="2:3" x14ac:dyDescent="0.25">
      <c r="B3185" s="294">
        <v>3120</v>
      </c>
      <c r="C3185" s="295">
        <v>114.07448459748139</v>
      </c>
    </row>
    <row r="3186" spans="2:3" x14ac:dyDescent="0.25">
      <c r="B3186" s="294">
        <v>3121</v>
      </c>
      <c r="C3186" s="295">
        <v>116.61410300660719</v>
      </c>
    </row>
    <row r="3187" spans="2:3" x14ac:dyDescent="0.25">
      <c r="B3187" s="294">
        <v>3122</v>
      </c>
      <c r="C3187" s="295">
        <v>162.59212409041044</v>
      </c>
    </row>
    <row r="3188" spans="2:3" x14ac:dyDescent="0.25">
      <c r="B3188" s="294">
        <v>3123</v>
      </c>
      <c r="C3188" s="295">
        <v>159.04521978331849</v>
      </c>
    </row>
    <row r="3189" spans="2:3" x14ac:dyDescent="0.25">
      <c r="B3189" s="294">
        <v>3124</v>
      </c>
      <c r="C3189" s="295">
        <v>144.53385256162605</v>
      </c>
    </row>
    <row r="3190" spans="2:3" x14ac:dyDescent="0.25">
      <c r="B3190" s="294">
        <v>3125</v>
      </c>
      <c r="C3190" s="295">
        <v>109.8171245512152</v>
      </c>
    </row>
    <row r="3191" spans="2:3" x14ac:dyDescent="0.25">
      <c r="B3191" s="294">
        <v>3126</v>
      </c>
      <c r="C3191" s="295">
        <v>141.24026603532724</v>
      </c>
    </row>
    <row r="3192" spans="2:3" x14ac:dyDescent="0.25">
      <c r="B3192" s="294">
        <v>3127</v>
      </c>
      <c r="C3192" s="295">
        <v>107.43193485535836</v>
      </c>
    </row>
    <row r="3193" spans="2:3" x14ac:dyDescent="0.25">
      <c r="B3193" s="294">
        <v>3128</v>
      </c>
      <c r="C3193" s="295">
        <v>154.90376612848172</v>
      </c>
    </row>
    <row r="3194" spans="2:3" x14ac:dyDescent="0.25">
      <c r="B3194" s="294">
        <v>3129</v>
      </c>
      <c r="C3194" s="295">
        <v>77.842676571415012</v>
      </c>
    </row>
    <row r="3195" spans="2:3" x14ac:dyDescent="0.25">
      <c r="B3195" s="294">
        <v>3130</v>
      </c>
      <c r="C3195" s="295">
        <v>188.05173057404031</v>
      </c>
    </row>
    <row r="3196" spans="2:3" x14ac:dyDescent="0.25">
      <c r="B3196" s="294">
        <v>3131</v>
      </c>
      <c r="C3196" s="295">
        <v>137.7617519418543</v>
      </c>
    </row>
    <row r="3197" spans="2:3" x14ac:dyDescent="0.25">
      <c r="B3197" s="294">
        <v>3132</v>
      </c>
      <c r="C3197" s="295">
        <v>73.566773579234948</v>
      </c>
    </row>
    <row r="3198" spans="2:3" x14ac:dyDescent="0.25">
      <c r="B3198" s="294">
        <v>3133</v>
      </c>
      <c r="C3198" s="295">
        <v>97.333696218595406</v>
      </c>
    </row>
    <row r="3199" spans="2:3" x14ac:dyDescent="0.25">
      <c r="B3199" s="294">
        <v>3134</v>
      </c>
      <c r="C3199" s="295">
        <v>192.52718075799683</v>
      </c>
    </row>
    <row r="3200" spans="2:3" x14ac:dyDescent="0.25">
      <c r="B3200" s="294">
        <v>3135</v>
      </c>
      <c r="C3200" s="295">
        <v>179.70207386435271</v>
      </c>
    </row>
    <row r="3201" spans="2:3" x14ac:dyDescent="0.25">
      <c r="B3201" s="294">
        <v>3136</v>
      </c>
      <c r="C3201" s="295">
        <v>137.64298272980548</v>
      </c>
    </row>
    <row r="3202" spans="2:3" x14ac:dyDescent="0.25">
      <c r="B3202" s="294">
        <v>3137</v>
      </c>
      <c r="C3202" s="295">
        <v>128.61663383912145</v>
      </c>
    </row>
    <row r="3203" spans="2:3" x14ac:dyDescent="0.25">
      <c r="B3203" s="294">
        <v>3138</v>
      </c>
      <c r="C3203" s="295">
        <v>96.307746312117501</v>
      </c>
    </row>
    <row r="3204" spans="2:3" x14ac:dyDescent="0.25">
      <c r="B3204" s="294">
        <v>3139</v>
      </c>
      <c r="C3204" s="295">
        <v>184.42703910104132</v>
      </c>
    </row>
    <row r="3205" spans="2:3" x14ac:dyDescent="0.25">
      <c r="B3205" s="294">
        <v>3140</v>
      </c>
      <c r="C3205" s="295">
        <v>146.89946051373033</v>
      </c>
    </row>
    <row r="3206" spans="2:3" x14ac:dyDescent="0.25">
      <c r="B3206" s="294">
        <v>3141</v>
      </c>
      <c r="C3206" s="295">
        <v>226.9716366639208</v>
      </c>
    </row>
    <row r="3207" spans="2:3" x14ac:dyDescent="0.25">
      <c r="B3207" s="294">
        <v>3142</v>
      </c>
      <c r="C3207" s="295">
        <v>89.810649817870512</v>
      </c>
    </row>
    <row r="3208" spans="2:3" x14ac:dyDescent="0.25">
      <c r="B3208" s="294">
        <v>3143</v>
      </c>
      <c r="C3208" s="295">
        <v>126.83007803126984</v>
      </c>
    </row>
    <row r="3209" spans="2:3" x14ac:dyDescent="0.25">
      <c r="B3209" s="294">
        <v>3144</v>
      </c>
      <c r="C3209" s="295">
        <v>155.19718064352128</v>
      </c>
    </row>
    <row r="3210" spans="2:3" x14ac:dyDescent="0.25">
      <c r="B3210" s="294">
        <v>3145</v>
      </c>
      <c r="C3210" s="295">
        <v>80.16168578675331</v>
      </c>
    </row>
    <row r="3211" spans="2:3" x14ac:dyDescent="0.25">
      <c r="B3211" s="294">
        <v>3146</v>
      </c>
      <c r="C3211" s="295">
        <v>187.99966003513237</v>
      </c>
    </row>
    <row r="3212" spans="2:3" x14ac:dyDescent="0.25">
      <c r="B3212" s="294">
        <v>3147</v>
      </c>
      <c r="C3212" s="295">
        <v>133.64556058566063</v>
      </c>
    </row>
    <row r="3213" spans="2:3" x14ac:dyDescent="0.25">
      <c r="B3213" s="294">
        <v>3148</v>
      </c>
      <c r="C3213" s="295">
        <v>181.91406822066955</v>
      </c>
    </row>
    <row r="3214" spans="2:3" x14ac:dyDescent="0.25">
      <c r="B3214" s="294">
        <v>3149</v>
      </c>
      <c r="C3214" s="295">
        <v>163.03929748101802</v>
      </c>
    </row>
    <row r="3215" spans="2:3" x14ac:dyDescent="0.25">
      <c r="B3215" s="294">
        <v>3150</v>
      </c>
      <c r="C3215" s="295">
        <v>87.165534242433523</v>
      </c>
    </row>
    <row r="3216" spans="2:3" x14ac:dyDescent="0.25">
      <c r="B3216" s="294">
        <v>3151</v>
      </c>
      <c r="C3216" s="295">
        <v>118.24329181790426</v>
      </c>
    </row>
    <row r="3217" spans="2:3" x14ac:dyDescent="0.25">
      <c r="B3217" s="294">
        <v>3152</v>
      </c>
      <c r="C3217" s="295">
        <v>148.17999156905128</v>
      </c>
    </row>
    <row r="3218" spans="2:3" x14ac:dyDescent="0.25">
      <c r="B3218" s="294">
        <v>3153</v>
      </c>
      <c r="C3218" s="295">
        <v>73.166535171309491</v>
      </c>
    </row>
    <row r="3219" spans="2:3" x14ac:dyDescent="0.25">
      <c r="B3219" s="294">
        <v>3154</v>
      </c>
      <c r="C3219" s="295">
        <v>132.05425703718421</v>
      </c>
    </row>
    <row r="3220" spans="2:3" x14ac:dyDescent="0.25">
      <c r="B3220" s="294">
        <v>3155</v>
      </c>
      <c r="C3220" s="295">
        <v>173.79542980237485</v>
      </c>
    </row>
    <row r="3221" spans="2:3" x14ac:dyDescent="0.25">
      <c r="B3221" s="294">
        <v>3156</v>
      </c>
      <c r="C3221" s="295">
        <v>128.51250424863028</v>
      </c>
    </row>
    <row r="3222" spans="2:3" x14ac:dyDescent="0.25">
      <c r="B3222" s="294">
        <v>3157</v>
      </c>
      <c r="C3222" s="295">
        <v>143.71878892212246</v>
      </c>
    </row>
    <row r="3223" spans="2:3" x14ac:dyDescent="0.25">
      <c r="B3223" s="294">
        <v>3158</v>
      </c>
      <c r="C3223" s="295">
        <v>132.66375939220785</v>
      </c>
    </row>
    <row r="3224" spans="2:3" x14ac:dyDescent="0.25">
      <c r="B3224" s="294">
        <v>3159</v>
      </c>
      <c r="C3224" s="295">
        <v>158.66596322935837</v>
      </c>
    </row>
    <row r="3225" spans="2:3" x14ac:dyDescent="0.25">
      <c r="B3225" s="294">
        <v>3160</v>
      </c>
      <c r="C3225" s="295">
        <v>140.68946459449191</v>
      </c>
    </row>
    <row r="3226" spans="2:3" x14ac:dyDescent="0.25">
      <c r="B3226" s="294">
        <v>3161</v>
      </c>
      <c r="C3226" s="295">
        <v>141.35964639538085</v>
      </c>
    </row>
    <row r="3227" spans="2:3" x14ac:dyDescent="0.25">
      <c r="B3227" s="294">
        <v>3162</v>
      </c>
      <c r="C3227" s="295">
        <v>162.4571373760696</v>
      </c>
    </row>
    <row r="3228" spans="2:3" x14ac:dyDescent="0.25">
      <c r="B3228" s="294">
        <v>3163</v>
      </c>
      <c r="C3228" s="295">
        <v>99.484106750710794</v>
      </c>
    </row>
    <row r="3229" spans="2:3" x14ac:dyDescent="0.25">
      <c r="B3229" s="294">
        <v>3164</v>
      </c>
      <c r="C3229" s="295">
        <v>99.943516024345598</v>
      </c>
    </row>
    <row r="3230" spans="2:3" x14ac:dyDescent="0.25">
      <c r="B3230" s="294">
        <v>3165</v>
      </c>
      <c r="C3230" s="295">
        <v>206.20854816857496</v>
      </c>
    </row>
    <row r="3231" spans="2:3" x14ac:dyDescent="0.25">
      <c r="B3231" s="294">
        <v>3166</v>
      </c>
      <c r="C3231" s="295">
        <v>119.68044648724953</v>
      </c>
    </row>
    <row r="3232" spans="2:3" x14ac:dyDescent="0.25">
      <c r="B3232" s="294">
        <v>3167</v>
      </c>
      <c r="C3232" s="295">
        <v>95.657118056624739</v>
      </c>
    </row>
    <row r="3233" spans="2:3" x14ac:dyDescent="0.25">
      <c r="B3233" s="294">
        <v>3168</v>
      </c>
      <c r="C3233" s="295">
        <v>101.31471370077054</v>
      </c>
    </row>
    <row r="3234" spans="2:3" x14ac:dyDescent="0.25">
      <c r="B3234" s="294">
        <v>3169</v>
      </c>
      <c r="C3234" s="295">
        <v>167.85134174234818</v>
      </c>
    </row>
    <row r="3235" spans="2:3" x14ac:dyDescent="0.25">
      <c r="B3235" s="294">
        <v>3170</v>
      </c>
      <c r="C3235" s="295">
        <v>143.00042237673253</v>
      </c>
    </row>
    <row r="3236" spans="2:3" x14ac:dyDescent="0.25">
      <c r="B3236" s="294">
        <v>3171</v>
      </c>
      <c r="C3236" s="295">
        <v>110.15603296471075</v>
      </c>
    </row>
    <row r="3237" spans="2:3" x14ac:dyDescent="0.25">
      <c r="B3237" s="294">
        <v>3172</v>
      </c>
      <c r="C3237" s="295">
        <v>138.70277997706268</v>
      </c>
    </row>
    <row r="3238" spans="2:3" x14ac:dyDescent="0.25">
      <c r="B3238" s="294">
        <v>3173</v>
      </c>
      <c r="C3238" s="295">
        <v>77.482605454867127</v>
      </c>
    </row>
    <row r="3239" spans="2:3" x14ac:dyDescent="0.25">
      <c r="B3239" s="294">
        <v>3174</v>
      </c>
      <c r="C3239" s="295">
        <v>96.969103916637437</v>
      </c>
    </row>
    <row r="3240" spans="2:3" x14ac:dyDescent="0.25">
      <c r="B3240" s="294">
        <v>3175</v>
      </c>
      <c r="C3240" s="295">
        <v>92.53997471087969</v>
      </c>
    </row>
    <row r="3241" spans="2:3" x14ac:dyDescent="0.25">
      <c r="B3241" s="294">
        <v>3176</v>
      </c>
      <c r="C3241" s="295">
        <v>155.663582103458</v>
      </c>
    </row>
    <row r="3242" spans="2:3" x14ac:dyDescent="0.25">
      <c r="B3242" s="294">
        <v>3177</v>
      </c>
      <c r="C3242" s="295">
        <v>199.37437324767606</v>
      </c>
    </row>
    <row r="3243" spans="2:3" x14ac:dyDescent="0.25">
      <c r="B3243" s="294">
        <v>3178</v>
      </c>
      <c r="C3243" s="295">
        <v>150.91029355003207</v>
      </c>
    </row>
    <row r="3244" spans="2:3" x14ac:dyDescent="0.25">
      <c r="B3244" s="294">
        <v>3179</v>
      </c>
      <c r="C3244" s="295">
        <v>121.3416183936025</v>
      </c>
    </row>
    <row r="3245" spans="2:3" x14ac:dyDescent="0.25">
      <c r="B3245" s="294">
        <v>3180</v>
      </c>
      <c r="C3245" s="295">
        <v>129.12743029948984</v>
      </c>
    </row>
    <row r="3246" spans="2:3" x14ac:dyDescent="0.25">
      <c r="B3246" s="294">
        <v>3181</v>
      </c>
      <c r="C3246" s="295">
        <v>112.41869385267796</v>
      </c>
    </row>
    <row r="3247" spans="2:3" x14ac:dyDescent="0.25">
      <c r="B3247" s="294">
        <v>3182</v>
      </c>
      <c r="C3247" s="295">
        <v>99.25284308265239</v>
      </c>
    </row>
    <row r="3248" spans="2:3" x14ac:dyDescent="0.25">
      <c r="B3248" s="294">
        <v>3183</v>
      </c>
      <c r="C3248" s="295">
        <v>130.38368260713256</v>
      </c>
    </row>
    <row r="3249" spans="2:3" x14ac:dyDescent="0.25">
      <c r="B3249" s="294">
        <v>3184</v>
      </c>
      <c r="C3249" s="295">
        <v>82.261719585213157</v>
      </c>
    </row>
    <row r="3250" spans="2:3" x14ac:dyDescent="0.25">
      <c r="B3250" s="294">
        <v>3185</v>
      </c>
      <c r="C3250" s="295">
        <v>137.12082909490624</v>
      </c>
    </row>
    <row r="3251" spans="2:3" x14ac:dyDescent="0.25">
      <c r="B3251" s="294">
        <v>3186</v>
      </c>
      <c r="C3251" s="295">
        <v>98.64482530650686</v>
      </c>
    </row>
    <row r="3252" spans="2:3" x14ac:dyDescent="0.25">
      <c r="B3252" s="294">
        <v>3187</v>
      </c>
      <c r="C3252" s="295">
        <v>76.850688655799544</v>
      </c>
    </row>
    <row r="3253" spans="2:3" x14ac:dyDescent="0.25">
      <c r="B3253" s="294">
        <v>3188</v>
      </c>
      <c r="C3253" s="295">
        <v>203.31520518330458</v>
      </c>
    </row>
    <row r="3254" spans="2:3" x14ac:dyDescent="0.25">
      <c r="B3254" s="294">
        <v>3189</v>
      </c>
      <c r="C3254" s="295">
        <v>88.780783393798913</v>
      </c>
    </row>
    <row r="3255" spans="2:3" x14ac:dyDescent="0.25">
      <c r="B3255" s="294">
        <v>3190</v>
      </c>
      <c r="C3255" s="295">
        <v>143.44692714556493</v>
      </c>
    </row>
    <row r="3256" spans="2:3" x14ac:dyDescent="0.25">
      <c r="B3256" s="294">
        <v>3191</v>
      </c>
      <c r="C3256" s="295">
        <v>170.76420896883457</v>
      </c>
    </row>
    <row r="3257" spans="2:3" x14ac:dyDescent="0.25">
      <c r="B3257" s="294">
        <v>3192</v>
      </c>
      <c r="C3257" s="295">
        <v>115.62562353872433</v>
      </c>
    </row>
    <row r="3258" spans="2:3" x14ac:dyDescent="0.25">
      <c r="B3258" s="294">
        <v>3193</v>
      </c>
      <c r="C3258" s="295">
        <v>147.81449539459953</v>
      </c>
    </row>
    <row r="3259" spans="2:3" x14ac:dyDescent="0.25">
      <c r="B3259" s="294">
        <v>3194</v>
      </c>
      <c r="C3259" s="295">
        <v>148.93166750225748</v>
      </c>
    </row>
    <row r="3260" spans="2:3" x14ac:dyDescent="0.25">
      <c r="B3260" s="294">
        <v>3195</v>
      </c>
      <c r="C3260" s="295">
        <v>144.34639772544023</v>
      </c>
    </row>
    <row r="3261" spans="2:3" x14ac:dyDescent="0.25">
      <c r="B3261" s="294">
        <v>3196</v>
      </c>
      <c r="C3261" s="295">
        <v>161.5102745323826</v>
      </c>
    </row>
    <row r="3262" spans="2:3" x14ac:dyDescent="0.25">
      <c r="B3262" s="294">
        <v>3197</v>
      </c>
      <c r="C3262" s="295">
        <v>197.85655995447266</v>
      </c>
    </row>
    <row r="3263" spans="2:3" x14ac:dyDescent="0.25">
      <c r="B3263" s="294">
        <v>3198</v>
      </c>
      <c r="C3263" s="295">
        <v>108.75479672154538</v>
      </c>
    </row>
    <row r="3264" spans="2:3" x14ac:dyDescent="0.25">
      <c r="B3264" s="294">
        <v>3199</v>
      </c>
      <c r="C3264" s="295">
        <v>99.966189129439215</v>
      </c>
    </row>
    <row r="3265" spans="2:3" x14ac:dyDescent="0.25">
      <c r="B3265" s="294">
        <v>3200</v>
      </c>
      <c r="C3265" s="295">
        <v>128.81189430909282</v>
      </c>
    </row>
    <row r="3266" spans="2:3" x14ac:dyDescent="0.25">
      <c r="B3266" s="294">
        <v>3201</v>
      </c>
      <c r="C3266" s="295">
        <v>116.86498028524343</v>
      </c>
    </row>
    <row r="3267" spans="2:3" x14ac:dyDescent="0.25">
      <c r="B3267" s="294">
        <v>3202</v>
      </c>
      <c r="C3267" s="295">
        <v>71.121903235710207</v>
      </c>
    </row>
    <row r="3268" spans="2:3" x14ac:dyDescent="0.25">
      <c r="B3268" s="294">
        <v>3203</v>
      </c>
      <c r="C3268" s="295">
        <v>117.45665486921231</v>
      </c>
    </row>
    <row r="3269" spans="2:3" x14ac:dyDescent="0.25">
      <c r="B3269" s="294">
        <v>3204</v>
      </c>
      <c r="C3269" s="295">
        <v>172.8916095143002</v>
      </c>
    </row>
    <row r="3270" spans="2:3" x14ac:dyDescent="0.25">
      <c r="B3270" s="294">
        <v>3205</v>
      </c>
      <c r="C3270" s="295">
        <v>114.94438142665342</v>
      </c>
    </row>
    <row r="3271" spans="2:3" x14ac:dyDescent="0.25">
      <c r="B3271" s="294">
        <v>3206</v>
      </c>
      <c r="C3271" s="295">
        <v>108.67649493024823</v>
      </c>
    </row>
    <row r="3272" spans="2:3" x14ac:dyDescent="0.25">
      <c r="B3272" s="294">
        <v>3207</v>
      </c>
      <c r="C3272" s="295">
        <v>162.23274625665073</v>
      </c>
    </row>
    <row r="3273" spans="2:3" x14ac:dyDescent="0.25">
      <c r="B3273" s="294">
        <v>3208</v>
      </c>
      <c r="C3273" s="295">
        <v>177.00092911317654</v>
      </c>
    </row>
    <row r="3274" spans="2:3" x14ac:dyDescent="0.25">
      <c r="B3274" s="294">
        <v>3209</v>
      </c>
      <c r="C3274" s="295">
        <v>123.33776568918449</v>
      </c>
    </row>
    <row r="3275" spans="2:3" x14ac:dyDescent="0.25">
      <c r="B3275" s="294">
        <v>3210</v>
      </c>
      <c r="C3275" s="295">
        <v>102.09212011939852</v>
      </c>
    </row>
    <row r="3276" spans="2:3" x14ac:dyDescent="0.25">
      <c r="B3276" s="294">
        <v>3211</v>
      </c>
      <c r="C3276" s="295">
        <v>103.28605984529574</v>
      </c>
    </row>
    <row r="3277" spans="2:3" x14ac:dyDescent="0.25">
      <c r="B3277" s="294">
        <v>3212</v>
      </c>
      <c r="C3277" s="295">
        <v>119.87032718513763</v>
      </c>
    </row>
    <row r="3278" spans="2:3" x14ac:dyDescent="0.25">
      <c r="B3278" s="294">
        <v>3213</v>
      </c>
      <c r="C3278" s="295">
        <v>76.679003329221104</v>
      </c>
    </row>
    <row r="3279" spans="2:3" x14ac:dyDescent="0.25">
      <c r="B3279" s="294">
        <v>3214</v>
      </c>
      <c r="C3279" s="295">
        <v>133.61910976548123</v>
      </c>
    </row>
    <row r="3280" spans="2:3" x14ac:dyDescent="0.25">
      <c r="B3280" s="294">
        <v>3215</v>
      </c>
      <c r="C3280" s="295">
        <v>169.89242775929478</v>
      </c>
    </row>
    <row r="3281" spans="2:3" x14ac:dyDescent="0.25">
      <c r="B3281" s="294">
        <v>3216</v>
      </c>
      <c r="C3281" s="295">
        <v>178.16761233926383</v>
      </c>
    </row>
    <row r="3282" spans="2:3" x14ac:dyDescent="0.25">
      <c r="B3282" s="294">
        <v>3217</v>
      </c>
      <c r="C3282" s="295">
        <v>152.07488267480585</v>
      </c>
    </row>
    <row r="3283" spans="2:3" x14ac:dyDescent="0.25">
      <c r="B3283" s="294">
        <v>3218</v>
      </c>
      <c r="C3283" s="295">
        <v>94.105279778894641</v>
      </c>
    </row>
    <row r="3284" spans="2:3" x14ac:dyDescent="0.25">
      <c r="B3284" s="294">
        <v>3219</v>
      </c>
      <c r="C3284" s="295">
        <v>119.59310364016729</v>
      </c>
    </row>
    <row r="3285" spans="2:3" x14ac:dyDescent="0.25">
      <c r="B3285" s="294">
        <v>3220</v>
      </c>
      <c r="C3285" s="295">
        <v>138.6742649853625</v>
      </c>
    </row>
    <row r="3286" spans="2:3" x14ac:dyDescent="0.25">
      <c r="B3286" s="294">
        <v>3221</v>
      </c>
      <c r="C3286" s="295">
        <v>136.05947634821391</v>
      </c>
    </row>
    <row r="3287" spans="2:3" x14ac:dyDescent="0.25">
      <c r="B3287" s="294">
        <v>3222</v>
      </c>
      <c r="C3287" s="295">
        <v>120.07773567925824</v>
      </c>
    </row>
    <row r="3288" spans="2:3" x14ac:dyDescent="0.25">
      <c r="B3288" s="294">
        <v>3223</v>
      </c>
      <c r="C3288" s="295">
        <v>109.51045232746509</v>
      </c>
    </row>
    <row r="3289" spans="2:3" x14ac:dyDescent="0.25">
      <c r="B3289" s="294">
        <v>3224</v>
      </c>
      <c r="C3289" s="295">
        <v>152.87981544088345</v>
      </c>
    </row>
    <row r="3290" spans="2:3" x14ac:dyDescent="0.25">
      <c r="B3290" s="294">
        <v>3225</v>
      </c>
      <c r="C3290" s="295">
        <v>110.82042936643985</v>
      </c>
    </row>
    <row r="3291" spans="2:3" x14ac:dyDescent="0.25">
      <c r="B3291" s="294">
        <v>3226</v>
      </c>
      <c r="C3291" s="295">
        <v>66.290162168204219</v>
      </c>
    </row>
    <row r="3292" spans="2:3" x14ac:dyDescent="0.25">
      <c r="B3292" s="294">
        <v>3227</v>
      </c>
      <c r="C3292" s="295">
        <v>115.27459804761325</v>
      </c>
    </row>
    <row r="3293" spans="2:3" x14ac:dyDescent="0.25">
      <c r="B3293" s="294">
        <v>3228</v>
      </c>
      <c r="C3293" s="295">
        <v>166.2946205369833</v>
      </c>
    </row>
    <row r="3294" spans="2:3" x14ac:dyDescent="0.25">
      <c r="B3294" s="294">
        <v>3229</v>
      </c>
      <c r="C3294" s="295">
        <v>79.551245908090635</v>
      </c>
    </row>
    <row r="3295" spans="2:3" x14ac:dyDescent="0.25">
      <c r="B3295" s="294">
        <v>3230</v>
      </c>
      <c r="C3295" s="295">
        <v>159.9707180168449</v>
      </c>
    </row>
    <row r="3296" spans="2:3" x14ac:dyDescent="0.25">
      <c r="B3296" s="294">
        <v>3231</v>
      </c>
      <c r="C3296" s="295">
        <v>87.85806016574459</v>
      </c>
    </row>
    <row r="3297" spans="2:3" x14ac:dyDescent="0.25">
      <c r="B3297" s="294">
        <v>3232</v>
      </c>
      <c r="C3297" s="295">
        <v>75.985208245396734</v>
      </c>
    </row>
    <row r="3298" spans="2:3" x14ac:dyDescent="0.25">
      <c r="B3298" s="294">
        <v>3233</v>
      </c>
      <c r="C3298" s="295">
        <v>88.44658047848263</v>
      </c>
    </row>
    <row r="3299" spans="2:3" x14ac:dyDescent="0.25">
      <c r="B3299" s="294">
        <v>3234</v>
      </c>
      <c r="C3299" s="295">
        <v>126.43548977391973</v>
      </c>
    </row>
    <row r="3300" spans="2:3" x14ac:dyDescent="0.25">
      <c r="B3300" s="294">
        <v>3235</v>
      </c>
      <c r="C3300" s="295">
        <v>126.31166054450833</v>
      </c>
    </row>
    <row r="3301" spans="2:3" x14ac:dyDescent="0.25">
      <c r="B3301" s="294">
        <v>3236</v>
      </c>
      <c r="C3301" s="295">
        <v>104.08472094041375</v>
      </c>
    </row>
    <row r="3302" spans="2:3" x14ac:dyDescent="0.25">
      <c r="B3302" s="294">
        <v>3237</v>
      </c>
      <c r="C3302" s="295">
        <v>127.82373557933035</v>
      </c>
    </row>
    <row r="3303" spans="2:3" x14ac:dyDescent="0.25">
      <c r="B3303" s="294">
        <v>3238</v>
      </c>
      <c r="C3303" s="295">
        <v>143.64742346578316</v>
      </c>
    </row>
    <row r="3304" spans="2:3" x14ac:dyDescent="0.25">
      <c r="B3304" s="294">
        <v>3239</v>
      </c>
      <c r="C3304" s="295">
        <v>131.76500050794286</v>
      </c>
    </row>
    <row r="3305" spans="2:3" x14ac:dyDescent="0.25">
      <c r="B3305" s="294">
        <v>3240</v>
      </c>
      <c r="C3305" s="295">
        <v>138.27081009450205</v>
      </c>
    </row>
    <row r="3306" spans="2:3" x14ac:dyDescent="0.25">
      <c r="B3306" s="294">
        <v>3241</v>
      </c>
      <c r="C3306" s="295">
        <v>109.64536535974626</v>
      </c>
    </row>
    <row r="3307" spans="2:3" x14ac:dyDescent="0.25">
      <c r="B3307" s="294">
        <v>3242</v>
      </c>
      <c r="C3307" s="295">
        <v>90.548229775188375</v>
      </c>
    </row>
    <row r="3308" spans="2:3" x14ac:dyDescent="0.25">
      <c r="B3308" s="294">
        <v>3243</v>
      </c>
      <c r="C3308" s="295">
        <v>114.87365153410178</v>
      </c>
    </row>
    <row r="3309" spans="2:3" x14ac:dyDescent="0.25">
      <c r="B3309" s="294">
        <v>3244</v>
      </c>
      <c r="C3309" s="295">
        <v>91.784581189751336</v>
      </c>
    </row>
    <row r="3310" spans="2:3" x14ac:dyDescent="0.25">
      <c r="B3310" s="294">
        <v>3245</v>
      </c>
      <c r="C3310" s="295">
        <v>129.2593321453852</v>
      </c>
    </row>
    <row r="3311" spans="2:3" x14ac:dyDescent="0.25">
      <c r="B3311" s="294">
        <v>3246</v>
      </c>
      <c r="C3311" s="295">
        <v>72.137511196283214</v>
      </c>
    </row>
    <row r="3312" spans="2:3" x14ac:dyDescent="0.25">
      <c r="B3312" s="294">
        <v>3247</v>
      </c>
      <c r="C3312" s="295">
        <v>131.95453591759906</v>
      </c>
    </row>
    <row r="3313" spans="2:3" x14ac:dyDescent="0.25">
      <c r="B3313" s="294">
        <v>3248</v>
      </c>
      <c r="C3313" s="295">
        <v>83.777575682773261</v>
      </c>
    </row>
    <row r="3314" spans="2:3" x14ac:dyDescent="0.25">
      <c r="B3314" s="294">
        <v>3249</v>
      </c>
      <c r="C3314" s="295">
        <v>189.33504389988593</v>
      </c>
    </row>
    <row r="3315" spans="2:3" x14ac:dyDescent="0.25">
      <c r="B3315" s="294">
        <v>3250</v>
      </c>
      <c r="C3315" s="295">
        <v>143.91796854413317</v>
      </c>
    </row>
    <row r="3316" spans="2:3" x14ac:dyDescent="0.25">
      <c r="B3316" s="294">
        <v>3251</v>
      </c>
      <c r="C3316" s="295">
        <v>123.87853677000408</v>
      </c>
    </row>
    <row r="3317" spans="2:3" x14ac:dyDescent="0.25">
      <c r="B3317" s="294">
        <v>3252</v>
      </c>
      <c r="C3317" s="295">
        <v>150.3708791443002</v>
      </c>
    </row>
    <row r="3318" spans="2:3" x14ac:dyDescent="0.25">
      <c r="B3318" s="294">
        <v>3253</v>
      </c>
      <c r="C3318" s="295">
        <v>176.18256669014298</v>
      </c>
    </row>
    <row r="3319" spans="2:3" x14ac:dyDescent="0.25">
      <c r="B3319" s="294">
        <v>3254</v>
      </c>
      <c r="C3319" s="295">
        <v>168.73082117700181</v>
      </c>
    </row>
    <row r="3320" spans="2:3" x14ac:dyDescent="0.25">
      <c r="B3320" s="294">
        <v>3255</v>
      </c>
      <c r="C3320" s="295">
        <v>111.17520993054465</v>
      </c>
    </row>
    <row r="3321" spans="2:3" x14ac:dyDescent="0.25">
      <c r="B3321" s="294">
        <v>3256</v>
      </c>
      <c r="C3321" s="295">
        <v>99.31093772181201</v>
      </c>
    </row>
    <row r="3322" spans="2:3" x14ac:dyDescent="0.25">
      <c r="B3322" s="294">
        <v>3257</v>
      </c>
      <c r="C3322" s="295">
        <v>150.29253755423653</v>
      </c>
    </row>
    <row r="3323" spans="2:3" x14ac:dyDescent="0.25">
      <c r="B3323" s="294">
        <v>3258</v>
      </c>
      <c r="C3323" s="295">
        <v>103.90093479328334</v>
      </c>
    </row>
    <row r="3324" spans="2:3" x14ac:dyDescent="0.25">
      <c r="B3324" s="294">
        <v>3259</v>
      </c>
      <c r="C3324" s="295">
        <v>176.94770295607381</v>
      </c>
    </row>
    <row r="3325" spans="2:3" x14ac:dyDescent="0.25">
      <c r="B3325" s="294">
        <v>3260</v>
      </c>
      <c r="C3325" s="295">
        <v>101.56674086901398</v>
      </c>
    </row>
    <row r="3326" spans="2:3" x14ac:dyDescent="0.25">
      <c r="B3326" s="294">
        <v>3261</v>
      </c>
      <c r="C3326" s="295">
        <v>106.92199051123049</v>
      </c>
    </row>
    <row r="3327" spans="2:3" x14ac:dyDescent="0.25">
      <c r="B3327" s="294">
        <v>3262</v>
      </c>
      <c r="C3327" s="295">
        <v>94.68167191795267</v>
      </c>
    </row>
    <row r="3328" spans="2:3" x14ac:dyDescent="0.25">
      <c r="B3328" s="294">
        <v>3263</v>
      </c>
      <c r="C3328" s="295">
        <v>164.26036387661688</v>
      </c>
    </row>
    <row r="3329" spans="2:3" x14ac:dyDescent="0.25">
      <c r="B3329" s="294">
        <v>3264</v>
      </c>
      <c r="C3329" s="295">
        <v>125.62512922522613</v>
      </c>
    </row>
    <row r="3330" spans="2:3" x14ac:dyDescent="0.25">
      <c r="B3330" s="294">
        <v>3265</v>
      </c>
      <c r="C3330" s="295">
        <v>139.09052854543768</v>
      </c>
    </row>
    <row r="3331" spans="2:3" x14ac:dyDescent="0.25">
      <c r="B3331" s="294">
        <v>3266</v>
      </c>
      <c r="C3331" s="295">
        <v>112.8098441752046</v>
      </c>
    </row>
    <row r="3332" spans="2:3" x14ac:dyDescent="0.25">
      <c r="B3332" s="294">
        <v>3267</v>
      </c>
      <c r="C3332" s="295">
        <v>151.70161337093296</v>
      </c>
    </row>
    <row r="3333" spans="2:3" x14ac:dyDescent="0.25">
      <c r="B3333" s="294">
        <v>3268</v>
      </c>
      <c r="C3333" s="295">
        <v>114.7439529370523</v>
      </c>
    </row>
    <row r="3334" spans="2:3" x14ac:dyDescent="0.25">
      <c r="B3334" s="294">
        <v>3269</v>
      </c>
      <c r="C3334" s="295">
        <v>117.97944919487833</v>
      </c>
    </row>
    <row r="3335" spans="2:3" x14ac:dyDescent="0.25">
      <c r="B3335" s="294">
        <v>3270</v>
      </c>
      <c r="C3335" s="295">
        <v>167.22942505788592</v>
      </c>
    </row>
    <row r="3336" spans="2:3" x14ac:dyDescent="0.25">
      <c r="B3336" s="294">
        <v>3271</v>
      </c>
      <c r="C3336" s="295">
        <v>172.2602802214038</v>
      </c>
    </row>
    <row r="3337" spans="2:3" x14ac:dyDescent="0.25">
      <c r="B3337" s="294">
        <v>3272</v>
      </c>
      <c r="C3337" s="295">
        <v>153.37543335210131</v>
      </c>
    </row>
    <row r="3338" spans="2:3" x14ac:dyDescent="0.25">
      <c r="B3338" s="294">
        <v>3273</v>
      </c>
      <c r="C3338" s="295">
        <v>138.1004800900925</v>
      </c>
    </row>
    <row r="3339" spans="2:3" x14ac:dyDescent="0.25">
      <c r="B3339" s="294">
        <v>3274</v>
      </c>
      <c r="C3339" s="295">
        <v>73.103548668238403</v>
      </c>
    </row>
    <row r="3340" spans="2:3" x14ac:dyDescent="0.25">
      <c r="B3340" s="294">
        <v>3275</v>
      </c>
      <c r="C3340" s="295">
        <v>160.76467753079567</v>
      </c>
    </row>
    <row r="3341" spans="2:3" x14ac:dyDescent="0.25">
      <c r="B3341" s="294">
        <v>3276</v>
      </c>
      <c r="C3341" s="295">
        <v>144.57806552537738</v>
      </c>
    </row>
    <row r="3342" spans="2:3" x14ac:dyDescent="0.25">
      <c r="B3342" s="294">
        <v>3277</v>
      </c>
      <c r="C3342" s="295">
        <v>113.63149426873125</v>
      </c>
    </row>
    <row r="3343" spans="2:3" x14ac:dyDescent="0.25">
      <c r="B3343" s="294">
        <v>3278</v>
      </c>
      <c r="C3343" s="295">
        <v>119.36269948630215</v>
      </c>
    </row>
    <row r="3344" spans="2:3" x14ac:dyDescent="0.25">
      <c r="B3344" s="294">
        <v>3279</v>
      </c>
      <c r="C3344" s="295">
        <v>74.625874299931127</v>
      </c>
    </row>
    <row r="3345" spans="2:3" x14ac:dyDescent="0.25">
      <c r="B3345" s="294">
        <v>3280</v>
      </c>
      <c r="C3345" s="295">
        <v>144.1421172116124</v>
      </c>
    </row>
    <row r="3346" spans="2:3" x14ac:dyDescent="0.25">
      <c r="B3346" s="294">
        <v>3281</v>
      </c>
      <c r="C3346" s="295">
        <v>108.0351184277217</v>
      </c>
    </row>
    <row r="3347" spans="2:3" x14ac:dyDescent="0.25">
      <c r="B3347" s="294">
        <v>3282</v>
      </c>
      <c r="C3347" s="295">
        <v>117.62719305276715</v>
      </c>
    </row>
    <row r="3348" spans="2:3" x14ac:dyDescent="0.25">
      <c r="B3348" s="294">
        <v>3283</v>
      </c>
      <c r="C3348" s="295">
        <v>91.999795354476831</v>
      </c>
    </row>
    <row r="3349" spans="2:3" x14ac:dyDescent="0.25">
      <c r="B3349" s="294">
        <v>3284</v>
      </c>
      <c r="C3349" s="295">
        <v>121.92178398697094</v>
      </c>
    </row>
    <row r="3350" spans="2:3" x14ac:dyDescent="0.25">
      <c r="B3350" s="294">
        <v>3285</v>
      </c>
      <c r="C3350" s="295">
        <v>107.11283366667379</v>
      </c>
    </row>
    <row r="3351" spans="2:3" x14ac:dyDescent="0.25">
      <c r="B3351" s="294">
        <v>3286</v>
      </c>
      <c r="C3351" s="295">
        <v>146.08045532672054</v>
      </c>
    </row>
    <row r="3352" spans="2:3" x14ac:dyDescent="0.25">
      <c r="B3352" s="294">
        <v>3287</v>
      </c>
      <c r="C3352" s="295">
        <v>90.362079200157041</v>
      </c>
    </row>
    <row r="3353" spans="2:3" x14ac:dyDescent="0.25">
      <c r="B3353" s="294">
        <v>3288</v>
      </c>
      <c r="C3353" s="295">
        <v>104.17567494918322</v>
      </c>
    </row>
    <row r="3354" spans="2:3" x14ac:dyDescent="0.25">
      <c r="B3354" s="294">
        <v>3289</v>
      </c>
      <c r="C3354" s="295">
        <v>202.51038309578163</v>
      </c>
    </row>
    <row r="3355" spans="2:3" x14ac:dyDescent="0.25">
      <c r="B3355" s="294">
        <v>3290</v>
      </c>
      <c r="C3355" s="295">
        <v>182.1732074772637</v>
      </c>
    </row>
    <row r="3356" spans="2:3" x14ac:dyDescent="0.25">
      <c r="B3356" s="294">
        <v>3291</v>
      </c>
      <c r="C3356" s="295">
        <v>83.378830158367123</v>
      </c>
    </row>
    <row r="3357" spans="2:3" x14ac:dyDescent="0.25">
      <c r="B3357" s="294">
        <v>3292</v>
      </c>
      <c r="C3357" s="295">
        <v>130.11625286318304</v>
      </c>
    </row>
    <row r="3358" spans="2:3" x14ac:dyDescent="0.25">
      <c r="B3358" s="294">
        <v>3293</v>
      </c>
      <c r="C3358" s="295">
        <v>165.03571540027269</v>
      </c>
    </row>
    <row r="3359" spans="2:3" x14ac:dyDescent="0.25">
      <c r="B3359" s="294">
        <v>3294</v>
      </c>
      <c r="C3359" s="295">
        <v>106.76574651112557</v>
      </c>
    </row>
    <row r="3360" spans="2:3" x14ac:dyDescent="0.25">
      <c r="B3360" s="294">
        <v>3295</v>
      </c>
      <c r="C3360" s="295">
        <v>167.28927944741253</v>
      </c>
    </row>
    <row r="3361" spans="2:3" x14ac:dyDescent="0.25">
      <c r="B3361" s="294">
        <v>3296</v>
      </c>
      <c r="C3361" s="295">
        <v>186.76960797156801</v>
      </c>
    </row>
    <row r="3362" spans="2:3" x14ac:dyDescent="0.25">
      <c r="B3362" s="294">
        <v>3297</v>
      </c>
      <c r="C3362" s="295">
        <v>111.346822678709</v>
      </c>
    </row>
    <row r="3363" spans="2:3" x14ac:dyDescent="0.25">
      <c r="B3363" s="294">
        <v>3298</v>
      </c>
      <c r="C3363" s="295">
        <v>186.38335132811602</v>
      </c>
    </row>
    <row r="3364" spans="2:3" x14ac:dyDescent="0.25">
      <c r="B3364" s="294">
        <v>3299</v>
      </c>
      <c r="C3364" s="295">
        <v>125.24668046440559</v>
      </c>
    </row>
    <row r="3365" spans="2:3" x14ac:dyDescent="0.25">
      <c r="B3365" s="294">
        <v>3300</v>
      </c>
      <c r="C3365" s="295">
        <v>108.03275276419834</v>
      </c>
    </row>
    <row r="3366" spans="2:3" x14ac:dyDescent="0.25">
      <c r="B3366" s="294">
        <v>3301</v>
      </c>
      <c r="C3366" s="295">
        <v>92.599326763090815</v>
      </c>
    </row>
    <row r="3367" spans="2:3" x14ac:dyDescent="0.25">
      <c r="B3367" s="294">
        <v>3302</v>
      </c>
      <c r="C3367" s="295">
        <v>73.456105931598358</v>
      </c>
    </row>
    <row r="3368" spans="2:3" x14ac:dyDescent="0.25">
      <c r="B3368" s="294">
        <v>3303</v>
      </c>
      <c r="C3368" s="295">
        <v>86.105874185739182</v>
      </c>
    </row>
    <row r="3369" spans="2:3" x14ac:dyDescent="0.25">
      <c r="B3369" s="294">
        <v>3304</v>
      </c>
      <c r="C3369" s="295">
        <v>77.023563051843524</v>
      </c>
    </row>
    <row r="3370" spans="2:3" x14ac:dyDescent="0.25">
      <c r="B3370" s="294">
        <v>3305</v>
      </c>
      <c r="C3370" s="295">
        <v>126.72484957908928</v>
      </c>
    </row>
    <row r="3371" spans="2:3" x14ac:dyDescent="0.25">
      <c r="B3371" s="294">
        <v>3306</v>
      </c>
      <c r="C3371" s="295">
        <v>92.416868348881394</v>
      </c>
    </row>
    <row r="3372" spans="2:3" x14ac:dyDescent="0.25">
      <c r="B3372" s="294">
        <v>3307</v>
      </c>
      <c r="C3372" s="295">
        <v>138.37814120700389</v>
      </c>
    </row>
    <row r="3373" spans="2:3" x14ac:dyDescent="0.25">
      <c r="B3373" s="294">
        <v>3308</v>
      </c>
      <c r="C3373" s="295">
        <v>183.20300720271595</v>
      </c>
    </row>
    <row r="3374" spans="2:3" x14ac:dyDescent="0.25">
      <c r="B3374" s="294">
        <v>3309</v>
      </c>
      <c r="C3374" s="295">
        <v>122.28359966078749</v>
      </c>
    </row>
    <row r="3375" spans="2:3" x14ac:dyDescent="0.25">
      <c r="B3375" s="294">
        <v>3310</v>
      </c>
      <c r="C3375" s="295">
        <v>137.57236197192884</v>
      </c>
    </row>
    <row r="3376" spans="2:3" x14ac:dyDescent="0.25">
      <c r="B3376" s="294">
        <v>3311</v>
      </c>
      <c r="C3376" s="295">
        <v>185.57860714016002</v>
      </c>
    </row>
    <row r="3377" spans="2:3" x14ac:dyDescent="0.25">
      <c r="B3377" s="294">
        <v>3312</v>
      </c>
      <c r="C3377" s="295">
        <v>187.77153573383785</v>
      </c>
    </row>
    <row r="3378" spans="2:3" x14ac:dyDescent="0.25">
      <c r="B3378" s="294">
        <v>3313</v>
      </c>
      <c r="C3378" s="295">
        <v>107.10272456512807</v>
      </c>
    </row>
    <row r="3379" spans="2:3" x14ac:dyDescent="0.25">
      <c r="B3379" s="294">
        <v>3314</v>
      </c>
      <c r="C3379" s="295">
        <v>139.09380230779652</v>
      </c>
    </row>
    <row r="3380" spans="2:3" x14ac:dyDescent="0.25">
      <c r="B3380" s="294">
        <v>3315</v>
      </c>
      <c r="C3380" s="295">
        <v>102.88792509179449</v>
      </c>
    </row>
    <row r="3381" spans="2:3" x14ac:dyDescent="0.25">
      <c r="B3381" s="294">
        <v>3316</v>
      </c>
      <c r="C3381" s="295">
        <v>81.740646292644442</v>
      </c>
    </row>
    <row r="3382" spans="2:3" x14ac:dyDescent="0.25">
      <c r="B3382" s="294">
        <v>3317</v>
      </c>
      <c r="C3382" s="295">
        <v>170.25205099188321</v>
      </c>
    </row>
    <row r="3383" spans="2:3" x14ac:dyDescent="0.25">
      <c r="B3383" s="294">
        <v>3318</v>
      </c>
      <c r="C3383" s="295">
        <v>83.305355043189209</v>
      </c>
    </row>
    <row r="3384" spans="2:3" x14ac:dyDescent="0.25">
      <c r="B3384" s="294">
        <v>3319</v>
      </c>
      <c r="C3384" s="295">
        <v>170.72971598913153</v>
      </c>
    </row>
    <row r="3385" spans="2:3" x14ac:dyDescent="0.25">
      <c r="B3385" s="294">
        <v>3320</v>
      </c>
      <c r="C3385" s="295">
        <v>114.33507683726052</v>
      </c>
    </row>
    <row r="3386" spans="2:3" x14ac:dyDescent="0.25">
      <c r="B3386" s="294">
        <v>3321</v>
      </c>
      <c r="C3386" s="295">
        <v>184.92199882332358</v>
      </c>
    </row>
    <row r="3387" spans="2:3" x14ac:dyDescent="0.25">
      <c r="B3387" s="294">
        <v>3322</v>
      </c>
      <c r="C3387" s="295">
        <v>149.47850702926809</v>
      </c>
    </row>
    <row r="3388" spans="2:3" x14ac:dyDescent="0.25">
      <c r="B3388" s="294">
        <v>3323</v>
      </c>
      <c r="C3388" s="295">
        <v>157.80306877015514</v>
      </c>
    </row>
    <row r="3389" spans="2:3" x14ac:dyDescent="0.25">
      <c r="B3389" s="294">
        <v>3324</v>
      </c>
      <c r="C3389" s="295">
        <v>137.86778539837741</v>
      </c>
    </row>
    <row r="3390" spans="2:3" x14ac:dyDescent="0.25">
      <c r="B3390" s="294">
        <v>3325</v>
      </c>
      <c r="C3390" s="295">
        <v>160.89291725007305</v>
      </c>
    </row>
    <row r="3391" spans="2:3" x14ac:dyDescent="0.25">
      <c r="B3391" s="294">
        <v>3326</v>
      </c>
      <c r="C3391" s="295">
        <v>146.28396754487096</v>
      </c>
    </row>
    <row r="3392" spans="2:3" x14ac:dyDescent="0.25">
      <c r="B3392" s="294">
        <v>3327</v>
      </c>
      <c r="C3392" s="295">
        <v>174.59589503655221</v>
      </c>
    </row>
    <row r="3393" spans="2:3" x14ac:dyDescent="0.25">
      <c r="B3393" s="294">
        <v>3328</v>
      </c>
      <c r="C3393" s="295">
        <v>136.31940371137227</v>
      </c>
    </row>
    <row r="3394" spans="2:3" x14ac:dyDescent="0.25">
      <c r="B3394" s="294">
        <v>3329</v>
      </c>
      <c r="C3394" s="295">
        <v>113.04587412112993</v>
      </c>
    </row>
    <row r="3395" spans="2:3" x14ac:dyDescent="0.25">
      <c r="B3395" s="294">
        <v>3330</v>
      </c>
      <c r="C3395" s="295">
        <v>143.77222320774297</v>
      </c>
    </row>
    <row r="3396" spans="2:3" x14ac:dyDescent="0.25">
      <c r="B3396" s="294">
        <v>3331</v>
      </c>
      <c r="C3396" s="295">
        <v>132.01570568537562</v>
      </c>
    </row>
    <row r="3397" spans="2:3" x14ac:dyDescent="0.25">
      <c r="B3397" s="294">
        <v>3332</v>
      </c>
      <c r="C3397" s="295">
        <v>196.60057316328948</v>
      </c>
    </row>
    <row r="3398" spans="2:3" x14ac:dyDescent="0.25">
      <c r="B3398" s="294">
        <v>3333</v>
      </c>
      <c r="C3398" s="295">
        <v>136.48260867999812</v>
      </c>
    </row>
    <row r="3399" spans="2:3" x14ac:dyDescent="0.25">
      <c r="B3399" s="294">
        <v>3334</v>
      </c>
      <c r="C3399" s="295">
        <v>68.038302654490536</v>
      </c>
    </row>
    <row r="3400" spans="2:3" x14ac:dyDescent="0.25">
      <c r="B3400" s="294">
        <v>3335</v>
      </c>
      <c r="C3400" s="295">
        <v>83.912606066290962</v>
      </c>
    </row>
    <row r="3401" spans="2:3" x14ac:dyDescent="0.25">
      <c r="B3401" s="294">
        <v>3336</v>
      </c>
      <c r="C3401" s="295">
        <v>188.03490339273375</v>
      </c>
    </row>
    <row r="3402" spans="2:3" x14ac:dyDescent="0.25">
      <c r="B3402" s="294">
        <v>3337</v>
      </c>
      <c r="C3402" s="295">
        <v>131.630664120273</v>
      </c>
    </row>
    <row r="3403" spans="2:3" x14ac:dyDescent="0.25">
      <c r="B3403" s="294">
        <v>3338</v>
      </c>
      <c r="C3403" s="295">
        <v>88.560243101635692</v>
      </c>
    </row>
    <row r="3404" spans="2:3" x14ac:dyDescent="0.25">
      <c r="B3404" s="294">
        <v>3339</v>
      </c>
      <c r="C3404" s="295">
        <v>114.4439202948368</v>
      </c>
    </row>
    <row r="3405" spans="2:3" x14ac:dyDescent="0.25">
      <c r="B3405" s="294">
        <v>3340</v>
      </c>
      <c r="C3405" s="295">
        <v>136.46908020725229</v>
      </c>
    </row>
    <row r="3406" spans="2:3" x14ac:dyDescent="0.25">
      <c r="B3406" s="294">
        <v>3341</v>
      </c>
      <c r="C3406" s="295">
        <v>86.630973206617625</v>
      </c>
    </row>
    <row r="3407" spans="2:3" x14ac:dyDescent="0.25">
      <c r="B3407" s="294">
        <v>3342</v>
      </c>
      <c r="C3407" s="295">
        <v>157.28836332492656</v>
      </c>
    </row>
    <row r="3408" spans="2:3" x14ac:dyDescent="0.25">
      <c r="B3408" s="294">
        <v>3343</v>
      </c>
      <c r="C3408" s="295">
        <v>112.92024657792709</v>
      </c>
    </row>
    <row r="3409" spans="2:3" x14ac:dyDescent="0.25">
      <c r="B3409" s="294">
        <v>3344</v>
      </c>
      <c r="C3409" s="295">
        <v>116.30104788503213</v>
      </c>
    </row>
    <row r="3410" spans="2:3" x14ac:dyDescent="0.25">
      <c r="B3410" s="294">
        <v>3345</v>
      </c>
      <c r="C3410" s="295">
        <v>104.67398704499246</v>
      </c>
    </row>
    <row r="3411" spans="2:3" x14ac:dyDescent="0.25">
      <c r="B3411" s="294">
        <v>3346</v>
      </c>
      <c r="C3411" s="295">
        <v>163.43097634240246</v>
      </c>
    </row>
    <row r="3412" spans="2:3" x14ac:dyDescent="0.25">
      <c r="B3412" s="294">
        <v>3347</v>
      </c>
      <c r="C3412" s="295">
        <v>194.40407745948187</v>
      </c>
    </row>
    <row r="3413" spans="2:3" x14ac:dyDescent="0.25">
      <c r="B3413" s="294">
        <v>3348</v>
      </c>
      <c r="C3413" s="295">
        <v>163.2406751773612</v>
      </c>
    </row>
    <row r="3414" spans="2:3" x14ac:dyDescent="0.25">
      <c r="B3414" s="294">
        <v>3349</v>
      </c>
      <c r="C3414" s="295">
        <v>85.02796665993651</v>
      </c>
    </row>
    <row r="3415" spans="2:3" x14ac:dyDescent="0.25">
      <c r="B3415" s="294">
        <v>3350</v>
      </c>
      <c r="C3415" s="295">
        <v>172.17191074808949</v>
      </c>
    </row>
    <row r="3416" spans="2:3" x14ac:dyDescent="0.25">
      <c r="B3416" s="294">
        <v>3351</v>
      </c>
      <c r="C3416" s="295">
        <v>107.65437462203209</v>
      </c>
    </row>
    <row r="3417" spans="2:3" x14ac:dyDescent="0.25">
      <c r="B3417" s="294">
        <v>3352</v>
      </c>
      <c r="C3417" s="295">
        <v>184.44043629926841</v>
      </c>
    </row>
    <row r="3418" spans="2:3" x14ac:dyDescent="0.25">
      <c r="B3418" s="294">
        <v>3353</v>
      </c>
      <c r="C3418" s="295">
        <v>141.40727742435308</v>
      </c>
    </row>
    <row r="3419" spans="2:3" x14ac:dyDescent="0.25">
      <c r="B3419" s="294">
        <v>3354</v>
      </c>
      <c r="C3419" s="295">
        <v>127.47263047395518</v>
      </c>
    </row>
    <row r="3420" spans="2:3" x14ac:dyDescent="0.25">
      <c r="B3420" s="294">
        <v>3355</v>
      </c>
      <c r="C3420" s="295">
        <v>129.06061941595061</v>
      </c>
    </row>
    <row r="3421" spans="2:3" x14ac:dyDescent="0.25">
      <c r="B3421" s="294">
        <v>3356</v>
      </c>
      <c r="C3421" s="295">
        <v>132.62882918688373</v>
      </c>
    </row>
    <row r="3422" spans="2:3" x14ac:dyDescent="0.25">
      <c r="B3422" s="294">
        <v>3357</v>
      </c>
      <c r="C3422" s="295">
        <v>83.030411105650444</v>
      </c>
    </row>
    <row r="3423" spans="2:3" x14ac:dyDescent="0.25">
      <c r="B3423" s="294">
        <v>3358</v>
      </c>
      <c r="C3423" s="295">
        <v>186.28911449655072</v>
      </c>
    </row>
    <row r="3424" spans="2:3" x14ac:dyDescent="0.25">
      <c r="B3424" s="294">
        <v>3359</v>
      </c>
      <c r="C3424" s="295">
        <v>127.56214751288726</v>
      </c>
    </row>
    <row r="3425" spans="2:3" x14ac:dyDescent="0.25">
      <c r="B3425" s="294">
        <v>3360</v>
      </c>
      <c r="C3425" s="295">
        <v>124.07333397254529</v>
      </c>
    </row>
    <row r="3426" spans="2:3" x14ac:dyDescent="0.25">
      <c r="B3426" s="294">
        <v>3361</v>
      </c>
      <c r="C3426" s="295">
        <v>188.03590465058909</v>
      </c>
    </row>
    <row r="3427" spans="2:3" x14ac:dyDescent="0.25">
      <c r="B3427" s="294">
        <v>3362</v>
      </c>
      <c r="C3427" s="295">
        <v>169.99662492465859</v>
      </c>
    </row>
    <row r="3428" spans="2:3" x14ac:dyDescent="0.25">
      <c r="B3428" s="294">
        <v>3363</v>
      </c>
      <c r="C3428" s="295">
        <v>143.19943272959588</v>
      </c>
    </row>
    <row r="3429" spans="2:3" x14ac:dyDescent="0.25">
      <c r="B3429" s="294">
        <v>3364</v>
      </c>
      <c r="C3429" s="295">
        <v>134.43957254703795</v>
      </c>
    </row>
    <row r="3430" spans="2:3" x14ac:dyDescent="0.25">
      <c r="B3430" s="294">
        <v>3365</v>
      </c>
      <c r="C3430" s="295">
        <v>110.9955517381198</v>
      </c>
    </row>
    <row r="3431" spans="2:3" x14ac:dyDescent="0.25">
      <c r="B3431" s="294">
        <v>3366</v>
      </c>
      <c r="C3431" s="295">
        <v>117.06668842231028</v>
      </c>
    </row>
    <row r="3432" spans="2:3" x14ac:dyDescent="0.25">
      <c r="B3432" s="294">
        <v>3367</v>
      </c>
      <c r="C3432" s="295">
        <v>162.82085220078562</v>
      </c>
    </row>
    <row r="3433" spans="2:3" x14ac:dyDescent="0.25">
      <c r="B3433" s="294">
        <v>3368</v>
      </c>
      <c r="C3433" s="295">
        <v>128.4828720724152</v>
      </c>
    </row>
    <row r="3434" spans="2:3" x14ac:dyDescent="0.25">
      <c r="B3434" s="294">
        <v>3369</v>
      </c>
      <c r="C3434" s="295">
        <v>118.08136106542796</v>
      </c>
    </row>
    <row r="3435" spans="2:3" x14ac:dyDescent="0.25">
      <c r="B3435" s="294">
        <v>3370</v>
      </c>
      <c r="C3435" s="295">
        <v>148.62622906529828</v>
      </c>
    </row>
    <row r="3436" spans="2:3" x14ac:dyDescent="0.25">
      <c r="B3436" s="294">
        <v>3371</v>
      </c>
      <c r="C3436" s="295">
        <v>113.63902978619876</v>
      </c>
    </row>
    <row r="3437" spans="2:3" x14ac:dyDescent="0.25">
      <c r="B3437" s="294">
        <v>3372</v>
      </c>
      <c r="C3437" s="295">
        <v>84.629172271502995</v>
      </c>
    </row>
    <row r="3438" spans="2:3" x14ac:dyDescent="0.25">
      <c r="B3438" s="294">
        <v>3373</v>
      </c>
      <c r="C3438" s="295">
        <v>101.93317133341367</v>
      </c>
    </row>
    <row r="3439" spans="2:3" x14ac:dyDescent="0.25">
      <c r="B3439" s="294">
        <v>3374</v>
      </c>
      <c r="C3439" s="295">
        <v>129.8361893282852</v>
      </c>
    </row>
    <row r="3440" spans="2:3" x14ac:dyDescent="0.25">
      <c r="B3440" s="294">
        <v>3375</v>
      </c>
      <c r="C3440" s="295">
        <v>91.090725585300291</v>
      </c>
    </row>
    <row r="3441" spans="2:3" x14ac:dyDescent="0.25">
      <c r="B3441" s="294">
        <v>3376</v>
      </c>
      <c r="C3441" s="295">
        <v>157.78784253807007</v>
      </c>
    </row>
    <row r="3442" spans="2:3" x14ac:dyDescent="0.25">
      <c r="B3442" s="294">
        <v>3377</v>
      </c>
      <c r="C3442" s="295">
        <v>111.50399194857282</v>
      </c>
    </row>
    <row r="3443" spans="2:3" x14ac:dyDescent="0.25">
      <c r="B3443" s="294">
        <v>3378</v>
      </c>
      <c r="C3443" s="295">
        <v>131.7192349083744</v>
      </c>
    </row>
    <row r="3444" spans="2:3" x14ac:dyDescent="0.25">
      <c r="B3444" s="294">
        <v>3379</v>
      </c>
      <c r="C3444" s="295">
        <v>110.00374840986402</v>
      </c>
    </row>
    <row r="3445" spans="2:3" x14ac:dyDescent="0.25">
      <c r="B3445" s="294">
        <v>3380</v>
      </c>
      <c r="C3445" s="295">
        <v>99.173932903154679</v>
      </c>
    </row>
    <row r="3446" spans="2:3" x14ac:dyDescent="0.25">
      <c r="B3446" s="294">
        <v>3381</v>
      </c>
      <c r="C3446" s="295">
        <v>136.71823311859944</v>
      </c>
    </row>
    <row r="3447" spans="2:3" x14ac:dyDescent="0.25">
      <c r="B3447" s="294">
        <v>3382</v>
      </c>
      <c r="C3447" s="295">
        <v>176.70524498464596</v>
      </c>
    </row>
    <row r="3448" spans="2:3" x14ac:dyDescent="0.25">
      <c r="B3448" s="294">
        <v>3383</v>
      </c>
      <c r="C3448" s="295">
        <v>117.97308710917794</v>
      </c>
    </row>
    <row r="3449" spans="2:3" x14ac:dyDescent="0.25">
      <c r="B3449" s="294">
        <v>3384</v>
      </c>
      <c r="C3449" s="295">
        <v>141.09243249718585</v>
      </c>
    </row>
    <row r="3450" spans="2:3" x14ac:dyDescent="0.25">
      <c r="B3450" s="294">
        <v>3385</v>
      </c>
      <c r="C3450" s="295">
        <v>162.35417955542928</v>
      </c>
    </row>
    <row r="3451" spans="2:3" x14ac:dyDescent="0.25">
      <c r="B3451" s="294">
        <v>3386</v>
      </c>
      <c r="C3451" s="295">
        <v>132.90793048515053</v>
      </c>
    </row>
    <row r="3452" spans="2:3" x14ac:dyDescent="0.25">
      <c r="B3452" s="294">
        <v>3387</v>
      </c>
      <c r="C3452" s="295">
        <v>131.71755080903347</v>
      </c>
    </row>
    <row r="3453" spans="2:3" x14ac:dyDescent="0.25">
      <c r="B3453" s="294">
        <v>3388</v>
      </c>
      <c r="C3453" s="295">
        <v>156.91246861437855</v>
      </c>
    </row>
    <row r="3454" spans="2:3" x14ac:dyDescent="0.25">
      <c r="B3454" s="294">
        <v>3389</v>
      </c>
      <c r="C3454" s="295">
        <v>161.63152870473891</v>
      </c>
    </row>
    <row r="3455" spans="2:3" x14ac:dyDescent="0.25">
      <c r="B3455" s="294">
        <v>3390</v>
      </c>
      <c r="C3455" s="295">
        <v>138.99128874683169</v>
      </c>
    </row>
    <row r="3456" spans="2:3" x14ac:dyDescent="0.25">
      <c r="B3456" s="294">
        <v>3391</v>
      </c>
      <c r="C3456" s="295">
        <v>174.92238142929705</v>
      </c>
    </row>
    <row r="3457" spans="2:3" x14ac:dyDescent="0.25">
      <c r="B3457" s="294">
        <v>3392</v>
      </c>
      <c r="C3457" s="295">
        <v>74.766694647405927</v>
      </c>
    </row>
    <row r="3458" spans="2:3" x14ac:dyDescent="0.25">
      <c r="B3458" s="294">
        <v>3393</v>
      </c>
      <c r="C3458" s="295">
        <v>101.44170012976498</v>
      </c>
    </row>
    <row r="3459" spans="2:3" x14ac:dyDescent="0.25">
      <c r="B3459" s="294">
        <v>3394</v>
      </c>
      <c r="C3459" s="295">
        <v>147.4449009317498</v>
      </c>
    </row>
    <row r="3460" spans="2:3" x14ac:dyDescent="0.25">
      <c r="B3460" s="294">
        <v>3395</v>
      </c>
      <c r="C3460" s="295">
        <v>206.62304835188473</v>
      </c>
    </row>
    <row r="3461" spans="2:3" x14ac:dyDescent="0.25">
      <c r="B3461" s="294">
        <v>3396</v>
      </c>
      <c r="C3461" s="295">
        <v>135.7170243515464</v>
      </c>
    </row>
    <row r="3462" spans="2:3" x14ac:dyDescent="0.25">
      <c r="B3462" s="294">
        <v>3397</v>
      </c>
      <c r="C3462" s="295">
        <v>144.0095801453198</v>
      </c>
    </row>
    <row r="3463" spans="2:3" x14ac:dyDescent="0.25">
      <c r="B3463" s="294">
        <v>3398</v>
      </c>
      <c r="C3463" s="295">
        <v>122.10092502815192</v>
      </c>
    </row>
    <row r="3464" spans="2:3" x14ac:dyDescent="0.25">
      <c r="B3464" s="294">
        <v>3399</v>
      </c>
      <c r="C3464" s="295">
        <v>181.50261257256091</v>
      </c>
    </row>
    <row r="3465" spans="2:3" x14ac:dyDescent="0.25">
      <c r="B3465" s="294">
        <v>3400</v>
      </c>
      <c r="C3465" s="295">
        <v>107.12696260460031</v>
      </c>
    </row>
    <row r="3466" spans="2:3" x14ac:dyDescent="0.25">
      <c r="B3466" s="294">
        <v>3401</v>
      </c>
      <c r="C3466" s="295">
        <v>114.84622003430547</v>
      </c>
    </row>
    <row r="3467" spans="2:3" x14ac:dyDescent="0.25">
      <c r="B3467" s="294">
        <v>3402</v>
      </c>
      <c r="C3467" s="295">
        <v>70.826022932721045</v>
      </c>
    </row>
    <row r="3468" spans="2:3" x14ac:dyDescent="0.25">
      <c r="B3468" s="294">
        <v>3403</v>
      </c>
      <c r="C3468" s="295">
        <v>73.339047547537248</v>
      </c>
    </row>
    <row r="3469" spans="2:3" x14ac:dyDescent="0.25">
      <c r="B3469" s="294">
        <v>3404</v>
      </c>
      <c r="C3469" s="295">
        <v>89.607489582023845</v>
      </c>
    </row>
    <row r="3470" spans="2:3" x14ac:dyDescent="0.25">
      <c r="B3470" s="294">
        <v>3405</v>
      </c>
      <c r="C3470" s="295">
        <v>137.96627866434079</v>
      </c>
    </row>
    <row r="3471" spans="2:3" x14ac:dyDescent="0.25">
      <c r="B3471" s="294">
        <v>3406</v>
      </c>
      <c r="C3471" s="295">
        <v>191.40121064795161</v>
      </c>
    </row>
    <row r="3472" spans="2:3" x14ac:dyDescent="0.25">
      <c r="B3472" s="294">
        <v>3407</v>
      </c>
      <c r="C3472" s="295">
        <v>90.725410058388135</v>
      </c>
    </row>
    <row r="3473" spans="2:3" x14ac:dyDescent="0.25">
      <c r="B3473" s="294">
        <v>3408</v>
      </c>
      <c r="C3473" s="295">
        <v>101.09050248778547</v>
      </c>
    </row>
    <row r="3474" spans="2:3" x14ac:dyDescent="0.25">
      <c r="B3474" s="294">
        <v>3409</v>
      </c>
      <c r="C3474" s="295">
        <v>115.67237031163457</v>
      </c>
    </row>
    <row r="3475" spans="2:3" x14ac:dyDescent="0.25">
      <c r="B3475" s="294">
        <v>3410</v>
      </c>
      <c r="C3475" s="295">
        <v>207.63608002372303</v>
      </c>
    </row>
    <row r="3476" spans="2:3" x14ac:dyDescent="0.25">
      <c r="B3476" s="294">
        <v>3411</v>
      </c>
      <c r="C3476" s="295">
        <v>206.92323923191944</v>
      </c>
    </row>
    <row r="3477" spans="2:3" x14ac:dyDescent="0.25">
      <c r="B3477" s="294">
        <v>3412</v>
      </c>
      <c r="C3477" s="295">
        <v>80.840511135446235</v>
      </c>
    </row>
    <row r="3478" spans="2:3" x14ac:dyDescent="0.25">
      <c r="B3478" s="294">
        <v>3413</v>
      </c>
      <c r="C3478" s="295">
        <v>139.94971786688919</v>
      </c>
    </row>
    <row r="3479" spans="2:3" x14ac:dyDescent="0.25">
      <c r="B3479" s="294">
        <v>3414</v>
      </c>
      <c r="C3479" s="295">
        <v>106.34296598318541</v>
      </c>
    </row>
    <row r="3480" spans="2:3" x14ac:dyDescent="0.25">
      <c r="B3480" s="294">
        <v>3415</v>
      </c>
      <c r="C3480" s="295">
        <v>159.11117862339626</v>
      </c>
    </row>
    <row r="3481" spans="2:3" x14ac:dyDescent="0.25">
      <c r="B3481" s="294">
        <v>3416</v>
      </c>
      <c r="C3481" s="295">
        <v>112.2652952598436</v>
      </c>
    </row>
    <row r="3482" spans="2:3" x14ac:dyDescent="0.25">
      <c r="B3482" s="294">
        <v>3417</v>
      </c>
      <c r="C3482" s="295">
        <v>141.33973971897302</v>
      </c>
    </row>
    <row r="3483" spans="2:3" x14ac:dyDescent="0.25">
      <c r="B3483" s="294">
        <v>3418</v>
      </c>
      <c r="C3483" s="295">
        <v>143.16931887547346</v>
      </c>
    </row>
    <row r="3484" spans="2:3" x14ac:dyDescent="0.25">
      <c r="B3484" s="294">
        <v>3419</v>
      </c>
      <c r="C3484" s="295">
        <v>107.34766728410355</v>
      </c>
    </row>
    <row r="3485" spans="2:3" x14ac:dyDescent="0.25">
      <c r="B3485" s="294">
        <v>3420</v>
      </c>
      <c r="C3485" s="295">
        <v>108.13675624375662</v>
      </c>
    </row>
    <row r="3486" spans="2:3" x14ac:dyDescent="0.25">
      <c r="B3486" s="294">
        <v>3421</v>
      </c>
      <c r="C3486" s="295">
        <v>107.62212909094147</v>
      </c>
    </row>
    <row r="3487" spans="2:3" x14ac:dyDescent="0.25">
      <c r="B3487" s="294">
        <v>3422</v>
      </c>
      <c r="C3487" s="295">
        <v>143.25594524669509</v>
      </c>
    </row>
    <row r="3488" spans="2:3" x14ac:dyDescent="0.25">
      <c r="B3488" s="294">
        <v>3423</v>
      </c>
      <c r="C3488" s="295">
        <v>94.013421443737059</v>
      </c>
    </row>
    <row r="3489" spans="2:3" x14ac:dyDescent="0.25">
      <c r="B3489" s="294">
        <v>3424</v>
      </c>
      <c r="C3489" s="295">
        <v>97.463981707059048</v>
      </c>
    </row>
    <row r="3490" spans="2:3" x14ac:dyDescent="0.25">
      <c r="B3490" s="294">
        <v>3425</v>
      </c>
      <c r="C3490" s="295">
        <v>113.00837611929653</v>
      </c>
    </row>
    <row r="3491" spans="2:3" x14ac:dyDescent="0.25">
      <c r="B3491" s="294">
        <v>3426</v>
      </c>
      <c r="C3491" s="295">
        <v>75.578002618584961</v>
      </c>
    </row>
    <row r="3492" spans="2:3" x14ac:dyDescent="0.25">
      <c r="B3492" s="294">
        <v>3427</v>
      </c>
      <c r="C3492" s="295">
        <v>122.69834741930153</v>
      </c>
    </row>
    <row r="3493" spans="2:3" x14ac:dyDescent="0.25">
      <c r="B3493" s="294">
        <v>3428</v>
      </c>
      <c r="C3493" s="295">
        <v>132.2919462065347</v>
      </c>
    </row>
    <row r="3494" spans="2:3" x14ac:dyDescent="0.25">
      <c r="B3494" s="294">
        <v>3429</v>
      </c>
      <c r="C3494" s="295">
        <v>95.830475683662996</v>
      </c>
    </row>
    <row r="3495" spans="2:3" x14ac:dyDescent="0.25">
      <c r="B3495" s="294">
        <v>3430</v>
      </c>
      <c r="C3495" s="295">
        <v>143.21315007679732</v>
      </c>
    </row>
    <row r="3496" spans="2:3" x14ac:dyDescent="0.25">
      <c r="B3496" s="294">
        <v>3431</v>
      </c>
      <c r="C3496" s="295">
        <v>124.35479128262178</v>
      </c>
    </row>
    <row r="3497" spans="2:3" x14ac:dyDescent="0.25">
      <c r="B3497" s="294">
        <v>3432</v>
      </c>
      <c r="C3497" s="295">
        <v>193.57272725487263</v>
      </c>
    </row>
    <row r="3498" spans="2:3" x14ac:dyDescent="0.25">
      <c r="B3498" s="294">
        <v>3433</v>
      </c>
      <c r="C3498" s="295">
        <v>151.51263523325889</v>
      </c>
    </row>
    <row r="3499" spans="2:3" x14ac:dyDescent="0.25">
      <c r="B3499" s="294">
        <v>3434</v>
      </c>
      <c r="C3499" s="295">
        <v>123.44793205405219</v>
      </c>
    </row>
    <row r="3500" spans="2:3" x14ac:dyDescent="0.25">
      <c r="B3500" s="294">
        <v>3435</v>
      </c>
      <c r="C3500" s="295">
        <v>127.94879191207943</v>
      </c>
    </row>
    <row r="3501" spans="2:3" x14ac:dyDescent="0.25">
      <c r="B3501" s="294">
        <v>3436</v>
      </c>
      <c r="C3501" s="295">
        <v>97.983547479323136</v>
      </c>
    </row>
    <row r="3502" spans="2:3" x14ac:dyDescent="0.25">
      <c r="B3502" s="294">
        <v>3437</v>
      </c>
      <c r="C3502" s="295">
        <v>176.98157885458801</v>
      </c>
    </row>
    <row r="3503" spans="2:3" x14ac:dyDescent="0.25">
      <c r="B3503" s="294">
        <v>3438</v>
      </c>
      <c r="C3503" s="295">
        <v>168.63402775039899</v>
      </c>
    </row>
    <row r="3504" spans="2:3" x14ac:dyDescent="0.25">
      <c r="B3504" s="294">
        <v>3439</v>
      </c>
      <c r="C3504" s="295">
        <v>173.76868012667859</v>
      </c>
    </row>
    <row r="3505" spans="2:3" x14ac:dyDescent="0.25">
      <c r="B3505" s="294">
        <v>3440</v>
      </c>
      <c r="C3505" s="295">
        <v>133.51613428071812</v>
      </c>
    </row>
    <row r="3506" spans="2:3" x14ac:dyDescent="0.25">
      <c r="B3506" s="294">
        <v>3441</v>
      </c>
      <c r="C3506" s="295">
        <v>126.96610134402181</v>
      </c>
    </row>
    <row r="3507" spans="2:3" x14ac:dyDescent="0.25">
      <c r="B3507" s="294">
        <v>3442</v>
      </c>
      <c r="C3507" s="295">
        <v>84.912301220150823</v>
      </c>
    </row>
    <row r="3508" spans="2:3" x14ac:dyDescent="0.25">
      <c r="B3508" s="294">
        <v>3443</v>
      </c>
      <c r="C3508" s="295">
        <v>115.75663480722589</v>
      </c>
    </row>
    <row r="3509" spans="2:3" x14ac:dyDescent="0.25">
      <c r="B3509" s="294">
        <v>3444</v>
      </c>
      <c r="C3509" s="295">
        <v>122.12268653488917</v>
      </c>
    </row>
    <row r="3510" spans="2:3" x14ac:dyDescent="0.25">
      <c r="B3510" s="294">
        <v>3445</v>
      </c>
      <c r="C3510" s="295">
        <v>145.99791175734464</v>
      </c>
    </row>
    <row r="3511" spans="2:3" x14ac:dyDescent="0.25">
      <c r="B3511" s="294">
        <v>3446</v>
      </c>
      <c r="C3511" s="295">
        <v>124.73502612698387</v>
      </c>
    </row>
    <row r="3512" spans="2:3" x14ac:dyDescent="0.25">
      <c r="B3512" s="294">
        <v>3447</v>
      </c>
      <c r="C3512" s="295">
        <v>143.24046455029867</v>
      </c>
    </row>
    <row r="3513" spans="2:3" x14ac:dyDescent="0.25">
      <c r="B3513" s="294">
        <v>3448</v>
      </c>
      <c r="C3513" s="295">
        <v>115.9427250426711</v>
      </c>
    </row>
    <row r="3514" spans="2:3" x14ac:dyDescent="0.25">
      <c r="B3514" s="294">
        <v>3449</v>
      </c>
      <c r="C3514" s="295">
        <v>132.19000689650795</v>
      </c>
    </row>
    <row r="3515" spans="2:3" x14ac:dyDescent="0.25">
      <c r="B3515" s="294">
        <v>3450</v>
      </c>
      <c r="C3515" s="295">
        <v>136.36624303999537</v>
      </c>
    </row>
    <row r="3516" spans="2:3" x14ac:dyDescent="0.25">
      <c r="B3516" s="294">
        <v>3451</v>
      </c>
      <c r="C3516" s="295">
        <v>179.02439119984848</v>
      </c>
    </row>
    <row r="3517" spans="2:3" x14ac:dyDescent="0.25">
      <c r="B3517" s="294">
        <v>3452</v>
      </c>
      <c r="C3517" s="295">
        <v>92.858622611458458</v>
      </c>
    </row>
    <row r="3518" spans="2:3" x14ac:dyDescent="0.25">
      <c r="B3518" s="294">
        <v>3453</v>
      </c>
      <c r="C3518" s="295">
        <v>171.50226894393603</v>
      </c>
    </row>
    <row r="3519" spans="2:3" x14ac:dyDescent="0.25">
      <c r="B3519" s="294">
        <v>3454</v>
      </c>
      <c r="C3519" s="295">
        <v>164.49585799398741</v>
      </c>
    </row>
    <row r="3520" spans="2:3" x14ac:dyDescent="0.25">
      <c r="B3520" s="294">
        <v>3455</v>
      </c>
      <c r="C3520" s="295">
        <v>169.85575666291379</v>
      </c>
    </row>
    <row r="3521" spans="2:3" x14ac:dyDescent="0.25">
      <c r="B3521" s="294">
        <v>3456</v>
      </c>
      <c r="C3521" s="295">
        <v>120.25811907752797</v>
      </c>
    </row>
    <row r="3522" spans="2:3" x14ac:dyDescent="0.25">
      <c r="B3522" s="294">
        <v>3457</v>
      </c>
      <c r="C3522" s="295">
        <v>136.48159401872101</v>
      </c>
    </row>
    <row r="3523" spans="2:3" x14ac:dyDescent="0.25">
      <c r="B3523" s="294">
        <v>3458</v>
      </c>
      <c r="C3523" s="295">
        <v>92.640566245916119</v>
      </c>
    </row>
    <row r="3524" spans="2:3" x14ac:dyDescent="0.25">
      <c r="B3524" s="294">
        <v>3459</v>
      </c>
      <c r="C3524" s="295">
        <v>158.5476999171334</v>
      </c>
    </row>
    <row r="3525" spans="2:3" x14ac:dyDescent="0.25">
      <c r="B3525" s="294">
        <v>3460</v>
      </c>
      <c r="C3525" s="295">
        <v>124.62886410531249</v>
      </c>
    </row>
    <row r="3526" spans="2:3" x14ac:dyDescent="0.25">
      <c r="B3526" s="294">
        <v>3461</v>
      </c>
      <c r="C3526" s="295">
        <v>105.10043469248724</v>
      </c>
    </row>
    <row r="3527" spans="2:3" x14ac:dyDescent="0.25">
      <c r="B3527" s="294">
        <v>3462</v>
      </c>
      <c r="C3527" s="295">
        <v>102.05737300616198</v>
      </c>
    </row>
    <row r="3528" spans="2:3" x14ac:dyDescent="0.25">
      <c r="B3528" s="294">
        <v>3463</v>
      </c>
      <c r="C3528" s="295">
        <v>163.20814860214529</v>
      </c>
    </row>
    <row r="3529" spans="2:3" x14ac:dyDescent="0.25">
      <c r="B3529" s="294">
        <v>3464</v>
      </c>
      <c r="C3529" s="295">
        <v>142.00465294409616</v>
      </c>
    </row>
    <row r="3530" spans="2:3" x14ac:dyDescent="0.25">
      <c r="B3530" s="294">
        <v>3465</v>
      </c>
      <c r="C3530" s="295">
        <v>142.4623261365648</v>
      </c>
    </row>
    <row r="3531" spans="2:3" x14ac:dyDescent="0.25">
      <c r="B3531" s="294">
        <v>3466</v>
      </c>
      <c r="C3531" s="295">
        <v>127.19364539298333</v>
      </c>
    </row>
    <row r="3532" spans="2:3" x14ac:dyDescent="0.25">
      <c r="B3532" s="294">
        <v>3467</v>
      </c>
      <c r="C3532" s="295">
        <v>188.7479273267312</v>
      </c>
    </row>
    <row r="3533" spans="2:3" x14ac:dyDescent="0.25">
      <c r="B3533" s="294">
        <v>3468</v>
      </c>
      <c r="C3533" s="295">
        <v>155.62141318588084</v>
      </c>
    </row>
    <row r="3534" spans="2:3" x14ac:dyDescent="0.25">
      <c r="B3534" s="294">
        <v>3469</v>
      </c>
      <c r="C3534" s="295">
        <v>110.02136710274692</v>
      </c>
    </row>
    <row r="3535" spans="2:3" x14ac:dyDescent="0.25">
      <c r="B3535" s="294">
        <v>3470</v>
      </c>
      <c r="C3535" s="295">
        <v>134.01445331095175</v>
      </c>
    </row>
    <row r="3536" spans="2:3" x14ac:dyDescent="0.25">
      <c r="B3536" s="294">
        <v>3471</v>
      </c>
      <c r="C3536" s="295">
        <v>129.61996241949362</v>
      </c>
    </row>
    <row r="3537" spans="2:3" x14ac:dyDescent="0.25">
      <c r="B3537" s="294">
        <v>3472</v>
      </c>
      <c r="C3537" s="295">
        <v>135.10458245090865</v>
      </c>
    </row>
    <row r="3538" spans="2:3" x14ac:dyDescent="0.25">
      <c r="B3538" s="294">
        <v>3473</v>
      </c>
      <c r="C3538" s="295">
        <v>113.26595702607634</v>
      </c>
    </row>
    <row r="3539" spans="2:3" x14ac:dyDescent="0.25">
      <c r="B3539" s="294">
        <v>3474</v>
      </c>
      <c r="C3539" s="295">
        <v>105.75896049507219</v>
      </c>
    </row>
    <row r="3540" spans="2:3" x14ac:dyDescent="0.25">
      <c r="B3540" s="294">
        <v>3475</v>
      </c>
      <c r="C3540" s="295">
        <v>104.09418222404946</v>
      </c>
    </row>
    <row r="3541" spans="2:3" x14ac:dyDescent="0.25">
      <c r="B3541" s="294">
        <v>3476</v>
      </c>
      <c r="C3541" s="295">
        <v>123.26128929762962</v>
      </c>
    </row>
    <row r="3542" spans="2:3" x14ac:dyDescent="0.25">
      <c r="B3542" s="294">
        <v>3477</v>
      </c>
      <c r="C3542" s="295">
        <v>161.14294288551338</v>
      </c>
    </row>
    <row r="3543" spans="2:3" x14ac:dyDescent="0.25">
      <c r="B3543" s="294">
        <v>3478</v>
      </c>
      <c r="C3543" s="295">
        <v>174.74149832684688</v>
      </c>
    </row>
    <row r="3544" spans="2:3" x14ac:dyDescent="0.25">
      <c r="B3544" s="294">
        <v>3479</v>
      </c>
      <c r="C3544" s="295">
        <v>131.44470176035264</v>
      </c>
    </row>
    <row r="3545" spans="2:3" x14ac:dyDescent="0.25">
      <c r="B3545" s="294">
        <v>3480</v>
      </c>
      <c r="C3545" s="295">
        <v>145.79673364411178</v>
      </c>
    </row>
    <row r="3546" spans="2:3" x14ac:dyDescent="0.25">
      <c r="B3546" s="294">
        <v>3481</v>
      </c>
      <c r="C3546" s="295">
        <v>183.83973814575489</v>
      </c>
    </row>
    <row r="3547" spans="2:3" x14ac:dyDescent="0.25">
      <c r="B3547" s="294">
        <v>3482</v>
      </c>
      <c r="C3547" s="295">
        <v>114.46030303295456</v>
      </c>
    </row>
    <row r="3548" spans="2:3" x14ac:dyDescent="0.25">
      <c r="B3548" s="294">
        <v>3483</v>
      </c>
      <c r="C3548" s="295">
        <v>127.89235652073191</v>
      </c>
    </row>
    <row r="3549" spans="2:3" x14ac:dyDescent="0.25">
      <c r="B3549" s="294">
        <v>3484</v>
      </c>
      <c r="C3549" s="295">
        <v>113.44829447558651</v>
      </c>
    </row>
    <row r="3550" spans="2:3" x14ac:dyDescent="0.25">
      <c r="B3550" s="294">
        <v>3485</v>
      </c>
      <c r="C3550" s="295">
        <v>88.232395318491868</v>
      </c>
    </row>
    <row r="3551" spans="2:3" x14ac:dyDescent="0.25">
      <c r="B3551" s="294">
        <v>3486</v>
      </c>
      <c r="C3551" s="295">
        <v>137.7813523925085</v>
      </c>
    </row>
    <row r="3552" spans="2:3" x14ac:dyDescent="0.25">
      <c r="B3552" s="294">
        <v>3487</v>
      </c>
      <c r="C3552" s="295">
        <v>110.74055801825334</v>
      </c>
    </row>
    <row r="3553" spans="2:3" x14ac:dyDescent="0.25">
      <c r="B3553" s="294">
        <v>3488</v>
      </c>
      <c r="C3553" s="295">
        <v>176.43025207836502</v>
      </c>
    </row>
    <row r="3554" spans="2:3" x14ac:dyDescent="0.25">
      <c r="B3554" s="294">
        <v>3489</v>
      </c>
      <c r="C3554" s="295">
        <v>155.52030248264168</v>
      </c>
    </row>
    <row r="3555" spans="2:3" x14ac:dyDescent="0.25">
      <c r="B3555" s="294">
        <v>3490</v>
      </c>
      <c r="C3555" s="295">
        <v>179.71615822366229</v>
      </c>
    </row>
    <row r="3556" spans="2:3" x14ac:dyDescent="0.25">
      <c r="B3556" s="294">
        <v>3491</v>
      </c>
      <c r="C3556" s="295">
        <v>134.2533639534031</v>
      </c>
    </row>
    <row r="3557" spans="2:3" x14ac:dyDescent="0.25">
      <c r="B3557" s="294">
        <v>3492</v>
      </c>
      <c r="C3557" s="295">
        <v>212.9102794496518</v>
      </c>
    </row>
    <row r="3558" spans="2:3" x14ac:dyDescent="0.25">
      <c r="B3558" s="294">
        <v>3493</v>
      </c>
      <c r="C3558" s="295">
        <v>186.3556123417479</v>
      </c>
    </row>
    <row r="3559" spans="2:3" x14ac:dyDescent="0.25">
      <c r="B3559" s="294">
        <v>3494</v>
      </c>
      <c r="C3559" s="295">
        <v>112.86314107465023</v>
      </c>
    </row>
    <row r="3560" spans="2:3" x14ac:dyDescent="0.25">
      <c r="B3560" s="294">
        <v>3495</v>
      </c>
      <c r="C3560" s="295">
        <v>165.77969893329532</v>
      </c>
    </row>
    <row r="3561" spans="2:3" x14ac:dyDescent="0.25">
      <c r="B3561" s="294">
        <v>3496</v>
      </c>
      <c r="C3561" s="295">
        <v>99.642910699650955</v>
      </c>
    </row>
    <row r="3562" spans="2:3" x14ac:dyDescent="0.25">
      <c r="B3562" s="294">
        <v>3497</v>
      </c>
      <c r="C3562" s="295">
        <v>146.08468790244643</v>
      </c>
    </row>
    <row r="3563" spans="2:3" x14ac:dyDescent="0.25">
      <c r="B3563" s="294">
        <v>3498</v>
      </c>
      <c r="C3563" s="295">
        <v>101.46459494492579</v>
      </c>
    </row>
    <row r="3564" spans="2:3" x14ac:dyDescent="0.25">
      <c r="B3564" s="294">
        <v>3499</v>
      </c>
      <c r="C3564" s="295">
        <v>174.24339213642605</v>
      </c>
    </row>
    <row r="3565" spans="2:3" x14ac:dyDescent="0.25">
      <c r="B3565" s="294">
        <v>3500</v>
      </c>
      <c r="C3565" s="295">
        <v>201.13419568251234</v>
      </c>
    </row>
    <row r="3566" spans="2:3" x14ac:dyDescent="0.25">
      <c r="B3566" s="294">
        <v>3501</v>
      </c>
      <c r="C3566" s="295">
        <v>125.43746345570672</v>
      </c>
    </row>
    <row r="3567" spans="2:3" x14ac:dyDescent="0.25">
      <c r="B3567" s="294">
        <v>3502</v>
      </c>
      <c r="C3567" s="295">
        <v>127.07994754115055</v>
      </c>
    </row>
    <row r="3568" spans="2:3" x14ac:dyDescent="0.25">
      <c r="B3568" s="294">
        <v>3503</v>
      </c>
      <c r="C3568" s="295">
        <v>107.2441102097188</v>
      </c>
    </row>
    <row r="3569" spans="2:3" x14ac:dyDescent="0.25">
      <c r="B3569" s="294">
        <v>3504</v>
      </c>
      <c r="C3569" s="295">
        <v>138.29464550323178</v>
      </c>
    </row>
    <row r="3570" spans="2:3" x14ac:dyDescent="0.25">
      <c r="B3570" s="294">
        <v>3505</v>
      </c>
      <c r="C3570" s="295">
        <v>161.52600410114843</v>
      </c>
    </row>
    <row r="3571" spans="2:3" x14ac:dyDescent="0.25">
      <c r="B3571" s="294">
        <v>3506</v>
      </c>
      <c r="C3571" s="295">
        <v>79.137048819840189</v>
      </c>
    </row>
    <row r="3572" spans="2:3" x14ac:dyDescent="0.25">
      <c r="B3572" s="294">
        <v>3507</v>
      </c>
      <c r="C3572" s="295">
        <v>106.40249528160368</v>
      </c>
    </row>
    <row r="3573" spans="2:3" x14ac:dyDescent="0.25">
      <c r="B3573" s="294">
        <v>3508</v>
      </c>
      <c r="C3573" s="295">
        <v>91.570266142751478</v>
      </c>
    </row>
    <row r="3574" spans="2:3" x14ac:dyDescent="0.25">
      <c r="B3574" s="294">
        <v>3509</v>
      </c>
      <c r="C3574" s="295">
        <v>167.32706479503332</v>
      </c>
    </row>
    <row r="3575" spans="2:3" x14ac:dyDescent="0.25">
      <c r="B3575" s="294">
        <v>3510</v>
      </c>
      <c r="C3575" s="295">
        <v>101.78480795240486</v>
      </c>
    </row>
    <row r="3576" spans="2:3" x14ac:dyDescent="0.25">
      <c r="B3576" s="294">
        <v>3511</v>
      </c>
      <c r="C3576" s="295">
        <v>144.07329439037318</v>
      </c>
    </row>
    <row r="3577" spans="2:3" x14ac:dyDescent="0.25">
      <c r="B3577" s="294">
        <v>3512</v>
      </c>
      <c r="C3577" s="295">
        <v>171.31763463898733</v>
      </c>
    </row>
    <row r="3578" spans="2:3" x14ac:dyDescent="0.25">
      <c r="B3578" s="294">
        <v>3513</v>
      </c>
      <c r="C3578" s="295">
        <v>148.37269119274208</v>
      </c>
    </row>
    <row r="3579" spans="2:3" x14ac:dyDescent="0.25">
      <c r="B3579" s="294">
        <v>3514</v>
      </c>
      <c r="C3579" s="295">
        <v>99.284548004100486</v>
      </c>
    </row>
    <row r="3580" spans="2:3" x14ac:dyDescent="0.25">
      <c r="B3580" s="294">
        <v>3515</v>
      </c>
      <c r="C3580" s="295">
        <v>111.03871020866586</v>
      </c>
    </row>
    <row r="3581" spans="2:3" x14ac:dyDescent="0.25">
      <c r="B3581" s="294">
        <v>3516</v>
      </c>
      <c r="C3581" s="295">
        <v>145.01227275302222</v>
      </c>
    </row>
    <row r="3582" spans="2:3" x14ac:dyDescent="0.25">
      <c r="B3582" s="294">
        <v>3517</v>
      </c>
      <c r="C3582" s="295">
        <v>94.304641311331011</v>
      </c>
    </row>
    <row r="3583" spans="2:3" x14ac:dyDescent="0.25">
      <c r="B3583" s="294">
        <v>3518</v>
      </c>
      <c r="C3583" s="295">
        <v>152.64845491598564</v>
      </c>
    </row>
    <row r="3584" spans="2:3" x14ac:dyDescent="0.25">
      <c r="B3584" s="294">
        <v>3519</v>
      </c>
      <c r="C3584" s="295">
        <v>146.38489137261664</v>
      </c>
    </row>
    <row r="3585" spans="2:3" x14ac:dyDescent="0.25">
      <c r="B3585" s="294">
        <v>3520</v>
      </c>
      <c r="C3585" s="295">
        <v>102.7307981136523</v>
      </c>
    </row>
    <row r="3586" spans="2:3" x14ac:dyDescent="0.25">
      <c r="B3586" s="294">
        <v>3521</v>
      </c>
      <c r="C3586" s="295">
        <v>132.38334890513312</v>
      </c>
    </row>
    <row r="3587" spans="2:3" x14ac:dyDescent="0.25">
      <c r="B3587" s="294">
        <v>3522</v>
      </c>
      <c r="C3587" s="295">
        <v>148.70609795177788</v>
      </c>
    </row>
    <row r="3588" spans="2:3" x14ac:dyDescent="0.25">
      <c r="B3588" s="294">
        <v>3523</v>
      </c>
      <c r="C3588" s="295">
        <v>145.76603133016221</v>
      </c>
    </row>
    <row r="3589" spans="2:3" x14ac:dyDescent="0.25">
      <c r="B3589" s="294">
        <v>3524</v>
      </c>
      <c r="C3589" s="295">
        <v>79.882157430083737</v>
      </c>
    </row>
    <row r="3590" spans="2:3" x14ac:dyDescent="0.25">
      <c r="B3590" s="294">
        <v>3525</v>
      </c>
      <c r="C3590" s="295">
        <v>158.15144462068389</v>
      </c>
    </row>
    <row r="3591" spans="2:3" x14ac:dyDescent="0.25">
      <c r="B3591" s="294">
        <v>3526</v>
      </c>
      <c r="C3591" s="295">
        <v>179.34633297442025</v>
      </c>
    </row>
    <row r="3592" spans="2:3" x14ac:dyDescent="0.25">
      <c r="B3592" s="294">
        <v>3527</v>
      </c>
      <c r="C3592" s="295">
        <v>116.99250570406653</v>
      </c>
    </row>
    <row r="3593" spans="2:3" x14ac:dyDescent="0.25">
      <c r="B3593" s="294">
        <v>3528</v>
      </c>
      <c r="C3593" s="295">
        <v>105.94174290864851</v>
      </c>
    </row>
    <row r="3594" spans="2:3" x14ac:dyDescent="0.25">
      <c r="B3594" s="294">
        <v>3529</v>
      </c>
      <c r="C3594" s="295">
        <v>115.27243903074728</v>
      </c>
    </row>
    <row r="3595" spans="2:3" x14ac:dyDescent="0.25">
      <c r="B3595" s="294">
        <v>3530</v>
      </c>
      <c r="C3595" s="295">
        <v>136.69720971658489</v>
      </c>
    </row>
    <row r="3596" spans="2:3" x14ac:dyDescent="0.25">
      <c r="B3596" s="294">
        <v>3531</v>
      </c>
      <c r="C3596" s="295">
        <v>160.28966837338098</v>
      </c>
    </row>
    <row r="3597" spans="2:3" x14ac:dyDescent="0.25">
      <c r="B3597" s="294">
        <v>3532</v>
      </c>
      <c r="C3597" s="295">
        <v>84.321879019495938</v>
      </c>
    </row>
    <row r="3598" spans="2:3" x14ac:dyDescent="0.25">
      <c r="B3598" s="294">
        <v>3533</v>
      </c>
      <c r="C3598" s="295">
        <v>73.574245340795898</v>
      </c>
    </row>
    <row r="3599" spans="2:3" x14ac:dyDescent="0.25">
      <c r="B3599" s="294">
        <v>3534</v>
      </c>
      <c r="C3599" s="295">
        <v>95.914115107328939</v>
      </c>
    </row>
    <row r="3600" spans="2:3" x14ac:dyDescent="0.25">
      <c r="B3600" s="294">
        <v>3535</v>
      </c>
      <c r="C3600" s="295">
        <v>140.57154462217903</v>
      </c>
    </row>
    <row r="3601" spans="2:3" x14ac:dyDescent="0.25">
      <c r="B3601" s="294">
        <v>3536</v>
      </c>
      <c r="C3601" s="295">
        <v>119.4737339492828</v>
      </c>
    </row>
    <row r="3602" spans="2:3" x14ac:dyDescent="0.25">
      <c r="B3602" s="294">
        <v>3537</v>
      </c>
      <c r="C3602" s="295">
        <v>185.97284040124492</v>
      </c>
    </row>
    <row r="3603" spans="2:3" x14ac:dyDescent="0.25">
      <c r="B3603" s="294">
        <v>3538</v>
      </c>
      <c r="C3603" s="295">
        <v>71.385113025703674</v>
      </c>
    </row>
    <row r="3604" spans="2:3" x14ac:dyDescent="0.25">
      <c r="B3604" s="294">
        <v>3539</v>
      </c>
      <c r="C3604" s="295">
        <v>100.19027082273568</v>
      </c>
    </row>
    <row r="3605" spans="2:3" x14ac:dyDescent="0.25">
      <c r="B3605" s="294">
        <v>3540</v>
      </c>
      <c r="C3605" s="295">
        <v>173.81752059511467</v>
      </c>
    </row>
    <row r="3606" spans="2:3" x14ac:dyDescent="0.25">
      <c r="B3606" s="294">
        <v>3541</v>
      </c>
      <c r="C3606" s="295">
        <v>157.88727688340026</v>
      </c>
    </row>
    <row r="3607" spans="2:3" x14ac:dyDescent="0.25">
      <c r="B3607" s="294">
        <v>3542</v>
      </c>
      <c r="C3607" s="295">
        <v>105.43075029788824</v>
      </c>
    </row>
    <row r="3608" spans="2:3" x14ac:dyDescent="0.25">
      <c r="B3608" s="294">
        <v>3543</v>
      </c>
      <c r="C3608" s="295">
        <v>133.35842196716538</v>
      </c>
    </row>
    <row r="3609" spans="2:3" x14ac:dyDescent="0.25">
      <c r="B3609" s="294">
        <v>3544</v>
      </c>
      <c r="C3609" s="295">
        <v>104.19454035473396</v>
      </c>
    </row>
    <row r="3610" spans="2:3" x14ac:dyDescent="0.25">
      <c r="B3610" s="294">
        <v>3545</v>
      </c>
      <c r="C3610" s="295">
        <v>101.7280045381314</v>
      </c>
    </row>
    <row r="3611" spans="2:3" x14ac:dyDescent="0.25">
      <c r="B3611" s="294">
        <v>3546</v>
      </c>
      <c r="C3611" s="295">
        <v>114.97761025213603</v>
      </c>
    </row>
    <row r="3612" spans="2:3" x14ac:dyDescent="0.25">
      <c r="B3612" s="294">
        <v>3547</v>
      </c>
      <c r="C3612" s="295">
        <v>87.259488602723039</v>
      </c>
    </row>
    <row r="3613" spans="2:3" x14ac:dyDescent="0.25">
      <c r="B3613" s="294">
        <v>3548</v>
      </c>
      <c r="C3613" s="295">
        <v>155.68533852466811</v>
      </c>
    </row>
    <row r="3614" spans="2:3" x14ac:dyDescent="0.25">
      <c r="B3614" s="294">
        <v>3549</v>
      </c>
      <c r="C3614" s="295">
        <v>123.68606650737297</v>
      </c>
    </row>
    <row r="3615" spans="2:3" x14ac:dyDescent="0.25">
      <c r="B3615" s="294">
        <v>3550</v>
      </c>
      <c r="C3615" s="295">
        <v>193.87516702806627</v>
      </c>
    </row>
    <row r="3616" spans="2:3" x14ac:dyDescent="0.25">
      <c r="B3616" s="294">
        <v>3551</v>
      </c>
      <c r="C3616" s="295">
        <v>140.20281784056868</v>
      </c>
    </row>
    <row r="3617" spans="2:3" x14ac:dyDescent="0.25">
      <c r="B3617" s="294">
        <v>3552</v>
      </c>
      <c r="C3617" s="295">
        <v>158.39790470208271</v>
      </c>
    </row>
    <row r="3618" spans="2:3" x14ac:dyDescent="0.25">
      <c r="B3618" s="294">
        <v>3553</v>
      </c>
      <c r="C3618" s="295">
        <v>86.821731014597006</v>
      </c>
    </row>
    <row r="3619" spans="2:3" x14ac:dyDescent="0.25">
      <c r="B3619" s="294">
        <v>3554</v>
      </c>
      <c r="C3619" s="295">
        <v>90.310830357079254</v>
      </c>
    </row>
    <row r="3620" spans="2:3" x14ac:dyDescent="0.25">
      <c r="B3620" s="294">
        <v>3555</v>
      </c>
      <c r="C3620" s="295">
        <v>97.92995295848587</v>
      </c>
    </row>
    <row r="3621" spans="2:3" x14ac:dyDescent="0.25">
      <c r="B3621" s="294">
        <v>3556</v>
      </c>
      <c r="C3621" s="295">
        <v>131.07236047750956</v>
      </c>
    </row>
    <row r="3622" spans="2:3" x14ac:dyDescent="0.25">
      <c r="B3622" s="294">
        <v>3557</v>
      </c>
      <c r="C3622" s="295">
        <v>88.900879527069307</v>
      </c>
    </row>
    <row r="3623" spans="2:3" x14ac:dyDescent="0.25">
      <c r="B3623" s="294">
        <v>3558</v>
      </c>
      <c r="C3623" s="295">
        <v>97.243888843577636</v>
      </c>
    </row>
    <row r="3624" spans="2:3" x14ac:dyDescent="0.25">
      <c r="B3624" s="294">
        <v>3559</v>
      </c>
      <c r="C3624" s="295">
        <v>158.15620320882377</v>
      </c>
    </row>
    <row r="3625" spans="2:3" x14ac:dyDescent="0.25">
      <c r="B3625" s="294">
        <v>3560</v>
      </c>
      <c r="C3625" s="295">
        <v>119.75583846237353</v>
      </c>
    </row>
    <row r="3626" spans="2:3" x14ac:dyDescent="0.25">
      <c r="B3626" s="294">
        <v>3561</v>
      </c>
      <c r="C3626" s="295">
        <v>120.82193524888373</v>
      </c>
    </row>
    <row r="3627" spans="2:3" x14ac:dyDescent="0.25">
      <c r="B3627" s="294">
        <v>3562</v>
      </c>
      <c r="C3627" s="295">
        <v>102.92207795335821</v>
      </c>
    </row>
    <row r="3628" spans="2:3" x14ac:dyDescent="0.25">
      <c r="B3628" s="294">
        <v>3563</v>
      </c>
      <c r="C3628" s="295">
        <v>139.01458545108841</v>
      </c>
    </row>
    <row r="3629" spans="2:3" x14ac:dyDescent="0.25">
      <c r="B3629" s="294">
        <v>3564</v>
      </c>
      <c r="C3629" s="295">
        <v>113.69281187925168</v>
      </c>
    </row>
    <row r="3630" spans="2:3" x14ac:dyDescent="0.25">
      <c r="B3630" s="294">
        <v>3565</v>
      </c>
      <c r="C3630" s="295">
        <v>103.53809739804342</v>
      </c>
    </row>
    <row r="3631" spans="2:3" x14ac:dyDescent="0.25">
      <c r="B3631" s="294">
        <v>3566</v>
      </c>
      <c r="C3631" s="295">
        <v>135.92042108273182</v>
      </c>
    </row>
    <row r="3632" spans="2:3" x14ac:dyDescent="0.25">
      <c r="B3632" s="294">
        <v>3567</v>
      </c>
      <c r="C3632" s="295">
        <v>124.2745268777191</v>
      </c>
    </row>
    <row r="3633" spans="2:3" x14ac:dyDescent="0.25">
      <c r="B3633" s="294">
        <v>3568</v>
      </c>
      <c r="C3633" s="295">
        <v>169.01723363326741</v>
      </c>
    </row>
    <row r="3634" spans="2:3" x14ac:dyDescent="0.25">
      <c r="B3634" s="294">
        <v>3569</v>
      </c>
      <c r="C3634" s="295">
        <v>105.2095563407</v>
      </c>
    </row>
    <row r="3635" spans="2:3" x14ac:dyDescent="0.25">
      <c r="B3635" s="294">
        <v>3570</v>
      </c>
      <c r="C3635" s="295">
        <v>102.6258361938747</v>
      </c>
    </row>
    <row r="3636" spans="2:3" x14ac:dyDescent="0.25">
      <c r="B3636" s="294">
        <v>3571</v>
      </c>
      <c r="C3636" s="295">
        <v>101.28346624456179</v>
      </c>
    </row>
    <row r="3637" spans="2:3" x14ac:dyDescent="0.25">
      <c r="B3637" s="294">
        <v>3572</v>
      </c>
      <c r="C3637" s="295">
        <v>140.83057216878177</v>
      </c>
    </row>
    <row r="3638" spans="2:3" x14ac:dyDescent="0.25">
      <c r="B3638" s="294">
        <v>3573</v>
      </c>
      <c r="C3638" s="295">
        <v>114.54162279192663</v>
      </c>
    </row>
    <row r="3639" spans="2:3" x14ac:dyDescent="0.25">
      <c r="B3639" s="294">
        <v>3574</v>
      </c>
      <c r="C3639" s="295">
        <v>120.95127251062834</v>
      </c>
    </row>
    <row r="3640" spans="2:3" x14ac:dyDescent="0.25">
      <c r="B3640" s="294">
        <v>3575</v>
      </c>
      <c r="C3640" s="295">
        <v>100.63862114751457</v>
      </c>
    </row>
    <row r="3641" spans="2:3" x14ac:dyDescent="0.25">
      <c r="B3641" s="294">
        <v>3576</v>
      </c>
      <c r="C3641" s="295">
        <v>158.4364006706071</v>
      </c>
    </row>
    <row r="3642" spans="2:3" x14ac:dyDescent="0.25">
      <c r="B3642" s="294">
        <v>3577</v>
      </c>
      <c r="C3642" s="295">
        <v>139.93160835777877</v>
      </c>
    </row>
    <row r="3643" spans="2:3" x14ac:dyDescent="0.25">
      <c r="B3643" s="294">
        <v>3578</v>
      </c>
      <c r="C3643" s="295">
        <v>78.120604320348605</v>
      </c>
    </row>
    <row r="3644" spans="2:3" x14ac:dyDescent="0.25">
      <c r="B3644" s="294">
        <v>3579</v>
      </c>
      <c r="C3644" s="295">
        <v>100.05316819710936</v>
      </c>
    </row>
    <row r="3645" spans="2:3" x14ac:dyDescent="0.25">
      <c r="B3645" s="294">
        <v>3580</v>
      </c>
      <c r="C3645" s="295">
        <v>92.196033209832308</v>
      </c>
    </row>
    <row r="3646" spans="2:3" x14ac:dyDescent="0.25">
      <c r="B3646" s="294">
        <v>3581</v>
      </c>
      <c r="C3646" s="295">
        <v>136.64506663382662</v>
      </c>
    </row>
    <row r="3647" spans="2:3" x14ac:dyDescent="0.25">
      <c r="B3647" s="294">
        <v>3582</v>
      </c>
      <c r="C3647" s="295">
        <v>185.25545505680751</v>
      </c>
    </row>
    <row r="3648" spans="2:3" x14ac:dyDescent="0.25">
      <c r="B3648" s="294">
        <v>3583</v>
      </c>
      <c r="C3648" s="295">
        <v>116.78957851229478</v>
      </c>
    </row>
    <row r="3649" spans="2:3" x14ac:dyDescent="0.25">
      <c r="B3649" s="294">
        <v>3584</v>
      </c>
      <c r="C3649" s="295">
        <v>141.06777453262407</v>
      </c>
    </row>
    <row r="3650" spans="2:3" x14ac:dyDescent="0.25">
      <c r="B3650" s="294">
        <v>3585</v>
      </c>
      <c r="C3650" s="295">
        <v>108.29716503941575</v>
      </c>
    </row>
    <row r="3651" spans="2:3" x14ac:dyDescent="0.25">
      <c r="B3651" s="294">
        <v>3586</v>
      </c>
      <c r="C3651" s="295">
        <v>105.67421083813305</v>
      </c>
    </row>
    <row r="3652" spans="2:3" x14ac:dyDescent="0.25">
      <c r="B3652" s="294">
        <v>3587</v>
      </c>
      <c r="C3652" s="295">
        <v>139.95641159754121</v>
      </c>
    </row>
    <row r="3653" spans="2:3" x14ac:dyDescent="0.25">
      <c r="B3653" s="294">
        <v>3588</v>
      </c>
      <c r="C3653" s="295">
        <v>128.85236016258662</v>
      </c>
    </row>
    <row r="3654" spans="2:3" x14ac:dyDescent="0.25">
      <c r="B3654" s="294">
        <v>3589</v>
      </c>
      <c r="C3654" s="295">
        <v>205.78893955620632</v>
      </c>
    </row>
    <row r="3655" spans="2:3" x14ac:dyDescent="0.25">
      <c r="B3655" s="294">
        <v>3590</v>
      </c>
      <c r="C3655" s="295">
        <v>78.815191686535812</v>
      </c>
    </row>
    <row r="3656" spans="2:3" x14ac:dyDescent="0.25">
      <c r="B3656" s="294">
        <v>3591</v>
      </c>
      <c r="C3656" s="295">
        <v>156.27723012948945</v>
      </c>
    </row>
    <row r="3657" spans="2:3" x14ac:dyDescent="0.25">
      <c r="B3657" s="294">
        <v>3592</v>
      </c>
      <c r="C3657" s="295">
        <v>114.34320482393288</v>
      </c>
    </row>
    <row r="3658" spans="2:3" x14ac:dyDescent="0.25">
      <c r="B3658" s="294">
        <v>3593</v>
      </c>
      <c r="C3658" s="295">
        <v>125.42967266877714</v>
      </c>
    </row>
    <row r="3659" spans="2:3" x14ac:dyDescent="0.25">
      <c r="B3659" s="294">
        <v>3594</v>
      </c>
      <c r="C3659" s="295">
        <v>153.6635605038806</v>
      </c>
    </row>
    <row r="3660" spans="2:3" x14ac:dyDescent="0.25">
      <c r="B3660" s="294">
        <v>3595</v>
      </c>
      <c r="C3660" s="295">
        <v>150.8612368107604</v>
      </c>
    </row>
    <row r="3661" spans="2:3" x14ac:dyDescent="0.25">
      <c r="B3661" s="294">
        <v>3596</v>
      </c>
      <c r="C3661" s="295">
        <v>138.53691371803598</v>
      </c>
    </row>
    <row r="3662" spans="2:3" x14ac:dyDescent="0.25">
      <c r="B3662" s="294">
        <v>3597</v>
      </c>
      <c r="C3662" s="295">
        <v>106.94819749586493</v>
      </c>
    </row>
    <row r="3663" spans="2:3" x14ac:dyDescent="0.25">
      <c r="B3663" s="294">
        <v>3598</v>
      </c>
      <c r="C3663" s="295">
        <v>94.07287494519494</v>
      </c>
    </row>
    <row r="3664" spans="2:3" x14ac:dyDescent="0.25">
      <c r="B3664" s="294">
        <v>3599</v>
      </c>
      <c r="C3664" s="295">
        <v>126.08684569792212</v>
      </c>
    </row>
    <row r="3665" spans="2:3" x14ac:dyDescent="0.25">
      <c r="B3665" s="294">
        <v>3600</v>
      </c>
      <c r="C3665" s="295">
        <v>154.76826990550262</v>
      </c>
    </row>
    <row r="3666" spans="2:3" x14ac:dyDescent="0.25">
      <c r="B3666" s="294">
        <v>3601</v>
      </c>
      <c r="C3666" s="295">
        <v>128.78519663160068</v>
      </c>
    </row>
    <row r="3667" spans="2:3" x14ac:dyDescent="0.25">
      <c r="B3667" s="294">
        <v>3602</v>
      </c>
      <c r="C3667" s="295">
        <v>96.720343099780962</v>
      </c>
    </row>
    <row r="3668" spans="2:3" x14ac:dyDescent="0.25">
      <c r="B3668" s="294">
        <v>3603</v>
      </c>
      <c r="C3668" s="295">
        <v>154.00648234626968</v>
      </c>
    </row>
    <row r="3669" spans="2:3" x14ac:dyDescent="0.25">
      <c r="B3669" s="294">
        <v>3604</v>
      </c>
      <c r="C3669" s="295">
        <v>95.989346861111159</v>
      </c>
    </row>
    <row r="3670" spans="2:3" x14ac:dyDescent="0.25">
      <c r="B3670" s="294">
        <v>3605</v>
      </c>
      <c r="C3670" s="295">
        <v>100.9307566883187</v>
      </c>
    </row>
    <row r="3671" spans="2:3" x14ac:dyDescent="0.25">
      <c r="B3671" s="294">
        <v>3606</v>
      </c>
      <c r="C3671" s="295">
        <v>98.883799062477166</v>
      </c>
    </row>
    <row r="3672" spans="2:3" x14ac:dyDescent="0.25">
      <c r="B3672" s="294">
        <v>3607</v>
      </c>
      <c r="C3672" s="295">
        <v>158.86470299248748</v>
      </c>
    </row>
    <row r="3673" spans="2:3" x14ac:dyDescent="0.25">
      <c r="B3673" s="294">
        <v>3608</v>
      </c>
      <c r="C3673" s="295">
        <v>151.22112118247662</v>
      </c>
    </row>
    <row r="3674" spans="2:3" x14ac:dyDescent="0.25">
      <c r="B3674" s="294">
        <v>3609</v>
      </c>
      <c r="C3674" s="295">
        <v>122.39331966083145</v>
      </c>
    </row>
    <row r="3675" spans="2:3" x14ac:dyDescent="0.25">
      <c r="B3675" s="294">
        <v>3610</v>
      </c>
      <c r="C3675" s="295">
        <v>128.9044890154089</v>
      </c>
    </row>
    <row r="3676" spans="2:3" x14ac:dyDescent="0.25">
      <c r="B3676" s="294">
        <v>3611</v>
      </c>
      <c r="C3676" s="295">
        <v>92.368618932358956</v>
      </c>
    </row>
    <row r="3677" spans="2:3" x14ac:dyDescent="0.25">
      <c r="B3677" s="294">
        <v>3612</v>
      </c>
      <c r="C3677" s="295">
        <v>144.56586489891026</v>
      </c>
    </row>
    <row r="3678" spans="2:3" x14ac:dyDescent="0.25">
      <c r="B3678" s="294">
        <v>3613</v>
      </c>
      <c r="C3678" s="295">
        <v>147.97080965651065</v>
      </c>
    </row>
    <row r="3679" spans="2:3" x14ac:dyDescent="0.25">
      <c r="B3679" s="294">
        <v>3614</v>
      </c>
      <c r="C3679" s="295">
        <v>116.98958053534518</v>
      </c>
    </row>
    <row r="3680" spans="2:3" x14ac:dyDescent="0.25">
      <c r="B3680" s="294">
        <v>3615</v>
      </c>
      <c r="C3680" s="295">
        <v>150.70877821210613</v>
      </c>
    </row>
    <row r="3681" spans="2:3" x14ac:dyDescent="0.25">
      <c r="B3681" s="294">
        <v>3616</v>
      </c>
      <c r="C3681" s="295">
        <v>193.00039404121685</v>
      </c>
    </row>
    <row r="3682" spans="2:3" x14ac:dyDescent="0.25">
      <c r="B3682" s="294">
        <v>3617</v>
      </c>
      <c r="C3682" s="295">
        <v>158.41298972385545</v>
      </c>
    </row>
    <row r="3683" spans="2:3" x14ac:dyDescent="0.25">
      <c r="B3683" s="294">
        <v>3618</v>
      </c>
      <c r="C3683" s="295">
        <v>119.89463020597114</v>
      </c>
    </row>
    <row r="3684" spans="2:3" x14ac:dyDescent="0.25">
      <c r="B3684" s="294">
        <v>3619</v>
      </c>
      <c r="C3684" s="295">
        <v>90.75761369093189</v>
      </c>
    </row>
    <row r="3685" spans="2:3" x14ac:dyDescent="0.25">
      <c r="B3685" s="294">
        <v>3620</v>
      </c>
      <c r="C3685" s="295">
        <v>143.88715749133797</v>
      </c>
    </row>
    <row r="3686" spans="2:3" x14ac:dyDescent="0.25">
      <c r="B3686" s="294">
        <v>3621</v>
      </c>
      <c r="C3686" s="295">
        <v>98.965525476215774</v>
      </c>
    </row>
    <row r="3687" spans="2:3" x14ac:dyDescent="0.25">
      <c r="B3687" s="294">
        <v>3622</v>
      </c>
      <c r="C3687" s="295">
        <v>132.70897279682953</v>
      </c>
    </row>
    <row r="3688" spans="2:3" x14ac:dyDescent="0.25">
      <c r="B3688" s="294">
        <v>3623</v>
      </c>
      <c r="C3688" s="295">
        <v>116.81791051103453</v>
      </c>
    </row>
    <row r="3689" spans="2:3" x14ac:dyDescent="0.25">
      <c r="B3689" s="294">
        <v>3624</v>
      </c>
      <c r="C3689" s="295">
        <v>109.21776507264252</v>
      </c>
    </row>
    <row r="3690" spans="2:3" x14ac:dyDescent="0.25">
      <c r="B3690" s="294">
        <v>3625</v>
      </c>
      <c r="C3690" s="295">
        <v>123.71466003880698</v>
      </c>
    </row>
    <row r="3691" spans="2:3" x14ac:dyDescent="0.25">
      <c r="B3691" s="294">
        <v>3626</v>
      </c>
      <c r="C3691" s="295">
        <v>102.31929702687049</v>
      </c>
    </row>
    <row r="3692" spans="2:3" x14ac:dyDescent="0.25">
      <c r="B3692" s="294">
        <v>3627</v>
      </c>
      <c r="C3692" s="295">
        <v>86.781861839174965</v>
      </c>
    </row>
    <row r="3693" spans="2:3" x14ac:dyDescent="0.25">
      <c r="B3693" s="294">
        <v>3628</v>
      </c>
      <c r="C3693" s="295">
        <v>100.06072119480106</v>
      </c>
    </row>
    <row r="3694" spans="2:3" x14ac:dyDescent="0.25">
      <c r="B3694" s="294">
        <v>3629</v>
      </c>
      <c r="C3694" s="295">
        <v>122.78507942068484</v>
      </c>
    </row>
    <row r="3695" spans="2:3" x14ac:dyDescent="0.25">
      <c r="B3695" s="294">
        <v>3630</v>
      </c>
      <c r="C3695" s="295">
        <v>137.00641684364388</v>
      </c>
    </row>
    <row r="3696" spans="2:3" x14ac:dyDescent="0.25">
      <c r="B3696" s="294">
        <v>3631</v>
      </c>
      <c r="C3696" s="295">
        <v>176.07873368198119</v>
      </c>
    </row>
    <row r="3697" spans="2:3" x14ac:dyDescent="0.25">
      <c r="B3697" s="294">
        <v>3632</v>
      </c>
      <c r="C3697" s="295">
        <v>168.63614356249514</v>
      </c>
    </row>
    <row r="3698" spans="2:3" x14ac:dyDescent="0.25">
      <c r="B3698" s="294">
        <v>3633</v>
      </c>
      <c r="C3698" s="295">
        <v>189.35075269038174</v>
      </c>
    </row>
    <row r="3699" spans="2:3" x14ac:dyDescent="0.25">
      <c r="B3699" s="294">
        <v>3634</v>
      </c>
      <c r="C3699" s="295">
        <v>134.25588745507918</v>
      </c>
    </row>
    <row r="3700" spans="2:3" x14ac:dyDescent="0.25">
      <c r="B3700" s="294">
        <v>3635</v>
      </c>
      <c r="C3700" s="295">
        <v>135.2628948035171</v>
      </c>
    </row>
    <row r="3701" spans="2:3" x14ac:dyDescent="0.25">
      <c r="B3701" s="294">
        <v>3636</v>
      </c>
      <c r="C3701" s="295">
        <v>108.76820233014848</v>
      </c>
    </row>
    <row r="3702" spans="2:3" x14ac:dyDescent="0.25">
      <c r="B3702" s="294">
        <v>3637</v>
      </c>
      <c r="C3702" s="295">
        <v>124.2624742538556</v>
      </c>
    </row>
    <row r="3703" spans="2:3" x14ac:dyDescent="0.25">
      <c r="B3703" s="294">
        <v>3638</v>
      </c>
      <c r="C3703" s="295">
        <v>155.45473698461291</v>
      </c>
    </row>
    <row r="3704" spans="2:3" x14ac:dyDescent="0.25">
      <c r="B3704" s="294">
        <v>3639</v>
      </c>
      <c r="C3704" s="295">
        <v>142.56838805388918</v>
      </c>
    </row>
    <row r="3705" spans="2:3" x14ac:dyDescent="0.25">
      <c r="B3705" s="294">
        <v>3640</v>
      </c>
      <c r="C3705" s="295">
        <v>78.504998421323734</v>
      </c>
    </row>
    <row r="3706" spans="2:3" x14ac:dyDescent="0.25">
      <c r="B3706" s="294">
        <v>3641</v>
      </c>
      <c r="C3706" s="295">
        <v>88.120060504760161</v>
      </c>
    </row>
    <row r="3707" spans="2:3" x14ac:dyDescent="0.25">
      <c r="B3707" s="294">
        <v>3642</v>
      </c>
      <c r="C3707" s="295">
        <v>181.15433137751964</v>
      </c>
    </row>
    <row r="3708" spans="2:3" x14ac:dyDescent="0.25">
      <c r="B3708" s="294">
        <v>3643</v>
      </c>
      <c r="C3708" s="295">
        <v>124.78786647600214</v>
      </c>
    </row>
    <row r="3709" spans="2:3" x14ac:dyDescent="0.25">
      <c r="B3709" s="294">
        <v>3644</v>
      </c>
      <c r="C3709" s="295">
        <v>88.223886610180756</v>
      </c>
    </row>
    <row r="3710" spans="2:3" x14ac:dyDescent="0.25">
      <c r="B3710" s="294">
        <v>3645</v>
      </c>
      <c r="C3710" s="295">
        <v>162.23959536994846</v>
      </c>
    </row>
    <row r="3711" spans="2:3" x14ac:dyDescent="0.25">
      <c r="B3711" s="294">
        <v>3646</v>
      </c>
      <c r="C3711" s="295">
        <v>165.70441284895847</v>
      </c>
    </row>
    <row r="3712" spans="2:3" x14ac:dyDescent="0.25">
      <c r="B3712" s="294">
        <v>3647</v>
      </c>
      <c r="C3712" s="295">
        <v>92.6146812870454</v>
      </c>
    </row>
    <row r="3713" spans="2:3" x14ac:dyDescent="0.25">
      <c r="B3713" s="294">
        <v>3648</v>
      </c>
      <c r="C3713" s="295">
        <v>117.38436440524653</v>
      </c>
    </row>
    <row r="3714" spans="2:3" x14ac:dyDescent="0.25">
      <c r="B3714" s="294">
        <v>3649</v>
      </c>
      <c r="C3714" s="295">
        <v>121.05791887184117</v>
      </c>
    </row>
    <row r="3715" spans="2:3" x14ac:dyDescent="0.25">
      <c r="B3715" s="294">
        <v>3650</v>
      </c>
      <c r="C3715" s="295">
        <v>153.23848345761687</v>
      </c>
    </row>
    <row r="3716" spans="2:3" x14ac:dyDescent="0.25">
      <c r="B3716" s="294">
        <v>3651</v>
      </c>
      <c r="C3716" s="295">
        <v>152.52497734093095</v>
      </c>
    </row>
    <row r="3717" spans="2:3" x14ac:dyDescent="0.25">
      <c r="B3717" s="294">
        <v>3652</v>
      </c>
      <c r="C3717" s="295">
        <v>126.00983740168154</v>
      </c>
    </row>
    <row r="3718" spans="2:3" x14ac:dyDescent="0.25">
      <c r="B3718" s="294">
        <v>3653</v>
      </c>
      <c r="C3718" s="295">
        <v>75.022797245489102</v>
      </c>
    </row>
    <row r="3719" spans="2:3" x14ac:dyDescent="0.25">
      <c r="B3719" s="294">
        <v>3654</v>
      </c>
      <c r="C3719" s="295">
        <v>70.590623112966114</v>
      </c>
    </row>
    <row r="3720" spans="2:3" x14ac:dyDescent="0.25">
      <c r="B3720" s="294">
        <v>3655</v>
      </c>
      <c r="C3720" s="295">
        <v>162.33082923672094</v>
      </c>
    </row>
    <row r="3721" spans="2:3" x14ac:dyDescent="0.25">
      <c r="B3721" s="294">
        <v>3656</v>
      </c>
      <c r="C3721" s="295">
        <v>139.79852534733391</v>
      </c>
    </row>
    <row r="3722" spans="2:3" x14ac:dyDescent="0.25">
      <c r="B3722" s="294">
        <v>3657</v>
      </c>
      <c r="C3722" s="295">
        <v>162.11626996231257</v>
      </c>
    </row>
    <row r="3723" spans="2:3" x14ac:dyDescent="0.25">
      <c r="B3723" s="294">
        <v>3658</v>
      </c>
      <c r="C3723" s="295">
        <v>138.42213349626741</v>
      </c>
    </row>
    <row r="3724" spans="2:3" x14ac:dyDescent="0.25">
      <c r="B3724" s="294">
        <v>3659</v>
      </c>
      <c r="C3724" s="295">
        <v>149.1157449969414</v>
      </c>
    </row>
    <row r="3725" spans="2:3" x14ac:dyDescent="0.25">
      <c r="B3725" s="294">
        <v>3660</v>
      </c>
      <c r="C3725" s="295">
        <v>126.63755771559153</v>
      </c>
    </row>
    <row r="3726" spans="2:3" x14ac:dyDescent="0.25">
      <c r="B3726" s="294">
        <v>3661</v>
      </c>
      <c r="C3726" s="295">
        <v>148.0808932727154</v>
      </c>
    </row>
    <row r="3727" spans="2:3" x14ac:dyDescent="0.25">
      <c r="B3727" s="294">
        <v>3662</v>
      </c>
      <c r="C3727" s="295">
        <v>72.797317633602489</v>
      </c>
    </row>
    <row r="3728" spans="2:3" x14ac:dyDescent="0.25">
      <c r="B3728" s="294">
        <v>3663</v>
      </c>
      <c r="C3728" s="295">
        <v>191.10274609145733</v>
      </c>
    </row>
    <row r="3729" spans="2:3" x14ac:dyDescent="0.25">
      <c r="B3729" s="294">
        <v>3664</v>
      </c>
      <c r="C3729" s="295">
        <v>114.94804998273736</v>
      </c>
    </row>
    <row r="3730" spans="2:3" x14ac:dyDescent="0.25">
      <c r="B3730" s="294">
        <v>3665</v>
      </c>
      <c r="C3730" s="295">
        <v>154.99706490371372</v>
      </c>
    </row>
    <row r="3731" spans="2:3" x14ac:dyDescent="0.25">
      <c r="B3731" s="294">
        <v>3666</v>
      </c>
      <c r="C3731" s="295">
        <v>89.914120460665245</v>
      </c>
    </row>
    <row r="3732" spans="2:3" x14ac:dyDescent="0.25">
      <c r="B3732" s="294">
        <v>3667</v>
      </c>
      <c r="C3732" s="295">
        <v>86.659384881956811</v>
      </c>
    </row>
    <row r="3733" spans="2:3" x14ac:dyDescent="0.25">
      <c r="B3733" s="294">
        <v>3668</v>
      </c>
      <c r="C3733" s="295">
        <v>160.52046610685275</v>
      </c>
    </row>
    <row r="3734" spans="2:3" x14ac:dyDescent="0.25">
      <c r="B3734" s="294">
        <v>3669</v>
      </c>
      <c r="C3734" s="295">
        <v>140.34038701560553</v>
      </c>
    </row>
    <row r="3735" spans="2:3" x14ac:dyDescent="0.25">
      <c r="B3735" s="294">
        <v>3670</v>
      </c>
      <c r="C3735" s="295">
        <v>129.60334084228396</v>
      </c>
    </row>
    <row r="3736" spans="2:3" x14ac:dyDescent="0.25">
      <c r="B3736" s="294">
        <v>3671</v>
      </c>
      <c r="C3736" s="295">
        <v>85.76707685666544</v>
      </c>
    </row>
    <row r="3737" spans="2:3" x14ac:dyDescent="0.25">
      <c r="B3737" s="294">
        <v>3672</v>
      </c>
      <c r="C3737" s="295">
        <v>121.21307585380259</v>
      </c>
    </row>
    <row r="3738" spans="2:3" x14ac:dyDescent="0.25">
      <c r="B3738" s="294">
        <v>3673</v>
      </c>
      <c r="C3738" s="295">
        <v>157.10514200189274</v>
      </c>
    </row>
    <row r="3739" spans="2:3" x14ac:dyDescent="0.25">
      <c r="B3739" s="294">
        <v>3674</v>
      </c>
      <c r="C3739" s="295">
        <v>82.903968090844941</v>
      </c>
    </row>
    <row r="3740" spans="2:3" x14ac:dyDescent="0.25">
      <c r="B3740" s="294">
        <v>3675</v>
      </c>
      <c r="C3740" s="295">
        <v>93.572757206401135</v>
      </c>
    </row>
    <row r="3741" spans="2:3" x14ac:dyDescent="0.25">
      <c r="B3741" s="294">
        <v>3676</v>
      </c>
      <c r="C3741" s="295">
        <v>144.47907907894401</v>
      </c>
    </row>
    <row r="3742" spans="2:3" x14ac:dyDescent="0.25">
      <c r="B3742" s="294">
        <v>3677</v>
      </c>
      <c r="C3742" s="295">
        <v>136.78364639806844</v>
      </c>
    </row>
    <row r="3743" spans="2:3" x14ac:dyDescent="0.25">
      <c r="B3743" s="294">
        <v>3678</v>
      </c>
      <c r="C3743" s="295">
        <v>197.64109979698742</v>
      </c>
    </row>
    <row r="3744" spans="2:3" x14ac:dyDescent="0.25">
      <c r="B3744" s="294">
        <v>3679</v>
      </c>
      <c r="C3744" s="295">
        <v>133.41603996454108</v>
      </c>
    </row>
    <row r="3745" spans="2:3" x14ac:dyDescent="0.25">
      <c r="B3745" s="294">
        <v>3680</v>
      </c>
      <c r="C3745" s="295">
        <v>165.49281950252345</v>
      </c>
    </row>
    <row r="3746" spans="2:3" x14ac:dyDescent="0.25">
      <c r="B3746" s="294">
        <v>3681</v>
      </c>
      <c r="C3746" s="295">
        <v>115.24886650444115</v>
      </c>
    </row>
    <row r="3747" spans="2:3" x14ac:dyDescent="0.25">
      <c r="B3747" s="294">
        <v>3682</v>
      </c>
      <c r="C3747" s="295">
        <v>126.30991265106663</v>
      </c>
    </row>
    <row r="3748" spans="2:3" x14ac:dyDescent="0.25">
      <c r="B3748" s="294">
        <v>3683</v>
      </c>
      <c r="C3748" s="295">
        <v>83.192659101646043</v>
      </c>
    </row>
    <row r="3749" spans="2:3" x14ac:dyDescent="0.25">
      <c r="B3749" s="294">
        <v>3684</v>
      </c>
      <c r="C3749" s="295">
        <v>162.22036683810711</v>
      </c>
    </row>
    <row r="3750" spans="2:3" x14ac:dyDescent="0.25">
      <c r="B3750" s="294">
        <v>3685</v>
      </c>
      <c r="C3750" s="295">
        <v>143.47214092565378</v>
      </c>
    </row>
    <row r="3751" spans="2:3" x14ac:dyDescent="0.25">
      <c r="B3751" s="294">
        <v>3686</v>
      </c>
      <c r="C3751" s="295">
        <v>145.11148301506449</v>
      </c>
    </row>
    <row r="3752" spans="2:3" x14ac:dyDescent="0.25">
      <c r="B3752" s="294">
        <v>3687</v>
      </c>
      <c r="C3752" s="295">
        <v>100.68354523048957</v>
      </c>
    </row>
    <row r="3753" spans="2:3" x14ac:dyDescent="0.25">
      <c r="B3753" s="294">
        <v>3688</v>
      </c>
      <c r="C3753" s="295">
        <v>91.758815244042708</v>
      </c>
    </row>
    <row r="3754" spans="2:3" x14ac:dyDescent="0.25">
      <c r="B3754" s="294">
        <v>3689</v>
      </c>
      <c r="C3754" s="295">
        <v>126.37764693448798</v>
      </c>
    </row>
    <row r="3755" spans="2:3" x14ac:dyDescent="0.25">
      <c r="B3755" s="294">
        <v>3690</v>
      </c>
      <c r="C3755" s="295">
        <v>199.85076817109584</v>
      </c>
    </row>
    <row r="3756" spans="2:3" x14ac:dyDescent="0.25">
      <c r="B3756" s="294">
        <v>3691</v>
      </c>
      <c r="C3756" s="295">
        <v>94.617852806001551</v>
      </c>
    </row>
    <row r="3757" spans="2:3" x14ac:dyDescent="0.25">
      <c r="B3757" s="294">
        <v>3692</v>
      </c>
      <c r="C3757" s="295">
        <v>105.7728313499853</v>
      </c>
    </row>
    <row r="3758" spans="2:3" x14ac:dyDescent="0.25">
      <c r="B3758" s="294">
        <v>3693</v>
      </c>
      <c r="C3758" s="295">
        <v>80.114108388833742</v>
      </c>
    </row>
    <row r="3759" spans="2:3" x14ac:dyDescent="0.25">
      <c r="B3759" s="294">
        <v>3694</v>
      </c>
      <c r="C3759" s="295">
        <v>149.80011857173076</v>
      </c>
    </row>
    <row r="3760" spans="2:3" x14ac:dyDescent="0.25">
      <c r="B3760" s="294">
        <v>3695</v>
      </c>
      <c r="C3760" s="295">
        <v>119.07425431682167</v>
      </c>
    </row>
    <row r="3761" spans="2:3" x14ac:dyDescent="0.25">
      <c r="B3761" s="294">
        <v>3696</v>
      </c>
      <c r="C3761" s="295">
        <v>149.33146740908586</v>
      </c>
    </row>
    <row r="3762" spans="2:3" x14ac:dyDescent="0.25">
      <c r="B3762" s="294">
        <v>3697</v>
      </c>
      <c r="C3762" s="295">
        <v>110.38128135475645</v>
      </c>
    </row>
    <row r="3763" spans="2:3" x14ac:dyDescent="0.25">
      <c r="B3763" s="294">
        <v>3698</v>
      </c>
      <c r="C3763" s="295">
        <v>141.07308664267023</v>
      </c>
    </row>
    <row r="3764" spans="2:3" x14ac:dyDescent="0.25">
      <c r="B3764" s="294">
        <v>3699</v>
      </c>
      <c r="C3764" s="295">
        <v>100.6242700221356</v>
      </c>
    </row>
    <row r="3765" spans="2:3" x14ac:dyDescent="0.25">
      <c r="B3765" s="294">
        <v>3700</v>
      </c>
      <c r="C3765" s="295">
        <v>77.087445301704918</v>
      </c>
    </row>
    <row r="3766" spans="2:3" x14ac:dyDescent="0.25">
      <c r="B3766" s="294">
        <v>3701</v>
      </c>
      <c r="C3766" s="295">
        <v>148.26059542184919</v>
      </c>
    </row>
    <row r="3767" spans="2:3" x14ac:dyDescent="0.25">
      <c r="B3767" s="294">
        <v>3702</v>
      </c>
      <c r="C3767" s="295">
        <v>173.86386004849561</v>
      </c>
    </row>
    <row r="3768" spans="2:3" x14ac:dyDescent="0.25">
      <c r="B3768" s="294">
        <v>3703</v>
      </c>
      <c r="C3768" s="295">
        <v>138.59601791821743</v>
      </c>
    </row>
    <row r="3769" spans="2:3" x14ac:dyDescent="0.25">
      <c r="B3769" s="294">
        <v>3704</v>
      </c>
      <c r="C3769" s="295">
        <v>173.30458892406756</v>
      </c>
    </row>
    <row r="3770" spans="2:3" x14ac:dyDescent="0.25">
      <c r="B3770" s="294">
        <v>3705</v>
      </c>
      <c r="C3770" s="295">
        <v>131.82791791170544</v>
      </c>
    </row>
    <row r="3771" spans="2:3" x14ac:dyDescent="0.25">
      <c r="B3771" s="294">
        <v>3706</v>
      </c>
      <c r="C3771" s="295">
        <v>162.97136667115615</v>
      </c>
    </row>
    <row r="3772" spans="2:3" x14ac:dyDescent="0.25">
      <c r="B3772" s="294">
        <v>3707</v>
      </c>
      <c r="C3772" s="295">
        <v>176.87542905734182</v>
      </c>
    </row>
    <row r="3773" spans="2:3" x14ac:dyDescent="0.25">
      <c r="B3773" s="294">
        <v>3708</v>
      </c>
      <c r="C3773" s="295">
        <v>106.61624634941428</v>
      </c>
    </row>
    <row r="3774" spans="2:3" x14ac:dyDescent="0.25">
      <c r="B3774" s="294">
        <v>3709</v>
      </c>
      <c r="C3774" s="295">
        <v>129.97857677259356</v>
      </c>
    </row>
    <row r="3775" spans="2:3" x14ac:dyDescent="0.25">
      <c r="B3775" s="294">
        <v>3710</v>
      </c>
      <c r="C3775" s="295">
        <v>89.851569419208658</v>
      </c>
    </row>
    <row r="3776" spans="2:3" x14ac:dyDescent="0.25">
      <c r="B3776" s="294">
        <v>3711</v>
      </c>
      <c r="C3776" s="295">
        <v>128.82812907018885</v>
      </c>
    </row>
    <row r="3777" spans="2:3" x14ac:dyDescent="0.25">
      <c r="B3777" s="294">
        <v>3712</v>
      </c>
      <c r="C3777" s="295">
        <v>130.46249947859516</v>
      </c>
    </row>
    <row r="3778" spans="2:3" x14ac:dyDescent="0.25">
      <c r="B3778" s="294">
        <v>3713</v>
      </c>
      <c r="C3778" s="295">
        <v>190.5406253424525</v>
      </c>
    </row>
    <row r="3779" spans="2:3" x14ac:dyDescent="0.25">
      <c r="B3779" s="294">
        <v>3714</v>
      </c>
      <c r="C3779" s="295">
        <v>128.50932751108422</v>
      </c>
    </row>
    <row r="3780" spans="2:3" x14ac:dyDescent="0.25">
      <c r="B3780" s="294">
        <v>3715</v>
      </c>
      <c r="C3780" s="295">
        <v>106.95254751641357</v>
      </c>
    </row>
    <row r="3781" spans="2:3" x14ac:dyDescent="0.25">
      <c r="B3781" s="294">
        <v>3716</v>
      </c>
      <c r="C3781" s="295">
        <v>160.86869498141112</v>
      </c>
    </row>
    <row r="3782" spans="2:3" x14ac:dyDescent="0.25">
      <c r="B3782" s="294">
        <v>3717</v>
      </c>
      <c r="C3782" s="295">
        <v>101.87359114934596</v>
      </c>
    </row>
    <row r="3783" spans="2:3" x14ac:dyDescent="0.25">
      <c r="B3783" s="294">
        <v>3718</v>
      </c>
      <c r="C3783" s="295">
        <v>157.47626621054337</v>
      </c>
    </row>
    <row r="3784" spans="2:3" x14ac:dyDescent="0.25">
      <c r="B3784" s="294">
        <v>3719</v>
      </c>
      <c r="C3784" s="295">
        <v>79.500168664637044</v>
      </c>
    </row>
    <row r="3785" spans="2:3" x14ac:dyDescent="0.25">
      <c r="B3785" s="294">
        <v>3720</v>
      </c>
      <c r="C3785" s="295">
        <v>205.90099419123624</v>
      </c>
    </row>
    <row r="3786" spans="2:3" x14ac:dyDescent="0.25">
      <c r="B3786" s="294">
        <v>3721</v>
      </c>
      <c r="C3786" s="295">
        <v>102.3333772885358</v>
      </c>
    </row>
    <row r="3787" spans="2:3" x14ac:dyDescent="0.25">
      <c r="B3787" s="294">
        <v>3722</v>
      </c>
      <c r="C3787" s="295">
        <v>213.45226977449204</v>
      </c>
    </row>
    <row r="3788" spans="2:3" x14ac:dyDescent="0.25">
      <c r="B3788" s="294">
        <v>3723</v>
      </c>
      <c r="C3788" s="295">
        <v>76.989385428880041</v>
      </c>
    </row>
    <row r="3789" spans="2:3" x14ac:dyDescent="0.25">
      <c r="B3789" s="294">
        <v>3724</v>
      </c>
      <c r="C3789" s="295">
        <v>205.52494132555464</v>
      </c>
    </row>
    <row r="3790" spans="2:3" x14ac:dyDescent="0.25">
      <c r="B3790" s="294">
        <v>3725</v>
      </c>
      <c r="C3790" s="295">
        <v>124.55202457846791</v>
      </c>
    </row>
    <row r="3791" spans="2:3" x14ac:dyDescent="0.25">
      <c r="B3791" s="294">
        <v>3726</v>
      </c>
      <c r="C3791" s="295">
        <v>119.87652936978446</v>
      </c>
    </row>
    <row r="3792" spans="2:3" x14ac:dyDescent="0.25">
      <c r="B3792" s="294">
        <v>3727</v>
      </c>
      <c r="C3792" s="295">
        <v>179.31852289170419</v>
      </c>
    </row>
    <row r="3793" spans="2:3" x14ac:dyDescent="0.25">
      <c r="B3793" s="294">
        <v>3728</v>
      </c>
      <c r="C3793" s="295">
        <v>123.53295694265162</v>
      </c>
    </row>
    <row r="3794" spans="2:3" x14ac:dyDescent="0.25">
      <c r="B3794" s="294">
        <v>3729</v>
      </c>
      <c r="C3794" s="295">
        <v>149.38928180063471</v>
      </c>
    </row>
    <row r="3795" spans="2:3" x14ac:dyDescent="0.25">
      <c r="B3795" s="294">
        <v>3730</v>
      </c>
      <c r="C3795" s="295">
        <v>110.87354109128202</v>
      </c>
    </row>
    <row r="3796" spans="2:3" x14ac:dyDescent="0.25">
      <c r="B3796" s="294">
        <v>3731</v>
      </c>
      <c r="C3796" s="295">
        <v>157.14610242954606</v>
      </c>
    </row>
    <row r="3797" spans="2:3" x14ac:dyDescent="0.25">
      <c r="B3797" s="294">
        <v>3732</v>
      </c>
      <c r="C3797" s="295">
        <v>120.53450603781656</v>
      </c>
    </row>
    <row r="3798" spans="2:3" x14ac:dyDescent="0.25">
      <c r="B3798" s="294">
        <v>3733</v>
      </c>
      <c r="C3798" s="295">
        <v>128.43488909619276</v>
      </c>
    </row>
    <row r="3799" spans="2:3" x14ac:dyDescent="0.25">
      <c r="B3799" s="294">
        <v>3734</v>
      </c>
      <c r="C3799" s="295">
        <v>167.75689599899022</v>
      </c>
    </row>
    <row r="3800" spans="2:3" x14ac:dyDescent="0.25">
      <c r="B3800" s="294">
        <v>3735</v>
      </c>
      <c r="C3800" s="295">
        <v>169.72673050922259</v>
      </c>
    </row>
    <row r="3801" spans="2:3" x14ac:dyDescent="0.25">
      <c r="B3801" s="294">
        <v>3736</v>
      </c>
      <c r="C3801" s="295">
        <v>101.14056940990638</v>
      </c>
    </row>
    <row r="3802" spans="2:3" x14ac:dyDescent="0.25">
      <c r="B3802" s="294">
        <v>3737</v>
      </c>
      <c r="C3802" s="295">
        <v>144.52870380399219</v>
      </c>
    </row>
    <row r="3803" spans="2:3" x14ac:dyDescent="0.25">
      <c r="B3803" s="294">
        <v>3738</v>
      </c>
      <c r="C3803" s="295">
        <v>78.147785347054111</v>
      </c>
    </row>
    <row r="3804" spans="2:3" x14ac:dyDescent="0.25">
      <c r="B3804" s="294">
        <v>3739</v>
      </c>
      <c r="C3804" s="295">
        <v>78.948818960263139</v>
      </c>
    </row>
    <row r="3805" spans="2:3" x14ac:dyDescent="0.25">
      <c r="B3805" s="294">
        <v>3740</v>
      </c>
      <c r="C3805" s="295">
        <v>145.79409757818559</v>
      </c>
    </row>
    <row r="3806" spans="2:3" x14ac:dyDescent="0.25">
      <c r="B3806" s="294">
        <v>3741</v>
      </c>
      <c r="C3806" s="295">
        <v>110.29173058470057</v>
      </c>
    </row>
    <row r="3807" spans="2:3" x14ac:dyDescent="0.25">
      <c r="B3807" s="294">
        <v>3742</v>
      </c>
      <c r="C3807" s="295">
        <v>84.834508193108007</v>
      </c>
    </row>
    <row r="3808" spans="2:3" x14ac:dyDescent="0.25">
      <c r="B3808" s="294">
        <v>3743</v>
      </c>
      <c r="C3808" s="295">
        <v>168.77582433248028</v>
      </c>
    </row>
    <row r="3809" spans="2:3" x14ac:dyDescent="0.25">
      <c r="B3809" s="294">
        <v>3744</v>
      </c>
      <c r="C3809" s="295">
        <v>140.19866198487921</v>
      </c>
    </row>
    <row r="3810" spans="2:3" x14ac:dyDescent="0.25">
      <c r="B3810" s="294">
        <v>3745</v>
      </c>
      <c r="C3810" s="295">
        <v>167.81386378515703</v>
      </c>
    </row>
    <row r="3811" spans="2:3" x14ac:dyDescent="0.25">
      <c r="B3811" s="294">
        <v>3746</v>
      </c>
      <c r="C3811" s="295">
        <v>125.33408946124779</v>
      </c>
    </row>
    <row r="3812" spans="2:3" x14ac:dyDescent="0.25">
      <c r="B3812" s="294">
        <v>3747</v>
      </c>
      <c r="C3812" s="295">
        <v>109.01017665336946</v>
      </c>
    </row>
    <row r="3813" spans="2:3" x14ac:dyDescent="0.25">
      <c r="B3813" s="294">
        <v>3748</v>
      </c>
      <c r="C3813" s="295">
        <v>183.1681219913159</v>
      </c>
    </row>
    <row r="3814" spans="2:3" x14ac:dyDescent="0.25">
      <c r="B3814" s="294">
        <v>3749</v>
      </c>
      <c r="C3814" s="295">
        <v>166.08687531340806</v>
      </c>
    </row>
    <row r="3815" spans="2:3" x14ac:dyDescent="0.25">
      <c r="B3815" s="294">
        <v>3750</v>
      </c>
      <c r="C3815" s="295">
        <v>175.04447060734469</v>
      </c>
    </row>
    <row r="3816" spans="2:3" x14ac:dyDescent="0.25">
      <c r="B3816" s="294">
        <v>3751</v>
      </c>
      <c r="C3816" s="295">
        <v>99.605597755505883</v>
      </c>
    </row>
    <row r="3817" spans="2:3" x14ac:dyDescent="0.25">
      <c r="B3817" s="294">
        <v>3752</v>
      </c>
      <c r="C3817" s="295">
        <v>67.261128008480227</v>
      </c>
    </row>
    <row r="3818" spans="2:3" x14ac:dyDescent="0.25">
      <c r="B3818" s="294">
        <v>3753</v>
      </c>
      <c r="C3818" s="295">
        <v>124.56896067833537</v>
      </c>
    </row>
    <row r="3819" spans="2:3" x14ac:dyDescent="0.25">
      <c r="B3819" s="294">
        <v>3754</v>
      </c>
      <c r="C3819" s="295">
        <v>125.39475413600113</v>
      </c>
    </row>
    <row r="3820" spans="2:3" x14ac:dyDescent="0.25">
      <c r="B3820" s="294">
        <v>3755</v>
      </c>
      <c r="C3820" s="295">
        <v>117.67824424290768</v>
      </c>
    </row>
    <row r="3821" spans="2:3" x14ac:dyDescent="0.25">
      <c r="B3821" s="294">
        <v>3756</v>
      </c>
      <c r="C3821" s="295">
        <v>122.87119630422177</v>
      </c>
    </row>
    <row r="3822" spans="2:3" x14ac:dyDescent="0.25">
      <c r="B3822" s="294">
        <v>3757</v>
      </c>
      <c r="C3822" s="295">
        <v>73.678135069951324</v>
      </c>
    </row>
    <row r="3823" spans="2:3" x14ac:dyDescent="0.25">
      <c r="B3823" s="294">
        <v>3758</v>
      </c>
      <c r="C3823" s="295">
        <v>128.0723064691154</v>
      </c>
    </row>
    <row r="3824" spans="2:3" x14ac:dyDescent="0.25">
      <c r="B3824" s="294">
        <v>3759</v>
      </c>
      <c r="C3824" s="295">
        <v>128.36113541094622</v>
      </c>
    </row>
    <row r="3825" spans="2:3" x14ac:dyDescent="0.25">
      <c r="B3825" s="294">
        <v>3760</v>
      </c>
      <c r="C3825" s="295">
        <v>92.332949468077118</v>
      </c>
    </row>
    <row r="3826" spans="2:3" x14ac:dyDescent="0.25">
      <c r="B3826" s="294">
        <v>3761</v>
      </c>
      <c r="C3826" s="295">
        <v>164.71136039022082</v>
      </c>
    </row>
    <row r="3827" spans="2:3" x14ac:dyDescent="0.25">
      <c r="B3827" s="294">
        <v>3762</v>
      </c>
      <c r="C3827" s="295">
        <v>158.92528650801987</v>
      </c>
    </row>
    <row r="3828" spans="2:3" x14ac:dyDescent="0.25">
      <c r="B3828" s="294">
        <v>3763</v>
      </c>
      <c r="C3828" s="295">
        <v>139.7732537772365</v>
      </c>
    </row>
    <row r="3829" spans="2:3" x14ac:dyDescent="0.25">
      <c r="B3829" s="294">
        <v>3764</v>
      </c>
      <c r="C3829" s="295">
        <v>132.35187970629482</v>
      </c>
    </row>
    <row r="3830" spans="2:3" x14ac:dyDescent="0.25">
      <c r="B3830" s="294">
        <v>3765</v>
      </c>
      <c r="C3830" s="295">
        <v>94.962497460497559</v>
      </c>
    </row>
    <row r="3831" spans="2:3" x14ac:dyDescent="0.25">
      <c r="B3831" s="294">
        <v>3766</v>
      </c>
      <c r="C3831" s="295">
        <v>147.23863022531751</v>
      </c>
    </row>
    <row r="3832" spans="2:3" x14ac:dyDescent="0.25">
      <c r="B3832" s="294">
        <v>3767</v>
      </c>
      <c r="C3832" s="295">
        <v>144.21890841462692</v>
      </c>
    </row>
    <row r="3833" spans="2:3" x14ac:dyDescent="0.25">
      <c r="B3833" s="294">
        <v>3768</v>
      </c>
      <c r="C3833" s="295">
        <v>142.97347671256728</v>
      </c>
    </row>
    <row r="3834" spans="2:3" x14ac:dyDescent="0.25">
      <c r="B3834" s="294">
        <v>3769</v>
      </c>
      <c r="C3834" s="295">
        <v>135.27372618451363</v>
      </c>
    </row>
    <row r="3835" spans="2:3" x14ac:dyDescent="0.25">
      <c r="B3835" s="294">
        <v>3770</v>
      </c>
      <c r="C3835" s="295">
        <v>136.10267800013321</v>
      </c>
    </row>
    <row r="3836" spans="2:3" x14ac:dyDescent="0.25">
      <c r="B3836" s="294">
        <v>3771</v>
      </c>
      <c r="C3836" s="295">
        <v>181.75782723650036</v>
      </c>
    </row>
    <row r="3837" spans="2:3" x14ac:dyDescent="0.25">
      <c r="B3837" s="294">
        <v>3772</v>
      </c>
      <c r="C3837" s="295">
        <v>73.858892285202955</v>
      </c>
    </row>
    <row r="3838" spans="2:3" x14ac:dyDescent="0.25">
      <c r="B3838" s="294">
        <v>3773</v>
      </c>
      <c r="C3838" s="295">
        <v>173.17109097949117</v>
      </c>
    </row>
    <row r="3839" spans="2:3" x14ac:dyDescent="0.25">
      <c r="B3839" s="294">
        <v>3774</v>
      </c>
      <c r="C3839" s="295">
        <v>102.68293136039227</v>
      </c>
    </row>
    <row r="3840" spans="2:3" x14ac:dyDescent="0.25">
      <c r="B3840" s="294">
        <v>3775</v>
      </c>
      <c r="C3840" s="295">
        <v>145.04864309872289</v>
      </c>
    </row>
    <row r="3841" spans="2:3" x14ac:dyDescent="0.25">
      <c r="B3841" s="294">
        <v>3776</v>
      </c>
      <c r="C3841" s="295">
        <v>177.11647493363034</v>
      </c>
    </row>
    <row r="3842" spans="2:3" x14ac:dyDescent="0.25">
      <c r="B3842" s="294">
        <v>3777</v>
      </c>
      <c r="C3842" s="295">
        <v>95.735014604216744</v>
      </c>
    </row>
    <row r="3843" spans="2:3" x14ac:dyDescent="0.25">
      <c r="B3843" s="294">
        <v>3778</v>
      </c>
      <c r="C3843" s="295">
        <v>104.32151691376751</v>
      </c>
    </row>
    <row r="3844" spans="2:3" x14ac:dyDescent="0.25">
      <c r="B3844" s="294">
        <v>3779</v>
      </c>
      <c r="C3844" s="295">
        <v>115.75273403366501</v>
      </c>
    </row>
    <row r="3845" spans="2:3" x14ac:dyDescent="0.25">
      <c r="B3845" s="294">
        <v>3780</v>
      </c>
      <c r="C3845" s="295">
        <v>85.645425415095332</v>
      </c>
    </row>
    <row r="3846" spans="2:3" x14ac:dyDescent="0.25">
      <c r="B3846" s="294">
        <v>3781</v>
      </c>
      <c r="C3846" s="295">
        <v>153.87265048879573</v>
      </c>
    </row>
    <row r="3847" spans="2:3" x14ac:dyDescent="0.25">
      <c r="B3847" s="294">
        <v>3782</v>
      </c>
      <c r="C3847" s="295">
        <v>136.54959378599585</v>
      </c>
    </row>
    <row r="3848" spans="2:3" x14ac:dyDescent="0.25">
      <c r="B3848" s="294">
        <v>3783</v>
      </c>
      <c r="C3848" s="295">
        <v>197.74455608971761</v>
      </c>
    </row>
    <row r="3849" spans="2:3" x14ac:dyDescent="0.25">
      <c r="B3849" s="294">
        <v>3784</v>
      </c>
      <c r="C3849" s="295">
        <v>114.86839033195119</v>
      </c>
    </row>
    <row r="3850" spans="2:3" x14ac:dyDescent="0.25">
      <c r="B3850" s="294">
        <v>3785</v>
      </c>
      <c r="C3850" s="295">
        <v>115.37119921517439</v>
      </c>
    </row>
    <row r="3851" spans="2:3" x14ac:dyDescent="0.25">
      <c r="B3851" s="294">
        <v>3786</v>
      </c>
      <c r="C3851" s="295">
        <v>85.491804423780138</v>
      </c>
    </row>
    <row r="3852" spans="2:3" x14ac:dyDescent="0.25">
      <c r="B3852" s="294">
        <v>3787</v>
      </c>
      <c r="C3852" s="295">
        <v>110.68808338331741</v>
      </c>
    </row>
    <row r="3853" spans="2:3" x14ac:dyDescent="0.25">
      <c r="B3853" s="294">
        <v>3788</v>
      </c>
      <c r="C3853" s="295">
        <v>107.64693765402612</v>
      </c>
    </row>
    <row r="3854" spans="2:3" x14ac:dyDescent="0.25">
      <c r="B3854" s="294">
        <v>3789</v>
      </c>
      <c r="C3854" s="295">
        <v>119.64415673565</v>
      </c>
    </row>
    <row r="3855" spans="2:3" x14ac:dyDescent="0.25">
      <c r="B3855" s="294">
        <v>3790</v>
      </c>
      <c r="C3855" s="295">
        <v>114.02768161981433</v>
      </c>
    </row>
    <row r="3856" spans="2:3" x14ac:dyDescent="0.25">
      <c r="B3856" s="294">
        <v>3791</v>
      </c>
      <c r="C3856" s="295">
        <v>146.43114755394322</v>
      </c>
    </row>
    <row r="3857" spans="2:3" x14ac:dyDescent="0.25">
      <c r="B3857" s="294">
        <v>3792</v>
      </c>
      <c r="C3857" s="295">
        <v>95.231383666101635</v>
      </c>
    </row>
    <row r="3858" spans="2:3" x14ac:dyDescent="0.25">
      <c r="B3858" s="294">
        <v>3793</v>
      </c>
      <c r="C3858" s="295">
        <v>72.286614728573397</v>
      </c>
    </row>
    <row r="3859" spans="2:3" x14ac:dyDescent="0.25">
      <c r="B3859" s="294">
        <v>3794</v>
      </c>
      <c r="C3859" s="295">
        <v>99.741924782198879</v>
      </c>
    </row>
    <row r="3860" spans="2:3" x14ac:dyDescent="0.25">
      <c r="B3860" s="294">
        <v>3795</v>
      </c>
      <c r="C3860" s="295">
        <v>163.7007489385216</v>
      </c>
    </row>
    <row r="3861" spans="2:3" x14ac:dyDescent="0.25">
      <c r="B3861" s="294">
        <v>3796</v>
      </c>
      <c r="C3861" s="295">
        <v>130.02307427417082</v>
      </c>
    </row>
    <row r="3862" spans="2:3" x14ac:dyDescent="0.25">
      <c r="B3862" s="294">
        <v>3797</v>
      </c>
      <c r="C3862" s="295">
        <v>104.06503529885366</v>
      </c>
    </row>
    <row r="3863" spans="2:3" x14ac:dyDescent="0.25">
      <c r="B3863" s="294">
        <v>3798</v>
      </c>
      <c r="C3863" s="295">
        <v>174.68851950364274</v>
      </c>
    </row>
    <row r="3864" spans="2:3" x14ac:dyDescent="0.25">
      <c r="B3864" s="294">
        <v>3799</v>
      </c>
      <c r="C3864" s="295">
        <v>162.78969807605375</v>
      </c>
    </row>
    <row r="3865" spans="2:3" x14ac:dyDescent="0.25">
      <c r="B3865" s="294">
        <v>3800</v>
      </c>
      <c r="C3865" s="295">
        <v>82.126410965321028</v>
      </c>
    </row>
    <row r="3866" spans="2:3" x14ac:dyDescent="0.25">
      <c r="B3866" s="294">
        <v>3801</v>
      </c>
      <c r="C3866" s="295">
        <v>130.03391634017098</v>
      </c>
    </row>
    <row r="3867" spans="2:3" x14ac:dyDescent="0.25">
      <c r="B3867" s="294">
        <v>3802</v>
      </c>
      <c r="C3867" s="295">
        <v>159.41079973774791</v>
      </c>
    </row>
    <row r="3868" spans="2:3" x14ac:dyDescent="0.25">
      <c r="B3868" s="294">
        <v>3803</v>
      </c>
      <c r="C3868" s="295">
        <v>109.42494762597906</v>
      </c>
    </row>
    <row r="3869" spans="2:3" x14ac:dyDescent="0.25">
      <c r="B3869" s="294">
        <v>3804</v>
      </c>
      <c r="C3869" s="295">
        <v>78.979313642971945</v>
      </c>
    </row>
    <row r="3870" spans="2:3" x14ac:dyDescent="0.25">
      <c r="B3870" s="294">
        <v>3805</v>
      </c>
      <c r="C3870" s="295">
        <v>82.151982488900245</v>
      </c>
    </row>
    <row r="3871" spans="2:3" x14ac:dyDescent="0.25">
      <c r="B3871" s="294">
        <v>3806</v>
      </c>
      <c r="C3871" s="295">
        <v>125.8061094952723</v>
      </c>
    </row>
    <row r="3872" spans="2:3" x14ac:dyDescent="0.25">
      <c r="B3872" s="294">
        <v>3807</v>
      </c>
      <c r="C3872" s="295">
        <v>79.688260743281774</v>
      </c>
    </row>
    <row r="3873" spans="2:3" x14ac:dyDescent="0.25">
      <c r="B3873" s="294">
        <v>3808</v>
      </c>
      <c r="C3873" s="295">
        <v>140.86534899773602</v>
      </c>
    </row>
    <row r="3874" spans="2:3" x14ac:dyDescent="0.25">
      <c r="B3874" s="294">
        <v>3809</v>
      </c>
      <c r="C3874" s="295">
        <v>181.20522988990876</v>
      </c>
    </row>
    <row r="3875" spans="2:3" x14ac:dyDescent="0.25">
      <c r="B3875" s="294">
        <v>3810</v>
      </c>
      <c r="C3875" s="295">
        <v>114.17912154229819</v>
      </c>
    </row>
    <row r="3876" spans="2:3" x14ac:dyDescent="0.25">
      <c r="B3876" s="294">
        <v>3811</v>
      </c>
      <c r="C3876" s="295">
        <v>146.10617591104125</v>
      </c>
    </row>
    <row r="3877" spans="2:3" x14ac:dyDescent="0.25">
      <c r="B3877" s="294">
        <v>3812</v>
      </c>
      <c r="C3877" s="295">
        <v>116.4440764566161</v>
      </c>
    </row>
    <row r="3878" spans="2:3" x14ac:dyDescent="0.25">
      <c r="B3878" s="294">
        <v>3813</v>
      </c>
      <c r="C3878" s="295">
        <v>115.69216552789884</v>
      </c>
    </row>
    <row r="3879" spans="2:3" x14ac:dyDescent="0.25">
      <c r="B3879" s="294">
        <v>3814</v>
      </c>
      <c r="C3879" s="295">
        <v>188.51353923267914</v>
      </c>
    </row>
    <row r="3880" spans="2:3" x14ac:dyDescent="0.25">
      <c r="B3880" s="294">
        <v>3815</v>
      </c>
      <c r="C3880" s="295">
        <v>128.74312474717561</v>
      </c>
    </row>
    <row r="3881" spans="2:3" x14ac:dyDescent="0.25">
      <c r="B3881" s="294">
        <v>3816</v>
      </c>
      <c r="C3881" s="295">
        <v>180.47792216587519</v>
      </c>
    </row>
    <row r="3882" spans="2:3" x14ac:dyDescent="0.25">
      <c r="B3882" s="294">
        <v>3817</v>
      </c>
      <c r="C3882" s="295">
        <v>145.12342253533973</v>
      </c>
    </row>
    <row r="3883" spans="2:3" x14ac:dyDescent="0.25">
      <c r="B3883" s="294">
        <v>3818</v>
      </c>
      <c r="C3883" s="295">
        <v>142.88320338051673</v>
      </c>
    </row>
    <row r="3884" spans="2:3" x14ac:dyDescent="0.25">
      <c r="B3884" s="294">
        <v>3819</v>
      </c>
      <c r="C3884" s="295">
        <v>135.12924721051553</v>
      </c>
    </row>
    <row r="3885" spans="2:3" x14ac:dyDescent="0.25">
      <c r="B3885" s="294">
        <v>3820</v>
      </c>
      <c r="C3885" s="295">
        <v>105.43668014228399</v>
      </c>
    </row>
    <row r="3886" spans="2:3" x14ac:dyDescent="0.25">
      <c r="B3886" s="294">
        <v>3821</v>
      </c>
      <c r="C3886" s="295">
        <v>132.6857038553452</v>
      </c>
    </row>
    <row r="3887" spans="2:3" x14ac:dyDescent="0.25">
      <c r="B3887" s="294">
        <v>3822</v>
      </c>
      <c r="C3887" s="295">
        <v>139.16359060336268</v>
      </c>
    </row>
    <row r="3888" spans="2:3" x14ac:dyDescent="0.25">
      <c r="B3888" s="294">
        <v>3823</v>
      </c>
      <c r="C3888" s="295">
        <v>139.95486020022804</v>
      </c>
    </row>
    <row r="3889" spans="2:3" x14ac:dyDescent="0.25">
      <c r="B3889" s="294">
        <v>3824</v>
      </c>
      <c r="C3889" s="295">
        <v>143.28382480707981</v>
      </c>
    </row>
    <row r="3890" spans="2:3" x14ac:dyDescent="0.25">
      <c r="B3890" s="294">
        <v>3825</v>
      </c>
      <c r="C3890" s="295">
        <v>106.53860824935137</v>
      </c>
    </row>
    <row r="3891" spans="2:3" x14ac:dyDescent="0.25">
      <c r="B3891" s="294">
        <v>3826</v>
      </c>
      <c r="C3891" s="295">
        <v>230.53706202657324</v>
      </c>
    </row>
    <row r="3892" spans="2:3" x14ac:dyDescent="0.25">
      <c r="B3892" s="294">
        <v>3827</v>
      </c>
      <c r="C3892" s="295">
        <v>166.69790982212737</v>
      </c>
    </row>
    <row r="3893" spans="2:3" x14ac:dyDescent="0.25">
      <c r="B3893" s="294">
        <v>3828</v>
      </c>
      <c r="C3893" s="295">
        <v>194.43380891120302</v>
      </c>
    </row>
    <row r="3894" spans="2:3" x14ac:dyDescent="0.25">
      <c r="B3894" s="294">
        <v>3829</v>
      </c>
      <c r="C3894" s="295">
        <v>119.40523987020379</v>
      </c>
    </row>
    <row r="3895" spans="2:3" x14ac:dyDescent="0.25">
      <c r="B3895" s="294">
        <v>3830</v>
      </c>
      <c r="C3895" s="295">
        <v>216.92442778706567</v>
      </c>
    </row>
    <row r="3896" spans="2:3" x14ac:dyDescent="0.25">
      <c r="B3896" s="294">
        <v>3831</v>
      </c>
      <c r="C3896" s="295">
        <v>120.57801423404452</v>
      </c>
    </row>
    <row r="3897" spans="2:3" x14ac:dyDescent="0.25">
      <c r="B3897" s="294">
        <v>3832</v>
      </c>
      <c r="C3897" s="295">
        <v>96.577409199430235</v>
      </c>
    </row>
    <row r="3898" spans="2:3" x14ac:dyDescent="0.25">
      <c r="B3898" s="294">
        <v>3833</v>
      </c>
      <c r="C3898" s="295">
        <v>87.369426848654243</v>
      </c>
    </row>
    <row r="3899" spans="2:3" x14ac:dyDescent="0.25">
      <c r="B3899" s="294">
        <v>3834</v>
      </c>
      <c r="C3899" s="295">
        <v>134.6104110423567</v>
      </c>
    </row>
    <row r="3900" spans="2:3" x14ac:dyDescent="0.25">
      <c r="B3900" s="294">
        <v>3835</v>
      </c>
      <c r="C3900" s="295">
        <v>141.65459659694952</v>
      </c>
    </row>
    <row r="3901" spans="2:3" x14ac:dyDescent="0.25">
      <c r="B3901" s="294">
        <v>3836</v>
      </c>
      <c r="C3901" s="295">
        <v>137.43290944880675</v>
      </c>
    </row>
    <row r="3902" spans="2:3" x14ac:dyDescent="0.25">
      <c r="B3902" s="294">
        <v>3837</v>
      </c>
      <c r="C3902" s="295">
        <v>166.71856519820085</v>
      </c>
    </row>
    <row r="3903" spans="2:3" x14ac:dyDescent="0.25">
      <c r="B3903" s="294">
        <v>3838</v>
      </c>
      <c r="C3903" s="295">
        <v>189.44047452584411</v>
      </c>
    </row>
    <row r="3904" spans="2:3" x14ac:dyDescent="0.25">
      <c r="B3904" s="294">
        <v>3839</v>
      </c>
      <c r="C3904" s="295">
        <v>146.69337801203562</v>
      </c>
    </row>
    <row r="3905" spans="2:3" x14ac:dyDescent="0.25">
      <c r="B3905" s="294">
        <v>3840</v>
      </c>
      <c r="C3905" s="295">
        <v>176.91072427910274</v>
      </c>
    </row>
    <row r="3906" spans="2:3" x14ac:dyDescent="0.25">
      <c r="B3906" s="294">
        <v>3841</v>
      </c>
      <c r="C3906" s="295">
        <v>165.36687998733851</v>
      </c>
    </row>
    <row r="3907" spans="2:3" x14ac:dyDescent="0.25">
      <c r="B3907" s="294">
        <v>3842</v>
      </c>
      <c r="C3907" s="295">
        <v>143.93585594567122</v>
      </c>
    </row>
    <row r="3908" spans="2:3" x14ac:dyDescent="0.25">
      <c r="B3908" s="294">
        <v>3843</v>
      </c>
      <c r="C3908" s="295">
        <v>128.3310003675071</v>
      </c>
    </row>
    <row r="3909" spans="2:3" x14ac:dyDescent="0.25">
      <c r="B3909" s="294">
        <v>3844</v>
      </c>
      <c r="C3909" s="295">
        <v>97.314615091495369</v>
      </c>
    </row>
    <row r="3910" spans="2:3" x14ac:dyDescent="0.25">
      <c r="B3910" s="294">
        <v>3845</v>
      </c>
      <c r="C3910" s="295">
        <v>125.75691732718327</v>
      </c>
    </row>
    <row r="3911" spans="2:3" x14ac:dyDescent="0.25">
      <c r="B3911" s="294">
        <v>3846</v>
      </c>
      <c r="C3911" s="295">
        <v>194.5186414490438</v>
      </c>
    </row>
    <row r="3912" spans="2:3" x14ac:dyDescent="0.25">
      <c r="B3912" s="294">
        <v>3847</v>
      </c>
      <c r="C3912" s="295">
        <v>74.27054856739062</v>
      </c>
    </row>
    <row r="3913" spans="2:3" x14ac:dyDescent="0.25">
      <c r="B3913" s="294">
        <v>3848</v>
      </c>
      <c r="C3913" s="295">
        <v>103.42085628752467</v>
      </c>
    </row>
    <row r="3914" spans="2:3" x14ac:dyDescent="0.25">
      <c r="B3914" s="294">
        <v>3849</v>
      </c>
      <c r="C3914" s="295">
        <v>159.17352702351585</v>
      </c>
    </row>
    <row r="3915" spans="2:3" x14ac:dyDescent="0.25">
      <c r="B3915" s="294">
        <v>3850</v>
      </c>
      <c r="C3915" s="295">
        <v>125.64176956021463</v>
      </c>
    </row>
    <row r="3916" spans="2:3" x14ac:dyDescent="0.25">
      <c r="B3916" s="294">
        <v>3851</v>
      </c>
      <c r="C3916" s="295">
        <v>153.94040177867765</v>
      </c>
    </row>
    <row r="3917" spans="2:3" x14ac:dyDescent="0.25">
      <c r="B3917" s="294">
        <v>3852</v>
      </c>
      <c r="C3917" s="295">
        <v>123.31343321074009</v>
      </c>
    </row>
    <row r="3918" spans="2:3" x14ac:dyDescent="0.25">
      <c r="B3918" s="294">
        <v>3853</v>
      </c>
      <c r="C3918" s="295">
        <v>110.63471523203215</v>
      </c>
    </row>
    <row r="3919" spans="2:3" x14ac:dyDescent="0.25">
      <c r="B3919" s="294">
        <v>3854</v>
      </c>
      <c r="C3919" s="295">
        <v>143.18311727724648</v>
      </c>
    </row>
    <row r="3920" spans="2:3" x14ac:dyDescent="0.25">
      <c r="B3920" s="294">
        <v>3855</v>
      </c>
      <c r="C3920" s="295">
        <v>154.13961155479595</v>
      </c>
    </row>
    <row r="3921" spans="2:3" x14ac:dyDescent="0.25">
      <c r="B3921" s="294">
        <v>3856</v>
      </c>
      <c r="C3921" s="295">
        <v>161.68659377847672</v>
      </c>
    </row>
    <row r="3922" spans="2:3" x14ac:dyDescent="0.25">
      <c r="B3922" s="294">
        <v>3857</v>
      </c>
      <c r="C3922" s="295">
        <v>133.37610686878077</v>
      </c>
    </row>
    <row r="3923" spans="2:3" x14ac:dyDescent="0.25">
      <c r="B3923" s="294">
        <v>3858</v>
      </c>
      <c r="C3923" s="295">
        <v>129.12637238708891</v>
      </c>
    </row>
    <row r="3924" spans="2:3" x14ac:dyDescent="0.25">
      <c r="B3924" s="294">
        <v>3859</v>
      </c>
      <c r="C3924" s="295">
        <v>87.047358854834798</v>
      </c>
    </row>
    <row r="3925" spans="2:3" x14ac:dyDescent="0.25">
      <c r="B3925" s="294">
        <v>3860</v>
      </c>
      <c r="C3925" s="295">
        <v>167.77633094699812</v>
      </c>
    </row>
    <row r="3926" spans="2:3" x14ac:dyDescent="0.25">
      <c r="B3926" s="294">
        <v>3861</v>
      </c>
      <c r="C3926" s="295">
        <v>173.22053246730297</v>
      </c>
    </row>
    <row r="3927" spans="2:3" x14ac:dyDescent="0.25">
      <c r="B3927" s="294">
        <v>3862</v>
      </c>
      <c r="C3927" s="295">
        <v>105.53294812705954</v>
      </c>
    </row>
    <row r="3928" spans="2:3" x14ac:dyDescent="0.25">
      <c r="B3928" s="294">
        <v>3863</v>
      </c>
      <c r="C3928" s="295">
        <v>143.83887377714058</v>
      </c>
    </row>
    <row r="3929" spans="2:3" x14ac:dyDescent="0.25">
      <c r="B3929" s="294">
        <v>3864</v>
      </c>
      <c r="C3929" s="295">
        <v>139.08923929985264</v>
      </c>
    </row>
    <row r="3930" spans="2:3" x14ac:dyDescent="0.25">
      <c r="B3930" s="294">
        <v>3865</v>
      </c>
      <c r="C3930" s="295">
        <v>113.21263818948083</v>
      </c>
    </row>
    <row r="3931" spans="2:3" x14ac:dyDescent="0.25">
      <c r="B3931" s="294">
        <v>3866</v>
      </c>
      <c r="C3931" s="295">
        <v>107.376824259036</v>
      </c>
    </row>
    <row r="3932" spans="2:3" x14ac:dyDescent="0.25">
      <c r="B3932" s="294">
        <v>3867</v>
      </c>
      <c r="C3932" s="295">
        <v>132.16237521817845</v>
      </c>
    </row>
    <row r="3933" spans="2:3" x14ac:dyDescent="0.25">
      <c r="B3933" s="294">
        <v>3868</v>
      </c>
      <c r="C3933" s="295">
        <v>109.81216553100468</v>
      </c>
    </row>
    <row r="3934" spans="2:3" x14ac:dyDescent="0.25">
      <c r="B3934" s="294">
        <v>3869</v>
      </c>
      <c r="C3934" s="295">
        <v>179.35736204153693</v>
      </c>
    </row>
    <row r="3935" spans="2:3" x14ac:dyDescent="0.25">
      <c r="B3935" s="294">
        <v>3870</v>
      </c>
      <c r="C3935" s="295">
        <v>175.54986088167473</v>
      </c>
    </row>
    <row r="3936" spans="2:3" x14ac:dyDescent="0.25">
      <c r="B3936" s="294">
        <v>3871</v>
      </c>
      <c r="C3936" s="295">
        <v>122.25679780861992</v>
      </c>
    </row>
    <row r="3937" spans="2:3" x14ac:dyDescent="0.25">
      <c r="B3937" s="294">
        <v>3872</v>
      </c>
      <c r="C3937" s="295">
        <v>126.14108031919423</v>
      </c>
    </row>
    <row r="3938" spans="2:3" x14ac:dyDescent="0.25">
      <c r="B3938" s="294">
        <v>3873</v>
      </c>
      <c r="C3938" s="295">
        <v>125.4767575521996</v>
      </c>
    </row>
    <row r="3939" spans="2:3" x14ac:dyDescent="0.25">
      <c r="B3939" s="294">
        <v>3874</v>
      </c>
      <c r="C3939" s="295">
        <v>105.98450753752272</v>
      </c>
    </row>
    <row r="3940" spans="2:3" x14ac:dyDescent="0.25">
      <c r="B3940" s="294">
        <v>3875</v>
      </c>
      <c r="C3940" s="295">
        <v>110.81726866508214</v>
      </c>
    </row>
    <row r="3941" spans="2:3" x14ac:dyDescent="0.25">
      <c r="B3941" s="294">
        <v>3876</v>
      </c>
      <c r="C3941" s="295">
        <v>123.11607323881776</v>
      </c>
    </row>
    <row r="3942" spans="2:3" x14ac:dyDescent="0.25">
      <c r="B3942" s="294">
        <v>3877</v>
      </c>
      <c r="C3942" s="295">
        <v>156.73231270585512</v>
      </c>
    </row>
    <row r="3943" spans="2:3" x14ac:dyDescent="0.25">
      <c r="B3943" s="294">
        <v>3878</v>
      </c>
      <c r="C3943" s="295">
        <v>147.48218427916987</v>
      </c>
    </row>
    <row r="3944" spans="2:3" x14ac:dyDescent="0.25">
      <c r="B3944" s="294">
        <v>3879</v>
      </c>
      <c r="C3944" s="295">
        <v>137.25827933134087</v>
      </c>
    </row>
    <row r="3945" spans="2:3" x14ac:dyDescent="0.25">
      <c r="B3945" s="294">
        <v>3880</v>
      </c>
      <c r="C3945" s="295">
        <v>91.267059089922611</v>
      </c>
    </row>
    <row r="3946" spans="2:3" x14ac:dyDescent="0.25">
      <c r="B3946" s="294">
        <v>3881</v>
      </c>
      <c r="C3946" s="295">
        <v>95.215975419615745</v>
      </c>
    </row>
    <row r="3947" spans="2:3" x14ac:dyDescent="0.25">
      <c r="B3947" s="294">
        <v>3882</v>
      </c>
      <c r="C3947" s="295">
        <v>146.74741915792524</v>
      </c>
    </row>
    <row r="3948" spans="2:3" x14ac:dyDescent="0.25">
      <c r="B3948" s="294">
        <v>3883</v>
      </c>
      <c r="C3948" s="295">
        <v>144.66368194027126</v>
      </c>
    </row>
    <row r="3949" spans="2:3" x14ac:dyDescent="0.25">
      <c r="B3949" s="294">
        <v>3884</v>
      </c>
      <c r="C3949" s="295">
        <v>98.814960778963638</v>
      </c>
    </row>
    <row r="3950" spans="2:3" x14ac:dyDescent="0.25">
      <c r="B3950" s="294">
        <v>3885</v>
      </c>
      <c r="C3950" s="295">
        <v>128.37069591828325</v>
      </c>
    </row>
    <row r="3951" spans="2:3" x14ac:dyDescent="0.25">
      <c r="B3951" s="294">
        <v>3886</v>
      </c>
      <c r="C3951" s="295">
        <v>152.3422506596973</v>
      </c>
    </row>
    <row r="3952" spans="2:3" x14ac:dyDescent="0.25">
      <c r="B3952" s="294">
        <v>3887</v>
      </c>
      <c r="C3952" s="295">
        <v>114.95743399482413</v>
      </c>
    </row>
    <row r="3953" spans="2:3" x14ac:dyDescent="0.25">
      <c r="B3953" s="294">
        <v>3888</v>
      </c>
      <c r="C3953" s="295">
        <v>111.06005910710604</v>
      </c>
    </row>
    <row r="3954" spans="2:3" x14ac:dyDescent="0.25">
      <c r="B3954" s="294">
        <v>3889</v>
      </c>
      <c r="C3954" s="295">
        <v>117.71594185116172</v>
      </c>
    </row>
    <row r="3955" spans="2:3" x14ac:dyDescent="0.25">
      <c r="B3955" s="294">
        <v>3890</v>
      </c>
      <c r="C3955" s="295">
        <v>96.691529349549455</v>
      </c>
    </row>
    <row r="3956" spans="2:3" x14ac:dyDescent="0.25">
      <c r="B3956" s="294">
        <v>3891</v>
      </c>
      <c r="C3956" s="295">
        <v>193.06459523263968</v>
      </c>
    </row>
    <row r="3957" spans="2:3" x14ac:dyDescent="0.25">
      <c r="B3957" s="294">
        <v>3892</v>
      </c>
      <c r="C3957" s="295">
        <v>105.00738358993249</v>
      </c>
    </row>
    <row r="3958" spans="2:3" x14ac:dyDescent="0.25">
      <c r="B3958" s="294">
        <v>3893</v>
      </c>
      <c r="C3958" s="295">
        <v>109.84555676743221</v>
      </c>
    </row>
    <row r="3959" spans="2:3" x14ac:dyDescent="0.25">
      <c r="B3959" s="294">
        <v>3894</v>
      </c>
      <c r="C3959" s="295">
        <v>117.31367835941145</v>
      </c>
    </row>
    <row r="3960" spans="2:3" x14ac:dyDescent="0.25">
      <c r="B3960" s="294">
        <v>3895</v>
      </c>
      <c r="C3960" s="295">
        <v>140.38660809926864</v>
      </c>
    </row>
    <row r="3961" spans="2:3" x14ac:dyDescent="0.25">
      <c r="B3961" s="294">
        <v>3896</v>
      </c>
      <c r="C3961" s="295">
        <v>108.37080339905995</v>
      </c>
    </row>
    <row r="3962" spans="2:3" x14ac:dyDescent="0.25">
      <c r="B3962" s="294">
        <v>3897</v>
      </c>
      <c r="C3962" s="295">
        <v>155.46799507280969</v>
      </c>
    </row>
    <row r="3963" spans="2:3" x14ac:dyDescent="0.25">
      <c r="B3963" s="294">
        <v>3898</v>
      </c>
      <c r="C3963" s="295">
        <v>82.111465704601557</v>
      </c>
    </row>
    <row r="3964" spans="2:3" x14ac:dyDescent="0.25">
      <c r="B3964" s="294">
        <v>3899</v>
      </c>
      <c r="C3964" s="295">
        <v>148.16959324810534</v>
      </c>
    </row>
    <row r="3965" spans="2:3" x14ac:dyDescent="0.25">
      <c r="B3965" s="294">
        <v>3900</v>
      </c>
      <c r="C3965" s="295">
        <v>163.8520914944383</v>
      </c>
    </row>
    <row r="3966" spans="2:3" x14ac:dyDescent="0.25">
      <c r="B3966" s="294">
        <v>3901</v>
      </c>
      <c r="C3966" s="295">
        <v>118.13595549801917</v>
      </c>
    </row>
    <row r="3967" spans="2:3" x14ac:dyDescent="0.25">
      <c r="B3967" s="294">
        <v>3902</v>
      </c>
      <c r="C3967" s="295">
        <v>194.20431728455191</v>
      </c>
    </row>
    <row r="3968" spans="2:3" x14ac:dyDescent="0.25">
      <c r="B3968" s="294">
        <v>3903</v>
      </c>
      <c r="C3968" s="295">
        <v>101.02180489397927</v>
      </c>
    </row>
    <row r="3969" spans="2:3" x14ac:dyDescent="0.25">
      <c r="B3969" s="294">
        <v>3904</v>
      </c>
      <c r="C3969" s="295">
        <v>123.4761439462939</v>
      </c>
    </row>
    <row r="3970" spans="2:3" x14ac:dyDescent="0.25">
      <c r="B3970" s="294">
        <v>3905</v>
      </c>
      <c r="C3970" s="295">
        <v>166.6217855886531</v>
      </c>
    </row>
    <row r="3971" spans="2:3" x14ac:dyDescent="0.25">
      <c r="B3971" s="294">
        <v>3906</v>
      </c>
      <c r="C3971" s="295">
        <v>221.11893210962091</v>
      </c>
    </row>
    <row r="3972" spans="2:3" x14ac:dyDescent="0.25">
      <c r="B3972" s="294">
        <v>3907</v>
      </c>
      <c r="C3972" s="295">
        <v>220.1765842563924</v>
      </c>
    </row>
    <row r="3973" spans="2:3" x14ac:dyDescent="0.25">
      <c r="B3973" s="294">
        <v>3908</v>
      </c>
      <c r="C3973" s="295">
        <v>158.19248714049232</v>
      </c>
    </row>
    <row r="3974" spans="2:3" x14ac:dyDescent="0.25">
      <c r="B3974" s="294">
        <v>3909</v>
      </c>
      <c r="C3974" s="295">
        <v>154.30865082877938</v>
      </c>
    </row>
    <row r="3975" spans="2:3" x14ac:dyDescent="0.25">
      <c r="B3975" s="294">
        <v>3910</v>
      </c>
      <c r="C3975" s="295">
        <v>148.99958865803347</v>
      </c>
    </row>
    <row r="3976" spans="2:3" x14ac:dyDescent="0.25">
      <c r="B3976" s="294">
        <v>3911</v>
      </c>
      <c r="C3976" s="295">
        <v>100.47597629786068</v>
      </c>
    </row>
    <row r="3977" spans="2:3" x14ac:dyDescent="0.25">
      <c r="B3977" s="294">
        <v>3912</v>
      </c>
      <c r="C3977" s="295">
        <v>86.842317988606993</v>
      </c>
    </row>
    <row r="3978" spans="2:3" x14ac:dyDescent="0.25">
      <c r="B3978" s="294">
        <v>3913</v>
      </c>
      <c r="C3978" s="295">
        <v>120.60529761505079</v>
      </c>
    </row>
    <row r="3979" spans="2:3" x14ac:dyDescent="0.25">
      <c r="B3979" s="294">
        <v>3914</v>
      </c>
      <c r="C3979" s="295">
        <v>69.214059482178214</v>
      </c>
    </row>
    <row r="3980" spans="2:3" x14ac:dyDescent="0.25">
      <c r="B3980" s="294">
        <v>3915</v>
      </c>
      <c r="C3980" s="295">
        <v>76.797116276450836</v>
      </c>
    </row>
    <row r="3981" spans="2:3" x14ac:dyDescent="0.25">
      <c r="B3981" s="294">
        <v>3916</v>
      </c>
      <c r="C3981" s="295">
        <v>90.564708213801779</v>
      </c>
    </row>
    <row r="3982" spans="2:3" x14ac:dyDescent="0.25">
      <c r="B3982" s="294">
        <v>3917</v>
      </c>
      <c r="C3982" s="295">
        <v>116.3358935491778</v>
      </c>
    </row>
    <row r="3983" spans="2:3" x14ac:dyDescent="0.25">
      <c r="B3983" s="294">
        <v>3918</v>
      </c>
      <c r="C3983" s="295">
        <v>90.487425170422028</v>
      </c>
    </row>
    <row r="3984" spans="2:3" x14ac:dyDescent="0.25">
      <c r="B3984" s="294">
        <v>3919</v>
      </c>
      <c r="C3984" s="295">
        <v>128.55691590227093</v>
      </c>
    </row>
    <row r="3985" spans="2:3" x14ac:dyDescent="0.25">
      <c r="B3985" s="294">
        <v>3920</v>
      </c>
      <c r="C3985" s="295">
        <v>141.1301475686667</v>
      </c>
    </row>
    <row r="3986" spans="2:3" x14ac:dyDescent="0.25">
      <c r="B3986" s="294">
        <v>3921</v>
      </c>
      <c r="C3986" s="295">
        <v>177.96218396823502</v>
      </c>
    </row>
    <row r="3987" spans="2:3" x14ac:dyDescent="0.25">
      <c r="B3987" s="294">
        <v>3922</v>
      </c>
      <c r="C3987" s="295">
        <v>112.37152001084266</v>
      </c>
    </row>
    <row r="3988" spans="2:3" x14ac:dyDescent="0.25">
      <c r="B3988" s="294">
        <v>3923</v>
      </c>
      <c r="C3988" s="295">
        <v>164.77191552886399</v>
      </c>
    </row>
    <row r="3989" spans="2:3" x14ac:dyDescent="0.25">
      <c r="B3989" s="294">
        <v>3924</v>
      </c>
      <c r="C3989" s="295">
        <v>93.153170464032939</v>
      </c>
    </row>
    <row r="3990" spans="2:3" x14ac:dyDescent="0.25">
      <c r="B3990" s="294">
        <v>3925</v>
      </c>
      <c r="C3990" s="295">
        <v>94.523326626735155</v>
      </c>
    </row>
    <row r="3991" spans="2:3" x14ac:dyDescent="0.25">
      <c r="B3991" s="294">
        <v>3926</v>
      </c>
      <c r="C3991" s="295">
        <v>146.0550405148289</v>
      </c>
    </row>
    <row r="3992" spans="2:3" x14ac:dyDescent="0.25">
      <c r="B3992" s="294">
        <v>3927</v>
      </c>
      <c r="C3992" s="295">
        <v>112.41724584602086</v>
      </c>
    </row>
    <row r="3993" spans="2:3" x14ac:dyDescent="0.25">
      <c r="B3993" s="294">
        <v>3928</v>
      </c>
      <c r="C3993" s="295">
        <v>98.599719736234235</v>
      </c>
    </row>
    <row r="3994" spans="2:3" x14ac:dyDescent="0.25">
      <c r="B3994" s="294">
        <v>3929</v>
      </c>
      <c r="C3994" s="295">
        <v>105.3326753222364</v>
      </c>
    </row>
    <row r="3995" spans="2:3" x14ac:dyDescent="0.25">
      <c r="B3995" s="294">
        <v>3930</v>
      </c>
      <c r="C3995" s="295">
        <v>181.39138634940122</v>
      </c>
    </row>
    <row r="3996" spans="2:3" x14ac:dyDescent="0.25">
      <c r="B3996" s="294">
        <v>3931</v>
      </c>
      <c r="C3996" s="295">
        <v>160.89662272631176</v>
      </c>
    </row>
    <row r="3997" spans="2:3" x14ac:dyDescent="0.25">
      <c r="B3997" s="294">
        <v>3932</v>
      </c>
      <c r="C3997" s="295">
        <v>144.62691314179665</v>
      </c>
    </row>
    <row r="3998" spans="2:3" x14ac:dyDescent="0.25">
      <c r="B3998" s="294">
        <v>3933</v>
      </c>
      <c r="C3998" s="295">
        <v>142.47160481410077</v>
      </c>
    </row>
    <row r="3999" spans="2:3" x14ac:dyDescent="0.25">
      <c r="B3999" s="294">
        <v>3934</v>
      </c>
      <c r="C3999" s="295">
        <v>81.397062502024312</v>
      </c>
    </row>
    <row r="4000" spans="2:3" x14ac:dyDescent="0.25">
      <c r="B4000" s="294">
        <v>3935</v>
      </c>
      <c r="C4000" s="295">
        <v>189.00822674089142</v>
      </c>
    </row>
    <row r="4001" spans="2:3" x14ac:dyDescent="0.25">
      <c r="B4001" s="294">
        <v>3936</v>
      </c>
      <c r="C4001" s="295">
        <v>111.44244247306743</v>
      </c>
    </row>
    <row r="4002" spans="2:3" x14ac:dyDescent="0.25">
      <c r="B4002" s="294">
        <v>3937</v>
      </c>
      <c r="C4002" s="295">
        <v>86.761314236832447</v>
      </c>
    </row>
    <row r="4003" spans="2:3" x14ac:dyDescent="0.25">
      <c r="B4003" s="294">
        <v>3938</v>
      </c>
      <c r="C4003" s="295">
        <v>135.74085588150925</v>
      </c>
    </row>
    <row r="4004" spans="2:3" x14ac:dyDescent="0.25">
      <c r="B4004" s="294">
        <v>3939</v>
      </c>
      <c r="C4004" s="295">
        <v>103.62345355605788</v>
      </c>
    </row>
    <row r="4005" spans="2:3" x14ac:dyDescent="0.25">
      <c r="B4005" s="294">
        <v>3940</v>
      </c>
      <c r="C4005" s="295">
        <v>94.203764515498079</v>
      </c>
    </row>
    <row r="4006" spans="2:3" x14ac:dyDescent="0.25">
      <c r="B4006" s="294">
        <v>3941</v>
      </c>
      <c r="C4006" s="295">
        <v>86.088604714913203</v>
      </c>
    </row>
    <row r="4007" spans="2:3" x14ac:dyDescent="0.25">
      <c r="B4007" s="294">
        <v>3942</v>
      </c>
      <c r="C4007" s="295">
        <v>86.850287173329264</v>
      </c>
    </row>
    <row r="4008" spans="2:3" x14ac:dyDescent="0.25">
      <c r="B4008" s="294">
        <v>3943</v>
      </c>
      <c r="C4008" s="295">
        <v>213.13835150546825</v>
      </c>
    </row>
    <row r="4009" spans="2:3" x14ac:dyDescent="0.25">
      <c r="B4009" s="294">
        <v>3944</v>
      </c>
      <c r="C4009" s="295">
        <v>134.7415421267948</v>
      </c>
    </row>
    <row r="4010" spans="2:3" x14ac:dyDescent="0.25">
      <c r="B4010" s="294">
        <v>3945</v>
      </c>
      <c r="C4010" s="295">
        <v>143.91291556718983</v>
      </c>
    </row>
    <row r="4011" spans="2:3" x14ac:dyDescent="0.25">
      <c r="B4011" s="294">
        <v>3946</v>
      </c>
      <c r="C4011" s="295">
        <v>91.71179296978363</v>
      </c>
    </row>
    <row r="4012" spans="2:3" x14ac:dyDescent="0.25">
      <c r="B4012" s="294">
        <v>3947</v>
      </c>
      <c r="C4012" s="295">
        <v>180.08576022873643</v>
      </c>
    </row>
    <row r="4013" spans="2:3" x14ac:dyDescent="0.25">
      <c r="B4013" s="294">
        <v>3948</v>
      </c>
      <c r="C4013" s="295">
        <v>170.42885793744239</v>
      </c>
    </row>
    <row r="4014" spans="2:3" x14ac:dyDescent="0.25">
      <c r="B4014" s="294">
        <v>3949</v>
      </c>
      <c r="C4014" s="295">
        <v>176.48599778411744</v>
      </c>
    </row>
    <row r="4015" spans="2:3" x14ac:dyDescent="0.25">
      <c r="B4015" s="294">
        <v>3950</v>
      </c>
      <c r="C4015" s="295">
        <v>121.1465707867745</v>
      </c>
    </row>
    <row r="4016" spans="2:3" x14ac:dyDescent="0.25">
      <c r="B4016" s="294">
        <v>3951</v>
      </c>
      <c r="C4016" s="295">
        <v>178.02181596259493</v>
      </c>
    </row>
    <row r="4017" spans="2:3" x14ac:dyDescent="0.25">
      <c r="B4017" s="294">
        <v>3952</v>
      </c>
      <c r="C4017" s="295">
        <v>134.22052266958428</v>
      </c>
    </row>
    <row r="4018" spans="2:3" x14ac:dyDescent="0.25">
      <c r="B4018" s="294">
        <v>3953</v>
      </c>
      <c r="C4018" s="295">
        <v>81.59212801824556</v>
      </c>
    </row>
    <row r="4019" spans="2:3" x14ac:dyDescent="0.25">
      <c r="B4019" s="294">
        <v>3954</v>
      </c>
      <c r="C4019" s="295">
        <v>104.06435712491179</v>
      </c>
    </row>
    <row r="4020" spans="2:3" x14ac:dyDescent="0.25">
      <c r="B4020" s="294">
        <v>3955</v>
      </c>
      <c r="C4020" s="295">
        <v>143.60224731958098</v>
      </c>
    </row>
    <row r="4021" spans="2:3" x14ac:dyDescent="0.25">
      <c r="B4021" s="294">
        <v>3956</v>
      </c>
      <c r="C4021" s="295">
        <v>87.452492755856895</v>
      </c>
    </row>
    <row r="4022" spans="2:3" x14ac:dyDescent="0.25">
      <c r="B4022" s="294">
        <v>3957</v>
      </c>
      <c r="C4022" s="295">
        <v>120.31591391200502</v>
      </c>
    </row>
    <row r="4023" spans="2:3" x14ac:dyDescent="0.25">
      <c r="B4023" s="294">
        <v>3958</v>
      </c>
      <c r="C4023" s="295">
        <v>113.24461202566283</v>
      </c>
    </row>
    <row r="4024" spans="2:3" x14ac:dyDescent="0.25">
      <c r="B4024" s="294">
        <v>3959</v>
      </c>
      <c r="C4024" s="295">
        <v>175.50808017932619</v>
      </c>
    </row>
    <row r="4025" spans="2:3" x14ac:dyDescent="0.25">
      <c r="B4025" s="294">
        <v>3960</v>
      </c>
      <c r="C4025" s="295">
        <v>130.31501063907075</v>
      </c>
    </row>
    <row r="4026" spans="2:3" x14ac:dyDescent="0.25">
      <c r="B4026" s="294">
        <v>3961</v>
      </c>
      <c r="C4026" s="295">
        <v>129.49406183876687</v>
      </c>
    </row>
    <row r="4027" spans="2:3" x14ac:dyDescent="0.25">
      <c r="B4027" s="294">
        <v>3962</v>
      </c>
      <c r="C4027" s="295">
        <v>117.78576876854044</v>
      </c>
    </row>
    <row r="4028" spans="2:3" x14ac:dyDescent="0.25">
      <c r="B4028" s="294">
        <v>3963</v>
      </c>
      <c r="C4028" s="295">
        <v>201.16525253376352</v>
      </c>
    </row>
    <row r="4029" spans="2:3" x14ac:dyDescent="0.25">
      <c r="B4029" s="294">
        <v>3964</v>
      </c>
      <c r="C4029" s="295">
        <v>140.92989233921082</v>
      </c>
    </row>
    <row r="4030" spans="2:3" x14ac:dyDescent="0.25">
      <c r="B4030" s="294">
        <v>3965</v>
      </c>
      <c r="C4030" s="295">
        <v>88.558122083661686</v>
      </c>
    </row>
    <row r="4031" spans="2:3" x14ac:dyDescent="0.25">
      <c r="B4031" s="294">
        <v>3966</v>
      </c>
      <c r="C4031" s="295">
        <v>191.45369886948416</v>
      </c>
    </row>
    <row r="4032" spans="2:3" x14ac:dyDescent="0.25">
      <c r="B4032" s="294">
        <v>3967</v>
      </c>
      <c r="C4032" s="295">
        <v>118.22246196674631</v>
      </c>
    </row>
    <row r="4033" spans="2:3" x14ac:dyDescent="0.25">
      <c r="B4033" s="294">
        <v>3968</v>
      </c>
      <c r="C4033" s="295">
        <v>106.5182193580555</v>
      </c>
    </row>
    <row r="4034" spans="2:3" x14ac:dyDescent="0.25">
      <c r="B4034" s="294">
        <v>3969</v>
      </c>
      <c r="C4034" s="295">
        <v>134.42616089822204</v>
      </c>
    </row>
    <row r="4035" spans="2:3" x14ac:dyDescent="0.25">
      <c r="B4035" s="294">
        <v>3970</v>
      </c>
      <c r="C4035" s="295">
        <v>123.27449026007363</v>
      </c>
    </row>
    <row r="4036" spans="2:3" x14ac:dyDescent="0.25">
      <c r="B4036" s="294">
        <v>3971</v>
      </c>
      <c r="C4036" s="295">
        <v>131.17218329278339</v>
      </c>
    </row>
    <row r="4037" spans="2:3" x14ac:dyDescent="0.25">
      <c r="B4037" s="294">
        <v>3972</v>
      </c>
      <c r="C4037" s="295">
        <v>129.79732501340692</v>
      </c>
    </row>
    <row r="4038" spans="2:3" x14ac:dyDescent="0.25">
      <c r="B4038" s="294">
        <v>3973</v>
      </c>
      <c r="C4038" s="295">
        <v>89.217257732567845</v>
      </c>
    </row>
    <row r="4039" spans="2:3" x14ac:dyDescent="0.25">
      <c r="B4039" s="294">
        <v>3974</v>
      </c>
      <c r="C4039" s="295">
        <v>188.49341640438686</v>
      </c>
    </row>
    <row r="4040" spans="2:3" x14ac:dyDescent="0.25">
      <c r="B4040" s="294">
        <v>3975</v>
      </c>
      <c r="C4040" s="295">
        <v>206.18507322252535</v>
      </c>
    </row>
    <row r="4041" spans="2:3" x14ac:dyDescent="0.25">
      <c r="B4041" s="294">
        <v>3976</v>
      </c>
      <c r="C4041" s="295">
        <v>136.20608935989426</v>
      </c>
    </row>
    <row r="4042" spans="2:3" x14ac:dyDescent="0.25">
      <c r="B4042" s="294">
        <v>3977</v>
      </c>
      <c r="C4042" s="295">
        <v>114.25982891277469</v>
      </c>
    </row>
    <row r="4043" spans="2:3" x14ac:dyDescent="0.25">
      <c r="B4043" s="294">
        <v>3978</v>
      </c>
      <c r="C4043" s="295">
        <v>113.04669044823197</v>
      </c>
    </row>
    <row r="4044" spans="2:3" x14ac:dyDescent="0.25">
      <c r="B4044" s="294">
        <v>3979</v>
      </c>
      <c r="C4044" s="295">
        <v>72.360361699113341</v>
      </c>
    </row>
    <row r="4045" spans="2:3" x14ac:dyDescent="0.25">
      <c r="B4045" s="294">
        <v>3980</v>
      </c>
      <c r="C4045" s="295">
        <v>85.669184127909205</v>
      </c>
    </row>
    <row r="4046" spans="2:3" x14ac:dyDescent="0.25">
      <c r="B4046" s="294">
        <v>3981</v>
      </c>
      <c r="C4046" s="295">
        <v>159.11541457097564</v>
      </c>
    </row>
    <row r="4047" spans="2:3" x14ac:dyDescent="0.25">
      <c r="B4047" s="294">
        <v>3982</v>
      </c>
      <c r="C4047" s="295">
        <v>128.96520536205992</v>
      </c>
    </row>
    <row r="4048" spans="2:3" x14ac:dyDescent="0.25">
      <c r="B4048" s="294">
        <v>3983</v>
      </c>
      <c r="C4048" s="295">
        <v>135.45780103360116</v>
      </c>
    </row>
    <row r="4049" spans="2:3" x14ac:dyDescent="0.25">
      <c r="B4049" s="294">
        <v>3984</v>
      </c>
      <c r="C4049" s="295">
        <v>154.20229029491841</v>
      </c>
    </row>
    <row r="4050" spans="2:3" x14ac:dyDescent="0.25">
      <c r="B4050" s="294">
        <v>3985</v>
      </c>
      <c r="C4050" s="295">
        <v>91.296937014565401</v>
      </c>
    </row>
    <row r="4051" spans="2:3" x14ac:dyDescent="0.25">
      <c r="B4051" s="294">
        <v>3986</v>
      </c>
      <c r="C4051" s="295">
        <v>94.022204478691265</v>
      </c>
    </row>
    <row r="4052" spans="2:3" x14ac:dyDescent="0.25">
      <c r="B4052" s="294">
        <v>3987</v>
      </c>
      <c r="C4052" s="295">
        <v>198.01107228618733</v>
      </c>
    </row>
    <row r="4053" spans="2:3" x14ac:dyDescent="0.25">
      <c r="B4053" s="294">
        <v>3988</v>
      </c>
      <c r="C4053" s="295">
        <v>152.17689081212521</v>
      </c>
    </row>
    <row r="4054" spans="2:3" x14ac:dyDescent="0.25">
      <c r="B4054" s="294">
        <v>3989</v>
      </c>
      <c r="C4054" s="295">
        <v>159.96268099801412</v>
      </c>
    </row>
    <row r="4055" spans="2:3" x14ac:dyDescent="0.25">
      <c r="B4055" s="294">
        <v>3990</v>
      </c>
      <c r="C4055" s="295">
        <v>112.83408085788695</v>
      </c>
    </row>
    <row r="4056" spans="2:3" x14ac:dyDescent="0.25">
      <c r="B4056" s="294">
        <v>3991</v>
      </c>
      <c r="C4056" s="295">
        <v>107.48053549752323</v>
      </c>
    </row>
    <row r="4057" spans="2:3" x14ac:dyDescent="0.25">
      <c r="B4057" s="294">
        <v>3992</v>
      </c>
      <c r="C4057" s="295">
        <v>157.86624945791829</v>
      </c>
    </row>
    <row r="4058" spans="2:3" x14ac:dyDescent="0.25">
      <c r="B4058" s="294">
        <v>3993</v>
      </c>
      <c r="C4058" s="295">
        <v>96.033641426635938</v>
      </c>
    </row>
    <row r="4059" spans="2:3" x14ac:dyDescent="0.25">
      <c r="B4059" s="294">
        <v>3994</v>
      </c>
      <c r="C4059" s="295">
        <v>119.903379992114</v>
      </c>
    </row>
    <row r="4060" spans="2:3" x14ac:dyDescent="0.25">
      <c r="B4060" s="294">
        <v>3995</v>
      </c>
      <c r="C4060" s="295">
        <v>107.21411176975262</v>
      </c>
    </row>
    <row r="4061" spans="2:3" x14ac:dyDescent="0.25">
      <c r="B4061" s="294">
        <v>3996</v>
      </c>
      <c r="C4061" s="295">
        <v>98.049804815830726</v>
      </c>
    </row>
    <row r="4062" spans="2:3" x14ac:dyDescent="0.25">
      <c r="B4062" s="294">
        <v>3997</v>
      </c>
      <c r="C4062" s="295">
        <v>142.62321278496694</v>
      </c>
    </row>
    <row r="4063" spans="2:3" x14ac:dyDescent="0.25">
      <c r="B4063" s="294">
        <v>3998</v>
      </c>
      <c r="C4063" s="295">
        <v>82.964788262704772</v>
      </c>
    </row>
    <row r="4064" spans="2:3" x14ac:dyDescent="0.25">
      <c r="B4064" s="294">
        <v>3999</v>
      </c>
      <c r="C4064" s="295">
        <v>151.26778179365903</v>
      </c>
    </row>
    <row r="4065" spans="2:3" x14ac:dyDescent="0.25">
      <c r="B4065" s="294">
        <v>4000</v>
      </c>
      <c r="C4065" s="295">
        <v>116.1153531938063</v>
      </c>
    </row>
    <row r="4066" spans="2:3" x14ac:dyDescent="0.25">
      <c r="B4066" s="294">
        <v>4001</v>
      </c>
      <c r="C4066" s="295">
        <v>134.16690769822551</v>
      </c>
    </row>
    <row r="4067" spans="2:3" x14ac:dyDescent="0.25">
      <c r="B4067" s="294">
        <v>4002</v>
      </c>
      <c r="C4067" s="295">
        <v>134.07300418557526</v>
      </c>
    </row>
    <row r="4068" spans="2:3" x14ac:dyDescent="0.25">
      <c r="B4068" s="294">
        <v>4003</v>
      </c>
      <c r="C4068" s="295">
        <v>78.285035830301524</v>
      </c>
    </row>
    <row r="4069" spans="2:3" x14ac:dyDescent="0.25">
      <c r="B4069" s="294">
        <v>4004</v>
      </c>
      <c r="C4069" s="295">
        <v>90.262997492424489</v>
      </c>
    </row>
    <row r="4070" spans="2:3" x14ac:dyDescent="0.25">
      <c r="B4070" s="294">
        <v>4005</v>
      </c>
      <c r="C4070" s="295">
        <v>112.40465977477868</v>
      </c>
    </row>
    <row r="4071" spans="2:3" x14ac:dyDescent="0.25">
      <c r="B4071" s="294">
        <v>4006</v>
      </c>
      <c r="C4071" s="295">
        <v>106.09327574891211</v>
      </c>
    </row>
    <row r="4072" spans="2:3" x14ac:dyDescent="0.25">
      <c r="B4072" s="294">
        <v>4007</v>
      </c>
      <c r="C4072" s="295">
        <v>103.26324323902944</v>
      </c>
    </row>
    <row r="4073" spans="2:3" x14ac:dyDescent="0.25">
      <c r="B4073" s="294">
        <v>4008</v>
      </c>
      <c r="C4073" s="295">
        <v>124.08263737830542</v>
      </c>
    </row>
    <row r="4074" spans="2:3" x14ac:dyDescent="0.25">
      <c r="B4074" s="294">
        <v>4009</v>
      </c>
      <c r="C4074" s="295">
        <v>109.53061352518995</v>
      </c>
    </row>
    <row r="4075" spans="2:3" x14ac:dyDescent="0.25">
      <c r="B4075" s="294">
        <v>4010</v>
      </c>
      <c r="C4075" s="295">
        <v>87.381088531159818</v>
      </c>
    </row>
    <row r="4076" spans="2:3" x14ac:dyDescent="0.25">
      <c r="B4076" s="294">
        <v>4011</v>
      </c>
      <c r="C4076" s="295">
        <v>103.18177997652123</v>
      </c>
    </row>
    <row r="4077" spans="2:3" x14ac:dyDescent="0.25">
      <c r="B4077" s="294">
        <v>4012</v>
      </c>
      <c r="C4077" s="295">
        <v>103.94798332054765</v>
      </c>
    </row>
    <row r="4078" spans="2:3" x14ac:dyDescent="0.25">
      <c r="B4078" s="294">
        <v>4013</v>
      </c>
      <c r="C4078" s="295">
        <v>109.23293952823411</v>
      </c>
    </row>
    <row r="4079" spans="2:3" x14ac:dyDescent="0.25">
      <c r="B4079" s="294">
        <v>4014</v>
      </c>
      <c r="C4079" s="295">
        <v>76.006527551587908</v>
      </c>
    </row>
    <row r="4080" spans="2:3" x14ac:dyDescent="0.25">
      <c r="B4080" s="294">
        <v>4015</v>
      </c>
      <c r="C4080" s="295">
        <v>110.46560153179034</v>
      </c>
    </row>
    <row r="4081" spans="2:3" x14ac:dyDescent="0.25">
      <c r="B4081" s="294">
        <v>4016</v>
      </c>
      <c r="C4081" s="295">
        <v>156.76171698106072</v>
      </c>
    </row>
    <row r="4082" spans="2:3" x14ac:dyDescent="0.25">
      <c r="B4082" s="294">
        <v>4017</v>
      </c>
      <c r="C4082" s="295">
        <v>125.96533774669024</v>
      </c>
    </row>
    <row r="4083" spans="2:3" x14ac:dyDescent="0.25">
      <c r="B4083" s="294">
        <v>4018</v>
      </c>
      <c r="C4083" s="295">
        <v>79.968940700920399</v>
      </c>
    </row>
    <row r="4084" spans="2:3" x14ac:dyDescent="0.25">
      <c r="B4084" s="294">
        <v>4019</v>
      </c>
      <c r="C4084" s="295">
        <v>158.86527325170883</v>
      </c>
    </row>
    <row r="4085" spans="2:3" x14ac:dyDescent="0.25">
      <c r="B4085" s="294">
        <v>4020</v>
      </c>
      <c r="C4085" s="295">
        <v>117.73666323133074</v>
      </c>
    </row>
    <row r="4086" spans="2:3" x14ac:dyDescent="0.25">
      <c r="B4086" s="294">
        <v>4021</v>
      </c>
      <c r="C4086" s="295">
        <v>74.246741540553089</v>
      </c>
    </row>
    <row r="4087" spans="2:3" x14ac:dyDescent="0.25">
      <c r="B4087" s="294">
        <v>4022</v>
      </c>
      <c r="C4087" s="295">
        <v>132.22520166011276</v>
      </c>
    </row>
    <row r="4088" spans="2:3" x14ac:dyDescent="0.25">
      <c r="B4088" s="294">
        <v>4023</v>
      </c>
      <c r="C4088" s="295">
        <v>100.77781089607653</v>
      </c>
    </row>
    <row r="4089" spans="2:3" x14ac:dyDescent="0.25">
      <c r="B4089" s="294">
        <v>4024</v>
      </c>
      <c r="C4089" s="295">
        <v>123.0739524385193</v>
      </c>
    </row>
    <row r="4090" spans="2:3" x14ac:dyDescent="0.25">
      <c r="B4090" s="294">
        <v>4025</v>
      </c>
      <c r="C4090" s="295">
        <v>106.47044242272506</v>
      </c>
    </row>
    <row r="4091" spans="2:3" x14ac:dyDescent="0.25">
      <c r="B4091" s="294">
        <v>4026</v>
      </c>
      <c r="C4091" s="295">
        <v>147.12891150613632</v>
      </c>
    </row>
    <row r="4092" spans="2:3" x14ac:dyDescent="0.25">
      <c r="B4092" s="294">
        <v>4027</v>
      </c>
      <c r="C4092" s="295">
        <v>106.86916488616214</v>
      </c>
    </row>
    <row r="4093" spans="2:3" x14ac:dyDescent="0.25">
      <c r="B4093" s="294">
        <v>4028</v>
      </c>
      <c r="C4093" s="295">
        <v>129.605656240343</v>
      </c>
    </row>
    <row r="4094" spans="2:3" x14ac:dyDescent="0.25">
      <c r="B4094" s="294">
        <v>4029</v>
      </c>
      <c r="C4094" s="295">
        <v>101.11191322475008</v>
      </c>
    </row>
    <row r="4095" spans="2:3" x14ac:dyDescent="0.25">
      <c r="B4095" s="294">
        <v>4030</v>
      </c>
      <c r="C4095" s="295">
        <v>115.45521327215923</v>
      </c>
    </row>
    <row r="4096" spans="2:3" x14ac:dyDescent="0.25">
      <c r="B4096" s="294">
        <v>4031</v>
      </c>
      <c r="C4096" s="295">
        <v>123.53731016349613</v>
      </c>
    </row>
    <row r="4097" spans="2:3" x14ac:dyDescent="0.25">
      <c r="B4097" s="294">
        <v>4032</v>
      </c>
      <c r="C4097" s="295">
        <v>125.87492315643938</v>
      </c>
    </row>
    <row r="4098" spans="2:3" x14ac:dyDescent="0.25">
      <c r="B4098" s="294">
        <v>4033</v>
      </c>
      <c r="C4098" s="295">
        <v>101.52229884815682</v>
      </c>
    </row>
    <row r="4099" spans="2:3" x14ac:dyDescent="0.25">
      <c r="B4099" s="294">
        <v>4034</v>
      </c>
      <c r="C4099" s="295">
        <v>124.99588364683656</v>
      </c>
    </row>
    <row r="4100" spans="2:3" x14ac:dyDescent="0.25">
      <c r="B4100" s="294">
        <v>4035</v>
      </c>
      <c r="C4100" s="295">
        <v>122.45267880657266</v>
      </c>
    </row>
    <row r="4101" spans="2:3" x14ac:dyDescent="0.25">
      <c r="B4101" s="294">
        <v>4036</v>
      </c>
      <c r="C4101" s="295">
        <v>130.06262934401684</v>
      </c>
    </row>
    <row r="4102" spans="2:3" x14ac:dyDescent="0.25">
      <c r="B4102" s="294">
        <v>4037</v>
      </c>
      <c r="C4102" s="295">
        <v>182.94568970995655</v>
      </c>
    </row>
    <row r="4103" spans="2:3" x14ac:dyDescent="0.25">
      <c r="B4103" s="294">
        <v>4038</v>
      </c>
      <c r="C4103" s="295">
        <v>127.62987680020356</v>
      </c>
    </row>
    <row r="4104" spans="2:3" x14ac:dyDescent="0.25">
      <c r="B4104" s="294">
        <v>4039</v>
      </c>
      <c r="C4104" s="295">
        <v>119.45762248222866</v>
      </c>
    </row>
    <row r="4105" spans="2:3" x14ac:dyDescent="0.25">
      <c r="B4105" s="294">
        <v>4040</v>
      </c>
      <c r="C4105" s="295">
        <v>139.37661225635213</v>
      </c>
    </row>
    <row r="4106" spans="2:3" x14ac:dyDescent="0.25">
      <c r="B4106" s="294">
        <v>4041</v>
      </c>
      <c r="C4106" s="295">
        <v>162.74190356837852</v>
      </c>
    </row>
    <row r="4107" spans="2:3" x14ac:dyDescent="0.25">
      <c r="B4107" s="294">
        <v>4042</v>
      </c>
      <c r="C4107" s="295">
        <v>143.36861145837628</v>
      </c>
    </row>
    <row r="4108" spans="2:3" x14ac:dyDescent="0.25">
      <c r="B4108" s="294">
        <v>4043</v>
      </c>
      <c r="C4108" s="295">
        <v>73.735112908381666</v>
      </c>
    </row>
    <row r="4109" spans="2:3" x14ac:dyDescent="0.25">
      <c r="B4109" s="294">
        <v>4044</v>
      </c>
      <c r="C4109" s="295">
        <v>156.96709834228719</v>
      </c>
    </row>
    <row r="4110" spans="2:3" x14ac:dyDescent="0.25">
      <c r="B4110" s="294">
        <v>4045</v>
      </c>
      <c r="C4110" s="295">
        <v>98.022619200761781</v>
      </c>
    </row>
    <row r="4111" spans="2:3" x14ac:dyDescent="0.25">
      <c r="B4111" s="294">
        <v>4046</v>
      </c>
      <c r="C4111" s="295">
        <v>99.991445420483359</v>
      </c>
    </row>
    <row r="4112" spans="2:3" x14ac:dyDescent="0.25">
      <c r="B4112" s="294">
        <v>4047</v>
      </c>
      <c r="C4112" s="295">
        <v>161.86655221396495</v>
      </c>
    </row>
    <row r="4113" spans="2:3" x14ac:dyDescent="0.25">
      <c r="B4113" s="294">
        <v>4048</v>
      </c>
      <c r="C4113" s="295">
        <v>140.35494589107873</v>
      </c>
    </row>
    <row r="4114" spans="2:3" x14ac:dyDescent="0.25">
      <c r="B4114" s="294">
        <v>4049</v>
      </c>
      <c r="C4114" s="295">
        <v>167.23690147348765</v>
      </c>
    </row>
    <row r="4115" spans="2:3" x14ac:dyDescent="0.25">
      <c r="B4115" s="294">
        <v>4050</v>
      </c>
      <c r="C4115" s="295">
        <v>130.0230177315625</v>
      </c>
    </row>
    <row r="4116" spans="2:3" x14ac:dyDescent="0.25">
      <c r="B4116" s="294">
        <v>4051</v>
      </c>
      <c r="C4116" s="295">
        <v>109.41158509679315</v>
      </c>
    </row>
    <row r="4117" spans="2:3" x14ac:dyDescent="0.25">
      <c r="B4117" s="294">
        <v>4052</v>
      </c>
      <c r="C4117" s="295">
        <v>167.49464009399622</v>
      </c>
    </row>
    <row r="4118" spans="2:3" x14ac:dyDescent="0.25">
      <c r="B4118" s="294">
        <v>4053</v>
      </c>
      <c r="C4118" s="295">
        <v>179.28869423234454</v>
      </c>
    </row>
    <row r="4119" spans="2:3" x14ac:dyDescent="0.25">
      <c r="B4119" s="294">
        <v>4054</v>
      </c>
      <c r="C4119" s="295">
        <v>93.624193719144117</v>
      </c>
    </row>
    <row r="4120" spans="2:3" x14ac:dyDescent="0.25">
      <c r="B4120" s="294">
        <v>4055</v>
      </c>
      <c r="C4120" s="295">
        <v>78.602889252362303</v>
      </c>
    </row>
    <row r="4121" spans="2:3" x14ac:dyDescent="0.25">
      <c r="B4121" s="294">
        <v>4056</v>
      </c>
      <c r="C4121" s="295">
        <v>112.28922317489737</v>
      </c>
    </row>
    <row r="4122" spans="2:3" x14ac:dyDescent="0.25">
      <c r="B4122" s="294">
        <v>4057</v>
      </c>
      <c r="C4122" s="295">
        <v>81.532362963699057</v>
      </c>
    </row>
    <row r="4123" spans="2:3" x14ac:dyDescent="0.25">
      <c r="B4123" s="294">
        <v>4058</v>
      </c>
      <c r="C4123" s="295">
        <v>146.52127488939203</v>
      </c>
    </row>
    <row r="4124" spans="2:3" x14ac:dyDescent="0.25">
      <c r="B4124" s="294">
        <v>4059</v>
      </c>
      <c r="C4124" s="295">
        <v>170.38613413115229</v>
      </c>
    </row>
    <row r="4125" spans="2:3" x14ac:dyDescent="0.25">
      <c r="B4125" s="294">
        <v>4060</v>
      </c>
      <c r="C4125" s="295">
        <v>127.39501813234003</v>
      </c>
    </row>
    <row r="4126" spans="2:3" x14ac:dyDescent="0.25">
      <c r="B4126" s="294">
        <v>4061</v>
      </c>
      <c r="C4126" s="295">
        <v>101.64678206497655</v>
      </c>
    </row>
    <row r="4127" spans="2:3" x14ac:dyDescent="0.25">
      <c r="B4127" s="294">
        <v>4062</v>
      </c>
      <c r="C4127" s="295">
        <v>73.777463931793761</v>
      </c>
    </row>
    <row r="4128" spans="2:3" x14ac:dyDescent="0.25">
      <c r="B4128" s="294">
        <v>4063</v>
      </c>
      <c r="C4128" s="295">
        <v>191.38956531618533</v>
      </c>
    </row>
    <row r="4129" spans="2:3" x14ac:dyDescent="0.25">
      <c r="B4129" s="294">
        <v>4064</v>
      </c>
      <c r="C4129" s="295">
        <v>89.564972456056438</v>
      </c>
    </row>
    <row r="4130" spans="2:3" x14ac:dyDescent="0.25">
      <c r="B4130" s="294">
        <v>4065</v>
      </c>
      <c r="C4130" s="295">
        <v>147.98444346740371</v>
      </c>
    </row>
    <row r="4131" spans="2:3" x14ac:dyDescent="0.25">
      <c r="B4131" s="294">
        <v>4066</v>
      </c>
      <c r="C4131" s="295">
        <v>180.16150286067779</v>
      </c>
    </row>
    <row r="4132" spans="2:3" x14ac:dyDescent="0.25">
      <c r="B4132" s="294">
        <v>4067</v>
      </c>
      <c r="C4132" s="295">
        <v>124.94493565886407</v>
      </c>
    </row>
    <row r="4133" spans="2:3" x14ac:dyDescent="0.25">
      <c r="B4133" s="294">
        <v>4068</v>
      </c>
      <c r="C4133" s="295">
        <v>149.21776959916861</v>
      </c>
    </row>
    <row r="4134" spans="2:3" x14ac:dyDescent="0.25">
      <c r="B4134" s="294">
        <v>4069</v>
      </c>
      <c r="C4134" s="295">
        <v>151.98912723485262</v>
      </c>
    </row>
    <row r="4135" spans="2:3" x14ac:dyDescent="0.25">
      <c r="B4135" s="294">
        <v>4070</v>
      </c>
      <c r="C4135" s="295">
        <v>99.015006076195164</v>
      </c>
    </row>
    <row r="4136" spans="2:3" x14ac:dyDescent="0.25">
      <c r="B4136" s="294">
        <v>4071</v>
      </c>
      <c r="C4136" s="295">
        <v>100.1220713423878</v>
      </c>
    </row>
    <row r="4137" spans="2:3" x14ac:dyDescent="0.25">
      <c r="B4137" s="294">
        <v>4072</v>
      </c>
      <c r="C4137" s="295">
        <v>168.66242482513485</v>
      </c>
    </row>
    <row r="4138" spans="2:3" x14ac:dyDescent="0.25">
      <c r="B4138" s="294">
        <v>4073</v>
      </c>
      <c r="C4138" s="295">
        <v>149.93567388566908</v>
      </c>
    </row>
    <row r="4139" spans="2:3" x14ac:dyDescent="0.25">
      <c r="B4139" s="294">
        <v>4074</v>
      </c>
      <c r="C4139" s="295">
        <v>166.59465933789886</v>
      </c>
    </row>
    <row r="4140" spans="2:3" x14ac:dyDescent="0.25">
      <c r="B4140" s="294">
        <v>4075</v>
      </c>
      <c r="C4140" s="295">
        <v>145.83697018536685</v>
      </c>
    </row>
    <row r="4141" spans="2:3" x14ac:dyDescent="0.25">
      <c r="B4141" s="294">
        <v>4076</v>
      </c>
      <c r="C4141" s="295">
        <v>138.89097867180374</v>
      </c>
    </row>
    <row r="4142" spans="2:3" x14ac:dyDescent="0.25">
      <c r="B4142" s="294">
        <v>4077</v>
      </c>
      <c r="C4142" s="295">
        <v>112.01810701805148</v>
      </c>
    </row>
    <row r="4143" spans="2:3" x14ac:dyDescent="0.25">
      <c r="B4143" s="294">
        <v>4078</v>
      </c>
      <c r="C4143" s="295">
        <v>196.54823948484795</v>
      </c>
    </row>
    <row r="4144" spans="2:3" x14ac:dyDescent="0.25">
      <c r="B4144" s="294">
        <v>4079</v>
      </c>
      <c r="C4144" s="295">
        <v>146.51914569312933</v>
      </c>
    </row>
    <row r="4145" spans="2:3" x14ac:dyDescent="0.25">
      <c r="B4145" s="294">
        <v>4080</v>
      </c>
      <c r="C4145" s="295">
        <v>93.437977850381003</v>
      </c>
    </row>
    <row r="4146" spans="2:3" x14ac:dyDescent="0.25">
      <c r="B4146" s="294">
        <v>4081</v>
      </c>
      <c r="C4146" s="295">
        <v>119.64408063934981</v>
      </c>
    </row>
    <row r="4147" spans="2:3" x14ac:dyDescent="0.25">
      <c r="B4147" s="294">
        <v>4082</v>
      </c>
      <c r="C4147" s="295">
        <v>103.28870564454571</v>
      </c>
    </row>
    <row r="4148" spans="2:3" x14ac:dyDescent="0.25">
      <c r="B4148" s="294">
        <v>4083</v>
      </c>
      <c r="C4148" s="295">
        <v>200.31713500934188</v>
      </c>
    </row>
    <row r="4149" spans="2:3" x14ac:dyDescent="0.25">
      <c r="B4149" s="294">
        <v>4084</v>
      </c>
      <c r="C4149" s="295">
        <v>96.368856281337287</v>
      </c>
    </row>
    <row r="4150" spans="2:3" x14ac:dyDescent="0.25">
      <c r="B4150" s="294">
        <v>4085</v>
      </c>
      <c r="C4150" s="295">
        <v>110.63616464304326</v>
      </c>
    </row>
    <row r="4151" spans="2:3" x14ac:dyDescent="0.25">
      <c r="B4151" s="294">
        <v>4086</v>
      </c>
      <c r="C4151" s="295">
        <v>104.59814172588452</v>
      </c>
    </row>
    <row r="4152" spans="2:3" x14ac:dyDescent="0.25">
      <c r="B4152" s="294">
        <v>4087</v>
      </c>
      <c r="C4152" s="295">
        <v>90.88568861940368</v>
      </c>
    </row>
    <row r="4153" spans="2:3" x14ac:dyDescent="0.25">
      <c r="B4153" s="294">
        <v>4088</v>
      </c>
      <c r="C4153" s="295">
        <v>148.08239945434667</v>
      </c>
    </row>
    <row r="4154" spans="2:3" x14ac:dyDescent="0.25">
      <c r="B4154" s="294">
        <v>4089</v>
      </c>
      <c r="C4154" s="295">
        <v>151.15187766735238</v>
      </c>
    </row>
    <row r="4155" spans="2:3" x14ac:dyDescent="0.25">
      <c r="B4155" s="294">
        <v>4090</v>
      </c>
      <c r="C4155" s="295">
        <v>108.36183840258578</v>
      </c>
    </row>
    <row r="4156" spans="2:3" x14ac:dyDescent="0.25">
      <c r="B4156" s="294">
        <v>4091</v>
      </c>
      <c r="C4156" s="295">
        <v>116.62708834592965</v>
      </c>
    </row>
    <row r="4157" spans="2:3" x14ac:dyDescent="0.25">
      <c r="B4157" s="294">
        <v>4092</v>
      </c>
      <c r="C4157" s="295">
        <v>151.6318552773414</v>
      </c>
    </row>
    <row r="4158" spans="2:3" x14ac:dyDescent="0.25">
      <c r="B4158" s="294">
        <v>4093</v>
      </c>
      <c r="C4158" s="295">
        <v>171.69366022884998</v>
      </c>
    </row>
    <row r="4159" spans="2:3" x14ac:dyDescent="0.25">
      <c r="B4159" s="294">
        <v>4094</v>
      </c>
      <c r="C4159" s="295">
        <v>135.53976059171717</v>
      </c>
    </row>
    <row r="4160" spans="2:3" x14ac:dyDescent="0.25">
      <c r="B4160" s="294">
        <v>4095</v>
      </c>
      <c r="C4160" s="295">
        <v>126.00398052311563</v>
      </c>
    </row>
    <row r="4161" spans="2:3" x14ac:dyDescent="0.25">
      <c r="B4161" s="294">
        <v>4096</v>
      </c>
      <c r="C4161" s="295">
        <v>143.51383785094959</v>
      </c>
    </row>
    <row r="4162" spans="2:3" x14ac:dyDescent="0.25">
      <c r="B4162" s="294">
        <v>4097</v>
      </c>
      <c r="C4162" s="295">
        <v>120.77708590563262</v>
      </c>
    </row>
    <row r="4163" spans="2:3" x14ac:dyDescent="0.25">
      <c r="B4163" s="294">
        <v>4098</v>
      </c>
      <c r="C4163" s="295">
        <v>123.09371251091132</v>
      </c>
    </row>
    <row r="4164" spans="2:3" x14ac:dyDescent="0.25">
      <c r="B4164" s="294">
        <v>4099</v>
      </c>
      <c r="C4164" s="295">
        <v>123.64940178900932</v>
      </c>
    </row>
    <row r="4165" spans="2:3" x14ac:dyDescent="0.25">
      <c r="B4165" s="294">
        <v>4100</v>
      </c>
      <c r="C4165" s="295">
        <v>128.0656121289739</v>
      </c>
    </row>
    <row r="4166" spans="2:3" x14ac:dyDescent="0.25">
      <c r="B4166" s="294">
        <v>4101</v>
      </c>
      <c r="C4166" s="295">
        <v>182.19645371961664</v>
      </c>
    </row>
    <row r="4167" spans="2:3" x14ac:dyDescent="0.25">
      <c r="B4167" s="294">
        <v>4102</v>
      </c>
      <c r="C4167" s="295">
        <v>82.067889142936835</v>
      </c>
    </row>
    <row r="4168" spans="2:3" x14ac:dyDescent="0.25">
      <c r="B4168" s="294">
        <v>4103</v>
      </c>
      <c r="C4168" s="295">
        <v>110.72726875237535</v>
      </c>
    </row>
    <row r="4169" spans="2:3" x14ac:dyDescent="0.25">
      <c r="B4169" s="294">
        <v>4104</v>
      </c>
      <c r="C4169" s="295">
        <v>118.23355242304521</v>
      </c>
    </row>
    <row r="4170" spans="2:3" x14ac:dyDescent="0.25">
      <c r="B4170" s="294">
        <v>4105</v>
      </c>
      <c r="C4170" s="295">
        <v>113.27779165540275</v>
      </c>
    </row>
    <row r="4171" spans="2:3" x14ac:dyDescent="0.25">
      <c r="B4171" s="294">
        <v>4106</v>
      </c>
      <c r="C4171" s="295">
        <v>85.48102312022813</v>
      </c>
    </row>
    <row r="4172" spans="2:3" x14ac:dyDescent="0.25">
      <c r="B4172" s="294">
        <v>4107</v>
      </c>
      <c r="C4172" s="295">
        <v>117.90979954432592</v>
      </c>
    </row>
    <row r="4173" spans="2:3" x14ac:dyDescent="0.25">
      <c r="B4173" s="294">
        <v>4108</v>
      </c>
      <c r="C4173" s="295">
        <v>112.43370996378799</v>
      </c>
    </row>
    <row r="4174" spans="2:3" x14ac:dyDescent="0.25">
      <c r="B4174" s="294">
        <v>4109</v>
      </c>
      <c r="C4174" s="295">
        <v>119.60909145985151</v>
      </c>
    </row>
    <row r="4175" spans="2:3" x14ac:dyDescent="0.25">
      <c r="B4175" s="294">
        <v>4110</v>
      </c>
      <c r="C4175" s="295">
        <v>116.29234961509508</v>
      </c>
    </row>
    <row r="4176" spans="2:3" x14ac:dyDescent="0.25">
      <c r="B4176" s="294">
        <v>4111</v>
      </c>
      <c r="C4176" s="295">
        <v>125.06314278385028</v>
      </c>
    </row>
    <row r="4177" spans="2:3" x14ac:dyDescent="0.25">
      <c r="B4177" s="294">
        <v>4112</v>
      </c>
      <c r="C4177" s="295">
        <v>165.02140850892317</v>
      </c>
    </row>
    <row r="4178" spans="2:3" x14ac:dyDescent="0.25">
      <c r="B4178" s="294">
        <v>4113</v>
      </c>
      <c r="C4178" s="295">
        <v>97.350138362553054</v>
      </c>
    </row>
    <row r="4179" spans="2:3" x14ac:dyDescent="0.25">
      <c r="B4179" s="294">
        <v>4114</v>
      </c>
      <c r="C4179" s="295">
        <v>172.57893494451997</v>
      </c>
    </row>
    <row r="4180" spans="2:3" x14ac:dyDescent="0.25">
      <c r="B4180" s="294">
        <v>4115</v>
      </c>
      <c r="C4180" s="295">
        <v>170.59557152966335</v>
      </c>
    </row>
    <row r="4181" spans="2:3" x14ac:dyDescent="0.25">
      <c r="B4181" s="294">
        <v>4116</v>
      </c>
      <c r="C4181" s="295">
        <v>101.64647798527841</v>
      </c>
    </row>
    <row r="4182" spans="2:3" x14ac:dyDescent="0.25">
      <c r="B4182" s="294">
        <v>4117</v>
      </c>
      <c r="C4182" s="295">
        <v>175.77589411213265</v>
      </c>
    </row>
    <row r="4183" spans="2:3" x14ac:dyDescent="0.25">
      <c r="B4183" s="294">
        <v>4118</v>
      </c>
      <c r="C4183" s="295">
        <v>110.46560308865757</v>
      </c>
    </row>
    <row r="4184" spans="2:3" x14ac:dyDescent="0.25">
      <c r="B4184" s="294">
        <v>4119</v>
      </c>
      <c r="C4184" s="295">
        <v>95.696978637323042</v>
      </c>
    </row>
    <row r="4185" spans="2:3" x14ac:dyDescent="0.25">
      <c r="B4185" s="294">
        <v>4120</v>
      </c>
      <c r="C4185" s="295">
        <v>136.87740015215653</v>
      </c>
    </row>
    <row r="4186" spans="2:3" x14ac:dyDescent="0.25">
      <c r="B4186" s="294">
        <v>4121</v>
      </c>
      <c r="C4186" s="295">
        <v>182.26545257184665</v>
      </c>
    </row>
    <row r="4187" spans="2:3" x14ac:dyDescent="0.25">
      <c r="B4187" s="294">
        <v>4122</v>
      </c>
      <c r="C4187" s="295">
        <v>98.111286438831144</v>
      </c>
    </row>
    <row r="4188" spans="2:3" x14ac:dyDescent="0.25">
      <c r="B4188" s="294">
        <v>4123</v>
      </c>
      <c r="C4188" s="295">
        <v>85.941730283283576</v>
      </c>
    </row>
    <row r="4189" spans="2:3" x14ac:dyDescent="0.25">
      <c r="B4189" s="294">
        <v>4124</v>
      </c>
      <c r="C4189" s="295">
        <v>105.25910391623671</v>
      </c>
    </row>
    <row r="4190" spans="2:3" x14ac:dyDescent="0.25">
      <c r="B4190" s="294">
        <v>4125</v>
      </c>
      <c r="C4190" s="295">
        <v>174.82457665002568</v>
      </c>
    </row>
    <row r="4191" spans="2:3" x14ac:dyDescent="0.25">
      <c r="B4191" s="294">
        <v>4126</v>
      </c>
      <c r="C4191" s="295">
        <v>124.19263510238497</v>
      </c>
    </row>
    <row r="4192" spans="2:3" x14ac:dyDescent="0.25">
      <c r="B4192" s="294">
        <v>4127</v>
      </c>
      <c r="C4192" s="295">
        <v>102.5733578828965</v>
      </c>
    </row>
    <row r="4193" spans="2:3" x14ac:dyDescent="0.25">
      <c r="B4193" s="294">
        <v>4128</v>
      </c>
      <c r="C4193" s="295">
        <v>161.89342839803362</v>
      </c>
    </row>
    <row r="4194" spans="2:3" x14ac:dyDescent="0.25">
      <c r="B4194" s="294">
        <v>4129</v>
      </c>
      <c r="C4194" s="295">
        <v>83.853792462228768</v>
      </c>
    </row>
    <row r="4195" spans="2:3" x14ac:dyDescent="0.25">
      <c r="B4195" s="294">
        <v>4130</v>
      </c>
      <c r="C4195" s="295">
        <v>78.080709851123743</v>
      </c>
    </row>
    <row r="4196" spans="2:3" x14ac:dyDescent="0.25">
      <c r="B4196" s="294">
        <v>4131</v>
      </c>
      <c r="C4196" s="295">
        <v>96.02186211260431</v>
      </c>
    </row>
    <row r="4197" spans="2:3" x14ac:dyDescent="0.25">
      <c r="B4197" s="294">
        <v>4132</v>
      </c>
      <c r="C4197" s="295">
        <v>87.87299769223317</v>
      </c>
    </row>
    <row r="4198" spans="2:3" x14ac:dyDescent="0.25">
      <c r="B4198" s="294">
        <v>4133</v>
      </c>
      <c r="C4198" s="295">
        <v>161.52915429596408</v>
      </c>
    </row>
    <row r="4199" spans="2:3" x14ac:dyDescent="0.25">
      <c r="B4199" s="294">
        <v>4134</v>
      </c>
      <c r="C4199" s="295">
        <v>131.12841509200547</v>
      </c>
    </row>
    <row r="4200" spans="2:3" x14ac:dyDescent="0.25">
      <c r="B4200" s="294">
        <v>4135</v>
      </c>
      <c r="C4200" s="295">
        <v>166.33219892722866</v>
      </c>
    </row>
    <row r="4201" spans="2:3" x14ac:dyDescent="0.25">
      <c r="B4201" s="294">
        <v>4136</v>
      </c>
      <c r="C4201" s="295">
        <v>174.84707577620861</v>
      </c>
    </row>
    <row r="4202" spans="2:3" x14ac:dyDescent="0.25">
      <c r="B4202" s="294">
        <v>4137</v>
      </c>
      <c r="C4202" s="295">
        <v>131.71660357803847</v>
      </c>
    </row>
    <row r="4203" spans="2:3" x14ac:dyDescent="0.25">
      <c r="B4203" s="294">
        <v>4138</v>
      </c>
      <c r="C4203" s="295">
        <v>140.24222127627087</v>
      </c>
    </row>
    <row r="4204" spans="2:3" x14ac:dyDescent="0.25">
      <c r="B4204" s="294">
        <v>4139</v>
      </c>
      <c r="C4204" s="295">
        <v>112.20016727573682</v>
      </c>
    </row>
    <row r="4205" spans="2:3" x14ac:dyDescent="0.25">
      <c r="B4205" s="294">
        <v>4140</v>
      </c>
      <c r="C4205" s="295">
        <v>126.36587633025776</v>
      </c>
    </row>
    <row r="4206" spans="2:3" x14ac:dyDescent="0.25">
      <c r="B4206" s="294">
        <v>4141</v>
      </c>
      <c r="C4206" s="295">
        <v>141.27054864789181</v>
      </c>
    </row>
    <row r="4207" spans="2:3" x14ac:dyDescent="0.25">
      <c r="B4207" s="294">
        <v>4142</v>
      </c>
      <c r="C4207" s="295">
        <v>137.041189057515</v>
      </c>
    </row>
    <row r="4208" spans="2:3" x14ac:dyDescent="0.25">
      <c r="B4208" s="294">
        <v>4143</v>
      </c>
      <c r="C4208" s="295">
        <v>115.2796491949412</v>
      </c>
    </row>
    <row r="4209" spans="2:3" x14ac:dyDescent="0.25">
      <c r="B4209" s="294">
        <v>4144</v>
      </c>
      <c r="C4209" s="295">
        <v>103.04531040523315</v>
      </c>
    </row>
    <row r="4210" spans="2:3" x14ac:dyDescent="0.25">
      <c r="B4210" s="294">
        <v>4145</v>
      </c>
      <c r="C4210" s="295">
        <v>91.859212979009129</v>
      </c>
    </row>
    <row r="4211" spans="2:3" x14ac:dyDescent="0.25">
      <c r="B4211" s="294">
        <v>4146</v>
      </c>
      <c r="C4211" s="295">
        <v>162.11589520147197</v>
      </c>
    </row>
    <row r="4212" spans="2:3" x14ac:dyDescent="0.25">
      <c r="B4212" s="294">
        <v>4147</v>
      </c>
      <c r="C4212" s="295">
        <v>81.41266985886547</v>
      </c>
    </row>
    <row r="4213" spans="2:3" x14ac:dyDescent="0.25">
      <c r="B4213" s="294">
        <v>4148</v>
      </c>
      <c r="C4213" s="295">
        <v>124.92493239539603</v>
      </c>
    </row>
    <row r="4214" spans="2:3" x14ac:dyDescent="0.25">
      <c r="B4214" s="294">
        <v>4149</v>
      </c>
      <c r="C4214" s="295">
        <v>154.79499350037977</v>
      </c>
    </row>
    <row r="4215" spans="2:3" x14ac:dyDescent="0.25">
      <c r="B4215" s="294">
        <v>4150</v>
      </c>
      <c r="C4215" s="295">
        <v>101.1604207207871</v>
      </c>
    </row>
    <row r="4216" spans="2:3" x14ac:dyDescent="0.25">
      <c r="B4216" s="294">
        <v>4151</v>
      </c>
      <c r="C4216" s="295">
        <v>176.66621800715717</v>
      </c>
    </row>
    <row r="4217" spans="2:3" x14ac:dyDescent="0.25">
      <c r="B4217" s="294">
        <v>4152</v>
      </c>
      <c r="C4217" s="295">
        <v>172.15819390639433</v>
      </c>
    </row>
    <row r="4218" spans="2:3" x14ac:dyDescent="0.25">
      <c r="B4218" s="294">
        <v>4153</v>
      </c>
      <c r="C4218" s="295">
        <v>147.40777303924983</v>
      </c>
    </row>
    <row r="4219" spans="2:3" x14ac:dyDescent="0.25">
      <c r="B4219" s="294">
        <v>4154</v>
      </c>
      <c r="C4219" s="295">
        <v>66.096187638516383</v>
      </c>
    </row>
    <row r="4220" spans="2:3" x14ac:dyDescent="0.25">
      <c r="B4220" s="294">
        <v>4155</v>
      </c>
      <c r="C4220" s="295">
        <v>68.789773010241603</v>
      </c>
    </row>
    <row r="4221" spans="2:3" x14ac:dyDescent="0.25">
      <c r="B4221" s="294">
        <v>4156</v>
      </c>
      <c r="C4221" s="295">
        <v>138.51336440127926</v>
      </c>
    </row>
    <row r="4222" spans="2:3" x14ac:dyDescent="0.25">
      <c r="B4222" s="294">
        <v>4157</v>
      </c>
      <c r="C4222" s="295">
        <v>140.43816877890472</v>
      </c>
    </row>
    <row r="4223" spans="2:3" x14ac:dyDescent="0.25">
      <c r="B4223" s="294">
        <v>4158</v>
      </c>
      <c r="C4223" s="295">
        <v>121.11645788640053</v>
      </c>
    </row>
    <row r="4224" spans="2:3" x14ac:dyDescent="0.25">
      <c r="B4224" s="294">
        <v>4159</v>
      </c>
      <c r="C4224" s="295">
        <v>101.64389761850083</v>
      </c>
    </row>
    <row r="4225" spans="2:3" x14ac:dyDescent="0.25">
      <c r="B4225" s="294">
        <v>4160</v>
      </c>
      <c r="C4225" s="295">
        <v>73.883912111027399</v>
      </c>
    </row>
    <row r="4226" spans="2:3" x14ac:dyDescent="0.25">
      <c r="B4226" s="294">
        <v>4161</v>
      </c>
      <c r="C4226" s="295">
        <v>122.39246402764533</v>
      </c>
    </row>
    <row r="4227" spans="2:3" x14ac:dyDescent="0.25">
      <c r="B4227" s="294">
        <v>4162</v>
      </c>
      <c r="C4227" s="295">
        <v>160.24664561007671</v>
      </c>
    </row>
    <row r="4228" spans="2:3" x14ac:dyDescent="0.25">
      <c r="B4228" s="294">
        <v>4163</v>
      </c>
      <c r="C4228" s="295">
        <v>95.590235542318112</v>
      </c>
    </row>
    <row r="4229" spans="2:3" x14ac:dyDescent="0.25">
      <c r="B4229" s="294">
        <v>4164</v>
      </c>
      <c r="C4229" s="295">
        <v>102.29987935942748</v>
      </c>
    </row>
    <row r="4230" spans="2:3" x14ac:dyDescent="0.25">
      <c r="B4230" s="294">
        <v>4165</v>
      </c>
      <c r="C4230" s="295">
        <v>179.0311812764927</v>
      </c>
    </row>
    <row r="4231" spans="2:3" x14ac:dyDescent="0.25">
      <c r="B4231" s="294">
        <v>4166</v>
      </c>
      <c r="C4231" s="295">
        <v>108.27248392117424</v>
      </c>
    </row>
    <row r="4232" spans="2:3" x14ac:dyDescent="0.25">
      <c r="B4232" s="294">
        <v>4167</v>
      </c>
      <c r="C4232" s="295">
        <v>108.26992528442048</v>
      </c>
    </row>
    <row r="4233" spans="2:3" x14ac:dyDescent="0.25">
      <c r="B4233" s="294">
        <v>4168</v>
      </c>
      <c r="C4233" s="295">
        <v>116.74399386694412</v>
      </c>
    </row>
    <row r="4234" spans="2:3" x14ac:dyDescent="0.25">
      <c r="B4234" s="294">
        <v>4169</v>
      </c>
      <c r="C4234" s="295">
        <v>200.1603315154137</v>
      </c>
    </row>
    <row r="4235" spans="2:3" x14ac:dyDescent="0.25">
      <c r="B4235" s="294">
        <v>4170</v>
      </c>
      <c r="C4235" s="295">
        <v>138.80906969118379</v>
      </c>
    </row>
    <row r="4236" spans="2:3" x14ac:dyDescent="0.25">
      <c r="B4236" s="294">
        <v>4171</v>
      </c>
      <c r="C4236" s="295">
        <v>133.64995146120867</v>
      </c>
    </row>
    <row r="4237" spans="2:3" x14ac:dyDescent="0.25">
      <c r="B4237" s="294">
        <v>4172</v>
      </c>
      <c r="C4237" s="295">
        <v>140.03410127403129</v>
      </c>
    </row>
    <row r="4238" spans="2:3" x14ac:dyDescent="0.25">
      <c r="B4238" s="294">
        <v>4173</v>
      </c>
      <c r="C4238" s="295">
        <v>126.38710141654535</v>
      </c>
    </row>
    <row r="4239" spans="2:3" x14ac:dyDescent="0.25">
      <c r="B4239" s="294">
        <v>4174</v>
      </c>
      <c r="C4239" s="295">
        <v>119.81610007346146</v>
      </c>
    </row>
    <row r="4240" spans="2:3" x14ac:dyDescent="0.25">
      <c r="B4240" s="294">
        <v>4175</v>
      </c>
      <c r="C4240" s="295">
        <v>101.18706240792315</v>
      </c>
    </row>
    <row r="4241" spans="2:3" x14ac:dyDescent="0.25">
      <c r="B4241" s="294">
        <v>4176</v>
      </c>
      <c r="C4241" s="295">
        <v>140.01491535264569</v>
      </c>
    </row>
    <row r="4242" spans="2:3" x14ac:dyDescent="0.25">
      <c r="B4242" s="294">
        <v>4177</v>
      </c>
      <c r="C4242" s="295">
        <v>119.0298486073865</v>
      </c>
    </row>
    <row r="4243" spans="2:3" x14ac:dyDescent="0.25">
      <c r="B4243" s="294">
        <v>4178</v>
      </c>
      <c r="C4243" s="295">
        <v>85.565783461095549</v>
      </c>
    </row>
    <row r="4244" spans="2:3" x14ac:dyDescent="0.25">
      <c r="B4244" s="294">
        <v>4179</v>
      </c>
      <c r="C4244" s="295">
        <v>103.64103215666736</v>
      </c>
    </row>
    <row r="4245" spans="2:3" x14ac:dyDescent="0.25">
      <c r="B4245" s="294">
        <v>4180</v>
      </c>
      <c r="C4245" s="295">
        <v>74.392576655505891</v>
      </c>
    </row>
    <row r="4246" spans="2:3" x14ac:dyDescent="0.25">
      <c r="B4246" s="294">
        <v>4181</v>
      </c>
      <c r="C4246" s="295">
        <v>153.4665783817623</v>
      </c>
    </row>
    <row r="4247" spans="2:3" x14ac:dyDescent="0.25">
      <c r="B4247" s="294">
        <v>4182</v>
      </c>
      <c r="C4247" s="295">
        <v>165.31247472656048</v>
      </c>
    </row>
    <row r="4248" spans="2:3" x14ac:dyDescent="0.25">
      <c r="B4248" s="294">
        <v>4183</v>
      </c>
      <c r="C4248" s="295">
        <v>89.652783563239552</v>
      </c>
    </row>
    <row r="4249" spans="2:3" x14ac:dyDescent="0.25">
      <c r="B4249" s="294">
        <v>4184</v>
      </c>
      <c r="C4249" s="295">
        <v>132.10258868634497</v>
      </c>
    </row>
    <row r="4250" spans="2:3" x14ac:dyDescent="0.25">
      <c r="B4250" s="294">
        <v>4185</v>
      </c>
      <c r="C4250" s="295">
        <v>133.39584697299142</v>
      </c>
    </row>
    <row r="4251" spans="2:3" x14ac:dyDescent="0.25">
      <c r="B4251" s="294">
        <v>4186</v>
      </c>
      <c r="C4251" s="295">
        <v>94.53761990074716</v>
      </c>
    </row>
    <row r="4252" spans="2:3" x14ac:dyDescent="0.25">
      <c r="B4252" s="294">
        <v>4187</v>
      </c>
      <c r="C4252" s="295">
        <v>151.36105616962607</v>
      </c>
    </row>
    <row r="4253" spans="2:3" x14ac:dyDescent="0.25">
      <c r="B4253" s="294">
        <v>4188</v>
      </c>
      <c r="C4253" s="295">
        <v>76.485037799835354</v>
      </c>
    </row>
    <row r="4254" spans="2:3" x14ac:dyDescent="0.25">
      <c r="B4254" s="294">
        <v>4189</v>
      </c>
      <c r="C4254" s="295">
        <v>141.85503182216405</v>
      </c>
    </row>
    <row r="4255" spans="2:3" x14ac:dyDescent="0.25">
      <c r="B4255" s="294">
        <v>4190</v>
      </c>
      <c r="C4255" s="295">
        <v>89.357857986236752</v>
      </c>
    </row>
    <row r="4256" spans="2:3" x14ac:dyDescent="0.25">
      <c r="B4256" s="294">
        <v>4191</v>
      </c>
      <c r="C4256" s="295">
        <v>77.90420581108782</v>
      </c>
    </row>
    <row r="4257" spans="2:3" x14ac:dyDescent="0.25">
      <c r="B4257" s="294">
        <v>4192</v>
      </c>
      <c r="C4257" s="295">
        <v>168.56141920754021</v>
      </c>
    </row>
    <row r="4258" spans="2:3" x14ac:dyDescent="0.25">
      <c r="B4258" s="294">
        <v>4193</v>
      </c>
      <c r="C4258" s="295">
        <v>82.792315531977835</v>
      </c>
    </row>
    <row r="4259" spans="2:3" x14ac:dyDescent="0.25">
      <c r="B4259" s="294">
        <v>4194</v>
      </c>
      <c r="C4259" s="295">
        <v>164.87359954369293</v>
      </c>
    </row>
    <row r="4260" spans="2:3" x14ac:dyDescent="0.25">
      <c r="B4260" s="294">
        <v>4195</v>
      </c>
      <c r="C4260" s="295">
        <v>142.43702706669779</v>
      </c>
    </row>
    <row r="4261" spans="2:3" x14ac:dyDescent="0.25">
      <c r="B4261" s="294">
        <v>4196</v>
      </c>
      <c r="C4261" s="295">
        <v>129.62641209728014</v>
      </c>
    </row>
    <row r="4262" spans="2:3" x14ac:dyDescent="0.25">
      <c r="B4262" s="294">
        <v>4197</v>
      </c>
      <c r="C4262" s="295">
        <v>100.84827361393207</v>
      </c>
    </row>
    <row r="4263" spans="2:3" x14ac:dyDescent="0.25">
      <c r="B4263" s="294">
        <v>4198</v>
      </c>
      <c r="C4263" s="295">
        <v>183.55791006919588</v>
      </c>
    </row>
    <row r="4264" spans="2:3" x14ac:dyDescent="0.25">
      <c r="B4264" s="294">
        <v>4199</v>
      </c>
      <c r="C4264" s="295">
        <v>86.312713177259013</v>
      </c>
    </row>
    <row r="4265" spans="2:3" x14ac:dyDescent="0.25">
      <c r="B4265" s="294">
        <v>4200</v>
      </c>
      <c r="C4265" s="295">
        <v>101.62916386452068</v>
      </c>
    </row>
    <row r="4266" spans="2:3" x14ac:dyDescent="0.25">
      <c r="B4266" s="294">
        <v>4201</v>
      </c>
      <c r="C4266" s="295">
        <v>139.31191812559257</v>
      </c>
    </row>
    <row r="4267" spans="2:3" x14ac:dyDescent="0.25">
      <c r="B4267" s="294">
        <v>4202</v>
      </c>
      <c r="C4267" s="295">
        <v>140.73756722386244</v>
      </c>
    </row>
    <row r="4268" spans="2:3" x14ac:dyDescent="0.25">
      <c r="B4268" s="294">
        <v>4203</v>
      </c>
      <c r="C4268" s="295">
        <v>89.608231896479708</v>
      </c>
    </row>
    <row r="4269" spans="2:3" x14ac:dyDescent="0.25">
      <c r="B4269" s="294">
        <v>4204</v>
      </c>
      <c r="C4269" s="295">
        <v>124.32500404970284</v>
      </c>
    </row>
    <row r="4270" spans="2:3" x14ac:dyDescent="0.25">
      <c r="B4270" s="294">
        <v>4205</v>
      </c>
      <c r="C4270" s="295">
        <v>110.16974266941045</v>
      </c>
    </row>
    <row r="4271" spans="2:3" x14ac:dyDescent="0.25">
      <c r="B4271" s="294">
        <v>4206</v>
      </c>
      <c r="C4271" s="295">
        <v>144.73045024272895</v>
      </c>
    </row>
    <row r="4272" spans="2:3" x14ac:dyDescent="0.25">
      <c r="B4272" s="294">
        <v>4207</v>
      </c>
      <c r="C4272" s="295">
        <v>101.91771238048179</v>
      </c>
    </row>
    <row r="4273" spans="2:3" x14ac:dyDescent="0.25">
      <c r="B4273" s="294">
        <v>4208</v>
      </c>
      <c r="C4273" s="295">
        <v>133.97603726231094</v>
      </c>
    </row>
    <row r="4274" spans="2:3" x14ac:dyDescent="0.25">
      <c r="B4274" s="294">
        <v>4209</v>
      </c>
      <c r="C4274" s="295">
        <v>97.897761765546036</v>
      </c>
    </row>
    <row r="4275" spans="2:3" x14ac:dyDescent="0.25">
      <c r="B4275" s="294">
        <v>4210</v>
      </c>
      <c r="C4275" s="295">
        <v>143.17255130129141</v>
      </c>
    </row>
    <row r="4276" spans="2:3" x14ac:dyDescent="0.25">
      <c r="B4276" s="294">
        <v>4211</v>
      </c>
      <c r="C4276" s="295">
        <v>175.01004613154845</v>
      </c>
    </row>
    <row r="4277" spans="2:3" x14ac:dyDescent="0.25">
      <c r="B4277" s="294">
        <v>4212</v>
      </c>
      <c r="C4277" s="295">
        <v>95.328340666586058</v>
      </c>
    </row>
    <row r="4278" spans="2:3" x14ac:dyDescent="0.25">
      <c r="B4278" s="294">
        <v>4213</v>
      </c>
      <c r="C4278" s="295">
        <v>176.56255745880577</v>
      </c>
    </row>
    <row r="4279" spans="2:3" x14ac:dyDescent="0.25">
      <c r="B4279" s="294">
        <v>4214</v>
      </c>
      <c r="C4279" s="295">
        <v>157.77160125029374</v>
      </c>
    </row>
    <row r="4280" spans="2:3" x14ac:dyDescent="0.25">
      <c r="B4280" s="294">
        <v>4215</v>
      </c>
      <c r="C4280" s="295">
        <v>146.15288620761987</v>
      </c>
    </row>
    <row r="4281" spans="2:3" x14ac:dyDescent="0.25">
      <c r="B4281" s="294">
        <v>4216</v>
      </c>
      <c r="C4281" s="295">
        <v>103.09793842864653</v>
      </c>
    </row>
    <row r="4282" spans="2:3" x14ac:dyDescent="0.25">
      <c r="B4282" s="294">
        <v>4217</v>
      </c>
      <c r="C4282" s="295">
        <v>127.89617892656848</v>
      </c>
    </row>
    <row r="4283" spans="2:3" x14ac:dyDescent="0.25">
      <c r="B4283" s="294">
        <v>4218</v>
      </c>
      <c r="C4283" s="295">
        <v>122.32742028695891</v>
      </c>
    </row>
    <row r="4284" spans="2:3" x14ac:dyDescent="0.25">
      <c r="B4284" s="294">
        <v>4219</v>
      </c>
      <c r="C4284" s="295">
        <v>100.4071910254137</v>
      </c>
    </row>
    <row r="4285" spans="2:3" x14ac:dyDescent="0.25">
      <c r="B4285" s="294">
        <v>4220</v>
      </c>
      <c r="C4285" s="295">
        <v>120.66303492374637</v>
      </c>
    </row>
    <row r="4286" spans="2:3" x14ac:dyDescent="0.25">
      <c r="B4286" s="294">
        <v>4221</v>
      </c>
      <c r="C4286" s="295">
        <v>113.53817000097078</v>
      </c>
    </row>
    <row r="4287" spans="2:3" x14ac:dyDescent="0.25">
      <c r="B4287" s="294">
        <v>4222</v>
      </c>
      <c r="C4287" s="295">
        <v>96.371038339533897</v>
      </c>
    </row>
    <row r="4288" spans="2:3" x14ac:dyDescent="0.25">
      <c r="B4288" s="294">
        <v>4223</v>
      </c>
      <c r="C4288" s="295">
        <v>137.21241193692319</v>
      </c>
    </row>
    <row r="4289" spans="2:3" x14ac:dyDescent="0.25">
      <c r="B4289" s="294">
        <v>4224</v>
      </c>
      <c r="C4289" s="295">
        <v>79.547919669964202</v>
      </c>
    </row>
    <row r="4290" spans="2:3" x14ac:dyDescent="0.25">
      <c r="B4290" s="294">
        <v>4225</v>
      </c>
      <c r="C4290" s="295">
        <v>106.2973037564708</v>
      </c>
    </row>
    <row r="4291" spans="2:3" x14ac:dyDescent="0.25">
      <c r="B4291" s="294">
        <v>4226</v>
      </c>
      <c r="C4291" s="295">
        <v>156.58000510633229</v>
      </c>
    </row>
    <row r="4292" spans="2:3" x14ac:dyDescent="0.25">
      <c r="B4292" s="294">
        <v>4227</v>
      </c>
      <c r="C4292" s="295">
        <v>84.856068323205463</v>
      </c>
    </row>
    <row r="4293" spans="2:3" x14ac:dyDescent="0.25">
      <c r="B4293" s="294">
        <v>4228</v>
      </c>
      <c r="C4293" s="295">
        <v>201.42693867767835</v>
      </c>
    </row>
    <row r="4294" spans="2:3" x14ac:dyDescent="0.25">
      <c r="B4294" s="294">
        <v>4229</v>
      </c>
      <c r="C4294" s="295">
        <v>91.732964937942214</v>
      </c>
    </row>
    <row r="4295" spans="2:3" x14ac:dyDescent="0.25">
      <c r="B4295" s="294">
        <v>4230</v>
      </c>
      <c r="C4295" s="295">
        <v>131.42406421933003</v>
      </c>
    </row>
    <row r="4296" spans="2:3" x14ac:dyDescent="0.25">
      <c r="B4296" s="294">
        <v>4231</v>
      </c>
      <c r="C4296" s="295">
        <v>134.3274797206806</v>
      </c>
    </row>
    <row r="4297" spans="2:3" x14ac:dyDescent="0.25">
      <c r="B4297" s="294">
        <v>4232</v>
      </c>
      <c r="C4297" s="295">
        <v>214.4168363327519</v>
      </c>
    </row>
    <row r="4298" spans="2:3" x14ac:dyDescent="0.25">
      <c r="B4298" s="294">
        <v>4233</v>
      </c>
      <c r="C4298" s="295">
        <v>93.34231719677237</v>
      </c>
    </row>
    <row r="4299" spans="2:3" x14ac:dyDescent="0.25">
      <c r="B4299" s="294">
        <v>4234</v>
      </c>
      <c r="C4299" s="295">
        <v>107.40392227167789</v>
      </c>
    </row>
    <row r="4300" spans="2:3" x14ac:dyDescent="0.25">
      <c r="B4300" s="294">
        <v>4235</v>
      </c>
      <c r="C4300" s="295">
        <v>115.72876582569336</v>
      </c>
    </row>
    <row r="4301" spans="2:3" x14ac:dyDescent="0.25">
      <c r="B4301" s="294">
        <v>4236</v>
      </c>
      <c r="C4301" s="295">
        <v>122.28199267284424</v>
      </c>
    </row>
    <row r="4302" spans="2:3" x14ac:dyDescent="0.25">
      <c r="B4302" s="294">
        <v>4237</v>
      </c>
      <c r="C4302" s="295">
        <v>99.674352794049469</v>
      </c>
    </row>
    <row r="4303" spans="2:3" x14ac:dyDescent="0.25">
      <c r="B4303" s="294">
        <v>4238</v>
      </c>
      <c r="C4303" s="295">
        <v>96.953949003263375</v>
      </c>
    </row>
    <row r="4304" spans="2:3" x14ac:dyDescent="0.25">
      <c r="B4304" s="294">
        <v>4239</v>
      </c>
      <c r="C4304" s="295">
        <v>91.902359135499751</v>
      </c>
    </row>
    <row r="4305" spans="2:3" x14ac:dyDescent="0.25">
      <c r="B4305" s="294">
        <v>4240</v>
      </c>
      <c r="C4305" s="295">
        <v>97.030334464518916</v>
      </c>
    </row>
    <row r="4306" spans="2:3" x14ac:dyDescent="0.25">
      <c r="B4306" s="294">
        <v>4241</v>
      </c>
      <c r="C4306" s="295">
        <v>181.83664812264016</v>
      </c>
    </row>
    <row r="4307" spans="2:3" x14ac:dyDescent="0.25">
      <c r="B4307" s="294">
        <v>4242</v>
      </c>
      <c r="C4307" s="295">
        <v>114.91408797916213</v>
      </c>
    </row>
    <row r="4308" spans="2:3" x14ac:dyDescent="0.25">
      <c r="B4308" s="294">
        <v>4243</v>
      </c>
      <c r="C4308" s="295">
        <v>142.08034409952018</v>
      </c>
    </row>
    <row r="4309" spans="2:3" x14ac:dyDescent="0.25">
      <c r="B4309" s="294">
        <v>4244</v>
      </c>
      <c r="C4309" s="295">
        <v>164.4671529868846</v>
      </c>
    </row>
    <row r="4310" spans="2:3" x14ac:dyDescent="0.25">
      <c r="B4310" s="294">
        <v>4245</v>
      </c>
      <c r="C4310" s="295">
        <v>107.98880293546171</v>
      </c>
    </row>
    <row r="4311" spans="2:3" x14ac:dyDescent="0.25">
      <c r="B4311" s="294">
        <v>4246</v>
      </c>
      <c r="C4311" s="295">
        <v>119.89275331431395</v>
      </c>
    </row>
    <row r="4312" spans="2:3" x14ac:dyDescent="0.25">
      <c r="B4312" s="294">
        <v>4247</v>
      </c>
      <c r="C4312" s="295">
        <v>114.64999780916125</v>
      </c>
    </row>
    <row r="4313" spans="2:3" x14ac:dyDescent="0.25">
      <c r="B4313" s="294">
        <v>4248</v>
      </c>
      <c r="C4313" s="295">
        <v>131.34223351570921</v>
      </c>
    </row>
    <row r="4314" spans="2:3" x14ac:dyDescent="0.25">
      <c r="B4314" s="294">
        <v>4249</v>
      </c>
      <c r="C4314" s="295">
        <v>96.412267783493718</v>
      </c>
    </row>
    <row r="4315" spans="2:3" x14ac:dyDescent="0.25">
      <c r="B4315" s="294">
        <v>4250</v>
      </c>
      <c r="C4315" s="295">
        <v>117.26302609656639</v>
      </c>
    </row>
    <row r="4316" spans="2:3" x14ac:dyDescent="0.25">
      <c r="B4316" s="294">
        <v>4251</v>
      </c>
      <c r="C4316" s="295">
        <v>128.96678491561735</v>
      </c>
    </row>
    <row r="4317" spans="2:3" x14ac:dyDescent="0.25">
      <c r="B4317" s="294">
        <v>4252</v>
      </c>
      <c r="C4317" s="295">
        <v>132.66932686988758</v>
      </c>
    </row>
    <row r="4318" spans="2:3" x14ac:dyDescent="0.25">
      <c r="B4318" s="294">
        <v>4253</v>
      </c>
      <c r="C4318" s="295">
        <v>133.34247901244615</v>
      </c>
    </row>
    <row r="4319" spans="2:3" x14ac:dyDescent="0.25">
      <c r="B4319" s="294">
        <v>4254</v>
      </c>
      <c r="C4319" s="295">
        <v>117.59723964272364</v>
      </c>
    </row>
    <row r="4320" spans="2:3" x14ac:dyDescent="0.25">
      <c r="B4320" s="294">
        <v>4255</v>
      </c>
      <c r="C4320" s="295">
        <v>116.56049906793157</v>
      </c>
    </row>
    <row r="4321" spans="2:3" x14ac:dyDescent="0.25">
      <c r="B4321" s="294">
        <v>4256</v>
      </c>
      <c r="C4321" s="295">
        <v>89.08075954830619</v>
      </c>
    </row>
    <row r="4322" spans="2:3" x14ac:dyDescent="0.25">
      <c r="B4322" s="294">
        <v>4257</v>
      </c>
      <c r="C4322" s="295">
        <v>120.63473733801122</v>
      </c>
    </row>
    <row r="4323" spans="2:3" x14ac:dyDescent="0.25">
      <c r="B4323" s="294">
        <v>4258</v>
      </c>
      <c r="C4323" s="295">
        <v>124.16612248950139</v>
      </c>
    </row>
    <row r="4324" spans="2:3" x14ac:dyDescent="0.25">
      <c r="B4324" s="294">
        <v>4259</v>
      </c>
      <c r="C4324" s="295">
        <v>119.38885457859462</v>
      </c>
    </row>
    <row r="4325" spans="2:3" x14ac:dyDescent="0.25">
      <c r="B4325" s="294">
        <v>4260</v>
      </c>
      <c r="C4325" s="295">
        <v>107.67238107502793</v>
      </c>
    </row>
    <row r="4326" spans="2:3" x14ac:dyDescent="0.25">
      <c r="B4326" s="294">
        <v>4261</v>
      </c>
      <c r="C4326" s="295">
        <v>163.47725952517123</v>
      </c>
    </row>
    <row r="4327" spans="2:3" x14ac:dyDescent="0.25">
      <c r="B4327" s="294">
        <v>4262</v>
      </c>
      <c r="C4327" s="295">
        <v>154.49903935451664</v>
      </c>
    </row>
    <row r="4328" spans="2:3" x14ac:dyDescent="0.25">
      <c r="B4328" s="294">
        <v>4263</v>
      </c>
      <c r="C4328" s="295">
        <v>98.538994809637416</v>
      </c>
    </row>
    <row r="4329" spans="2:3" x14ac:dyDescent="0.25">
      <c r="B4329" s="294">
        <v>4264</v>
      </c>
      <c r="C4329" s="295">
        <v>157.01950402638991</v>
      </c>
    </row>
    <row r="4330" spans="2:3" x14ac:dyDescent="0.25">
      <c r="B4330" s="294">
        <v>4265</v>
      </c>
      <c r="C4330" s="295">
        <v>84.247527291420909</v>
      </c>
    </row>
    <row r="4331" spans="2:3" x14ac:dyDescent="0.25">
      <c r="B4331" s="294">
        <v>4266</v>
      </c>
      <c r="C4331" s="295">
        <v>113.96293640013286</v>
      </c>
    </row>
    <row r="4332" spans="2:3" x14ac:dyDescent="0.25">
      <c r="B4332" s="294">
        <v>4267</v>
      </c>
      <c r="C4332" s="295">
        <v>167.22719075643226</v>
      </c>
    </row>
    <row r="4333" spans="2:3" x14ac:dyDescent="0.25">
      <c r="B4333" s="294">
        <v>4268</v>
      </c>
      <c r="C4333" s="295">
        <v>135.22631481821597</v>
      </c>
    </row>
    <row r="4334" spans="2:3" x14ac:dyDescent="0.25">
      <c r="B4334" s="294">
        <v>4269</v>
      </c>
      <c r="C4334" s="295">
        <v>102.4844778747614</v>
      </c>
    </row>
    <row r="4335" spans="2:3" x14ac:dyDescent="0.25">
      <c r="B4335" s="294">
        <v>4270</v>
      </c>
      <c r="C4335" s="295">
        <v>179.55775035060594</v>
      </c>
    </row>
    <row r="4336" spans="2:3" x14ac:dyDescent="0.25">
      <c r="B4336" s="294">
        <v>4271</v>
      </c>
      <c r="C4336" s="295">
        <v>121.76732132884398</v>
      </c>
    </row>
    <row r="4337" spans="2:3" x14ac:dyDescent="0.25">
      <c r="B4337" s="294">
        <v>4272</v>
      </c>
      <c r="C4337" s="295">
        <v>129.77882206856441</v>
      </c>
    </row>
    <row r="4338" spans="2:3" x14ac:dyDescent="0.25">
      <c r="B4338" s="294">
        <v>4273</v>
      </c>
      <c r="C4338" s="295">
        <v>140.44020213824791</v>
      </c>
    </row>
    <row r="4339" spans="2:3" x14ac:dyDescent="0.25">
      <c r="B4339" s="294">
        <v>4274</v>
      </c>
      <c r="C4339" s="295">
        <v>145.43406746206784</v>
      </c>
    </row>
    <row r="4340" spans="2:3" x14ac:dyDescent="0.25">
      <c r="B4340" s="294">
        <v>4275</v>
      </c>
      <c r="C4340" s="295">
        <v>193.63801274799556</v>
      </c>
    </row>
    <row r="4341" spans="2:3" x14ac:dyDescent="0.25">
      <c r="B4341" s="294">
        <v>4276</v>
      </c>
      <c r="C4341" s="295">
        <v>93.248829240862619</v>
      </c>
    </row>
    <row r="4342" spans="2:3" x14ac:dyDescent="0.25">
      <c r="B4342" s="294">
        <v>4277</v>
      </c>
      <c r="C4342" s="295">
        <v>113.91472615020994</v>
      </c>
    </row>
    <row r="4343" spans="2:3" x14ac:dyDescent="0.25">
      <c r="B4343" s="294">
        <v>4278</v>
      </c>
      <c r="C4343" s="295">
        <v>155.31756625117555</v>
      </c>
    </row>
    <row r="4344" spans="2:3" x14ac:dyDescent="0.25">
      <c r="B4344" s="294">
        <v>4279</v>
      </c>
      <c r="C4344" s="295">
        <v>76.77951943194229</v>
      </c>
    </row>
    <row r="4345" spans="2:3" x14ac:dyDescent="0.25">
      <c r="B4345" s="294">
        <v>4280</v>
      </c>
      <c r="C4345" s="295">
        <v>154.56265211406816</v>
      </c>
    </row>
    <row r="4346" spans="2:3" x14ac:dyDescent="0.25">
      <c r="B4346" s="294">
        <v>4281</v>
      </c>
      <c r="C4346" s="295">
        <v>139.14138572522006</v>
      </c>
    </row>
    <row r="4347" spans="2:3" x14ac:dyDescent="0.25">
      <c r="B4347" s="294">
        <v>4282</v>
      </c>
      <c r="C4347" s="295">
        <v>146.16046215509687</v>
      </c>
    </row>
    <row r="4348" spans="2:3" x14ac:dyDescent="0.25">
      <c r="B4348" s="294">
        <v>4283</v>
      </c>
      <c r="C4348" s="295">
        <v>119.25784160262904</v>
      </c>
    </row>
    <row r="4349" spans="2:3" x14ac:dyDescent="0.25">
      <c r="B4349" s="294">
        <v>4284</v>
      </c>
      <c r="C4349" s="295">
        <v>139.29039297493171</v>
      </c>
    </row>
    <row r="4350" spans="2:3" x14ac:dyDescent="0.25">
      <c r="B4350" s="294">
        <v>4285</v>
      </c>
      <c r="C4350" s="295">
        <v>135.03882444868958</v>
      </c>
    </row>
    <row r="4351" spans="2:3" x14ac:dyDescent="0.25">
      <c r="B4351" s="294">
        <v>4286</v>
      </c>
      <c r="C4351" s="295">
        <v>139.48512141457087</v>
      </c>
    </row>
    <row r="4352" spans="2:3" x14ac:dyDescent="0.25">
      <c r="B4352" s="294">
        <v>4287</v>
      </c>
      <c r="C4352" s="295">
        <v>91.865956543932541</v>
      </c>
    </row>
    <row r="4353" spans="2:3" x14ac:dyDescent="0.25">
      <c r="B4353" s="294">
        <v>4288</v>
      </c>
      <c r="C4353" s="295">
        <v>122.30798500532993</v>
      </c>
    </row>
    <row r="4354" spans="2:3" x14ac:dyDescent="0.25">
      <c r="B4354" s="294">
        <v>4289</v>
      </c>
      <c r="C4354" s="295">
        <v>101.91758983632458</v>
      </c>
    </row>
    <row r="4355" spans="2:3" x14ac:dyDescent="0.25">
      <c r="B4355" s="294">
        <v>4290</v>
      </c>
      <c r="C4355" s="295">
        <v>114.93937471674857</v>
      </c>
    </row>
    <row r="4356" spans="2:3" x14ac:dyDescent="0.25">
      <c r="B4356" s="294">
        <v>4291</v>
      </c>
      <c r="C4356" s="295">
        <v>132.22921287008984</v>
      </c>
    </row>
    <row r="4357" spans="2:3" x14ac:dyDescent="0.25">
      <c r="B4357" s="294">
        <v>4292</v>
      </c>
      <c r="C4357" s="295">
        <v>107.37793865370401</v>
      </c>
    </row>
    <row r="4358" spans="2:3" x14ac:dyDescent="0.25">
      <c r="B4358" s="294">
        <v>4293</v>
      </c>
      <c r="C4358" s="295">
        <v>180.29012866608488</v>
      </c>
    </row>
    <row r="4359" spans="2:3" x14ac:dyDescent="0.25">
      <c r="B4359" s="294">
        <v>4294</v>
      </c>
      <c r="C4359" s="295">
        <v>140.07921019196573</v>
      </c>
    </row>
    <row r="4360" spans="2:3" x14ac:dyDescent="0.25">
      <c r="B4360" s="294">
        <v>4295</v>
      </c>
      <c r="C4360" s="295">
        <v>143.46630139184867</v>
      </c>
    </row>
    <row r="4361" spans="2:3" x14ac:dyDescent="0.25">
      <c r="B4361" s="294">
        <v>4296</v>
      </c>
      <c r="C4361" s="295">
        <v>157.37295963661791</v>
      </c>
    </row>
    <row r="4362" spans="2:3" x14ac:dyDescent="0.25">
      <c r="B4362" s="294">
        <v>4297</v>
      </c>
      <c r="C4362" s="295">
        <v>70.516382563518007</v>
      </c>
    </row>
    <row r="4363" spans="2:3" x14ac:dyDescent="0.25">
      <c r="B4363" s="294">
        <v>4298</v>
      </c>
      <c r="C4363" s="295">
        <v>106.98752039141141</v>
      </c>
    </row>
    <row r="4364" spans="2:3" x14ac:dyDescent="0.25">
      <c r="B4364" s="294">
        <v>4299</v>
      </c>
      <c r="C4364" s="295">
        <v>120.43722377597109</v>
      </c>
    </row>
    <row r="4365" spans="2:3" x14ac:dyDescent="0.25">
      <c r="B4365" s="294">
        <v>4300</v>
      </c>
      <c r="C4365" s="295">
        <v>111.60098591277057</v>
      </c>
    </row>
    <row r="4366" spans="2:3" x14ac:dyDescent="0.25">
      <c r="B4366" s="294">
        <v>4301</v>
      </c>
      <c r="C4366" s="295">
        <v>127.13445371795473</v>
      </c>
    </row>
    <row r="4367" spans="2:3" x14ac:dyDescent="0.25">
      <c r="B4367" s="294">
        <v>4302</v>
      </c>
      <c r="C4367" s="295">
        <v>163.67035602110803</v>
      </c>
    </row>
    <row r="4368" spans="2:3" x14ac:dyDescent="0.25">
      <c r="B4368" s="294">
        <v>4303</v>
      </c>
      <c r="C4368" s="295">
        <v>115.67195191513069</v>
      </c>
    </row>
    <row r="4369" spans="2:3" x14ac:dyDescent="0.25">
      <c r="B4369" s="294">
        <v>4304</v>
      </c>
      <c r="C4369" s="295">
        <v>105.77677986888172</v>
      </c>
    </row>
    <row r="4370" spans="2:3" x14ac:dyDescent="0.25">
      <c r="B4370" s="294">
        <v>4305</v>
      </c>
      <c r="C4370" s="295">
        <v>113.11361209880705</v>
      </c>
    </row>
    <row r="4371" spans="2:3" x14ac:dyDescent="0.25">
      <c r="B4371" s="294">
        <v>4306</v>
      </c>
      <c r="C4371" s="295">
        <v>89.706357357718645</v>
      </c>
    </row>
    <row r="4372" spans="2:3" x14ac:dyDescent="0.25">
      <c r="B4372" s="294">
        <v>4307</v>
      </c>
      <c r="C4372" s="295">
        <v>93.664825685085788</v>
      </c>
    </row>
    <row r="4373" spans="2:3" x14ac:dyDescent="0.25">
      <c r="B4373" s="294">
        <v>4308</v>
      </c>
      <c r="C4373" s="295">
        <v>115.92035738921975</v>
      </c>
    </row>
    <row r="4374" spans="2:3" x14ac:dyDescent="0.25">
      <c r="B4374" s="294">
        <v>4309</v>
      </c>
      <c r="C4374" s="295">
        <v>141.24713813341526</v>
      </c>
    </row>
    <row r="4375" spans="2:3" x14ac:dyDescent="0.25">
      <c r="B4375" s="294">
        <v>4310</v>
      </c>
      <c r="C4375" s="295">
        <v>152.21181486054118</v>
      </c>
    </row>
    <row r="4376" spans="2:3" x14ac:dyDescent="0.25">
      <c r="B4376" s="294">
        <v>4311</v>
      </c>
      <c r="C4376" s="295">
        <v>157.91136430739431</v>
      </c>
    </row>
    <row r="4377" spans="2:3" x14ac:dyDescent="0.25">
      <c r="B4377" s="294">
        <v>4312</v>
      </c>
      <c r="C4377" s="295">
        <v>80.423937711011078</v>
      </c>
    </row>
    <row r="4378" spans="2:3" x14ac:dyDescent="0.25">
      <c r="B4378" s="294">
        <v>4313</v>
      </c>
      <c r="C4378" s="295">
        <v>91.630530790227141</v>
      </c>
    </row>
    <row r="4379" spans="2:3" x14ac:dyDescent="0.25">
      <c r="B4379" s="294">
        <v>4314</v>
      </c>
      <c r="C4379" s="295">
        <v>158.44153338799799</v>
      </c>
    </row>
    <row r="4380" spans="2:3" x14ac:dyDescent="0.25">
      <c r="B4380" s="294">
        <v>4315</v>
      </c>
      <c r="C4380" s="295">
        <v>90.427202405184417</v>
      </c>
    </row>
    <row r="4381" spans="2:3" x14ac:dyDescent="0.25">
      <c r="B4381" s="294">
        <v>4316</v>
      </c>
      <c r="C4381" s="295">
        <v>137.34469935123553</v>
      </c>
    </row>
    <row r="4382" spans="2:3" x14ac:dyDescent="0.25">
      <c r="B4382" s="294">
        <v>4317</v>
      </c>
      <c r="C4382" s="295">
        <v>125.16781759466487</v>
      </c>
    </row>
    <row r="4383" spans="2:3" x14ac:dyDescent="0.25">
      <c r="B4383" s="294">
        <v>4318</v>
      </c>
      <c r="C4383" s="295">
        <v>93.497393266610686</v>
      </c>
    </row>
    <row r="4384" spans="2:3" x14ac:dyDescent="0.25">
      <c r="B4384" s="294">
        <v>4319</v>
      </c>
      <c r="C4384" s="295">
        <v>165.91268825589177</v>
      </c>
    </row>
    <row r="4385" spans="2:3" x14ac:dyDescent="0.25">
      <c r="B4385" s="294">
        <v>4320</v>
      </c>
      <c r="C4385" s="295">
        <v>162.34202645252066</v>
      </c>
    </row>
    <row r="4386" spans="2:3" x14ac:dyDescent="0.25">
      <c r="B4386" s="294">
        <v>4321</v>
      </c>
      <c r="C4386" s="295">
        <v>98.901075226503352</v>
      </c>
    </row>
    <row r="4387" spans="2:3" x14ac:dyDescent="0.25">
      <c r="B4387" s="294">
        <v>4322</v>
      </c>
      <c r="C4387" s="295">
        <v>195.39664332276394</v>
      </c>
    </row>
    <row r="4388" spans="2:3" x14ac:dyDescent="0.25">
      <c r="B4388" s="294">
        <v>4323</v>
      </c>
      <c r="C4388" s="295">
        <v>187.71620504426801</v>
      </c>
    </row>
    <row r="4389" spans="2:3" x14ac:dyDescent="0.25">
      <c r="B4389" s="294">
        <v>4324</v>
      </c>
      <c r="C4389" s="295">
        <v>167.675421687165</v>
      </c>
    </row>
    <row r="4390" spans="2:3" x14ac:dyDescent="0.25">
      <c r="B4390" s="294">
        <v>4325</v>
      </c>
      <c r="C4390" s="295">
        <v>91.510419835359414</v>
      </c>
    </row>
    <row r="4391" spans="2:3" x14ac:dyDescent="0.25">
      <c r="B4391" s="294">
        <v>4326</v>
      </c>
      <c r="C4391" s="295">
        <v>99.265842405298116</v>
      </c>
    </row>
    <row r="4392" spans="2:3" x14ac:dyDescent="0.25">
      <c r="B4392" s="294">
        <v>4327</v>
      </c>
      <c r="C4392" s="295">
        <v>85.096432961920002</v>
      </c>
    </row>
    <row r="4393" spans="2:3" x14ac:dyDescent="0.25">
      <c r="B4393" s="294">
        <v>4328</v>
      </c>
      <c r="C4393" s="295">
        <v>130.45820687066515</v>
      </c>
    </row>
    <row r="4394" spans="2:3" x14ac:dyDescent="0.25">
      <c r="B4394" s="294">
        <v>4329</v>
      </c>
      <c r="C4394" s="295">
        <v>139.49247807756964</v>
      </c>
    </row>
    <row r="4395" spans="2:3" x14ac:dyDescent="0.25">
      <c r="B4395" s="294">
        <v>4330</v>
      </c>
      <c r="C4395" s="295">
        <v>109.79199043596481</v>
      </c>
    </row>
    <row r="4396" spans="2:3" x14ac:dyDescent="0.25">
      <c r="B4396" s="294">
        <v>4331</v>
      </c>
      <c r="C4396" s="295">
        <v>158.43301251870608</v>
      </c>
    </row>
    <row r="4397" spans="2:3" x14ac:dyDescent="0.25">
      <c r="B4397" s="294">
        <v>4332</v>
      </c>
      <c r="C4397" s="295">
        <v>93.959327087681771</v>
      </c>
    </row>
    <row r="4398" spans="2:3" x14ac:dyDescent="0.25">
      <c r="B4398" s="294">
        <v>4333</v>
      </c>
      <c r="C4398" s="295">
        <v>155.53901473492829</v>
      </c>
    </row>
    <row r="4399" spans="2:3" x14ac:dyDescent="0.25">
      <c r="B4399" s="294">
        <v>4334</v>
      </c>
      <c r="C4399" s="295">
        <v>135.23353732565664</v>
      </c>
    </row>
    <row r="4400" spans="2:3" x14ac:dyDescent="0.25">
      <c r="B4400" s="294">
        <v>4335</v>
      </c>
      <c r="C4400" s="295">
        <v>160.98081029539702</v>
      </c>
    </row>
    <row r="4401" spans="2:3" x14ac:dyDescent="0.25">
      <c r="B4401" s="294">
        <v>4336</v>
      </c>
      <c r="C4401" s="295">
        <v>122.19351219187018</v>
      </c>
    </row>
    <row r="4402" spans="2:3" x14ac:dyDescent="0.25">
      <c r="B4402" s="294">
        <v>4337</v>
      </c>
      <c r="C4402" s="295">
        <v>78.502292700253207</v>
      </c>
    </row>
    <row r="4403" spans="2:3" x14ac:dyDescent="0.25">
      <c r="B4403" s="294">
        <v>4338</v>
      </c>
      <c r="C4403" s="295">
        <v>162.37448909543031</v>
      </c>
    </row>
    <row r="4404" spans="2:3" x14ac:dyDescent="0.25">
      <c r="B4404" s="294">
        <v>4339</v>
      </c>
      <c r="C4404" s="295">
        <v>126.23627120351797</v>
      </c>
    </row>
    <row r="4405" spans="2:3" x14ac:dyDescent="0.25">
      <c r="B4405" s="294">
        <v>4340</v>
      </c>
      <c r="C4405" s="295">
        <v>164.13366270613716</v>
      </c>
    </row>
    <row r="4406" spans="2:3" x14ac:dyDescent="0.25">
      <c r="B4406" s="294">
        <v>4341</v>
      </c>
      <c r="C4406" s="295">
        <v>183.06370887903211</v>
      </c>
    </row>
    <row r="4407" spans="2:3" x14ac:dyDescent="0.25">
      <c r="B4407" s="294">
        <v>4342</v>
      </c>
      <c r="C4407" s="295">
        <v>108.43840390666747</v>
      </c>
    </row>
    <row r="4408" spans="2:3" x14ac:dyDescent="0.25">
      <c r="B4408" s="294">
        <v>4343</v>
      </c>
      <c r="C4408" s="295">
        <v>165.57887510288936</v>
      </c>
    </row>
    <row r="4409" spans="2:3" x14ac:dyDescent="0.25">
      <c r="B4409" s="294">
        <v>4344</v>
      </c>
      <c r="C4409" s="295">
        <v>109.0302908641435</v>
      </c>
    </row>
    <row r="4410" spans="2:3" x14ac:dyDescent="0.25">
      <c r="B4410" s="294">
        <v>4345</v>
      </c>
      <c r="C4410" s="295">
        <v>115.89173314239449</v>
      </c>
    </row>
    <row r="4411" spans="2:3" x14ac:dyDescent="0.25">
      <c r="B4411" s="294">
        <v>4346</v>
      </c>
      <c r="C4411" s="295">
        <v>196.83687630742639</v>
      </c>
    </row>
    <row r="4412" spans="2:3" x14ac:dyDescent="0.25">
      <c r="B4412" s="294">
        <v>4347</v>
      </c>
      <c r="C4412" s="295">
        <v>100.91195275248464</v>
      </c>
    </row>
    <row r="4413" spans="2:3" x14ac:dyDescent="0.25">
      <c r="B4413" s="294">
        <v>4348</v>
      </c>
      <c r="C4413" s="295">
        <v>174.53997470872091</v>
      </c>
    </row>
    <row r="4414" spans="2:3" x14ac:dyDescent="0.25">
      <c r="B4414" s="294">
        <v>4349</v>
      </c>
      <c r="C4414" s="295">
        <v>113.45554748869122</v>
      </c>
    </row>
    <row r="4415" spans="2:3" x14ac:dyDescent="0.25">
      <c r="B4415" s="294">
        <v>4350</v>
      </c>
      <c r="C4415" s="295">
        <v>164.15062403986883</v>
      </c>
    </row>
    <row r="4416" spans="2:3" x14ac:dyDescent="0.25">
      <c r="B4416" s="294">
        <v>4351</v>
      </c>
      <c r="C4416" s="295">
        <v>85.558486779894764</v>
      </c>
    </row>
    <row r="4417" spans="2:3" x14ac:dyDescent="0.25">
      <c r="B4417" s="294">
        <v>4352</v>
      </c>
      <c r="C4417" s="295">
        <v>98.553981934745039</v>
      </c>
    </row>
    <row r="4418" spans="2:3" x14ac:dyDescent="0.25">
      <c r="B4418" s="294">
        <v>4353</v>
      </c>
      <c r="C4418" s="295">
        <v>85.914646872624914</v>
      </c>
    </row>
    <row r="4419" spans="2:3" x14ac:dyDescent="0.25">
      <c r="B4419" s="294">
        <v>4354</v>
      </c>
      <c r="C4419" s="295">
        <v>120.24139111109889</v>
      </c>
    </row>
    <row r="4420" spans="2:3" x14ac:dyDescent="0.25">
      <c r="B4420" s="294">
        <v>4355</v>
      </c>
      <c r="C4420" s="295">
        <v>125.6430063831351</v>
      </c>
    </row>
    <row r="4421" spans="2:3" x14ac:dyDescent="0.25">
      <c r="B4421" s="294">
        <v>4356</v>
      </c>
      <c r="C4421" s="295">
        <v>79.013302572941114</v>
      </c>
    </row>
    <row r="4422" spans="2:3" x14ac:dyDescent="0.25">
      <c r="B4422" s="294">
        <v>4357</v>
      </c>
      <c r="C4422" s="295">
        <v>112.54399053453452</v>
      </c>
    </row>
    <row r="4423" spans="2:3" x14ac:dyDescent="0.25">
      <c r="B4423" s="294">
        <v>4358</v>
      </c>
      <c r="C4423" s="295">
        <v>124.80944671333921</v>
      </c>
    </row>
    <row r="4424" spans="2:3" x14ac:dyDescent="0.25">
      <c r="B4424" s="294">
        <v>4359</v>
      </c>
      <c r="C4424" s="295">
        <v>211.79434051176656</v>
      </c>
    </row>
    <row r="4425" spans="2:3" x14ac:dyDescent="0.25">
      <c r="B4425" s="294">
        <v>4360</v>
      </c>
      <c r="C4425" s="295">
        <v>117.12827184467886</v>
      </c>
    </row>
    <row r="4426" spans="2:3" x14ac:dyDescent="0.25">
      <c r="B4426" s="294">
        <v>4361</v>
      </c>
      <c r="C4426" s="295">
        <v>114.70646760287212</v>
      </c>
    </row>
    <row r="4427" spans="2:3" x14ac:dyDescent="0.25">
      <c r="B4427" s="294">
        <v>4362</v>
      </c>
      <c r="C4427" s="295">
        <v>157.12682903768322</v>
      </c>
    </row>
    <row r="4428" spans="2:3" x14ac:dyDescent="0.25">
      <c r="B4428" s="294">
        <v>4363</v>
      </c>
      <c r="C4428" s="295">
        <v>158.20727401600504</v>
      </c>
    </row>
    <row r="4429" spans="2:3" x14ac:dyDescent="0.25">
      <c r="B4429" s="294">
        <v>4364</v>
      </c>
      <c r="C4429" s="295">
        <v>177.05333052608822</v>
      </c>
    </row>
    <row r="4430" spans="2:3" x14ac:dyDescent="0.25">
      <c r="B4430" s="294">
        <v>4365</v>
      </c>
      <c r="C4430" s="295">
        <v>133.50599929548687</v>
      </c>
    </row>
    <row r="4431" spans="2:3" x14ac:dyDescent="0.25">
      <c r="B4431" s="294">
        <v>4366</v>
      </c>
      <c r="C4431" s="295">
        <v>91.981788693605807</v>
      </c>
    </row>
    <row r="4432" spans="2:3" x14ac:dyDescent="0.25">
      <c r="B4432" s="294">
        <v>4367</v>
      </c>
      <c r="C4432" s="295">
        <v>93.989398476062632</v>
      </c>
    </row>
    <row r="4433" spans="2:3" x14ac:dyDescent="0.25">
      <c r="B4433" s="294">
        <v>4368</v>
      </c>
      <c r="C4433" s="295">
        <v>200.56561823167254</v>
      </c>
    </row>
    <row r="4434" spans="2:3" x14ac:dyDescent="0.25">
      <c r="B4434" s="294">
        <v>4369</v>
      </c>
      <c r="C4434" s="295">
        <v>143.29199245541992</v>
      </c>
    </row>
    <row r="4435" spans="2:3" x14ac:dyDescent="0.25">
      <c r="B4435" s="294">
        <v>4370</v>
      </c>
      <c r="C4435" s="295">
        <v>106.43931880140406</v>
      </c>
    </row>
    <row r="4436" spans="2:3" x14ac:dyDescent="0.25">
      <c r="B4436" s="294">
        <v>4371</v>
      </c>
      <c r="C4436" s="295">
        <v>116.54387452998415</v>
      </c>
    </row>
    <row r="4437" spans="2:3" x14ac:dyDescent="0.25">
      <c r="B4437" s="294">
        <v>4372</v>
      </c>
      <c r="C4437" s="295">
        <v>130.25602767215025</v>
      </c>
    </row>
    <row r="4438" spans="2:3" x14ac:dyDescent="0.25">
      <c r="B4438" s="294">
        <v>4373</v>
      </c>
      <c r="C4438" s="295">
        <v>131.65369101668253</v>
      </c>
    </row>
    <row r="4439" spans="2:3" x14ac:dyDescent="0.25">
      <c r="B4439" s="294">
        <v>4374</v>
      </c>
      <c r="C4439" s="295">
        <v>110.7473571381901</v>
      </c>
    </row>
    <row r="4440" spans="2:3" x14ac:dyDescent="0.25">
      <c r="B4440" s="294">
        <v>4375</v>
      </c>
      <c r="C4440" s="295">
        <v>175.54592191414213</v>
      </c>
    </row>
    <row r="4441" spans="2:3" x14ac:dyDescent="0.25">
      <c r="B4441" s="294">
        <v>4376</v>
      </c>
      <c r="C4441" s="295">
        <v>87.04392403071418</v>
      </c>
    </row>
    <row r="4442" spans="2:3" x14ac:dyDescent="0.25">
      <c r="B4442" s="294">
        <v>4377</v>
      </c>
      <c r="C4442" s="295">
        <v>134.85116190734169</v>
      </c>
    </row>
    <row r="4443" spans="2:3" x14ac:dyDescent="0.25">
      <c r="B4443" s="294">
        <v>4378</v>
      </c>
      <c r="C4443" s="295">
        <v>179.8567191605525</v>
      </c>
    </row>
    <row r="4444" spans="2:3" x14ac:dyDescent="0.25">
      <c r="B4444" s="294">
        <v>4379</v>
      </c>
      <c r="C4444" s="295">
        <v>192.54176322720028</v>
      </c>
    </row>
    <row r="4445" spans="2:3" x14ac:dyDescent="0.25">
      <c r="B4445" s="294">
        <v>4380</v>
      </c>
      <c r="C4445" s="295">
        <v>92.546556287397124</v>
      </c>
    </row>
    <row r="4446" spans="2:3" x14ac:dyDescent="0.25">
      <c r="B4446" s="294">
        <v>4381</v>
      </c>
      <c r="C4446" s="295">
        <v>124.35393078440832</v>
      </c>
    </row>
    <row r="4447" spans="2:3" x14ac:dyDescent="0.25">
      <c r="B4447" s="294">
        <v>4382</v>
      </c>
      <c r="C4447" s="295">
        <v>130.87959190200533</v>
      </c>
    </row>
    <row r="4448" spans="2:3" x14ac:dyDescent="0.25">
      <c r="B4448" s="294">
        <v>4383</v>
      </c>
      <c r="C4448" s="295">
        <v>114.56886977498365</v>
      </c>
    </row>
    <row r="4449" spans="2:3" x14ac:dyDescent="0.25">
      <c r="B4449" s="294">
        <v>4384</v>
      </c>
      <c r="C4449" s="295">
        <v>136.92309687924893</v>
      </c>
    </row>
    <row r="4450" spans="2:3" x14ac:dyDescent="0.25">
      <c r="B4450" s="294">
        <v>4385</v>
      </c>
      <c r="C4450" s="295">
        <v>155.55299704786376</v>
      </c>
    </row>
    <row r="4451" spans="2:3" x14ac:dyDescent="0.25">
      <c r="B4451" s="294">
        <v>4386</v>
      </c>
      <c r="C4451" s="295">
        <v>112.9595539387085</v>
      </c>
    </row>
    <row r="4452" spans="2:3" x14ac:dyDescent="0.25">
      <c r="B4452" s="294">
        <v>4387</v>
      </c>
      <c r="C4452" s="295">
        <v>104.70448744389896</v>
      </c>
    </row>
    <row r="4453" spans="2:3" x14ac:dyDescent="0.25">
      <c r="B4453" s="294">
        <v>4388</v>
      </c>
      <c r="C4453" s="295">
        <v>163.49144877376074</v>
      </c>
    </row>
    <row r="4454" spans="2:3" x14ac:dyDescent="0.25">
      <c r="B4454" s="294">
        <v>4389</v>
      </c>
      <c r="C4454" s="295">
        <v>152.7651122540309</v>
      </c>
    </row>
    <row r="4455" spans="2:3" x14ac:dyDescent="0.25">
      <c r="B4455" s="294">
        <v>4390</v>
      </c>
      <c r="C4455" s="295">
        <v>107.25323555179079</v>
      </c>
    </row>
    <row r="4456" spans="2:3" x14ac:dyDescent="0.25">
      <c r="B4456" s="294">
        <v>4391</v>
      </c>
      <c r="C4456" s="295">
        <v>91.682527129210584</v>
      </c>
    </row>
    <row r="4457" spans="2:3" x14ac:dyDescent="0.25">
      <c r="B4457" s="294">
        <v>4392</v>
      </c>
      <c r="C4457" s="295">
        <v>81.580343760057787</v>
      </c>
    </row>
    <row r="4458" spans="2:3" x14ac:dyDescent="0.25">
      <c r="B4458" s="294">
        <v>4393</v>
      </c>
      <c r="C4458" s="295">
        <v>111.4039300298045</v>
      </c>
    </row>
    <row r="4459" spans="2:3" x14ac:dyDescent="0.25">
      <c r="B4459" s="294">
        <v>4394</v>
      </c>
      <c r="C4459" s="295">
        <v>136.37471605913515</v>
      </c>
    </row>
    <row r="4460" spans="2:3" x14ac:dyDescent="0.25">
      <c r="B4460" s="294">
        <v>4395</v>
      </c>
      <c r="C4460" s="295">
        <v>112.51740166645823</v>
      </c>
    </row>
    <row r="4461" spans="2:3" x14ac:dyDescent="0.25">
      <c r="B4461" s="294">
        <v>4396</v>
      </c>
      <c r="C4461" s="295">
        <v>148.38390255315187</v>
      </c>
    </row>
    <row r="4462" spans="2:3" x14ac:dyDescent="0.25">
      <c r="B4462" s="294">
        <v>4397</v>
      </c>
      <c r="C4462" s="295">
        <v>111.35864916492616</v>
      </c>
    </row>
    <row r="4463" spans="2:3" x14ac:dyDescent="0.25">
      <c r="B4463" s="294">
        <v>4398</v>
      </c>
      <c r="C4463" s="295">
        <v>137.50522493865395</v>
      </c>
    </row>
    <row r="4464" spans="2:3" x14ac:dyDescent="0.25">
      <c r="B4464" s="294">
        <v>4399</v>
      </c>
      <c r="C4464" s="295">
        <v>145.11696429733689</v>
      </c>
    </row>
    <row r="4465" spans="2:3" x14ac:dyDescent="0.25">
      <c r="B4465" s="294">
        <v>4400</v>
      </c>
      <c r="C4465" s="295">
        <v>102.59362753920567</v>
      </c>
    </row>
    <row r="4466" spans="2:3" x14ac:dyDescent="0.25">
      <c r="B4466" s="294">
        <v>4401</v>
      </c>
      <c r="C4466" s="295">
        <v>178.36125668974648</v>
      </c>
    </row>
    <row r="4467" spans="2:3" x14ac:dyDescent="0.25">
      <c r="B4467" s="294">
        <v>4402</v>
      </c>
      <c r="C4467" s="295">
        <v>77.965418501698039</v>
      </c>
    </row>
    <row r="4468" spans="2:3" x14ac:dyDescent="0.25">
      <c r="B4468" s="294">
        <v>4403</v>
      </c>
      <c r="C4468" s="295">
        <v>129.34590558457217</v>
      </c>
    </row>
    <row r="4469" spans="2:3" x14ac:dyDescent="0.25">
      <c r="B4469" s="294">
        <v>4404</v>
      </c>
      <c r="C4469" s="295">
        <v>117.02255085787067</v>
      </c>
    </row>
    <row r="4470" spans="2:3" x14ac:dyDescent="0.25">
      <c r="B4470" s="294">
        <v>4405</v>
      </c>
      <c r="C4470" s="295">
        <v>112.7740440442052</v>
      </c>
    </row>
    <row r="4471" spans="2:3" x14ac:dyDescent="0.25">
      <c r="B4471" s="294">
        <v>4406</v>
      </c>
      <c r="C4471" s="295">
        <v>134.55987290602275</v>
      </c>
    </row>
    <row r="4472" spans="2:3" x14ac:dyDescent="0.25">
      <c r="B4472" s="294">
        <v>4407</v>
      </c>
      <c r="C4472" s="295">
        <v>99.492782724874303</v>
      </c>
    </row>
    <row r="4473" spans="2:3" x14ac:dyDescent="0.25">
      <c r="B4473" s="294">
        <v>4408</v>
      </c>
      <c r="C4473" s="295">
        <v>124.52794666434376</v>
      </c>
    </row>
    <row r="4474" spans="2:3" x14ac:dyDescent="0.25">
      <c r="B4474" s="294">
        <v>4409</v>
      </c>
      <c r="C4474" s="295">
        <v>101.82591403522207</v>
      </c>
    </row>
    <row r="4475" spans="2:3" x14ac:dyDescent="0.25">
      <c r="B4475" s="294">
        <v>4410</v>
      </c>
      <c r="C4475" s="295">
        <v>152.96758518153842</v>
      </c>
    </row>
    <row r="4476" spans="2:3" x14ac:dyDescent="0.25">
      <c r="B4476" s="294">
        <v>4411</v>
      </c>
      <c r="C4476" s="295">
        <v>116.61650912540625</v>
      </c>
    </row>
    <row r="4477" spans="2:3" x14ac:dyDescent="0.25">
      <c r="B4477" s="294">
        <v>4412</v>
      </c>
      <c r="C4477" s="295">
        <v>85.890727643690099</v>
      </c>
    </row>
    <row r="4478" spans="2:3" x14ac:dyDescent="0.25">
      <c r="B4478" s="294">
        <v>4413</v>
      </c>
      <c r="C4478" s="295">
        <v>82.614272919039365</v>
      </c>
    </row>
    <row r="4479" spans="2:3" x14ac:dyDescent="0.25">
      <c r="B4479" s="294">
        <v>4414</v>
      </c>
      <c r="C4479" s="295">
        <v>143.50998389180978</v>
      </c>
    </row>
    <row r="4480" spans="2:3" x14ac:dyDescent="0.25">
      <c r="B4480" s="294">
        <v>4415</v>
      </c>
      <c r="C4480" s="295">
        <v>96.986919199164447</v>
      </c>
    </row>
    <row r="4481" spans="2:3" x14ac:dyDescent="0.25">
      <c r="B4481" s="294">
        <v>4416</v>
      </c>
      <c r="C4481" s="295">
        <v>181.61040411066566</v>
      </c>
    </row>
    <row r="4482" spans="2:3" x14ac:dyDescent="0.25">
      <c r="B4482" s="294">
        <v>4417</v>
      </c>
      <c r="C4482" s="295">
        <v>160.0512779295035</v>
      </c>
    </row>
    <row r="4483" spans="2:3" x14ac:dyDescent="0.25">
      <c r="B4483" s="294">
        <v>4418</v>
      </c>
      <c r="C4483" s="295">
        <v>92.838716211531363</v>
      </c>
    </row>
    <row r="4484" spans="2:3" x14ac:dyDescent="0.25">
      <c r="B4484" s="294">
        <v>4419</v>
      </c>
      <c r="C4484" s="295">
        <v>176.89817923245036</v>
      </c>
    </row>
    <row r="4485" spans="2:3" x14ac:dyDescent="0.25">
      <c r="B4485" s="294">
        <v>4420</v>
      </c>
      <c r="C4485" s="295">
        <v>184.22869387177508</v>
      </c>
    </row>
    <row r="4486" spans="2:3" x14ac:dyDescent="0.25">
      <c r="B4486" s="294">
        <v>4421</v>
      </c>
      <c r="C4486" s="295">
        <v>65.679936868022438</v>
      </c>
    </row>
    <row r="4487" spans="2:3" x14ac:dyDescent="0.25">
      <c r="B4487" s="294">
        <v>4422</v>
      </c>
      <c r="C4487" s="295">
        <v>97.317861782195465</v>
      </c>
    </row>
    <row r="4488" spans="2:3" x14ac:dyDescent="0.25">
      <c r="B4488" s="294">
        <v>4423</v>
      </c>
      <c r="C4488" s="295">
        <v>106.61702655453102</v>
      </c>
    </row>
    <row r="4489" spans="2:3" x14ac:dyDescent="0.25">
      <c r="B4489" s="294">
        <v>4424</v>
      </c>
      <c r="C4489" s="295">
        <v>159.49155186202512</v>
      </c>
    </row>
    <row r="4490" spans="2:3" x14ac:dyDescent="0.25">
      <c r="B4490" s="294">
        <v>4425</v>
      </c>
      <c r="C4490" s="295">
        <v>118.12225106331809</v>
      </c>
    </row>
    <row r="4491" spans="2:3" x14ac:dyDescent="0.25">
      <c r="B4491" s="294">
        <v>4426</v>
      </c>
      <c r="C4491" s="295">
        <v>110.45035965822487</v>
      </c>
    </row>
    <row r="4492" spans="2:3" x14ac:dyDescent="0.25">
      <c r="B4492" s="294">
        <v>4427</v>
      </c>
      <c r="C4492" s="295">
        <v>126.63198761455729</v>
      </c>
    </row>
    <row r="4493" spans="2:3" x14ac:dyDescent="0.25">
      <c r="B4493" s="294">
        <v>4428</v>
      </c>
      <c r="C4493" s="295">
        <v>87.629679006348042</v>
      </c>
    </row>
    <row r="4494" spans="2:3" x14ac:dyDescent="0.25">
      <c r="B4494" s="294">
        <v>4429</v>
      </c>
      <c r="C4494" s="295">
        <v>135.79710920634699</v>
      </c>
    </row>
    <row r="4495" spans="2:3" x14ac:dyDescent="0.25">
      <c r="B4495" s="294">
        <v>4430</v>
      </c>
      <c r="C4495" s="295">
        <v>106.63048186589812</v>
      </c>
    </row>
    <row r="4496" spans="2:3" x14ac:dyDescent="0.25">
      <c r="B4496" s="294">
        <v>4431</v>
      </c>
      <c r="C4496" s="295">
        <v>123.11819452529997</v>
      </c>
    </row>
    <row r="4497" spans="2:3" x14ac:dyDescent="0.25">
      <c r="B4497" s="294">
        <v>4432</v>
      </c>
      <c r="C4497" s="295">
        <v>142.17446293788487</v>
      </c>
    </row>
    <row r="4498" spans="2:3" x14ac:dyDescent="0.25">
      <c r="B4498" s="294">
        <v>4433</v>
      </c>
      <c r="C4498" s="295">
        <v>107.69331766396428</v>
      </c>
    </row>
    <row r="4499" spans="2:3" x14ac:dyDescent="0.25">
      <c r="B4499" s="294">
        <v>4434</v>
      </c>
      <c r="C4499" s="295">
        <v>102.74408465455642</v>
      </c>
    </row>
    <row r="4500" spans="2:3" x14ac:dyDescent="0.25">
      <c r="B4500" s="294">
        <v>4435</v>
      </c>
      <c r="C4500" s="295">
        <v>140.70356640221021</v>
      </c>
    </row>
    <row r="4501" spans="2:3" x14ac:dyDescent="0.25">
      <c r="B4501" s="294">
        <v>4436</v>
      </c>
      <c r="C4501" s="295">
        <v>102.24049841963111</v>
      </c>
    </row>
    <row r="4502" spans="2:3" x14ac:dyDescent="0.25">
      <c r="B4502" s="294">
        <v>4437</v>
      </c>
      <c r="C4502" s="295">
        <v>140.37745261303121</v>
      </c>
    </row>
    <row r="4503" spans="2:3" x14ac:dyDescent="0.25">
      <c r="B4503" s="294">
        <v>4438</v>
      </c>
      <c r="C4503" s="295">
        <v>102.00850629535671</v>
      </c>
    </row>
    <row r="4504" spans="2:3" x14ac:dyDescent="0.25">
      <c r="B4504" s="294">
        <v>4439</v>
      </c>
      <c r="C4504" s="295">
        <v>171.9792463966109</v>
      </c>
    </row>
    <row r="4505" spans="2:3" x14ac:dyDescent="0.25">
      <c r="B4505" s="294">
        <v>4440</v>
      </c>
      <c r="C4505" s="295">
        <v>139.90143318780957</v>
      </c>
    </row>
    <row r="4506" spans="2:3" x14ac:dyDescent="0.25">
      <c r="B4506" s="294">
        <v>4441</v>
      </c>
      <c r="C4506" s="295">
        <v>89.054313491293357</v>
      </c>
    </row>
    <row r="4507" spans="2:3" x14ac:dyDescent="0.25">
      <c r="B4507" s="294">
        <v>4442</v>
      </c>
      <c r="C4507" s="295">
        <v>87.504098267009155</v>
      </c>
    </row>
    <row r="4508" spans="2:3" x14ac:dyDescent="0.25">
      <c r="B4508" s="294">
        <v>4443</v>
      </c>
      <c r="C4508" s="295">
        <v>160.74293449334903</v>
      </c>
    </row>
    <row r="4509" spans="2:3" x14ac:dyDescent="0.25">
      <c r="B4509" s="294">
        <v>4444</v>
      </c>
      <c r="C4509" s="295">
        <v>179.73965776052398</v>
      </c>
    </row>
    <row r="4510" spans="2:3" x14ac:dyDescent="0.25">
      <c r="B4510" s="294">
        <v>4445</v>
      </c>
      <c r="C4510" s="295">
        <v>173.43033964680222</v>
      </c>
    </row>
    <row r="4511" spans="2:3" x14ac:dyDescent="0.25">
      <c r="B4511" s="294">
        <v>4446</v>
      </c>
      <c r="C4511" s="295">
        <v>149.88329581566899</v>
      </c>
    </row>
    <row r="4512" spans="2:3" x14ac:dyDescent="0.25">
      <c r="B4512" s="294">
        <v>4447</v>
      </c>
      <c r="C4512" s="295">
        <v>133.27993248024453</v>
      </c>
    </row>
    <row r="4513" spans="2:3" x14ac:dyDescent="0.25">
      <c r="B4513" s="294">
        <v>4448</v>
      </c>
      <c r="C4513" s="295">
        <v>128.68997786720882</v>
      </c>
    </row>
    <row r="4514" spans="2:3" x14ac:dyDescent="0.25">
      <c r="B4514" s="294">
        <v>4449</v>
      </c>
      <c r="C4514" s="295">
        <v>97.655687373389355</v>
      </c>
    </row>
    <row r="4515" spans="2:3" x14ac:dyDescent="0.25">
      <c r="B4515" s="294">
        <v>4450</v>
      </c>
      <c r="C4515" s="295">
        <v>88.854104673622771</v>
      </c>
    </row>
    <row r="4516" spans="2:3" x14ac:dyDescent="0.25">
      <c r="B4516" s="294">
        <v>4451</v>
      </c>
      <c r="C4516" s="295">
        <v>164.63503897811799</v>
      </c>
    </row>
    <row r="4517" spans="2:3" x14ac:dyDescent="0.25">
      <c r="B4517" s="294">
        <v>4452</v>
      </c>
      <c r="C4517" s="295">
        <v>149.35703865936591</v>
      </c>
    </row>
    <row r="4518" spans="2:3" x14ac:dyDescent="0.25">
      <c r="B4518" s="294">
        <v>4453</v>
      </c>
      <c r="C4518" s="295">
        <v>88.813645053535794</v>
      </c>
    </row>
    <row r="4519" spans="2:3" x14ac:dyDescent="0.25">
      <c r="B4519" s="294">
        <v>4454</v>
      </c>
      <c r="C4519" s="295">
        <v>147.44537924780943</v>
      </c>
    </row>
    <row r="4520" spans="2:3" x14ac:dyDescent="0.25">
      <c r="B4520" s="294">
        <v>4455</v>
      </c>
      <c r="C4520" s="295">
        <v>128.2962256097274</v>
      </c>
    </row>
    <row r="4521" spans="2:3" x14ac:dyDescent="0.25">
      <c r="B4521" s="294">
        <v>4456</v>
      </c>
      <c r="C4521" s="295">
        <v>117.05023262950942</v>
      </c>
    </row>
    <row r="4522" spans="2:3" x14ac:dyDescent="0.25">
      <c r="B4522" s="294">
        <v>4457</v>
      </c>
      <c r="C4522" s="295">
        <v>91.323882919209524</v>
      </c>
    </row>
    <row r="4523" spans="2:3" x14ac:dyDescent="0.25">
      <c r="B4523" s="294">
        <v>4458</v>
      </c>
      <c r="C4523" s="295">
        <v>98.625176653493156</v>
      </c>
    </row>
    <row r="4524" spans="2:3" x14ac:dyDescent="0.25">
      <c r="B4524" s="294">
        <v>4459</v>
      </c>
      <c r="C4524" s="295">
        <v>110.1585278396733</v>
      </c>
    </row>
    <row r="4525" spans="2:3" x14ac:dyDescent="0.25">
      <c r="B4525" s="294">
        <v>4460</v>
      </c>
      <c r="C4525" s="295">
        <v>142.03197374095745</v>
      </c>
    </row>
    <row r="4526" spans="2:3" x14ac:dyDescent="0.25">
      <c r="B4526" s="294">
        <v>4461</v>
      </c>
      <c r="C4526" s="295">
        <v>145.09039226298177</v>
      </c>
    </row>
    <row r="4527" spans="2:3" x14ac:dyDescent="0.25">
      <c r="B4527" s="294">
        <v>4462</v>
      </c>
      <c r="C4527" s="295">
        <v>91.330441229214372</v>
      </c>
    </row>
    <row r="4528" spans="2:3" x14ac:dyDescent="0.25">
      <c r="B4528" s="294">
        <v>4463</v>
      </c>
      <c r="C4528" s="295">
        <v>109.61328698250259</v>
      </c>
    </row>
    <row r="4529" spans="2:3" x14ac:dyDescent="0.25">
      <c r="B4529" s="294">
        <v>4464</v>
      </c>
      <c r="C4529" s="295">
        <v>92.349561784034421</v>
      </c>
    </row>
    <row r="4530" spans="2:3" x14ac:dyDescent="0.25">
      <c r="B4530" s="294">
        <v>4465</v>
      </c>
      <c r="C4530" s="295">
        <v>149.91896752745205</v>
      </c>
    </row>
    <row r="4531" spans="2:3" x14ac:dyDescent="0.25">
      <c r="B4531" s="294">
        <v>4466</v>
      </c>
      <c r="C4531" s="295">
        <v>121.01160131048569</v>
      </c>
    </row>
    <row r="4532" spans="2:3" x14ac:dyDescent="0.25">
      <c r="B4532" s="294">
        <v>4467</v>
      </c>
      <c r="C4532" s="295">
        <v>128.1922480642807</v>
      </c>
    </row>
    <row r="4533" spans="2:3" x14ac:dyDescent="0.25">
      <c r="B4533" s="294">
        <v>4468</v>
      </c>
      <c r="C4533" s="295">
        <v>214.06768471895791</v>
      </c>
    </row>
    <row r="4534" spans="2:3" x14ac:dyDescent="0.25">
      <c r="B4534" s="294">
        <v>4469</v>
      </c>
      <c r="C4534" s="295">
        <v>150.11697170816177</v>
      </c>
    </row>
    <row r="4535" spans="2:3" x14ac:dyDescent="0.25">
      <c r="B4535" s="294">
        <v>4470</v>
      </c>
      <c r="C4535" s="295">
        <v>114.15085498198891</v>
      </c>
    </row>
    <row r="4536" spans="2:3" x14ac:dyDescent="0.25">
      <c r="B4536" s="294">
        <v>4471</v>
      </c>
      <c r="C4536" s="295">
        <v>143.79842607496488</v>
      </c>
    </row>
    <row r="4537" spans="2:3" x14ac:dyDescent="0.25">
      <c r="B4537" s="294">
        <v>4472</v>
      </c>
      <c r="C4537" s="295">
        <v>136.27072339894073</v>
      </c>
    </row>
    <row r="4538" spans="2:3" x14ac:dyDescent="0.25">
      <c r="B4538" s="294">
        <v>4473</v>
      </c>
      <c r="C4538" s="295">
        <v>148.54799426025039</v>
      </c>
    </row>
    <row r="4539" spans="2:3" x14ac:dyDescent="0.25">
      <c r="B4539" s="294">
        <v>4474</v>
      </c>
      <c r="C4539" s="295">
        <v>108.15533644484624</v>
      </c>
    </row>
    <row r="4540" spans="2:3" x14ac:dyDescent="0.25">
      <c r="B4540" s="294">
        <v>4475</v>
      </c>
      <c r="C4540" s="295">
        <v>109.60264903305099</v>
      </c>
    </row>
    <row r="4541" spans="2:3" x14ac:dyDescent="0.25">
      <c r="B4541" s="294">
        <v>4476</v>
      </c>
      <c r="C4541" s="295">
        <v>139.72794899407546</v>
      </c>
    </row>
    <row r="4542" spans="2:3" x14ac:dyDescent="0.25">
      <c r="B4542" s="294">
        <v>4477</v>
      </c>
      <c r="C4542" s="295">
        <v>109.35915659940649</v>
      </c>
    </row>
    <row r="4543" spans="2:3" x14ac:dyDescent="0.25">
      <c r="B4543" s="294">
        <v>4478</v>
      </c>
      <c r="C4543" s="295">
        <v>116.61646830012749</v>
      </c>
    </row>
    <row r="4544" spans="2:3" x14ac:dyDescent="0.25">
      <c r="B4544" s="294">
        <v>4479</v>
      </c>
      <c r="C4544" s="295">
        <v>166.76793249283395</v>
      </c>
    </row>
    <row r="4545" spans="2:3" x14ac:dyDescent="0.25">
      <c r="B4545" s="294">
        <v>4480</v>
      </c>
      <c r="C4545" s="295">
        <v>148.77917257217391</v>
      </c>
    </row>
    <row r="4546" spans="2:3" x14ac:dyDescent="0.25">
      <c r="B4546" s="294">
        <v>4481</v>
      </c>
      <c r="C4546" s="295">
        <v>146.70063935146612</v>
      </c>
    </row>
    <row r="4547" spans="2:3" x14ac:dyDescent="0.25">
      <c r="B4547" s="294">
        <v>4482</v>
      </c>
      <c r="C4547" s="295">
        <v>185.28639648609663</v>
      </c>
    </row>
    <row r="4548" spans="2:3" x14ac:dyDescent="0.25">
      <c r="B4548" s="294">
        <v>4483</v>
      </c>
      <c r="C4548" s="295">
        <v>130.77445545608808</v>
      </c>
    </row>
    <row r="4549" spans="2:3" x14ac:dyDescent="0.25">
      <c r="B4549" s="294">
        <v>4484</v>
      </c>
      <c r="C4549" s="295">
        <v>123.48739987743409</v>
      </c>
    </row>
    <row r="4550" spans="2:3" x14ac:dyDescent="0.25">
      <c r="B4550" s="294">
        <v>4485</v>
      </c>
      <c r="C4550" s="295">
        <v>113.31436894700428</v>
      </c>
    </row>
    <row r="4551" spans="2:3" x14ac:dyDescent="0.25">
      <c r="B4551" s="294">
        <v>4486</v>
      </c>
      <c r="C4551" s="295">
        <v>97.007463240437289</v>
      </c>
    </row>
    <row r="4552" spans="2:3" x14ac:dyDescent="0.25">
      <c r="B4552" s="294">
        <v>4487</v>
      </c>
      <c r="C4552" s="295">
        <v>84.144542493027814</v>
      </c>
    </row>
    <row r="4553" spans="2:3" x14ac:dyDescent="0.25">
      <c r="B4553" s="294">
        <v>4488</v>
      </c>
      <c r="C4553" s="295">
        <v>121.06983171998323</v>
      </c>
    </row>
    <row r="4554" spans="2:3" x14ac:dyDescent="0.25">
      <c r="B4554" s="294">
        <v>4489</v>
      </c>
      <c r="C4554" s="295">
        <v>112.93874985497487</v>
      </c>
    </row>
    <row r="4555" spans="2:3" x14ac:dyDescent="0.25">
      <c r="B4555" s="294">
        <v>4490</v>
      </c>
      <c r="C4555" s="295">
        <v>195.20861785979807</v>
      </c>
    </row>
    <row r="4556" spans="2:3" x14ac:dyDescent="0.25">
      <c r="B4556" s="294">
        <v>4491</v>
      </c>
      <c r="C4556" s="295">
        <v>116.89397850996252</v>
      </c>
    </row>
    <row r="4557" spans="2:3" x14ac:dyDescent="0.25">
      <c r="B4557" s="294">
        <v>4492</v>
      </c>
      <c r="C4557" s="295">
        <v>206.05261626904033</v>
      </c>
    </row>
    <row r="4558" spans="2:3" x14ac:dyDescent="0.25">
      <c r="B4558" s="294">
        <v>4493</v>
      </c>
      <c r="C4558" s="295">
        <v>177.10836900449351</v>
      </c>
    </row>
    <row r="4559" spans="2:3" x14ac:dyDescent="0.25">
      <c r="B4559" s="294">
        <v>4494</v>
      </c>
      <c r="C4559" s="295">
        <v>198.17027523192425</v>
      </c>
    </row>
    <row r="4560" spans="2:3" x14ac:dyDescent="0.25">
      <c r="B4560" s="294">
        <v>4495</v>
      </c>
      <c r="C4560" s="295">
        <v>156.25830092158731</v>
      </c>
    </row>
    <row r="4561" spans="2:3" x14ac:dyDescent="0.25">
      <c r="B4561" s="294">
        <v>4496</v>
      </c>
      <c r="C4561" s="295">
        <v>136.77944336300871</v>
      </c>
    </row>
    <row r="4562" spans="2:3" x14ac:dyDescent="0.25">
      <c r="B4562" s="294">
        <v>4497</v>
      </c>
      <c r="C4562" s="295">
        <v>185.65422359121359</v>
      </c>
    </row>
    <row r="4563" spans="2:3" x14ac:dyDescent="0.25">
      <c r="B4563" s="294">
        <v>4498</v>
      </c>
      <c r="C4563" s="295">
        <v>88.125646368897122</v>
      </c>
    </row>
    <row r="4564" spans="2:3" x14ac:dyDescent="0.25">
      <c r="B4564" s="294">
        <v>4499</v>
      </c>
      <c r="C4564" s="295">
        <v>152.70847692695784</v>
      </c>
    </row>
    <row r="4565" spans="2:3" x14ac:dyDescent="0.25">
      <c r="B4565" s="294">
        <v>4500</v>
      </c>
      <c r="C4565" s="295">
        <v>142.28081216628513</v>
      </c>
    </row>
    <row r="4566" spans="2:3" x14ac:dyDescent="0.25">
      <c r="B4566" s="294">
        <v>4501</v>
      </c>
      <c r="C4566" s="295">
        <v>139.45073407525058</v>
      </c>
    </row>
    <row r="4567" spans="2:3" x14ac:dyDescent="0.25">
      <c r="B4567" s="294">
        <v>4502</v>
      </c>
      <c r="C4567" s="295">
        <v>113.7856883992699</v>
      </c>
    </row>
    <row r="4568" spans="2:3" x14ac:dyDescent="0.25">
      <c r="B4568" s="294">
        <v>4503</v>
      </c>
      <c r="C4568" s="295">
        <v>75.600584064829263</v>
      </c>
    </row>
    <row r="4569" spans="2:3" x14ac:dyDescent="0.25">
      <c r="B4569" s="294">
        <v>4504</v>
      </c>
      <c r="C4569" s="295">
        <v>187.19642350589123</v>
      </c>
    </row>
    <row r="4570" spans="2:3" x14ac:dyDescent="0.25">
      <c r="B4570" s="294">
        <v>4505</v>
      </c>
      <c r="C4570" s="295">
        <v>162.18624564310494</v>
      </c>
    </row>
    <row r="4571" spans="2:3" x14ac:dyDescent="0.25">
      <c r="B4571" s="294">
        <v>4506</v>
      </c>
      <c r="C4571" s="295">
        <v>178.80135576921472</v>
      </c>
    </row>
    <row r="4572" spans="2:3" x14ac:dyDescent="0.25">
      <c r="B4572" s="294">
        <v>4507</v>
      </c>
      <c r="C4572" s="295">
        <v>98.430335837912651</v>
      </c>
    </row>
    <row r="4573" spans="2:3" x14ac:dyDescent="0.25">
      <c r="B4573" s="294">
        <v>4508</v>
      </c>
      <c r="C4573" s="295">
        <v>122.88642709200658</v>
      </c>
    </row>
    <row r="4574" spans="2:3" x14ac:dyDescent="0.25">
      <c r="B4574" s="294">
        <v>4509</v>
      </c>
      <c r="C4574" s="295">
        <v>82.944776636325741</v>
      </c>
    </row>
    <row r="4575" spans="2:3" x14ac:dyDescent="0.25">
      <c r="B4575" s="294">
        <v>4510</v>
      </c>
      <c r="C4575" s="295">
        <v>182.87803652519904</v>
      </c>
    </row>
    <row r="4576" spans="2:3" x14ac:dyDescent="0.25">
      <c r="B4576" s="294">
        <v>4511</v>
      </c>
      <c r="C4576" s="295">
        <v>162.14122706513405</v>
      </c>
    </row>
    <row r="4577" spans="2:3" x14ac:dyDescent="0.25">
      <c r="B4577" s="294">
        <v>4512</v>
      </c>
      <c r="C4577" s="295">
        <v>137.3126512840953</v>
      </c>
    </row>
    <row r="4578" spans="2:3" x14ac:dyDescent="0.25">
      <c r="B4578" s="294">
        <v>4513</v>
      </c>
      <c r="C4578" s="295">
        <v>137.27502458010861</v>
      </c>
    </row>
    <row r="4579" spans="2:3" x14ac:dyDescent="0.25">
      <c r="B4579" s="294">
        <v>4514</v>
      </c>
      <c r="C4579" s="295">
        <v>120.23320014173882</v>
      </c>
    </row>
    <row r="4580" spans="2:3" x14ac:dyDescent="0.25">
      <c r="B4580" s="294">
        <v>4515</v>
      </c>
      <c r="C4580" s="295">
        <v>200.51234322792547</v>
      </c>
    </row>
    <row r="4581" spans="2:3" x14ac:dyDescent="0.25">
      <c r="B4581" s="294">
        <v>4516</v>
      </c>
      <c r="C4581" s="295">
        <v>180.82749594872325</v>
      </c>
    </row>
    <row r="4582" spans="2:3" x14ac:dyDescent="0.25">
      <c r="B4582" s="294">
        <v>4517</v>
      </c>
      <c r="C4582" s="295">
        <v>111.31479332136615</v>
      </c>
    </row>
    <row r="4583" spans="2:3" x14ac:dyDescent="0.25">
      <c r="B4583" s="294">
        <v>4518</v>
      </c>
      <c r="C4583" s="295">
        <v>129.12101556017396</v>
      </c>
    </row>
    <row r="4584" spans="2:3" x14ac:dyDescent="0.25">
      <c r="B4584" s="294">
        <v>4519</v>
      </c>
      <c r="C4584" s="295">
        <v>66.907593685331832</v>
      </c>
    </row>
    <row r="4585" spans="2:3" x14ac:dyDescent="0.25">
      <c r="B4585" s="294">
        <v>4520</v>
      </c>
      <c r="C4585" s="295">
        <v>124.77013844496545</v>
      </c>
    </row>
    <row r="4586" spans="2:3" x14ac:dyDescent="0.25">
      <c r="B4586" s="294">
        <v>4521</v>
      </c>
      <c r="C4586" s="295">
        <v>160.72566824851532</v>
      </c>
    </row>
    <row r="4587" spans="2:3" x14ac:dyDescent="0.25">
      <c r="B4587" s="294">
        <v>4522</v>
      </c>
      <c r="C4587" s="295">
        <v>88.54839778601189</v>
      </c>
    </row>
    <row r="4588" spans="2:3" x14ac:dyDescent="0.25">
      <c r="B4588" s="294">
        <v>4523</v>
      </c>
      <c r="C4588" s="295">
        <v>135.63521850783226</v>
      </c>
    </row>
    <row r="4589" spans="2:3" x14ac:dyDescent="0.25">
      <c r="B4589" s="294">
        <v>4524</v>
      </c>
      <c r="C4589" s="295">
        <v>138.91957166740855</v>
      </c>
    </row>
    <row r="4590" spans="2:3" x14ac:dyDescent="0.25">
      <c r="B4590" s="294">
        <v>4525</v>
      </c>
      <c r="C4590" s="295">
        <v>95.068393685167507</v>
      </c>
    </row>
    <row r="4591" spans="2:3" x14ac:dyDescent="0.25">
      <c r="B4591" s="294">
        <v>4526</v>
      </c>
      <c r="C4591" s="295">
        <v>102.23423793077055</v>
      </c>
    </row>
    <row r="4592" spans="2:3" x14ac:dyDescent="0.25">
      <c r="B4592" s="294">
        <v>4527</v>
      </c>
      <c r="C4592" s="295">
        <v>145.26310912302969</v>
      </c>
    </row>
    <row r="4593" spans="2:3" x14ac:dyDescent="0.25">
      <c r="B4593" s="294">
        <v>4528</v>
      </c>
      <c r="C4593" s="295">
        <v>112.77708864038385</v>
      </c>
    </row>
    <row r="4594" spans="2:3" x14ac:dyDescent="0.25">
      <c r="B4594" s="294">
        <v>4529</v>
      </c>
      <c r="C4594" s="295">
        <v>127.6586791581687</v>
      </c>
    </row>
    <row r="4595" spans="2:3" x14ac:dyDescent="0.25">
      <c r="B4595" s="294">
        <v>4530</v>
      </c>
      <c r="C4595" s="295">
        <v>138.30527928697211</v>
      </c>
    </row>
    <row r="4596" spans="2:3" x14ac:dyDescent="0.25">
      <c r="B4596" s="294">
        <v>4531</v>
      </c>
      <c r="C4596" s="295">
        <v>153.17884822341006</v>
      </c>
    </row>
    <row r="4597" spans="2:3" x14ac:dyDescent="0.25">
      <c r="B4597" s="294">
        <v>4532</v>
      </c>
      <c r="C4597" s="295">
        <v>181.66478746510623</v>
      </c>
    </row>
    <row r="4598" spans="2:3" x14ac:dyDescent="0.25">
      <c r="B4598" s="294">
        <v>4533</v>
      </c>
      <c r="C4598" s="295">
        <v>187.20009010862731</v>
      </c>
    </row>
    <row r="4599" spans="2:3" x14ac:dyDescent="0.25">
      <c r="B4599" s="294">
        <v>4534</v>
      </c>
      <c r="C4599" s="295">
        <v>109.18242325079086</v>
      </c>
    </row>
    <row r="4600" spans="2:3" x14ac:dyDescent="0.25">
      <c r="B4600" s="294">
        <v>4535</v>
      </c>
      <c r="C4600" s="295">
        <v>112.8259673867625</v>
      </c>
    </row>
    <row r="4601" spans="2:3" x14ac:dyDescent="0.25">
      <c r="B4601" s="294">
        <v>4536</v>
      </c>
      <c r="C4601" s="295">
        <v>121.84528612088104</v>
      </c>
    </row>
    <row r="4602" spans="2:3" x14ac:dyDescent="0.25">
      <c r="B4602" s="294">
        <v>4537</v>
      </c>
      <c r="C4602" s="295">
        <v>114.59228867756565</v>
      </c>
    </row>
    <row r="4603" spans="2:3" x14ac:dyDescent="0.25">
      <c r="B4603" s="294">
        <v>4538</v>
      </c>
      <c r="C4603" s="295">
        <v>122.10008328353754</v>
      </c>
    </row>
    <row r="4604" spans="2:3" x14ac:dyDescent="0.25">
      <c r="B4604" s="294">
        <v>4539</v>
      </c>
      <c r="C4604" s="295">
        <v>156.95756823962336</v>
      </c>
    </row>
    <row r="4605" spans="2:3" x14ac:dyDescent="0.25">
      <c r="B4605" s="294">
        <v>4540</v>
      </c>
      <c r="C4605" s="295">
        <v>125.80354569964199</v>
      </c>
    </row>
    <row r="4606" spans="2:3" x14ac:dyDescent="0.25">
      <c r="B4606" s="294">
        <v>4541</v>
      </c>
      <c r="C4606" s="295">
        <v>142.22305254069687</v>
      </c>
    </row>
    <row r="4607" spans="2:3" x14ac:dyDescent="0.25">
      <c r="B4607" s="294">
        <v>4542</v>
      </c>
      <c r="C4607" s="295">
        <v>152.36958780724493</v>
      </c>
    </row>
    <row r="4608" spans="2:3" x14ac:dyDescent="0.25">
      <c r="B4608" s="294">
        <v>4543</v>
      </c>
      <c r="C4608" s="295">
        <v>126.16484616816498</v>
      </c>
    </row>
    <row r="4609" spans="2:3" x14ac:dyDescent="0.25">
      <c r="B4609" s="294">
        <v>4544</v>
      </c>
      <c r="C4609" s="295">
        <v>147.00371213818471</v>
      </c>
    </row>
    <row r="4610" spans="2:3" x14ac:dyDescent="0.25">
      <c r="B4610" s="294">
        <v>4545</v>
      </c>
      <c r="C4610" s="295">
        <v>73.464675625508889</v>
      </c>
    </row>
    <row r="4611" spans="2:3" x14ac:dyDescent="0.25">
      <c r="B4611" s="294">
        <v>4546</v>
      </c>
      <c r="C4611" s="295">
        <v>93.95516799997975</v>
      </c>
    </row>
    <row r="4612" spans="2:3" x14ac:dyDescent="0.25">
      <c r="B4612" s="294">
        <v>4547</v>
      </c>
      <c r="C4612" s="295">
        <v>196.81208423029142</v>
      </c>
    </row>
    <row r="4613" spans="2:3" x14ac:dyDescent="0.25">
      <c r="B4613" s="294">
        <v>4548</v>
      </c>
      <c r="C4613" s="295">
        <v>162.3189278494674</v>
      </c>
    </row>
    <row r="4614" spans="2:3" x14ac:dyDescent="0.25">
      <c r="B4614" s="294">
        <v>4549</v>
      </c>
      <c r="C4614" s="295">
        <v>173.4069938162045</v>
      </c>
    </row>
    <row r="4615" spans="2:3" x14ac:dyDescent="0.25">
      <c r="B4615" s="294">
        <v>4550</v>
      </c>
      <c r="C4615" s="295">
        <v>141.13358698247549</v>
      </c>
    </row>
    <row r="4616" spans="2:3" x14ac:dyDescent="0.25">
      <c r="B4616" s="294">
        <v>4551</v>
      </c>
      <c r="C4616" s="295">
        <v>120.9007029285865</v>
      </c>
    </row>
    <row r="4617" spans="2:3" x14ac:dyDescent="0.25">
      <c r="B4617" s="294">
        <v>4552</v>
      </c>
      <c r="C4617" s="295">
        <v>113.62932447573067</v>
      </c>
    </row>
    <row r="4618" spans="2:3" x14ac:dyDescent="0.25">
      <c r="B4618" s="294">
        <v>4553</v>
      </c>
      <c r="C4618" s="295">
        <v>178.6634362898572</v>
      </c>
    </row>
    <row r="4619" spans="2:3" x14ac:dyDescent="0.25">
      <c r="B4619" s="294">
        <v>4554</v>
      </c>
      <c r="C4619" s="295">
        <v>102.747168392687</v>
      </c>
    </row>
    <row r="4620" spans="2:3" x14ac:dyDescent="0.25">
      <c r="B4620" s="294">
        <v>4555</v>
      </c>
      <c r="C4620" s="295">
        <v>200.95443797033974</v>
      </c>
    </row>
    <row r="4621" spans="2:3" x14ac:dyDescent="0.25">
      <c r="B4621" s="294">
        <v>4556</v>
      </c>
      <c r="C4621" s="295">
        <v>118.21722131258102</v>
      </c>
    </row>
    <row r="4622" spans="2:3" x14ac:dyDescent="0.25">
      <c r="B4622" s="294">
        <v>4557</v>
      </c>
      <c r="C4622" s="295">
        <v>188.93999115586217</v>
      </c>
    </row>
    <row r="4623" spans="2:3" x14ac:dyDescent="0.25">
      <c r="B4623" s="294">
        <v>4558</v>
      </c>
      <c r="C4623" s="295">
        <v>157.42971279011499</v>
      </c>
    </row>
    <row r="4624" spans="2:3" x14ac:dyDescent="0.25">
      <c r="B4624" s="294">
        <v>4559</v>
      </c>
      <c r="C4624" s="295">
        <v>87.910860157666534</v>
      </c>
    </row>
    <row r="4625" spans="2:3" x14ac:dyDescent="0.25">
      <c r="B4625" s="294">
        <v>4560</v>
      </c>
      <c r="C4625" s="295">
        <v>103.82829858000841</v>
      </c>
    </row>
    <row r="4626" spans="2:3" x14ac:dyDescent="0.25">
      <c r="B4626" s="294">
        <v>4561</v>
      </c>
      <c r="C4626" s="295">
        <v>103.74642055110678</v>
      </c>
    </row>
    <row r="4627" spans="2:3" x14ac:dyDescent="0.25">
      <c r="B4627" s="294">
        <v>4562</v>
      </c>
      <c r="C4627" s="295">
        <v>126.3867389201432</v>
      </c>
    </row>
    <row r="4628" spans="2:3" x14ac:dyDescent="0.25">
      <c r="B4628" s="294">
        <v>4563</v>
      </c>
      <c r="C4628" s="295">
        <v>134.2501106437432</v>
      </c>
    </row>
    <row r="4629" spans="2:3" x14ac:dyDescent="0.25">
      <c r="B4629" s="294">
        <v>4564</v>
      </c>
      <c r="C4629" s="295">
        <v>174.37545336856641</v>
      </c>
    </row>
    <row r="4630" spans="2:3" x14ac:dyDescent="0.25">
      <c r="B4630" s="294">
        <v>4565</v>
      </c>
      <c r="C4630" s="295">
        <v>107.92131378897102</v>
      </c>
    </row>
    <row r="4631" spans="2:3" x14ac:dyDescent="0.25">
      <c r="B4631" s="294">
        <v>4566</v>
      </c>
      <c r="C4631" s="295">
        <v>117.270337020722</v>
      </c>
    </row>
    <row r="4632" spans="2:3" x14ac:dyDescent="0.25">
      <c r="B4632" s="294">
        <v>4567</v>
      </c>
      <c r="C4632" s="295">
        <v>148.16188828853348</v>
      </c>
    </row>
    <row r="4633" spans="2:3" x14ac:dyDescent="0.25">
      <c r="B4633" s="294">
        <v>4568</v>
      </c>
      <c r="C4633" s="295">
        <v>113.96256583177438</v>
      </c>
    </row>
    <row r="4634" spans="2:3" x14ac:dyDescent="0.25">
      <c r="B4634" s="294">
        <v>4569</v>
      </c>
      <c r="C4634" s="295">
        <v>151.84840724057418</v>
      </c>
    </row>
    <row r="4635" spans="2:3" x14ac:dyDescent="0.25">
      <c r="B4635" s="294">
        <v>4570</v>
      </c>
      <c r="C4635" s="295">
        <v>209.52282821368158</v>
      </c>
    </row>
    <row r="4636" spans="2:3" x14ac:dyDescent="0.25">
      <c r="B4636" s="294">
        <v>4571</v>
      </c>
      <c r="C4636" s="295">
        <v>101.94073509403412</v>
      </c>
    </row>
    <row r="4637" spans="2:3" x14ac:dyDescent="0.25">
      <c r="B4637" s="294">
        <v>4572</v>
      </c>
      <c r="C4637" s="295">
        <v>130.00253155762954</v>
      </c>
    </row>
    <row r="4638" spans="2:3" x14ac:dyDescent="0.25">
      <c r="B4638" s="294">
        <v>4573</v>
      </c>
      <c r="C4638" s="295">
        <v>103.88535628232432</v>
      </c>
    </row>
    <row r="4639" spans="2:3" x14ac:dyDescent="0.25">
      <c r="B4639" s="294">
        <v>4574</v>
      </c>
      <c r="C4639" s="295">
        <v>157.28777967737176</v>
      </c>
    </row>
    <row r="4640" spans="2:3" x14ac:dyDescent="0.25">
      <c r="B4640" s="294">
        <v>4575</v>
      </c>
      <c r="C4640" s="295">
        <v>122.45664257031183</v>
      </c>
    </row>
    <row r="4641" spans="2:3" x14ac:dyDescent="0.25">
      <c r="B4641" s="294">
        <v>4576</v>
      </c>
      <c r="C4641" s="295">
        <v>143.65257041881588</v>
      </c>
    </row>
    <row r="4642" spans="2:3" x14ac:dyDescent="0.25">
      <c r="B4642" s="294">
        <v>4577</v>
      </c>
      <c r="C4642" s="295">
        <v>108.91256447184102</v>
      </c>
    </row>
    <row r="4643" spans="2:3" x14ac:dyDescent="0.25">
      <c r="B4643" s="294">
        <v>4578</v>
      </c>
      <c r="C4643" s="295">
        <v>129.46423808560485</v>
      </c>
    </row>
    <row r="4644" spans="2:3" x14ac:dyDescent="0.25">
      <c r="B4644" s="294">
        <v>4579</v>
      </c>
      <c r="C4644" s="295">
        <v>68.049022995384149</v>
      </c>
    </row>
    <row r="4645" spans="2:3" x14ac:dyDescent="0.25">
      <c r="B4645" s="294">
        <v>4580</v>
      </c>
      <c r="C4645" s="295">
        <v>111.83525798929338</v>
      </c>
    </row>
    <row r="4646" spans="2:3" x14ac:dyDescent="0.25">
      <c r="B4646" s="294">
        <v>4581</v>
      </c>
      <c r="C4646" s="295">
        <v>100.12958264473652</v>
      </c>
    </row>
    <row r="4647" spans="2:3" x14ac:dyDescent="0.25">
      <c r="B4647" s="294">
        <v>4582</v>
      </c>
      <c r="C4647" s="295">
        <v>90.810424712157783</v>
      </c>
    </row>
    <row r="4648" spans="2:3" x14ac:dyDescent="0.25">
      <c r="B4648" s="294">
        <v>4583</v>
      </c>
      <c r="C4648" s="295">
        <v>125.73115763305071</v>
      </c>
    </row>
    <row r="4649" spans="2:3" x14ac:dyDescent="0.25">
      <c r="B4649" s="294">
        <v>4584</v>
      </c>
      <c r="C4649" s="295">
        <v>106.92494600136857</v>
      </c>
    </row>
    <row r="4650" spans="2:3" x14ac:dyDescent="0.25">
      <c r="B4650" s="294">
        <v>4585</v>
      </c>
      <c r="C4650" s="295">
        <v>155.94866269547748</v>
      </c>
    </row>
    <row r="4651" spans="2:3" x14ac:dyDescent="0.25">
      <c r="B4651" s="294">
        <v>4586</v>
      </c>
      <c r="C4651" s="295">
        <v>88.731511067116529</v>
      </c>
    </row>
    <row r="4652" spans="2:3" x14ac:dyDescent="0.25">
      <c r="B4652" s="294">
        <v>4587</v>
      </c>
      <c r="C4652" s="295">
        <v>98.497219265642357</v>
      </c>
    </row>
    <row r="4653" spans="2:3" x14ac:dyDescent="0.25">
      <c r="B4653" s="294">
        <v>4588</v>
      </c>
      <c r="C4653" s="295">
        <v>113.11338504718525</v>
      </c>
    </row>
    <row r="4654" spans="2:3" x14ac:dyDescent="0.25">
      <c r="B4654" s="294">
        <v>4589</v>
      </c>
      <c r="C4654" s="295">
        <v>132.73277232682165</v>
      </c>
    </row>
    <row r="4655" spans="2:3" x14ac:dyDescent="0.25">
      <c r="B4655" s="294">
        <v>4590</v>
      </c>
      <c r="C4655" s="295">
        <v>137.96087336010117</v>
      </c>
    </row>
    <row r="4656" spans="2:3" x14ac:dyDescent="0.25">
      <c r="B4656" s="294">
        <v>4591</v>
      </c>
      <c r="C4656" s="295">
        <v>96.73419543621543</v>
      </c>
    </row>
    <row r="4657" spans="2:3" x14ac:dyDescent="0.25">
      <c r="B4657" s="294">
        <v>4592</v>
      </c>
      <c r="C4657" s="295">
        <v>123.59207341487661</v>
      </c>
    </row>
    <row r="4658" spans="2:3" x14ac:dyDescent="0.25">
      <c r="B4658" s="294">
        <v>4593</v>
      </c>
      <c r="C4658" s="295">
        <v>132.47070762927439</v>
      </c>
    </row>
    <row r="4659" spans="2:3" x14ac:dyDescent="0.25">
      <c r="B4659" s="294">
        <v>4594</v>
      </c>
      <c r="C4659" s="295">
        <v>134.54374247597434</v>
      </c>
    </row>
    <row r="4660" spans="2:3" x14ac:dyDescent="0.25">
      <c r="B4660" s="294">
        <v>4595</v>
      </c>
      <c r="C4660" s="295">
        <v>122.82843091611267</v>
      </c>
    </row>
    <row r="4661" spans="2:3" x14ac:dyDescent="0.25">
      <c r="B4661" s="294">
        <v>4596</v>
      </c>
      <c r="C4661" s="295">
        <v>138.30324962073828</v>
      </c>
    </row>
    <row r="4662" spans="2:3" x14ac:dyDescent="0.25">
      <c r="B4662" s="294">
        <v>4597</v>
      </c>
      <c r="C4662" s="295">
        <v>114.5369007934177</v>
      </c>
    </row>
    <row r="4663" spans="2:3" x14ac:dyDescent="0.25">
      <c r="B4663" s="294">
        <v>4598</v>
      </c>
      <c r="C4663" s="295">
        <v>116.41734401342805</v>
      </c>
    </row>
    <row r="4664" spans="2:3" x14ac:dyDescent="0.25">
      <c r="B4664" s="294">
        <v>4599</v>
      </c>
      <c r="C4664" s="295">
        <v>115.41705246726056</v>
      </c>
    </row>
    <row r="4665" spans="2:3" x14ac:dyDescent="0.25">
      <c r="B4665" s="294">
        <v>4600</v>
      </c>
      <c r="C4665" s="295">
        <v>116.29505758698664</v>
      </c>
    </row>
    <row r="4666" spans="2:3" x14ac:dyDescent="0.25">
      <c r="B4666" s="294">
        <v>4601</v>
      </c>
      <c r="C4666" s="295">
        <v>139.19817453004021</v>
      </c>
    </row>
    <row r="4667" spans="2:3" x14ac:dyDescent="0.25">
      <c r="B4667" s="294">
        <v>4602</v>
      </c>
      <c r="C4667" s="295">
        <v>131.84137499211738</v>
      </c>
    </row>
    <row r="4668" spans="2:3" x14ac:dyDescent="0.25">
      <c r="B4668" s="294">
        <v>4603</v>
      </c>
      <c r="C4668" s="295">
        <v>124.16852076434186</v>
      </c>
    </row>
    <row r="4669" spans="2:3" x14ac:dyDescent="0.25">
      <c r="B4669" s="294">
        <v>4604</v>
      </c>
      <c r="C4669" s="295">
        <v>77.414781711881091</v>
      </c>
    </row>
    <row r="4670" spans="2:3" x14ac:dyDescent="0.25">
      <c r="B4670" s="294">
        <v>4605</v>
      </c>
      <c r="C4670" s="295">
        <v>143.15247310076498</v>
      </c>
    </row>
    <row r="4671" spans="2:3" x14ac:dyDescent="0.25">
      <c r="B4671" s="294">
        <v>4606</v>
      </c>
      <c r="C4671" s="295">
        <v>158.12967787498488</v>
      </c>
    </row>
    <row r="4672" spans="2:3" x14ac:dyDescent="0.25">
      <c r="B4672" s="294">
        <v>4607</v>
      </c>
      <c r="C4672" s="295">
        <v>149.18656658330093</v>
      </c>
    </row>
    <row r="4673" spans="2:3" x14ac:dyDescent="0.25">
      <c r="B4673" s="294">
        <v>4608</v>
      </c>
      <c r="C4673" s="295">
        <v>166.53421048080025</v>
      </c>
    </row>
    <row r="4674" spans="2:3" x14ac:dyDescent="0.25">
      <c r="B4674" s="294">
        <v>4609</v>
      </c>
      <c r="C4674" s="295">
        <v>189.09146404705177</v>
      </c>
    </row>
    <row r="4675" spans="2:3" x14ac:dyDescent="0.25">
      <c r="B4675" s="294">
        <v>4610</v>
      </c>
      <c r="C4675" s="295">
        <v>134.79842547937716</v>
      </c>
    </row>
    <row r="4676" spans="2:3" x14ac:dyDescent="0.25">
      <c r="B4676" s="294">
        <v>4611</v>
      </c>
      <c r="C4676" s="295">
        <v>96.236346114408462</v>
      </c>
    </row>
    <row r="4677" spans="2:3" x14ac:dyDescent="0.25">
      <c r="B4677" s="294">
        <v>4612</v>
      </c>
      <c r="C4677" s="295">
        <v>125.88591772042368</v>
      </c>
    </row>
    <row r="4678" spans="2:3" x14ac:dyDescent="0.25">
      <c r="B4678" s="294">
        <v>4613</v>
      </c>
      <c r="C4678" s="295">
        <v>207.14819666480486</v>
      </c>
    </row>
    <row r="4679" spans="2:3" x14ac:dyDescent="0.25">
      <c r="B4679" s="294">
        <v>4614</v>
      </c>
      <c r="C4679" s="295">
        <v>111.55502514798872</v>
      </c>
    </row>
    <row r="4680" spans="2:3" x14ac:dyDescent="0.25">
      <c r="B4680" s="294">
        <v>4615</v>
      </c>
      <c r="C4680" s="295">
        <v>104.55970268536942</v>
      </c>
    </row>
    <row r="4681" spans="2:3" x14ac:dyDescent="0.25">
      <c r="B4681" s="294">
        <v>4616</v>
      </c>
      <c r="C4681" s="295">
        <v>110.2842561560565</v>
      </c>
    </row>
    <row r="4682" spans="2:3" x14ac:dyDescent="0.25">
      <c r="B4682" s="294">
        <v>4617</v>
      </c>
      <c r="C4682" s="295">
        <v>95.125391477011448</v>
      </c>
    </row>
    <row r="4683" spans="2:3" x14ac:dyDescent="0.25">
      <c r="B4683" s="294">
        <v>4618</v>
      </c>
      <c r="C4683" s="295">
        <v>129.87689083851475</v>
      </c>
    </row>
    <row r="4684" spans="2:3" x14ac:dyDescent="0.25">
      <c r="B4684" s="294">
        <v>4619</v>
      </c>
      <c r="C4684" s="295">
        <v>172.25609788897617</v>
      </c>
    </row>
    <row r="4685" spans="2:3" x14ac:dyDescent="0.25">
      <c r="B4685" s="294">
        <v>4620</v>
      </c>
      <c r="C4685" s="295">
        <v>150.28189006707623</v>
      </c>
    </row>
    <row r="4686" spans="2:3" x14ac:dyDescent="0.25">
      <c r="B4686" s="294">
        <v>4621</v>
      </c>
      <c r="C4686" s="295">
        <v>166.44805236059875</v>
      </c>
    </row>
    <row r="4687" spans="2:3" x14ac:dyDescent="0.25">
      <c r="B4687" s="294">
        <v>4622</v>
      </c>
      <c r="C4687" s="295">
        <v>97.096868833732685</v>
      </c>
    </row>
    <row r="4688" spans="2:3" x14ac:dyDescent="0.25">
      <c r="B4688" s="294">
        <v>4623</v>
      </c>
      <c r="C4688" s="295">
        <v>120.47222722064726</v>
      </c>
    </row>
    <row r="4689" spans="2:3" x14ac:dyDescent="0.25">
      <c r="B4689" s="294">
        <v>4624</v>
      </c>
      <c r="C4689" s="295">
        <v>102.1315144361769</v>
      </c>
    </row>
    <row r="4690" spans="2:3" x14ac:dyDescent="0.25">
      <c r="B4690" s="294">
        <v>4625</v>
      </c>
      <c r="C4690" s="295">
        <v>117.04009737707196</v>
      </c>
    </row>
    <row r="4691" spans="2:3" x14ac:dyDescent="0.25">
      <c r="B4691" s="294">
        <v>4626</v>
      </c>
      <c r="C4691" s="295">
        <v>149.89701124729643</v>
      </c>
    </row>
    <row r="4692" spans="2:3" x14ac:dyDescent="0.25">
      <c r="B4692" s="294">
        <v>4627</v>
      </c>
      <c r="C4692" s="295">
        <v>133.48059566550643</v>
      </c>
    </row>
    <row r="4693" spans="2:3" x14ac:dyDescent="0.25">
      <c r="B4693" s="294">
        <v>4628</v>
      </c>
      <c r="C4693" s="295">
        <v>120.41193756575647</v>
      </c>
    </row>
    <row r="4694" spans="2:3" x14ac:dyDescent="0.25">
      <c r="B4694" s="294">
        <v>4629</v>
      </c>
      <c r="C4694" s="295">
        <v>153.28685281602804</v>
      </c>
    </row>
    <row r="4695" spans="2:3" x14ac:dyDescent="0.25">
      <c r="B4695" s="294">
        <v>4630</v>
      </c>
      <c r="C4695" s="295">
        <v>126.97579552180018</v>
      </c>
    </row>
    <row r="4696" spans="2:3" x14ac:dyDescent="0.25">
      <c r="B4696" s="294">
        <v>4631</v>
      </c>
      <c r="C4696" s="295">
        <v>107.81449117793923</v>
      </c>
    </row>
    <row r="4697" spans="2:3" x14ac:dyDescent="0.25">
      <c r="B4697" s="294">
        <v>4632</v>
      </c>
      <c r="C4697" s="295">
        <v>120.86250276694088</v>
      </c>
    </row>
    <row r="4698" spans="2:3" x14ac:dyDescent="0.25">
      <c r="B4698" s="294">
        <v>4633</v>
      </c>
      <c r="C4698" s="295">
        <v>163.85401447154976</v>
      </c>
    </row>
    <row r="4699" spans="2:3" x14ac:dyDescent="0.25">
      <c r="B4699" s="294">
        <v>4634</v>
      </c>
      <c r="C4699" s="295">
        <v>82.946250471215833</v>
      </c>
    </row>
    <row r="4700" spans="2:3" x14ac:dyDescent="0.25">
      <c r="B4700" s="294">
        <v>4635</v>
      </c>
      <c r="C4700" s="295">
        <v>153.03472785034256</v>
      </c>
    </row>
    <row r="4701" spans="2:3" x14ac:dyDescent="0.25">
      <c r="B4701" s="294">
        <v>4636</v>
      </c>
      <c r="C4701" s="295">
        <v>128.7446133813998</v>
      </c>
    </row>
    <row r="4702" spans="2:3" x14ac:dyDescent="0.25">
      <c r="B4702" s="294">
        <v>4637</v>
      </c>
      <c r="C4702" s="295">
        <v>137.0832780177206</v>
      </c>
    </row>
    <row r="4703" spans="2:3" x14ac:dyDescent="0.25">
      <c r="B4703" s="294">
        <v>4638</v>
      </c>
      <c r="C4703" s="295">
        <v>95.845983362727338</v>
      </c>
    </row>
    <row r="4704" spans="2:3" x14ac:dyDescent="0.25">
      <c r="B4704" s="294">
        <v>4639</v>
      </c>
      <c r="C4704" s="295">
        <v>138.13726903567979</v>
      </c>
    </row>
    <row r="4705" spans="2:3" x14ac:dyDescent="0.25">
      <c r="B4705" s="294">
        <v>4640</v>
      </c>
      <c r="C4705" s="295">
        <v>79.169940544503817</v>
      </c>
    </row>
    <row r="4706" spans="2:3" x14ac:dyDescent="0.25">
      <c r="B4706" s="294">
        <v>4641</v>
      </c>
      <c r="C4706" s="295">
        <v>212.7261109328004</v>
      </c>
    </row>
    <row r="4707" spans="2:3" x14ac:dyDescent="0.25">
      <c r="B4707" s="294">
        <v>4642</v>
      </c>
      <c r="C4707" s="295">
        <v>129.26517215356557</v>
      </c>
    </row>
    <row r="4708" spans="2:3" x14ac:dyDescent="0.25">
      <c r="B4708" s="294">
        <v>4643</v>
      </c>
      <c r="C4708" s="295">
        <v>138.00479328843721</v>
      </c>
    </row>
    <row r="4709" spans="2:3" x14ac:dyDescent="0.25">
      <c r="B4709" s="294">
        <v>4644</v>
      </c>
      <c r="C4709" s="295">
        <v>110.32409044580973</v>
      </c>
    </row>
    <row r="4710" spans="2:3" x14ac:dyDescent="0.25">
      <c r="B4710" s="294">
        <v>4645</v>
      </c>
      <c r="C4710" s="295">
        <v>95.470176734450376</v>
      </c>
    </row>
    <row r="4711" spans="2:3" x14ac:dyDescent="0.25">
      <c r="B4711" s="294">
        <v>4646</v>
      </c>
      <c r="C4711" s="295">
        <v>154.20784763115898</v>
      </c>
    </row>
    <row r="4712" spans="2:3" x14ac:dyDescent="0.25">
      <c r="B4712" s="294">
        <v>4647</v>
      </c>
      <c r="C4712" s="295">
        <v>123.60636551730296</v>
      </c>
    </row>
    <row r="4713" spans="2:3" x14ac:dyDescent="0.25">
      <c r="B4713" s="294">
        <v>4648</v>
      </c>
      <c r="C4713" s="295">
        <v>153.97151674134653</v>
      </c>
    </row>
    <row r="4714" spans="2:3" x14ac:dyDescent="0.25">
      <c r="B4714" s="294">
        <v>4649</v>
      </c>
      <c r="C4714" s="295">
        <v>91.75696897194922</v>
      </c>
    </row>
    <row r="4715" spans="2:3" x14ac:dyDescent="0.25">
      <c r="B4715" s="294">
        <v>4650</v>
      </c>
      <c r="C4715" s="295">
        <v>104.2082987386521</v>
      </c>
    </row>
    <row r="4716" spans="2:3" x14ac:dyDescent="0.25">
      <c r="B4716" s="294">
        <v>4651</v>
      </c>
      <c r="C4716" s="295">
        <v>85.171191745403718</v>
      </c>
    </row>
    <row r="4717" spans="2:3" x14ac:dyDescent="0.25">
      <c r="B4717" s="294">
        <v>4652</v>
      </c>
      <c r="C4717" s="295">
        <v>121.36145391693054</v>
      </c>
    </row>
    <row r="4718" spans="2:3" x14ac:dyDescent="0.25">
      <c r="B4718" s="294">
        <v>4653</v>
      </c>
      <c r="C4718" s="295">
        <v>76.946267224102286</v>
      </c>
    </row>
    <row r="4719" spans="2:3" x14ac:dyDescent="0.25">
      <c r="B4719" s="294">
        <v>4654</v>
      </c>
      <c r="C4719" s="295">
        <v>153.06176308991289</v>
      </c>
    </row>
    <row r="4720" spans="2:3" x14ac:dyDescent="0.25">
      <c r="B4720" s="294">
        <v>4655</v>
      </c>
      <c r="C4720" s="295">
        <v>139.59189397635461</v>
      </c>
    </row>
    <row r="4721" spans="2:3" x14ac:dyDescent="0.25">
      <c r="B4721" s="294">
        <v>4656</v>
      </c>
      <c r="C4721" s="295">
        <v>111.03165758770272</v>
      </c>
    </row>
    <row r="4722" spans="2:3" x14ac:dyDescent="0.25">
      <c r="B4722" s="294">
        <v>4657</v>
      </c>
      <c r="C4722" s="295">
        <v>144.21980661436737</v>
      </c>
    </row>
    <row r="4723" spans="2:3" x14ac:dyDescent="0.25">
      <c r="B4723" s="294">
        <v>4658</v>
      </c>
      <c r="C4723" s="295">
        <v>159.12929297576659</v>
      </c>
    </row>
    <row r="4724" spans="2:3" x14ac:dyDescent="0.25">
      <c r="B4724" s="294">
        <v>4659</v>
      </c>
      <c r="C4724" s="295">
        <v>159.20547849789378</v>
      </c>
    </row>
    <row r="4725" spans="2:3" x14ac:dyDescent="0.25">
      <c r="B4725" s="294">
        <v>4660</v>
      </c>
      <c r="C4725" s="295">
        <v>108.17407497789443</v>
      </c>
    </row>
    <row r="4726" spans="2:3" x14ac:dyDescent="0.25">
      <c r="B4726" s="294">
        <v>4661</v>
      </c>
      <c r="C4726" s="295">
        <v>147.38671716033764</v>
      </c>
    </row>
    <row r="4727" spans="2:3" x14ac:dyDescent="0.25">
      <c r="B4727" s="294">
        <v>4662</v>
      </c>
      <c r="C4727" s="295">
        <v>159.23004849836096</v>
      </c>
    </row>
    <row r="4728" spans="2:3" x14ac:dyDescent="0.25">
      <c r="B4728" s="294">
        <v>4663</v>
      </c>
      <c r="C4728" s="295">
        <v>78.402046401011859</v>
      </c>
    </row>
    <row r="4729" spans="2:3" x14ac:dyDescent="0.25">
      <c r="B4729" s="294">
        <v>4664</v>
      </c>
      <c r="C4729" s="295">
        <v>155.82919670473424</v>
      </c>
    </row>
    <row r="4730" spans="2:3" x14ac:dyDescent="0.25">
      <c r="B4730" s="294">
        <v>4665</v>
      </c>
      <c r="C4730" s="295">
        <v>102.89955706100156</v>
      </c>
    </row>
    <row r="4731" spans="2:3" x14ac:dyDescent="0.25">
      <c r="B4731" s="294">
        <v>4666</v>
      </c>
      <c r="C4731" s="295">
        <v>162.73642415033896</v>
      </c>
    </row>
    <row r="4732" spans="2:3" x14ac:dyDescent="0.25">
      <c r="B4732" s="294">
        <v>4667</v>
      </c>
      <c r="C4732" s="295">
        <v>146.46285209016838</v>
      </c>
    </row>
    <row r="4733" spans="2:3" x14ac:dyDescent="0.25">
      <c r="B4733" s="294">
        <v>4668</v>
      </c>
      <c r="C4733" s="295">
        <v>145.20317718993203</v>
      </c>
    </row>
    <row r="4734" spans="2:3" x14ac:dyDescent="0.25">
      <c r="B4734" s="294">
        <v>4669</v>
      </c>
      <c r="C4734" s="295">
        <v>139.29590040393296</v>
      </c>
    </row>
    <row r="4735" spans="2:3" x14ac:dyDescent="0.25">
      <c r="B4735" s="294">
        <v>4670</v>
      </c>
      <c r="C4735" s="295">
        <v>107.10523355761373</v>
      </c>
    </row>
    <row r="4736" spans="2:3" x14ac:dyDescent="0.25">
      <c r="B4736" s="294">
        <v>4671</v>
      </c>
      <c r="C4736" s="295">
        <v>193.50242005086207</v>
      </c>
    </row>
    <row r="4737" spans="2:3" x14ac:dyDescent="0.25">
      <c r="B4737" s="294">
        <v>4672</v>
      </c>
      <c r="C4737" s="295">
        <v>140.4561908782573</v>
      </c>
    </row>
    <row r="4738" spans="2:3" x14ac:dyDescent="0.25">
      <c r="B4738" s="294">
        <v>4673</v>
      </c>
      <c r="C4738" s="295">
        <v>102.20722437369042</v>
      </c>
    </row>
    <row r="4739" spans="2:3" x14ac:dyDescent="0.25">
      <c r="B4739" s="294">
        <v>4674</v>
      </c>
      <c r="C4739" s="295">
        <v>81.132970312207917</v>
      </c>
    </row>
    <row r="4740" spans="2:3" x14ac:dyDescent="0.25">
      <c r="B4740" s="294">
        <v>4675</v>
      </c>
      <c r="C4740" s="295">
        <v>130.17926213011555</v>
      </c>
    </row>
    <row r="4741" spans="2:3" x14ac:dyDescent="0.25">
      <c r="B4741" s="294">
        <v>4676</v>
      </c>
      <c r="C4741" s="295">
        <v>85.814598199909398</v>
      </c>
    </row>
    <row r="4742" spans="2:3" x14ac:dyDescent="0.25">
      <c r="B4742" s="294">
        <v>4677</v>
      </c>
      <c r="C4742" s="295">
        <v>131.55133271053117</v>
      </c>
    </row>
    <row r="4743" spans="2:3" x14ac:dyDescent="0.25">
      <c r="B4743" s="294">
        <v>4678</v>
      </c>
      <c r="C4743" s="295">
        <v>127.69397417262809</v>
      </c>
    </row>
    <row r="4744" spans="2:3" x14ac:dyDescent="0.25">
      <c r="B4744" s="294">
        <v>4679</v>
      </c>
      <c r="C4744" s="295">
        <v>74.819812033357877</v>
      </c>
    </row>
    <row r="4745" spans="2:3" x14ac:dyDescent="0.25">
      <c r="B4745" s="294">
        <v>4680</v>
      </c>
      <c r="C4745" s="295">
        <v>120.87256400219908</v>
      </c>
    </row>
    <row r="4746" spans="2:3" x14ac:dyDescent="0.25">
      <c r="B4746" s="294">
        <v>4681</v>
      </c>
      <c r="C4746" s="295">
        <v>200.01023068570422</v>
      </c>
    </row>
    <row r="4747" spans="2:3" x14ac:dyDescent="0.25">
      <c r="B4747" s="294">
        <v>4682</v>
      </c>
      <c r="C4747" s="295">
        <v>185.80646560310885</v>
      </c>
    </row>
    <row r="4748" spans="2:3" x14ac:dyDescent="0.25">
      <c r="B4748" s="294">
        <v>4683</v>
      </c>
      <c r="C4748" s="295">
        <v>170.41732662845311</v>
      </c>
    </row>
    <row r="4749" spans="2:3" x14ac:dyDescent="0.25">
      <c r="B4749" s="294">
        <v>4684</v>
      </c>
      <c r="C4749" s="295">
        <v>159.85082091848403</v>
      </c>
    </row>
    <row r="4750" spans="2:3" x14ac:dyDescent="0.25">
      <c r="B4750" s="294">
        <v>4685</v>
      </c>
      <c r="C4750" s="295">
        <v>154.05632699683139</v>
      </c>
    </row>
    <row r="4751" spans="2:3" x14ac:dyDescent="0.25">
      <c r="B4751" s="294">
        <v>4686</v>
      </c>
      <c r="C4751" s="295">
        <v>109.51887010429134</v>
      </c>
    </row>
    <row r="4752" spans="2:3" x14ac:dyDescent="0.25">
      <c r="B4752" s="294">
        <v>4687</v>
      </c>
      <c r="C4752" s="295">
        <v>189.48345007544421</v>
      </c>
    </row>
    <row r="4753" spans="2:3" x14ac:dyDescent="0.25">
      <c r="B4753" s="294">
        <v>4688</v>
      </c>
      <c r="C4753" s="295">
        <v>140.36697745593159</v>
      </c>
    </row>
    <row r="4754" spans="2:3" x14ac:dyDescent="0.25">
      <c r="B4754" s="294">
        <v>4689</v>
      </c>
      <c r="C4754" s="295">
        <v>140.25483717069542</v>
      </c>
    </row>
    <row r="4755" spans="2:3" x14ac:dyDescent="0.25">
      <c r="B4755" s="294">
        <v>4690</v>
      </c>
      <c r="C4755" s="295">
        <v>206.77624639921751</v>
      </c>
    </row>
    <row r="4756" spans="2:3" x14ac:dyDescent="0.25">
      <c r="B4756" s="294">
        <v>4691</v>
      </c>
      <c r="C4756" s="295">
        <v>104.77861446783021</v>
      </c>
    </row>
    <row r="4757" spans="2:3" x14ac:dyDescent="0.25">
      <c r="B4757" s="294">
        <v>4692</v>
      </c>
      <c r="C4757" s="295">
        <v>113.85298850297607</v>
      </c>
    </row>
    <row r="4758" spans="2:3" x14ac:dyDescent="0.25">
      <c r="B4758" s="294">
        <v>4693</v>
      </c>
      <c r="C4758" s="295">
        <v>152.15361720667062</v>
      </c>
    </row>
    <row r="4759" spans="2:3" x14ac:dyDescent="0.25">
      <c r="B4759" s="294">
        <v>4694</v>
      </c>
      <c r="C4759" s="295">
        <v>122.29048598802029</v>
      </c>
    </row>
    <row r="4760" spans="2:3" x14ac:dyDescent="0.25">
      <c r="B4760" s="294">
        <v>4695</v>
      </c>
      <c r="C4760" s="295">
        <v>95.291380816205475</v>
      </c>
    </row>
    <row r="4761" spans="2:3" x14ac:dyDescent="0.25">
      <c r="B4761" s="294">
        <v>4696</v>
      </c>
      <c r="C4761" s="295">
        <v>195.90314807235021</v>
      </c>
    </row>
    <row r="4762" spans="2:3" x14ac:dyDescent="0.25">
      <c r="B4762" s="294">
        <v>4697</v>
      </c>
      <c r="C4762" s="295">
        <v>120.60891623455277</v>
      </c>
    </row>
    <row r="4763" spans="2:3" x14ac:dyDescent="0.25">
      <c r="B4763" s="294">
        <v>4698</v>
      </c>
      <c r="C4763" s="295">
        <v>98.411971271178061</v>
      </c>
    </row>
    <row r="4764" spans="2:3" x14ac:dyDescent="0.25">
      <c r="B4764" s="294">
        <v>4699</v>
      </c>
      <c r="C4764" s="295">
        <v>108.46418335969167</v>
      </c>
    </row>
    <row r="4765" spans="2:3" x14ac:dyDescent="0.25">
      <c r="B4765" s="294">
        <v>4700</v>
      </c>
      <c r="C4765" s="295">
        <v>158.59326575642126</v>
      </c>
    </row>
    <row r="4766" spans="2:3" x14ac:dyDescent="0.25">
      <c r="B4766" s="294">
        <v>4701</v>
      </c>
      <c r="C4766" s="295">
        <v>151.15746819798687</v>
      </c>
    </row>
    <row r="4767" spans="2:3" x14ac:dyDescent="0.25">
      <c r="B4767" s="294">
        <v>4702</v>
      </c>
      <c r="C4767" s="295">
        <v>116.97216863515364</v>
      </c>
    </row>
    <row r="4768" spans="2:3" x14ac:dyDescent="0.25">
      <c r="B4768" s="294">
        <v>4703</v>
      </c>
      <c r="C4768" s="295">
        <v>109.80720113227505</v>
      </c>
    </row>
    <row r="4769" spans="2:3" x14ac:dyDescent="0.25">
      <c r="B4769" s="294">
        <v>4704</v>
      </c>
      <c r="C4769" s="295">
        <v>142.38602058274083</v>
      </c>
    </row>
    <row r="4770" spans="2:3" x14ac:dyDescent="0.25">
      <c r="B4770" s="294">
        <v>4705</v>
      </c>
      <c r="C4770" s="295">
        <v>68.889456664131004</v>
      </c>
    </row>
    <row r="4771" spans="2:3" x14ac:dyDescent="0.25">
      <c r="B4771" s="294">
        <v>4706</v>
      </c>
      <c r="C4771" s="295">
        <v>65.780796089014288</v>
      </c>
    </row>
    <row r="4772" spans="2:3" x14ac:dyDescent="0.25">
      <c r="B4772" s="294">
        <v>4707</v>
      </c>
      <c r="C4772" s="295">
        <v>96.13971216528239</v>
      </c>
    </row>
    <row r="4773" spans="2:3" x14ac:dyDescent="0.25">
      <c r="B4773" s="294">
        <v>4708</v>
      </c>
      <c r="C4773" s="295">
        <v>115.50189918326461</v>
      </c>
    </row>
    <row r="4774" spans="2:3" x14ac:dyDescent="0.25">
      <c r="B4774" s="294">
        <v>4709</v>
      </c>
      <c r="C4774" s="295">
        <v>141.62354506926869</v>
      </c>
    </row>
    <row r="4775" spans="2:3" x14ac:dyDescent="0.25">
      <c r="B4775" s="294">
        <v>4710</v>
      </c>
      <c r="C4775" s="295">
        <v>89.476145317093199</v>
      </c>
    </row>
    <row r="4776" spans="2:3" x14ac:dyDescent="0.25">
      <c r="B4776" s="294">
        <v>4711</v>
      </c>
      <c r="C4776" s="295">
        <v>118.70594836359146</v>
      </c>
    </row>
    <row r="4777" spans="2:3" x14ac:dyDescent="0.25">
      <c r="B4777" s="294">
        <v>4712</v>
      </c>
      <c r="C4777" s="295">
        <v>157.87940588198029</v>
      </c>
    </row>
    <row r="4778" spans="2:3" x14ac:dyDescent="0.25">
      <c r="B4778" s="294">
        <v>4713</v>
      </c>
      <c r="C4778" s="295">
        <v>97.28249575568924</v>
      </c>
    </row>
    <row r="4779" spans="2:3" x14ac:dyDescent="0.25">
      <c r="B4779" s="294">
        <v>4714</v>
      </c>
      <c r="C4779" s="295">
        <v>144.86616550877505</v>
      </c>
    </row>
    <row r="4780" spans="2:3" x14ac:dyDescent="0.25">
      <c r="B4780" s="294">
        <v>4715</v>
      </c>
      <c r="C4780" s="295">
        <v>175.98968304505055</v>
      </c>
    </row>
    <row r="4781" spans="2:3" x14ac:dyDescent="0.25">
      <c r="B4781" s="294">
        <v>4716</v>
      </c>
      <c r="C4781" s="295">
        <v>107.16712674317294</v>
      </c>
    </row>
    <row r="4782" spans="2:3" x14ac:dyDescent="0.25">
      <c r="B4782" s="294">
        <v>4717</v>
      </c>
      <c r="C4782" s="295">
        <v>100.7979278926332</v>
      </c>
    </row>
    <row r="4783" spans="2:3" x14ac:dyDescent="0.25">
      <c r="B4783" s="294">
        <v>4718</v>
      </c>
      <c r="C4783" s="295">
        <v>96.935725940132983</v>
      </c>
    </row>
    <row r="4784" spans="2:3" x14ac:dyDescent="0.25">
      <c r="B4784" s="294">
        <v>4719</v>
      </c>
      <c r="C4784" s="295">
        <v>110.83364970685864</v>
      </c>
    </row>
    <row r="4785" spans="2:3" x14ac:dyDescent="0.25">
      <c r="B4785" s="294">
        <v>4720</v>
      </c>
      <c r="C4785" s="295">
        <v>125.05372834091632</v>
      </c>
    </row>
    <row r="4786" spans="2:3" x14ac:dyDescent="0.25">
      <c r="B4786" s="294">
        <v>4721</v>
      </c>
      <c r="C4786" s="295">
        <v>70.374592286665262</v>
      </c>
    </row>
    <row r="4787" spans="2:3" x14ac:dyDescent="0.25">
      <c r="B4787" s="294">
        <v>4722</v>
      </c>
      <c r="C4787" s="295">
        <v>210.77424607966663</v>
      </c>
    </row>
    <row r="4788" spans="2:3" x14ac:dyDescent="0.25">
      <c r="B4788" s="294">
        <v>4723</v>
      </c>
      <c r="C4788" s="295">
        <v>123.41688334115096</v>
      </c>
    </row>
    <row r="4789" spans="2:3" x14ac:dyDescent="0.25">
      <c r="B4789" s="294">
        <v>4724</v>
      </c>
      <c r="C4789" s="295">
        <v>122.38727995002343</v>
      </c>
    </row>
    <row r="4790" spans="2:3" x14ac:dyDescent="0.25">
      <c r="B4790" s="294">
        <v>4725</v>
      </c>
      <c r="C4790" s="295">
        <v>123.87604046598963</v>
      </c>
    </row>
    <row r="4791" spans="2:3" x14ac:dyDescent="0.25">
      <c r="B4791" s="294">
        <v>4726</v>
      </c>
      <c r="C4791" s="295">
        <v>120.44381253089267</v>
      </c>
    </row>
    <row r="4792" spans="2:3" x14ac:dyDescent="0.25">
      <c r="B4792" s="294">
        <v>4727</v>
      </c>
      <c r="C4792" s="295">
        <v>109.58611389038461</v>
      </c>
    </row>
    <row r="4793" spans="2:3" x14ac:dyDescent="0.25">
      <c r="B4793" s="294">
        <v>4728</v>
      </c>
      <c r="C4793" s="295">
        <v>132.75624801495297</v>
      </c>
    </row>
    <row r="4794" spans="2:3" x14ac:dyDescent="0.25">
      <c r="B4794" s="294">
        <v>4729</v>
      </c>
      <c r="C4794" s="295">
        <v>124.20385716413804</v>
      </c>
    </row>
    <row r="4795" spans="2:3" x14ac:dyDescent="0.25">
      <c r="B4795" s="294">
        <v>4730</v>
      </c>
      <c r="C4795" s="295">
        <v>186.33566117341024</v>
      </c>
    </row>
    <row r="4796" spans="2:3" x14ac:dyDescent="0.25">
      <c r="B4796" s="294">
        <v>4731</v>
      </c>
      <c r="C4796" s="295">
        <v>134.06278228678553</v>
      </c>
    </row>
    <row r="4797" spans="2:3" x14ac:dyDescent="0.25">
      <c r="B4797" s="294">
        <v>4732</v>
      </c>
      <c r="C4797" s="295">
        <v>93.393361030831926</v>
      </c>
    </row>
    <row r="4798" spans="2:3" x14ac:dyDescent="0.25">
      <c r="B4798" s="294">
        <v>4733</v>
      </c>
      <c r="C4798" s="295">
        <v>141.03079428204364</v>
      </c>
    </row>
    <row r="4799" spans="2:3" x14ac:dyDescent="0.25">
      <c r="B4799" s="294">
        <v>4734</v>
      </c>
      <c r="C4799" s="295">
        <v>75.393537689653002</v>
      </c>
    </row>
    <row r="4800" spans="2:3" x14ac:dyDescent="0.25">
      <c r="B4800" s="294">
        <v>4735</v>
      </c>
      <c r="C4800" s="295">
        <v>97.751963199955028</v>
      </c>
    </row>
    <row r="4801" spans="2:3" x14ac:dyDescent="0.25">
      <c r="B4801" s="294">
        <v>4736</v>
      </c>
      <c r="C4801" s="295">
        <v>97.085037266785264</v>
      </c>
    </row>
    <row r="4802" spans="2:3" x14ac:dyDescent="0.25">
      <c r="B4802" s="294">
        <v>4737</v>
      </c>
      <c r="C4802" s="295">
        <v>86.136605380540715</v>
      </c>
    </row>
    <row r="4803" spans="2:3" x14ac:dyDescent="0.25">
      <c r="B4803" s="294">
        <v>4738</v>
      </c>
      <c r="C4803" s="295">
        <v>122.70146107508675</v>
      </c>
    </row>
    <row r="4804" spans="2:3" x14ac:dyDescent="0.25">
      <c r="B4804" s="294">
        <v>4739</v>
      </c>
      <c r="C4804" s="295">
        <v>82.958656763156227</v>
      </c>
    </row>
    <row r="4805" spans="2:3" x14ac:dyDescent="0.25">
      <c r="B4805" s="294">
        <v>4740</v>
      </c>
      <c r="C4805" s="295">
        <v>129.21287462014664</v>
      </c>
    </row>
    <row r="4806" spans="2:3" x14ac:dyDescent="0.25">
      <c r="B4806" s="294">
        <v>4741</v>
      </c>
      <c r="C4806" s="295">
        <v>131.97198185141272</v>
      </c>
    </row>
    <row r="4807" spans="2:3" x14ac:dyDescent="0.25">
      <c r="B4807" s="294">
        <v>4742</v>
      </c>
      <c r="C4807" s="295">
        <v>96.295074952358306</v>
      </c>
    </row>
    <row r="4808" spans="2:3" x14ac:dyDescent="0.25">
      <c r="B4808" s="294">
        <v>4743</v>
      </c>
      <c r="C4808" s="295">
        <v>153.56919855558783</v>
      </c>
    </row>
    <row r="4809" spans="2:3" x14ac:dyDescent="0.25">
      <c r="B4809" s="294">
        <v>4744</v>
      </c>
      <c r="C4809" s="295">
        <v>140.41426853158347</v>
      </c>
    </row>
    <row r="4810" spans="2:3" x14ac:dyDescent="0.25">
      <c r="B4810" s="294">
        <v>4745</v>
      </c>
      <c r="C4810" s="295">
        <v>147.51394122641091</v>
      </c>
    </row>
    <row r="4811" spans="2:3" x14ac:dyDescent="0.25">
      <c r="B4811" s="294">
        <v>4746</v>
      </c>
      <c r="C4811" s="295">
        <v>158.00111350276012</v>
      </c>
    </row>
    <row r="4812" spans="2:3" x14ac:dyDescent="0.25">
      <c r="B4812" s="294">
        <v>4747</v>
      </c>
      <c r="C4812" s="295">
        <v>121.74828278235559</v>
      </c>
    </row>
    <row r="4813" spans="2:3" x14ac:dyDescent="0.25">
      <c r="B4813" s="294">
        <v>4748</v>
      </c>
      <c r="C4813" s="295">
        <v>131.60474636889879</v>
      </c>
    </row>
    <row r="4814" spans="2:3" x14ac:dyDescent="0.25">
      <c r="B4814" s="294">
        <v>4749</v>
      </c>
      <c r="C4814" s="295">
        <v>172.27221253463421</v>
      </c>
    </row>
    <row r="4815" spans="2:3" x14ac:dyDescent="0.25">
      <c r="B4815" s="294">
        <v>4750</v>
      </c>
      <c r="C4815" s="295">
        <v>87.16546354731841</v>
      </c>
    </row>
    <row r="4816" spans="2:3" x14ac:dyDescent="0.25">
      <c r="B4816" s="294">
        <v>4751</v>
      </c>
      <c r="C4816" s="295">
        <v>87.593370516040423</v>
      </c>
    </row>
    <row r="4817" spans="2:3" x14ac:dyDescent="0.25">
      <c r="B4817" s="294">
        <v>4752</v>
      </c>
      <c r="C4817" s="295">
        <v>155.75719993010733</v>
      </c>
    </row>
    <row r="4818" spans="2:3" x14ac:dyDescent="0.25">
      <c r="B4818" s="294">
        <v>4753</v>
      </c>
      <c r="C4818" s="295">
        <v>139.50681321991044</v>
      </c>
    </row>
    <row r="4819" spans="2:3" x14ac:dyDescent="0.25">
      <c r="B4819" s="294">
        <v>4754</v>
      </c>
      <c r="C4819" s="295">
        <v>152.54203029919665</v>
      </c>
    </row>
    <row r="4820" spans="2:3" x14ac:dyDescent="0.25">
      <c r="B4820" s="294">
        <v>4755</v>
      </c>
      <c r="C4820" s="295">
        <v>109.31150671449775</v>
      </c>
    </row>
    <row r="4821" spans="2:3" x14ac:dyDescent="0.25">
      <c r="B4821" s="294">
        <v>4756</v>
      </c>
      <c r="C4821" s="295">
        <v>89.44085660497764</v>
      </c>
    </row>
    <row r="4822" spans="2:3" x14ac:dyDescent="0.25">
      <c r="B4822" s="294">
        <v>4757</v>
      </c>
      <c r="C4822" s="295">
        <v>129.2292200033533</v>
      </c>
    </row>
    <row r="4823" spans="2:3" x14ac:dyDescent="0.25">
      <c r="B4823" s="294">
        <v>4758</v>
      </c>
      <c r="C4823" s="295">
        <v>94.646901673790666</v>
      </c>
    </row>
    <row r="4824" spans="2:3" x14ac:dyDescent="0.25">
      <c r="B4824" s="294">
        <v>4759</v>
      </c>
      <c r="C4824" s="295">
        <v>143.66743232053614</v>
      </c>
    </row>
    <row r="4825" spans="2:3" x14ac:dyDescent="0.25">
      <c r="B4825" s="294">
        <v>4760</v>
      </c>
      <c r="C4825" s="295">
        <v>115.53692209159732</v>
      </c>
    </row>
    <row r="4826" spans="2:3" x14ac:dyDescent="0.25">
      <c r="B4826" s="294">
        <v>4761</v>
      </c>
      <c r="C4826" s="295">
        <v>86.013734445011323</v>
      </c>
    </row>
    <row r="4827" spans="2:3" x14ac:dyDescent="0.25">
      <c r="B4827" s="294">
        <v>4762</v>
      </c>
      <c r="C4827" s="295">
        <v>172.69727396547052</v>
      </c>
    </row>
    <row r="4828" spans="2:3" x14ac:dyDescent="0.25">
      <c r="B4828" s="294">
        <v>4763</v>
      </c>
      <c r="C4828" s="295">
        <v>122.09816657135372</v>
      </c>
    </row>
    <row r="4829" spans="2:3" x14ac:dyDescent="0.25">
      <c r="B4829" s="294">
        <v>4764</v>
      </c>
      <c r="C4829" s="295">
        <v>161.82966172017063</v>
      </c>
    </row>
    <row r="4830" spans="2:3" x14ac:dyDescent="0.25">
      <c r="B4830" s="294">
        <v>4765</v>
      </c>
      <c r="C4830" s="295">
        <v>92.053413979399551</v>
      </c>
    </row>
    <row r="4831" spans="2:3" x14ac:dyDescent="0.25">
      <c r="B4831" s="294">
        <v>4766</v>
      </c>
      <c r="C4831" s="295">
        <v>89.156262309095112</v>
      </c>
    </row>
    <row r="4832" spans="2:3" x14ac:dyDescent="0.25">
      <c r="B4832" s="294">
        <v>4767</v>
      </c>
      <c r="C4832" s="295">
        <v>118.46849332832591</v>
      </c>
    </row>
    <row r="4833" spans="2:3" x14ac:dyDescent="0.25">
      <c r="B4833" s="294">
        <v>4768</v>
      </c>
      <c r="C4833" s="295">
        <v>139.31907736293948</v>
      </c>
    </row>
    <row r="4834" spans="2:3" x14ac:dyDescent="0.25">
      <c r="B4834" s="294">
        <v>4769</v>
      </c>
      <c r="C4834" s="295">
        <v>159.15575304214065</v>
      </c>
    </row>
    <row r="4835" spans="2:3" x14ac:dyDescent="0.25">
      <c r="B4835" s="294">
        <v>4770</v>
      </c>
      <c r="C4835" s="295">
        <v>138.62778589599694</v>
      </c>
    </row>
    <row r="4836" spans="2:3" x14ac:dyDescent="0.25">
      <c r="B4836" s="294">
        <v>4771</v>
      </c>
      <c r="C4836" s="295">
        <v>96.738565526871795</v>
      </c>
    </row>
    <row r="4837" spans="2:3" x14ac:dyDescent="0.25">
      <c r="B4837" s="294">
        <v>4772</v>
      </c>
      <c r="C4837" s="295">
        <v>182.96982394519205</v>
      </c>
    </row>
    <row r="4838" spans="2:3" x14ac:dyDescent="0.25">
      <c r="B4838" s="294">
        <v>4773</v>
      </c>
      <c r="C4838" s="295">
        <v>92.405670215080335</v>
      </c>
    </row>
    <row r="4839" spans="2:3" x14ac:dyDescent="0.25">
      <c r="B4839" s="294">
        <v>4774</v>
      </c>
      <c r="C4839" s="295">
        <v>154.76247331968912</v>
      </c>
    </row>
    <row r="4840" spans="2:3" x14ac:dyDescent="0.25">
      <c r="B4840" s="294">
        <v>4775</v>
      </c>
      <c r="C4840" s="295">
        <v>128.99467134244156</v>
      </c>
    </row>
    <row r="4841" spans="2:3" x14ac:dyDescent="0.25">
      <c r="B4841" s="294">
        <v>4776</v>
      </c>
      <c r="C4841" s="295">
        <v>110.99362502341188</v>
      </c>
    </row>
    <row r="4842" spans="2:3" x14ac:dyDescent="0.25">
      <c r="B4842" s="294">
        <v>4777</v>
      </c>
      <c r="C4842" s="295">
        <v>121.65010841472309</v>
      </c>
    </row>
    <row r="4843" spans="2:3" x14ac:dyDescent="0.25">
      <c r="B4843" s="294">
        <v>4778</v>
      </c>
      <c r="C4843" s="295">
        <v>75.09153820574673</v>
      </c>
    </row>
    <row r="4844" spans="2:3" x14ac:dyDescent="0.25">
      <c r="B4844" s="294">
        <v>4779</v>
      </c>
      <c r="C4844" s="295">
        <v>124.41850021313077</v>
      </c>
    </row>
    <row r="4845" spans="2:3" x14ac:dyDescent="0.25">
      <c r="B4845" s="294">
        <v>4780</v>
      </c>
      <c r="C4845" s="295">
        <v>100.49197795933699</v>
      </c>
    </row>
    <row r="4846" spans="2:3" x14ac:dyDescent="0.25">
      <c r="B4846" s="294">
        <v>4781</v>
      </c>
      <c r="C4846" s="295">
        <v>101.81229883919268</v>
      </c>
    </row>
    <row r="4847" spans="2:3" x14ac:dyDescent="0.25">
      <c r="B4847" s="294">
        <v>4782</v>
      </c>
      <c r="C4847" s="295">
        <v>122.58255080768983</v>
      </c>
    </row>
    <row r="4848" spans="2:3" x14ac:dyDescent="0.25">
      <c r="B4848" s="294">
        <v>4783</v>
      </c>
      <c r="C4848" s="295">
        <v>151.06646576499082</v>
      </c>
    </row>
    <row r="4849" spans="2:3" x14ac:dyDescent="0.25">
      <c r="B4849" s="294">
        <v>4784</v>
      </c>
      <c r="C4849" s="295">
        <v>149.77558212420223</v>
      </c>
    </row>
    <row r="4850" spans="2:3" x14ac:dyDescent="0.25">
      <c r="B4850" s="294">
        <v>4785</v>
      </c>
      <c r="C4850" s="295">
        <v>128.73499272867929</v>
      </c>
    </row>
    <row r="4851" spans="2:3" x14ac:dyDescent="0.25">
      <c r="B4851" s="294">
        <v>4786</v>
      </c>
      <c r="C4851" s="295">
        <v>140.88592344231355</v>
      </c>
    </row>
    <row r="4852" spans="2:3" x14ac:dyDescent="0.25">
      <c r="B4852" s="294">
        <v>4787</v>
      </c>
      <c r="C4852" s="295">
        <v>124.43297044946875</v>
      </c>
    </row>
    <row r="4853" spans="2:3" x14ac:dyDescent="0.25">
      <c r="B4853" s="294">
        <v>4788</v>
      </c>
      <c r="C4853" s="295">
        <v>110.95931587584167</v>
      </c>
    </row>
    <row r="4854" spans="2:3" x14ac:dyDescent="0.25">
      <c r="B4854" s="294">
        <v>4789</v>
      </c>
      <c r="C4854" s="295">
        <v>117.58215548457635</v>
      </c>
    </row>
    <row r="4855" spans="2:3" x14ac:dyDescent="0.25">
      <c r="B4855" s="294">
        <v>4790</v>
      </c>
      <c r="C4855" s="295">
        <v>125.99980913196102</v>
      </c>
    </row>
    <row r="4856" spans="2:3" x14ac:dyDescent="0.25">
      <c r="B4856" s="294">
        <v>4791</v>
      </c>
      <c r="C4856" s="295">
        <v>96.257214909612458</v>
      </c>
    </row>
    <row r="4857" spans="2:3" x14ac:dyDescent="0.25">
      <c r="B4857" s="294">
        <v>4792</v>
      </c>
      <c r="C4857" s="295">
        <v>92.246057939582471</v>
      </c>
    </row>
    <row r="4858" spans="2:3" x14ac:dyDescent="0.25">
      <c r="B4858" s="294">
        <v>4793</v>
      </c>
      <c r="C4858" s="295">
        <v>181.68192881563652</v>
      </c>
    </row>
    <row r="4859" spans="2:3" x14ac:dyDescent="0.25">
      <c r="B4859" s="294">
        <v>4794</v>
      </c>
      <c r="C4859" s="295">
        <v>170.88163170941189</v>
      </c>
    </row>
    <row r="4860" spans="2:3" x14ac:dyDescent="0.25">
      <c r="B4860" s="294">
        <v>4795</v>
      </c>
      <c r="C4860" s="295">
        <v>119.99636281544939</v>
      </c>
    </row>
    <row r="4861" spans="2:3" x14ac:dyDescent="0.25">
      <c r="B4861" s="294">
        <v>4796</v>
      </c>
      <c r="C4861" s="295">
        <v>205.96649269270711</v>
      </c>
    </row>
    <row r="4862" spans="2:3" x14ac:dyDescent="0.25">
      <c r="B4862" s="294">
        <v>4797</v>
      </c>
      <c r="C4862" s="295">
        <v>75.757072644057502</v>
      </c>
    </row>
    <row r="4863" spans="2:3" x14ac:dyDescent="0.25">
      <c r="B4863" s="294">
        <v>4798</v>
      </c>
      <c r="C4863" s="295">
        <v>137.18239307683839</v>
      </c>
    </row>
    <row r="4864" spans="2:3" x14ac:dyDescent="0.25">
      <c r="B4864" s="294">
        <v>4799</v>
      </c>
      <c r="C4864" s="295">
        <v>95.837450556427555</v>
      </c>
    </row>
    <row r="4865" spans="2:3" x14ac:dyDescent="0.25">
      <c r="B4865" s="294">
        <v>4800</v>
      </c>
      <c r="C4865" s="295">
        <v>116.75652344671263</v>
      </c>
    </row>
    <row r="4866" spans="2:3" x14ac:dyDescent="0.25">
      <c r="B4866" s="294">
        <v>4801</v>
      </c>
      <c r="C4866" s="295">
        <v>102.34118292608363</v>
      </c>
    </row>
    <row r="4867" spans="2:3" x14ac:dyDescent="0.25">
      <c r="B4867" s="294">
        <v>4802</v>
      </c>
      <c r="C4867" s="295">
        <v>165.87887029699169</v>
      </c>
    </row>
    <row r="4868" spans="2:3" x14ac:dyDescent="0.25">
      <c r="B4868" s="294">
        <v>4803</v>
      </c>
      <c r="C4868" s="295">
        <v>136.79677875476494</v>
      </c>
    </row>
    <row r="4869" spans="2:3" x14ac:dyDescent="0.25">
      <c r="B4869" s="294">
        <v>4804</v>
      </c>
      <c r="C4869" s="295">
        <v>112.04001781707979</v>
      </c>
    </row>
    <row r="4870" spans="2:3" x14ac:dyDescent="0.25">
      <c r="B4870" s="294">
        <v>4805</v>
      </c>
      <c r="C4870" s="295">
        <v>92.051540288597522</v>
      </c>
    </row>
    <row r="4871" spans="2:3" x14ac:dyDescent="0.25">
      <c r="B4871" s="294">
        <v>4806</v>
      </c>
      <c r="C4871" s="295">
        <v>161.13406750461425</v>
      </c>
    </row>
    <row r="4872" spans="2:3" x14ac:dyDescent="0.25">
      <c r="B4872" s="294">
        <v>4807</v>
      </c>
      <c r="C4872" s="295">
        <v>88.999490347747667</v>
      </c>
    </row>
    <row r="4873" spans="2:3" x14ac:dyDescent="0.25">
      <c r="B4873" s="294">
        <v>4808</v>
      </c>
      <c r="C4873" s="295">
        <v>153.72442701630138</v>
      </c>
    </row>
    <row r="4874" spans="2:3" x14ac:dyDescent="0.25">
      <c r="B4874" s="294">
        <v>4809</v>
      </c>
      <c r="C4874" s="295">
        <v>92.837079023237408</v>
      </c>
    </row>
    <row r="4875" spans="2:3" x14ac:dyDescent="0.25">
      <c r="B4875" s="294">
        <v>4810</v>
      </c>
      <c r="C4875" s="295">
        <v>145.19625644837308</v>
      </c>
    </row>
    <row r="4876" spans="2:3" x14ac:dyDescent="0.25">
      <c r="B4876" s="294">
        <v>4811</v>
      </c>
      <c r="C4876" s="295">
        <v>125.30880910697836</v>
      </c>
    </row>
    <row r="4877" spans="2:3" x14ac:dyDescent="0.25">
      <c r="B4877" s="294">
        <v>4812</v>
      </c>
      <c r="C4877" s="295">
        <v>217.64016997767007</v>
      </c>
    </row>
    <row r="4878" spans="2:3" x14ac:dyDescent="0.25">
      <c r="B4878" s="294">
        <v>4813</v>
      </c>
      <c r="C4878" s="295">
        <v>155.44417305276835</v>
      </c>
    </row>
    <row r="4879" spans="2:3" x14ac:dyDescent="0.25">
      <c r="B4879" s="294">
        <v>4814</v>
      </c>
      <c r="C4879" s="295">
        <v>130.71804088521233</v>
      </c>
    </row>
    <row r="4880" spans="2:3" x14ac:dyDescent="0.25">
      <c r="B4880" s="294">
        <v>4815</v>
      </c>
      <c r="C4880" s="295">
        <v>130.23460040558635</v>
      </c>
    </row>
    <row r="4881" spans="2:3" x14ac:dyDescent="0.25">
      <c r="B4881" s="294">
        <v>4816</v>
      </c>
      <c r="C4881" s="295">
        <v>178.95631742836122</v>
      </c>
    </row>
    <row r="4882" spans="2:3" x14ac:dyDescent="0.25">
      <c r="B4882" s="294">
        <v>4817</v>
      </c>
      <c r="C4882" s="295">
        <v>92.911732032368462</v>
      </c>
    </row>
    <row r="4883" spans="2:3" x14ac:dyDescent="0.25">
      <c r="B4883" s="294">
        <v>4818</v>
      </c>
      <c r="C4883" s="295">
        <v>157.45269414189625</v>
      </c>
    </row>
    <row r="4884" spans="2:3" x14ac:dyDescent="0.25">
      <c r="B4884" s="294">
        <v>4819</v>
      </c>
      <c r="C4884" s="295">
        <v>91.026800971481137</v>
      </c>
    </row>
    <row r="4885" spans="2:3" x14ac:dyDescent="0.25">
      <c r="B4885" s="294">
        <v>4820</v>
      </c>
      <c r="C4885" s="295">
        <v>185.70262088794192</v>
      </c>
    </row>
    <row r="4886" spans="2:3" x14ac:dyDescent="0.25">
      <c r="B4886" s="294">
        <v>4821</v>
      </c>
      <c r="C4886" s="295">
        <v>130.753284889138</v>
      </c>
    </row>
    <row r="4887" spans="2:3" x14ac:dyDescent="0.25">
      <c r="B4887" s="294">
        <v>4822</v>
      </c>
      <c r="C4887" s="295">
        <v>186.91252593650177</v>
      </c>
    </row>
    <row r="4888" spans="2:3" x14ac:dyDescent="0.25">
      <c r="B4888" s="294">
        <v>4823</v>
      </c>
      <c r="C4888" s="295">
        <v>98.251830179202116</v>
      </c>
    </row>
    <row r="4889" spans="2:3" x14ac:dyDescent="0.25">
      <c r="B4889" s="294">
        <v>4824</v>
      </c>
      <c r="C4889" s="295">
        <v>146.21984844301892</v>
      </c>
    </row>
    <row r="4890" spans="2:3" x14ac:dyDescent="0.25">
      <c r="B4890" s="294">
        <v>4825</v>
      </c>
      <c r="C4890" s="295">
        <v>116.22039398962683</v>
      </c>
    </row>
    <row r="4891" spans="2:3" x14ac:dyDescent="0.25">
      <c r="B4891" s="294">
        <v>4826</v>
      </c>
      <c r="C4891" s="295">
        <v>102.66213078078221</v>
      </c>
    </row>
    <row r="4892" spans="2:3" x14ac:dyDescent="0.25">
      <c r="B4892" s="294">
        <v>4827</v>
      </c>
      <c r="C4892" s="295">
        <v>112.29769420614134</v>
      </c>
    </row>
    <row r="4893" spans="2:3" x14ac:dyDescent="0.25">
      <c r="B4893" s="294">
        <v>4828</v>
      </c>
      <c r="C4893" s="295">
        <v>79.900303017300672</v>
      </c>
    </row>
    <row r="4894" spans="2:3" x14ac:dyDescent="0.25">
      <c r="B4894" s="294">
        <v>4829</v>
      </c>
      <c r="C4894" s="295">
        <v>69.765034996292655</v>
      </c>
    </row>
    <row r="4895" spans="2:3" x14ac:dyDescent="0.25">
      <c r="B4895" s="294">
        <v>4830</v>
      </c>
      <c r="C4895" s="295">
        <v>157.24750187361349</v>
      </c>
    </row>
    <row r="4896" spans="2:3" x14ac:dyDescent="0.25">
      <c r="B4896" s="294">
        <v>4831</v>
      </c>
      <c r="C4896" s="295">
        <v>88.487786769686409</v>
      </c>
    </row>
    <row r="4897" spans="2:3" x14ac:dyDescent="0.25">
      <c r="B4897" s="294">
        <v>4832</v>
      </c>
      <c r="C4897" s="295">
        <v>141.26527948282805</v>
      </c>
    </row>
    <row r="4898" spans="2:3" x14ac:dyDescent="0.25">
      <c r="B4898" s="294">
        <v>4833</v>
      </c>
      <c r="C4898" s="295">
        <v>193.50729576331017</v>
      </c>
    </row>
    <row r="4899" spans="2:3" x14ac:dyDescent="0.25">
      <c r="B4899" s="294">
        <v>4834</v>
      </c>
      <c r="C4899" s="295">
        <v>109.31054214761281</v>
      </c>
    </row>
    <row r="4900" spans="2:3" x14ac:dyDescent="0.25">
      <c r="B4900" s="294">
        <v>4835</v>
      </c>
      <c r="C4900" s="295">
        <v>115.81117331097857</v>
      </c>
    </row>
    <row r="4901" spans="2:3" x14ac:dyDescent="0.25">
      <c r="B4901" s="294">
        <v>4836</v>
      </c>
      <c r="C4901" s="295">
        <v>163.62403664935107</v>
      </c>
    </row>
    <row r="4902" spans="2:3" x14ac:dyDescent="0.25">
      <c r="B4902" s="294">
        <v>4837</v>
      </c>
      <c r="C4902" s="295">
        <v>96.53370463399024</v>
      </c>
    </row>
    <row r="4903" spans="2:3" x14ac:dyDescent="0.25">
      <c r="B4903" s="294">
        <v>4838</v>
      </c>
      <c r="C4903" s="295">
        <v>154.76156238266785</v>
      </c>
    </row>
    <row r="4904" spans="2:3" x14ac:dyDescent="0.25">
      <c r="B4904" s="294">
        <v>4839</v>
      </c>
      <c r="C4904" s="295">
        <v>143.29956752569751</v>
      </c>
    </row>
    <row r="4905" spans="2:3" x14ac:dyDescent="0.25">
      <c r="B4905" s="294">
        <v>4840</v>
      </c>
      <c r="C4905" s="295">
        <v>143.46840059397272</v>
      </c>
    </row>
    <row r="4906" spans="2:3" x14ac:dyDescent="0.25">
      <c r="B4906" s="294">
        <v>4841</v>
      </c>
      <c r="C4906" s="295">
        <v>121.4965782072203</v>
      </c>
    </row>
    <row r="4907" spans="2:3" x14ac:dyDescent="0.25">
      <c r="B4907" s="294">
        <v>4842</v>
      </c>
      <c r="C4907" s="295">
        <v>171.74210403164841</v>
      </c>
    </row>
    <row r="4908" spans="2:3" x14ac:dyDescent="0.25">
      <c r="B4908" s="294">
        <v>4843</v>
      </c>
      <c r="C4908" s="295">
        <v>140.59125787338354</v>
      </c>
    </row>
    <row r="4909" spans="2:3" x14ac:dyDescent="0.25">
      <c r="B4909" s="294">
        <v>4844</v>
      </c>
      <c r="C4909" s="295">
        <v>189.26770748192612</v>
      </c>
    </row>
    <row r="4910" spans="2:3" x14ac:dyDescent="0.25">
      <c r="B4910" s="294">
        <v>4845</v>
      </c>
      <c r="C4910" s="295">
        <v>148.63200257775867</v>
      </c>
    </row>
    <row r="4911" spans="2:3" x14ac:dyDescent="0.25">
      <c r="B4911" s="294">
        <v>4846</v>
      </c>
      <c r="C4911" s="295">
        <v>140.52561013246242</v>
      </c>
    </row>
    <row r="4912" spans="2:3" x14ac:dyDescent="0.25">
      <c r="B4912" s="294">
        <v>4847</v>
      </c>
      <c r="C4912" s="295">
        <v>111.06209075959609</v>
      </c>
    </row>
    <row r="4913" spans="2:3" x14ac:dyDescent="0.25">
      <c r="B4913" s="294">
        <v>4848</v>
      </c>
      <c r="C4913" s="295">
        <v>98.096520950063208</v>
      </c>
    </row>
    <row r="4914" spans="2:3" x14ac:dyDescent="0.25">
      <c r="B4914" s="294">
        <v>4849</v>
      </c>
      <c r="C4914" s="295">
        <v>167.78925784329306</v>
      </c>
    </row>
    <row r="4915" spans="2:3" x14ac:dyDescent="0.25">
      <c r="B4915" s="294">
        <v>4850</v>
      </c>
      <c r="C4915" s="295">
        <v>107.43036348364225</v>
      </c>
    </row>
    <row r="4916" spans="2:3" x14ac:dyDescent="0.25">
      <c r="B4916" s="294">
        <v>4851</v>
      </c>
      <c r="C4916" s="295">
        <v>98.497364559612862</v>
      </c>
    </row>
    <row r="4917" spans="2:3" x14ac:dyDescent="0.25">
      <c r="B4917" s="294">
        <v>4852</v>
      </c>
      <c r="C4917" s="295">
        <v>165.35056410473021</v>
      </c>
    </row>
    <row r="4918" spans="2:3" x14ac:dyDescent="0.25">
      <c r="B4918" s="294">
        <v>4853</v>
      </c>
      <c r="C4918" s="295">
        <v>71.247001641082903</v>
      </c>
    </row>
    <row r="4919" spans="2:3" x14ac:dyDescent="0.25">
      <c r="B4919" s="294">
        <v>4854</v>
      </c>
      <c r="C4919" s="295">
        <v>105.37633891674432</v>
      </c>
    </row>
    <row r="4920" spans="2:3" x14ac:dyDescent="0.25">
      <c r="B4920" s="294">
        <v>4855</v>
      </c>
      <c r="C4920" s="295">
        <v>105.45724850248558</v>
      </c>
    </row>
    <row r="4921" spans="2:3" x14ac:dyDescent="0.25">
      <c r="B4921" s="294">
        <v>4856</v>
      </c>
      <c r="C4921" s="295">
        <v>113.7438536027494</v>
      </c>
    </row>
    <row r="4922" spans="2:3" x14ac:dyDescent="0.25">
      <c r="B4922" s="294">
        <v>4857</v>
      </c>
      <c r="C4922" s="295">
        <v>101.5460529144909</v>
      </c>
    </row>
    <row r="4923" spans="2:3" x14ac:dyDescent="0.25">
      <c r="B4923" s="294">
        <v>4858</v>
      </c>
      <c r="C4923" s="295">
        <v>106.86542516405777</v>
      </c>
    </row>
    <row r="4924" spans="2:3" x14ac:dyDescent="0.25">
      <c r="B4924" s="294">
        <v>4859</v>
      </c>
      <c r="C4924" s="295">
        <v>81.031392189258014</v>
      </c>
    </row>
    <row r="4925" spans="2:3" x14ac:dyDescent="0.25">
      <c r="B4925" s="294">
        <v>4860</v>
      </c>
      <c r="C4925" s="295">
        <v>77.88388283532538</v>
      </c>
    </row>
    <row r="4926" spans="2:3" x14ac:dyDescent="0.25">
      <c r="B4926" s="294">
        <v>4861</v>
      </c>
      <c r="C4926" s="295">
        <v>129.38481384499093</v>
      </c>
    </row>
    <row r="4927" spans="2:3" x14ac:dyDescent="0.25">
      <c r="B4927" s="294">
        <v>4862</v>
      </c>
      <c r="C4927" s="295">
        <v>115.1492994333386</v>
      </c>
    </row>
    <row r="4928" spans="2:3" x14ac:dyDescent="0.25">
      <c r="B4928" s="294">
        <v>4863</v>
      </c>
      <c r="C4928" s="295">
        <v>158.88658775750406</v>
      </c>
    </row>
    <row r="4929" spans="2:3" x14ac:dyDescent="0.25">
      <c r="B4929" s="294">
        <v>4864</v>
      </c>
      <c r="C4929" s="295">
        <v>207.68234526005682</v>
      </c>
    </row>
    <row r="4930" spans="2:3" x14ac:dyDescent="0.25">
      <c r="B4930" s="294">
        <v>4865</v>
      </c>
      <c r="C4930" s="295">
        <v>142.5626544621731</v>
      </c>
    </row>
    <row r="4931" spans="2:3" x14ac:dyDescent="0.25">
      <c r="B4931" s="294">
        <v>4866</v>
      </c>
      <c r="C4931" s="295">
        <v>165.96106685014098</v>
      </c>
    </row>
    <row r="4932" spans="2:3" x14ac:dyDescent="0.25">
      <c r="B4932" s="294">
        <v>4867</v>
      </c>
      <c r="C4932" s="295">
        <v>175.80661889706425</v>
      </c>
    </row>
    <row r="4933" spans="2:3" x14ac:dyDescent="0.25">
      <c r="B4933" s="294">
        <v>4868</v>
      </c>
      <c r="C4933" s="295">
        <v>120.83305832029203</v>
      </c>
    </row>
    <row r="4934" spans="2:3" x14ac:dyDescent="0.25">
      <c r="B4934" s="294">
        <v>4869</v>
      </c>
      <c r="C4934" s="295">
        <v>135.32256139477144</v>
      </c>
    </row>
    <row r="4935" spans="2:3" x14ac:dyDescent="0.25">
      <c r="B4935" s="294">
        <v>4870</v>
      </c>
      <c r="C4935" s="295">
        <v>100.84857292658316</v>
      </c>
    </row>
    <row r="4936" spans="2:3" x14ac:dyDescent="0.25">
      <c r="B4936" s="294">
        <v>4871</v>
      </c>
      <c r="C4936" s="295">
        <v>141.18810222700574</v>
      </c>
    </row>
    <row r="4937" spans="2:3" x14ac:dyDescent="0.25">
      <c r="B4937" s="294">
        <v>4872</v>
      </c>
      <c r="C4937" s="295">
        <v>104.93266786682537</v>
      </c>
    </row>
    <row r="4938" spans="2:3" x14ac:dyDescent="0.25">
      <c r="B4938" s="294">
        <v>4873</v>
      </c>
      <c r="C4938" s="295">
        <v>95.641215362468699</v>
      </c>
    </row>
    <row r="4939" spans="2:3" x14ac:dyDescent="0.25">
      <c r="B4939" s="294">
        <v>4874</v>
      </c>
      <c r="C4939" s="295">
        <v>105.48375920415978</v>
      </c>
    </row>
    <row r="4940" spans="2:3" x14ac:dyDescent="0.25">
      <c r="B4940" s="294">
        <v>4875</v>
      </c>
      <c r="C4940" s="295">
        <v>121.52427186334407</v>
      </c>
    </row>
    <row r="4941" spans="2:3" x14ac:dyDescent="0.25">
      <c r="B4941" s="294">
        <v>4876</v>
      </c>
      <c r="C4941" s="295">
        <v>165.33375894336325</v>
      </c>
    </row>
    <row r="4942" spans="2:3" x14ac:dyDescent="0.25">
      <c r="B4942" s="294">
        <v>4877</v>
      </c>
      <c r="C4942" s="295">
        <v>125.4386802929638</v>
      </c>
    </row>
    <row r="4943" spans="2:3" x14ac:dyDescent="0.25">
      <c r="B4943" s="294">
        <v>4878</v>
      </c>
      <c r="C4943" s="295">
        <v>209.13145688870193</v>
      </c>
    </row>
    <row r="4944" spans="2:3" x14ac:dyDescent="0.25">
      <c r="B4944" s="294">
        <v>4879</v>
      </c>
      <c r="C4944" s="295">
        <v>137.63079161643674</v>
      </c>
    </row>
    <row r="4945" spans="2:3" x14ac:dyDescent="0.25">
      <c r="B4945" s="294">
        <v>4880</v>
      </c>
      <c r="C4945" s="295">
        <v>97.381853258851152</v>
      </c>
    </row>
    <row r="4946" spans="2:3" x14ac:dyDescent="0.25">
      <c r="B4946" s="294">
        <v>4881</v>
      </c>
      <c r="C4946" s="295">
        <v>128.99831637782046</v>
      </c>
    </row>
    <row r="4947" spans="2:3" x14ac:dyDescent="0.25">
      <c r="B4947" s="294">
        <v>4882</v>
      </c>
      <c r="C4947" s="295">
        <v>71.319529904487041</v>
      </c>
    </row>
    <row r="4948" spans="2:3" x14ac:dyDescent="0.25">
      <c r="B4948" s="294">
        <v>4883</v>
      </c>
      <c r="C4948" s="295">
        <v>144.50252441830321</v>
      </c>
    </row>
    <row r="4949" spans="2:3" x14ac:dyDescent="0.25">
      <c r="B4949" s="294">
        <v>4884</v>
      </c>
      <c r="C4949" s="295">
        <v>158.18092549686313</v>
      </c>
    </row>
    <row r="4950" spans="2:3" x14ac:dyDescent="0.25">
      <c r="B4950" s="294">
        <v>4885</v>
      </c>
      <c r="C4950" s="295">
        <v>80.953617166609476</v>
      </c>
    </row>
    <row r="4951" spans="2:3" x14ac:dyDescent="0.25">
      <c r="B4951" s="294">
        <v>4886</v>
      </c>
      <c r="C4951" s="295">
        <v>116.61945788160025</v>
      </c>
    </row>
    <row r="4952" spans="2:3" x14ac:dyDescent="0.25">
      <c r="B4952" s="294">
        <v>4887</v>
      </c>
      <c r="C4952" s="295">
        <v>164.79448384224702</v>
      </c>
    </row>
    <row r="4953" spans="2:3" x14ac:dyDescent="0.25">
      <c r="B4953" s="294">
        <v>4888</v>
      </c>
      <c r="C4953" s="295">
        <v>171.6167103995721</v>
      </c>
    </row>
    <row r="4954" spans="2:3" x14ac:dyDescent="0.25">
      <c r="B4954" s="294">
        <v>4889</v>
      </c>
      <c r="C4954" s="295">
        <v>79.894007447759776</v>
      </c>
    </row>
    <row r="4955" spans="2:3" x14ac:dyDescent="0.25">
      <c r="B4955" s="294">
        <v>4890</v>
      </c>
      <c r="C4955" s="295">
        <v>152.83124511321205</v>
      </c>
    </row>
    <row r="4956" spans="2:3" x14ac:dyDescent="0.25">
      <c r="B4956" s="294">
        <v>4891</v>
      </c>
      <c r="C4956" s="295">
        <v>132.20126354912793</v>
      </c>
    </row>
    <row r="4957" spans="2:3" x14ac:dyDescent="0.25">
      <c r="B4957" s="294">
        <v>4892</v>
      </c>
      <c r="C4957" s="295">
        <v>95.455389977568899</v>
      </c>
    </row>
    <row r="4958" spans="2:3" x14ac:dyDescent="0.25">
      <c r="B4958" s="294">
        <v>4893</v>
      </c>
      <c r="C4958" s="295">
        <v>107.98989388125887</v>
      </c>
    </row>
    <row r="4959" spans="2:3" x14ac:dyDescent="0.25">
      <c r="B4959" s="294">
        <v>4894</v>
      </c>
      <c r="C4959" s="295">
        <v>147.88829222051675</v>
      </c>
    </row>
    <row r="4960" spans="2:3" x14ac:dyDescent="0.25">
      <c r="B4960" s="294">
        <v>4895</v>
      </c>
      <c r="C4960" s="295">
        <v>92.523878091917567</v>
      </c>
    </row>
    <row r="4961" spans="2:3" x14ac:dyDescent="0.25">
      <c r="B4961" s="294">
        <v>4896</v>
      </c>
      <c r="C4961" s="295">
        <v>116.45362252722822</v>
      </c>
    </row>
    <row r="4962" spans="2:3" x14ac:dyDescent="0.25">
      <c r="B4962" s="294">
        <v>4897</v>
      </c>
      <c r="C4962" s="295">
        <v>138.36931732740197</v>
      </c>
    </row>
    <row r="4963" spans="2:3" x14ac:dyDescent="0.25">
      <c r="B4963" s="294">
        <v>4898</v>
      </c>
      <c r="C4963" s="295">
        <v>140.2536981366616</v>
      </c>
    </row>
    <row r="4964" spans="2:3" x14ac:dyDescent="0.25">
      <c r="B4964" s="294">
        <v>4899</v>
      </c>
      <c r="C4964" s="295">
        <v>159.59831114804001</v>
      </c>
    </row>
    <row r="4965" spans="2:3" x14ac:dyDescent="0.25">
      <c r="B4965" s="294">
        <v>4900</v>
      </c>
      <c r="C4965" s="295">
        <v>107.30736028367137</v>
      </c>
    </row>
    <row r="4966" spans="2:3" x14ac:dyDescent="0.25">
      <c r="B4966" s="294">
        <v>4901</v>
      </c>
      <c r="C4966" s="295">
        <v>105.41622790842308</v>
      </c>
    </row>
    <row r="4967" spans="2:3" x14ac:dyDescent="0.25">
      <c r="B4967" s="294">
        <v>4902</v>
      </c>
      <c r="C4967" s="295">
        <v>101.10775843508992</v>
      </c>
    </row>
    <row r="4968" spans="2:3" x14ac:dyDescent="0.25">
      <c r="B4968" s="294">
        <v>4903</v>
      </c>
      <c r="C4968" s="295">
        <v>161.9670703747687</v>
      </c>
    </row>
    <row r="4969" spans="2:3" x14ac:dyDescent="0.25">
      <c r="B4969" s="294">
        <v>4904</v>
      </c>
      <c r="C4969" s="295">
        <v>104.58264393193504</v>
      </c>
    </row>
    <row r="4970" spans="2:3" x14ac:dyDescent="0.25">
      <c r="B4970" s="294">
        <v>4905</v>
      </c>
      <c r="C4970" s="295">
        <v>70.49316087210147</v>
      </c>
    </row>
    <row r="4971" spans="2:3" x14ac:dyDescent="0.25">
      <c r="B4971" s="294">
        <v>4906</v>
      </c>
      <c r="C4971" s="295">
        <v>140.17333053480513</v>
      </c>
    </row>
    <row r="4972" spans="2:3" x14ac:dyDescent="0.25">
      <c r="B4972" s="294">
        <v>4907</v>
      </c>
      <c r="C4972" s="295">
        <v>134.42293825818143</v>
      </c>
    </row>
    <row r="4973" spans="2:3" x14ac:dyDescent="0.25">
      <c r="B4973" s="294">
        <v>4908</v>
      </c>
      <c r="C4973" s="295">
        <v>154.11052111910737</v>
      </c>
    </row>
    <row r="4974" spans="2:3" x14ac:dyDescent="0.25">
      <c r="B4974" s="294">
        <v>4909</v>
      </c>
      <c r="C4974" s="295">
        <v>130.63753678632983</v>
      </c>
    </row>
    <row r="4975" spans="2:3" x14ac:dyDescent="0.25">
      <c r="B4975" s="294">
        <v>4910</v>
      </c>
      <c r="C4975" s="295">
        <v>140.78667528357428</v>
      </c>
    </row>
    <row r="4976" spans="2:3" x14ac:dyDescent="0.25">
      <c r="B4976" s="294">
        <v>4911</v>
      </c>
      <c r="C4976" s="295">
        <v>81.325545586945736</v>
      </c>
    </row>
    <row r="4977" spans="2:3" x14ac:dyDescent="0.25">
      <c r="B4977" s="294">
        <v>4912</v>
      </c>
      <c r="C4977" s="295">
        <v>154.58891157183808</v>
      </c>
    </row>
    <row r="4978" spans="2:3" x14ac:dyDescent="0.25">
      <c r="B4978" s="294">
        <v>4913</v>
      </c>
      <c r="C4978" s="295">
        <v>124.10626980266485</v>
      </c>
    </row>
    <row r="4979" spans="2:3" x14ac:dyDescent="0.25">
      <c r="B4979" s="294">
        <v>4914</v>
      </c>
      <c r="C4979" s="295">
        <v>126.67263930117664</v>
      </c>
    </row>
    <row r="4980" spans="2:3" x14ac:dyDescent="0.25">
      <c r="B4980" s="294">
        <v>4915</v>
      </c>
      <c r="C4980" s="295">
        <v>114.34048639178469</v>
      </c>
    </row>
    <row r="4981" spans="2:3" x14ac:dyDescent="0.25">
      <c r="B4981" s="294">
        <v>4916</v>
      </c>
      <c r="C4981" s="295">
        <v>183.14192913910006</v>
      </c>
    </row>
    <row r="4982" spans="2:3" x14ac:dyDescent="0.25">
      <c r="B4982" s="294">
        <v>4917</v>
      </c>
      <c r="C4982" s="295">
        <v>115.93366406308327</v>
      </c>
    </row>
    <row r="4983" spans="2:3" x14ac:dyDescent="0.25">
      <c r="B4983" s="294">
        <v>4918</v>
      </c>
      <c r="C4983" s="295">
        <v>193.1886943686352</v>
      </c>
    </row>
    <row r="4984" spans="2:3" x14ac:dyDescent="0.25">
      <c r="B4984" s="294">
        <v>4919</v>
      </c>
      <c r="C4984" s="295">
        <v>132.51686420852465</v>
      </c>
    </row>
    <row r="4985" spans="2:3" x14ac:dyDescent="0.25">
      <c r="B4985" s="294">
        <v>4920</v>
      </c>
      <c r="C4985" s="295">
        <v>150.04197695495486</v>
      </c>
    </row>
    <row r="4986" spans="2:3" x14ac:dyDescent="0.25">
      <c r="B4986" s="294">
        <v>4921</v>
      </c>
      <c r="C4986" s="295">
        <v>156.2926243086568</v>
      </c>
    </row>
    <row r="4987" spans="2:3" x14ac:dyDescent="0.25">
      <c r="B4987" s="294">
        <v>4922</v>
      </c>
      <c r="C4987" s="295">
        <v>188.5965345570855</v>
      </c>
    </row>
    <row r="4988" spans="2:3" x14ac:dyDescent="0.25">
      <c r="B4988" s="294">
        <v>4923</v>
      </c>
      <c r="C4988" s="295">
        <v>111.26427338796199</v>
      </c>
    </row>
    <row r="4989" spans="2:3" x14ac:dyDescent="0.25">
      <c r="B4989" s="294">
        <v>4924</v>
      </c>
      <c r="C4989" s="295">
        <v>112.91309356397855</v>
      </c>
    </row>
    <row r="4990" spans="2:3" x14ac:dyDescent="0.25">
      <c r="B4990" s="294">
        <v>4925</v>
      </c>
      <c r="C4990" s="295">
        <v>114.27089662512947</v>
      </c>
    </row>
    <row r="4991" spans="2:3" x14ac:dyDescent="0.25">
      <c r="B4991" s="294">
        <v>4926</v>
      </c>
      <c r="C4991" s="295">
        <v>164.28503481945222</v>
      </c>
    </row>
    <row r="4992" spans="2:3" x14ac:dyDescent="0.25">
      <c r="B4992" s="294">
        <v>4927</v>
      </c>
      <c r="C4992" s="295">
        <v>169.13562710831604</v>
      </c>
    </row>
    <row r="4993" spans="2:3" x14ac:dyDescent="0.25">
      <c r="B4993" s="294">
        <v>4928</v>
      </c>
      <c r="C4993" s="295">
        <v>141.3462628646588</v>
      </c>
    </row>
    <row r="4994" spans="2:3" x14ac:dyDescent="0.25">
      <c r="B4994" s="294">
        <v>4929</v>
      </c>
      <c r="C4994" s="295">
        <v>124.82008685044241</v>
      </c>
    </row>
    <row r="4995" spans="2:3" x14ac:dyDescent="0.25">
      <c r="B4995" s="294">
        <v>4930</v>
      </c>
      <c r="C4995" s="295">
        <v>137.19756551642519</v>
      </c>
    </row>
    <row r="4996" spans="2:3" x14ac:dyDescent="0.25">
      <c r="B4996" s="294">
        <v>4931</v>
      </c>
      <c r="C4996" s="295">
        <v>105.14193829310742</v>
      </c>
    </row>
    <row r="4997" spans="2:3" x14ac:dyDescent="0.25">
      <c r="B4997" s="294">
        <v>4932</v>
      </c>
      <c r="C4997" s="295">
        <v>88.012030156942856</v>
      </c>
    </row>
    <row r="4998" spans="2:3" x14ac:dyDescent="0.25">
      <c r="B4998" s="294">
        <v>4933</v>
      </c>
      <c r="C4998" s="295">
        <v>170.81676734622823</v>
      </c>
    </row>
    <row r="4999" spans="2:3" x14ac:dyDescent="0.25">
      <c r="B4999" s="294">
        <v>4934</v>
      </c>
      <c r="C4999" s="295">
        <v>101.99867054092127</v>
      </c>
    </row>
    <row r="5000" spans="2:3" x14ac:dyDescent="0.25">
      <c r="B5000" s="294">
        <v>4935</v>
      </c>
      <c r="C5000" s="295">
        <v>145.82978417591525</v>
      </c>
    </row>
    <row r="5001" spans="2:3" x14ac:dyDescent="0.25">
      <c r="B5001" s="294">
        <v>4936</v>
      </c>
      <c r="C5001" s="295">
        <v>147.15549360384082</v>
      </c>
    </row>
    <row r="5002" spans="2:3" x14ac:dyDescent="0.25">
      <c r="B5002" s="294">
        <v>4937</v>
      </c>
      <c r="C5002" s="295">
        <v>131.71661315965565</v>
      </c>
    </row>
    <row r="5003" spans="2:3" x14ac:dyDescent="0.25">
      <c r="B5003" s="294">
        <v>4938</v>
      </c>
      <c r="C5003" s="295">
        <v>106.30688246500723</v>
      </c>
    </row>
    <row r="5004" spans="2:3" x14ac:dyDescent="0.25">
      <c r="B5004" s="294">
        <v>4939</v>
      </c>
      <c r="C5004" s="295">
        <v>144.747918888784</v>
      </c>
    </row>
    <row r="5005" spans="2:3" x14ac:dyDescent="0.25">
      <c r="B5005" s="294">
        <v>4940</v>
      </c>
      <c r="C5005" s="295">
        <v>197.08830013299811</v>
      </c>
    </row>
    <row r="5006" spans="2:3" x14ac:dyDescent="0.25">
      <c r="B5006" s="294">
        <v>4941</v>
      </c>
      <c r="C5006" s="295">
        <v>129.07391068676182</v>
      </c>
    </row>
    <row r="5007" spans="2:3" x14ac:dyDescent="0.25">
      <c r="B5007" s="294">
        <v>4942</v>
      </c>
      <c r="C5007" s="295">
        <v>105.81520068565931</v>
      </c>
    </row>
    <row r="5008" spans="2:3" x14ac:dyDescent="0.25">
      <c r="B5008" s="294">
        <v>4943</v>
      </c>
      <c r="C5008" s="295">
        <v>117.38368784219776</v>
      </c>
    </row>
    <row r="5009" spans="2:3" x14ac:dyDescent="0.25">
      <c r="B5009" s="294">
        <v>4944</v>
      </c>
      <c r="C5009" s="295">
        <v>199.72584957730459</v>
      </c>
    </row>
    <row r="5010" spans="2:3" x14ac:dyDescent="0.25">
      <c r="B5010" s="294">
        <v>4945</v>
      </c>
      <c r="C5010" s="295">
        <v>99.85780684257881</v>
      </c>
    </row>
    <row r="5011" spans="2:3" x14ac:dyDescent="0.25">
      <c r="B5011" s="294">
        <v>4946</v>
      </c>
      <c r="C5011" s="295">
        <v>163.96834552272222</v>
      </c>
    </row>
    <row r="5012" spans="2:3" x14ac:dyDescent="0.25">
      <c r="B5012" s="294">
        <v>4947</v>
      </c>
      <c r="C5012" s="295">
        <v>161.80155375852308</v>
      </c>
    </row>
    <row r="5013" spans="2:3" x14ac:dyDescent="0.25">
      <c r="B5013" s="294">
        <v>4948</v>
      </c>
      <c r="C5013" s="295">
        <v>152.76851794304105</v>
      </c>
    </row>
    <row r="5014" spans="2:3" x14ac:dyDescent="0.25">
      <c r="B5014" s="294">
        <v>4949</v>
      </c>
      <c r="C5014" s="295">
        <v>125.56692231441737</v>
      </c>
    </row>
    <row r="5015" spans="2:3" x14ac:dyDescent="0.25">
      <c r="B5015" s="294">
        <v>4950</v>
      </c>
      <c r="C5015" s="295">
        <v>187.98622482094902</v>
      </c>
    </row>
    <row r="5016" spans="2:3" x14ac:dyDescent="0.25">
      <c r="B5016" s="294">
        <v>4951</v>
      </c>
      <c r="C5016" s="295">
        <v>155.12567061821625</v>
      </c>
    </row>
    <row r="5017" spans="2:3" x14ac:dyDescent="0.25">
      <c r="B5017" s="294">
        <v>4952</v>
      </c>
      <c r="C5017" s="295">
        <v>131.32484585154776</v>
      </c>
    </row>
    <row r="5018" spans="2:3" x14ac:dyDescent="0.25">
      <c r="B5018" s="294">
        <v>4953</v>
      </c>
      <c r="C5018" s="295">
        <v>142.48096637432906</v>
      </c>
    </row>
    <row r="5019" spans="2:3" x14ac:dyDescent="0.25">
      <c r="B5019" s="294">
        <v>4954</v>
      </c>
      <c r="C5019" s="295">
        <v>102.83999657370629</v>
      </c>
    </row>
    <row r="5020" spans="2:3" x14ac:dyDescent="0.25">
      <c r="B5020" s="294">
        <v>4955</v>
      </c>
      <c r="C5020" s="295">
        <v>105.30408084625164</v>
      </c>
    </row>
    <row r="5021" spans="2:3" x14ac:dyDescent="0.25">
      <c r="B5021" s="294">
        <v>4956</v>
      </c>
      <c r="C5021" s="295">
        <v>161.77142214349726</v>
      </c>
    </row>
    <row r="5022" spans="2:3" x14ac:dyDescent="0.25">
      <c r="B5022" s="294">
        <v>4957</v>
      </c>
      <c r="C5022" s="295">
        <v>113.92124563569024</v>
      </c>
    </row>
    <row r="5023" spans="2:3" x14ac:dyDescent="0.25">
      <c r="B5023" s="294">
        <v>4958</v>
      </c>
      <c r="C5023" s="295">
        <v>220.00351424139203</v>
      </c>
    </row>
    <row r="5024" spans="2:3" x14ac:dyDescent="0.25">
      <c r="B5024" s="294">
        <v>4959</v>
      </c>
      <c r="C5024" s="295">
        <v>110.26411148481273</v>
      </c>
    </row>
    <row r="5025" spans="2:3" x14ac:dyDescent="0.25">
      <c r="B5025" s="294">
        <v>4960</v>
      </c>
      <c r="C5025" s="295">
        <v>153.95751805385115</v>
      </c>
    </row>
    <row r="5026" spans="2:3" x14ac:dyDescent="0.25">
      <c r="B5026" s="294">
        <v>4961</v>
      </c>
      <c r="C5026" s="295">
        <v>137.17877956909811</v>
      </c>
    </row>
    <row r="5027" spans="2:3" x14ac:dyDescent="0.25">
      <c r="B5027" s="294">
        <v>4962</v>
      </c>
      <c r="C5027" s="295">
        <v>79.295703452500931</v>
      </c>
    </row>
    <row r="5028" spans="2:3" x14ac:dyDescent="0.25">
      <c r="B5028" s="294">
        <v>4963</v>
      </c>
      <c r="C5028" s="295">
        <v>124.01511202213069</v>
      </c>
    </row>
    <row r="5029" spans="2:3" x14ac:dyDescent="0.25">
      <c r="B5029" s="294">
        <v>4964</v>
      </c>
      <c r="C5029" s="295">
        <v>121.66496212713159</v>
      </c>
    </row>
    <row r="5030" spans="2:3" x14ac:dyDescent="0.25">
      <c r="B5030" s="294">
        <v>4965</v>
      </c>
      <c r="C5030" s="295">
        <v>98.2678774044644</v>
      </c>
    </row>
    <row r="5031" spans="2:3" x14ac:dyDescent="0.25">
      <c r="B5031" s="294">
        <v>4966</v>
      </c>
      <c r="C5031" s="295">
        <v>145.77471431874704</v>
      </c>
    </row>
    <row r="5032" spans="2:3" x14ac:dyDescent="0.25">
      <c r="B5032" s="294">
        <v>4967</v>
      </c>
      <c r="C5032" s="295">
        <v>90.617464509286293</v>
      </c>
    </row>
    <row r="5033" spans="2:3" x14ac:dyDescent="0.25">
      <c r="B5033" s="294">
        <v>4968</v>
      </c>
      <c r="C5033" s="295">
        <v>192.80398056589448</v>
      </c>
    </row>
    <row r="5034" spans="2:3" x14ac:dyDescent="0.25">
      <c r="B5034" s="294">
        <v>4969</v>
      </c>
      <c r="C5034" s="295">
        <v>94.370389671947365</v>
      </c>
    </row>
    <row r="5035" spans="2:3" x14ac:dyDescent="0.25">
      <c r="B5035" s="294">
        <v>4970</v>
      </c>
      <c r="C5035" s="295">
        <v>75.103976396953314</v>
      </c>
    </row>
    <row r="5036" spans="2:3" x14ac:dyDescent="0.25">
      <c r="B5036" s="294">
        <v>4971</v>
      </c>
      <c r="C5036" s="295">
        <v>171.8601297839173</v>
      </c>
    </row>
    <row r="5037" spans="2:3" x14ac:dyDescent="0.25">
      <c r="B5037" s="294">
        <v>4972</v>
      </c>
      <c r="C5037" s="295">
        <v>157.75449344900233</v>
      </c>
    </row>
    <row r="5038" spans="2:3" x14ac:dyDescent="0.25">
      <c r="B5038" s="294">
        <v>4973</v>
      </c>
      <c r="C5038" s="295">
        <v>129.62450567634465</v>
      </c>
    </row>
    <row r="5039" spans="2:3" x14ac:dyDescent="0.25">
      <c r="B5039" s="294">
        <v>4974</v>
      </c>
      <c r="C5039" s="295">
        <v>100.73991773090194</v>
      </c>
    </row>
    <row r="5040" spans="2:3" x14ac:dyDescent="0.25">
      <c r="B5040" s="294">
        <v>4975</v>
      </c>
      <c r="C5040" s="295">
        <v>124.47508877030674</v>
      </c>
    </row>
    <row r="5041" spans="2:3" x14ac:dyDescent="0.25">
      <c r="B5041" s="294">
        <v>4976</v>
      </c>
      <c r="C5041" s="295">
        <v>68.839881178482784</v>
      </c>
    </row>
    <row r="5042" spans="2:3" x14ac:dyDescent="0.25">
      <c r="B5042" s="294">
        <v>4977</v>
      </c>
      <c r="C5042" s="295">
        <v>133.48925629373468</v>
      </c>
    </row>
    <row r="5043" spans="2:3" x14ac:dyDescent="0.25">
      <c r="B5043" s="294">
        <v>4978</v>
      </c>
      <c r="C5043" s="295">
        <v>157.79620855309491</v>
      </c>
    </row>
    <row r="5044" spans="2:3" x14ac:dyDescent="0.25">
      <c r="B5044" s="294">
        <v>4979</v>
      </c>
      <c r="C5044" s="295">
        <v>154.76955081326992</v>
      </c>
    </row>
    <row r="5045" spans="2:3" x14ac:dyDescent="0.25">
      <c r="B5045" s="294">
        <v>4980</v>
      </c>
      <c r="C5045" s="295">
        <v>93.564111843536253</v>
      </c>
    </row>
    <row r="5046" spans="2:3" x14ac:dyDescent="0.25">
      <c r="B5046" s="294">
        <v>4981</v>
      </c>
      <c r="C5046" s="295">
        <v>87.78683900005214</v>
      </c>
    </row>
    <row r="5047" spans="2:3" x14ac:dyDescent="0.25">
      <c r="B5047" s="294">
        <v>4982</v>
      </c>
      <c r="C5047" s="295">
        <v>97.852241497896642</v>
      </c>
    </row>
    <row r="5048" spans="2:3" x14ac:dyDescent="0.25">
      <c r="B5048" s="294">
        <v>4983</v>
      </c>
      <c r="C5048" s="295">
        <v>95.249878451519407</v>
      </c>
    </row>
    <row r="5049" spans="2:3" x14ac:dyDescent="0.25">
      <c r="B5049" s="294">
        <v>4984</v>
      </c>
      <c r="C5049" s="295">
        <v>103.45666737570491</v>
      </c>
    </row>
    <row r="5050" spans="2:3" x14ac:dyDescent="0.25">
      <c r="B5050" s="294">
        <v>4985</v>
      </c>
      <c r="C5050" s="295">
        <v>139.93429362241639</v>
      </c>
    </row>
    <row r="5051" spans="2:3" x14ac:dyDescent="0.25">
      <c r="B5051" s="294">
        <v>4986</v>
      </c>
      <c r="C5051" s="295">
        <v>138.50566871932767</v>
      </c>
    </row>
    <row r="5052" spans="2:3" x14ac:dyDescent="0.25">
      <c r="B5052" s="294">
        <v>4987</v>
      </c>
      <c r="C5052" s="295">
        <v>106.38945257673834</v>
      </c>
    </row>
    <row r="5053" spans="2:3" x14ac:dyDescent="0.25">
      <c r="B5053" s="294">
        <v>4988</v>
      </c>
      <c r="C5053" s="295">
        <v>181.88779891622573</v>
      </c>
    </row>
    <row r="5054" spans="2:3" x14ac:dyDescent="0.25">
      <c r="B5054" s="294">
        <v>4989</v>
      </c>
      <c r="C5054" s="295">
        <v>167.5208473542645</v>
      </c>
    </row>
    <row r="5055" spans="2:3" x14ac:dyDescent="0.25">
      <c r="B5055" s="294">
        <v>4990</v>
      </c>
      <c r="C5055" s="295">
        <v>133.28746584437982</v>
      </c>
    </row>
    <row r="5056" spans="2:3" x14ac:dyDescent="0.25">
      <c r="B5056" s="294">
        <v>4991</v>
      </c>
      <c r="C5056" s="295">
        <v>133.75027536318208</v>
      </c>
    </row>
    <row r="5057" spans="2:3" x14ac:dyDescent="0.25">
      <c r="B5057" s="294">
        <v>4992</v>
      </c>
      <c r="C5057" s="295">
        <v>142.44934675769335</v>
      </c>
    </row>
    <row r="5058" spans="2:3" x14ac:dyDescent="0.25">
      <c r="B5058" s="294">
        <v>4993</v>
      </c>
      <c r="C5058" s="295">
        <v>178.59556719047413</v>
      </c>
    </row>
    <row r="5059" spans="2:3" x14ac:dyDescent="0.25">
      <c r="B5059" s="294">
        <v>4994</v>
      </c>
      <c r="C5059" s="295">
        <v>204.13144190558131</v>
      </c>
    </row>
    <row r="5060" spans="2:3" x14ac:dyDescent="0.25">
      <c r="B5060" s="294">
        <v>4995</v>
      </c>
      <c r="C5060" s="295">
        <v>134.95441848378567</v>
      </c>
    </row>
    <row r="5061" spans="2:3" x14ac:dyDescent="0.25">
      <c r="B5061" s="294">
        <v>4996</v>
      </c>
      <c r="C5061" s="295">
        <v>118.78804868529977</v>
      </c>
    </row>
    <row r="5062" spans="2:3" x14ac:dyDescent="0.25">
      <c r="B5062" s="294">
        <v>4997</v>
      </c>
      <c r="C5062" s="295">
        <v>154.25614888072343</v>
      </c>
    </row>
    <row r="5063" spans="2:3" x14ac:dyDescent="0.25">
      <c r="B5063" s="294">
        <v>4998</v>
      </c>
      <c r="C5063" s="295">
        <v>142.75590666918924</v>
      </c>
    </row>
    <row r="5064" spans="2:3" x14ac:dyDescent="0.25">
      <c r="B5064" s="294">
        <v>4999</v>
      </c>
      <c r="C5064" s="295">
        <v>143.64229353098636</v>
      </c>
    </row>
    <row r="5065" spans="2:3" x14ac:dyDescent="0.25">
      <c r="B5065" s="294">
        <v>5000</v>
      </c>
      <c r="C5065" s="295">
        <v>106.60921104098904</v>
      </c>
    </row>
    <row r="5066" spans="2:3" x14ac:dyDescent="0.25">
      <c r="B5066" s="294">
        <v>5001</v>
      </c>
      <c r="C5066" s="295">
        <v>112.87889070600778</v>
      </c>
    </row>
    <row r="5067" spans="2:3" x14ac:dyDescent="0.25">
      <c r="B5067" s="294">
        <v>5002</v>
      </c>
      <c r="C5067" s="295">
        <v>136.96169385271514</v>
      </c>
    </row>
    <row r="5068" spans="2:3" x14ac:dyDescent="0.25">
      <c r="B5068" s="294">
        <v>5003</v>
      </c>
      <c r="C5068" s="295">
        <v>105.96066429269032</v>
      </c>
    </row>
    <row r="5069" spans="2:3" x14ac:dyDescent="0.25">
      <c r="B5069" s="294">
        <v>5004</v>
      </c>
      <c r="C5069" s="295">
        <v>116.27377905114813</v>
      </c>
    </row>
    <row r="5070" spans="2:3" x14ac:dyDescent="0.25">
      <c r="B5070" s="294">
        <v>5005</v>
      </c>
      <c r="C5070" s="295">
        <v>128.19235812317038</v>
      </c>
    </row>
    <row r="5071" spans="2:3" x14ac:dyDescent="0.25">
      <c r="B5071" s="294">
        <v>5006</v>
      </c>
      <c r="C5071" s="295">
        <v>90.978896080755106</v>
      </c>
    </row>
    <row r="5072" spans="2:3" x14ac:dyDescent="0.25">
      <c r="B5072" s="294">
        <v>5007</v>
      </c>
      <c r="C5072" s="295">
        <v>118.23848821704381</v>
      </c>
    </row>
    <row r="5073" spans="2:3" x14ac:dyDescent="0.25">
      <c r="B5073" s="294">
        <v>5008</v>
      </c>
      <c r="C5073" s="295">
        <v>103.68592033675546</v>
      </c>
    </row>
    <row r="5074" spans="2:3" x14ac:dyDescent="0.25">
      <c r="B5074" s="294">
        <v>5009</v>
      </c>
      <c r="C5074" s="295">
        <v>124.96405035164503</v>
      </c>
    </row>
    <row r="5075" spans="2:3" x14ac:dyDescent="0.25">
      <c r="B5075" s="294">
        <v>5010</v>
      </c>
      <c r="C5075" s="295">
        <v>129.9204976750126</v>
      </c>
    </row>
    <row r="5076" spans="2:3" x14ac:dyDescent="0.25">
      <c r="B5076" s="294">
        <v>5011</v>
      </c>
      <c r="C5076" s="295">
        <v>147.38677278000256</v>
      </c>
    </row>
    <row r="5077" spans="2:3" x14ac:dyDescent="0.25">
      <c r="B5077" s="294">
        <v>5012</v>
      </c>
      <c r="C5077" s="295">
        <v>141.80628674077411</v>
      </c>
    </row>
    <row r="5078" spans="2:3" x14ac:dyDescent="0.25">
      <c r="B5078" s="294">
        <v>5013</v>
      </c>
      <c r="C5078" s="295">
        <v>183.07582944698831</v>
      </c>
    </row>
    <row r="5079" spans="2:3" x14ac:dyDescent="0.25">
      <c r="B5079" s="294">
        <v>5014</v>
      </c>
      <c r="C5079" s="295">
        <v>143.43225165714227</v>
      </c>
    </row>
    <row r="5080" spans="2:3" x14ac:dyDescent="0.25">
      <c r="B5080" s="294">
        <v>5015</v>
      </c>
      <c r="C5080" s="295">
        <v>132.31164048251608</v>
      </c>
    </row>
    <row r="5081" spans="2:3" x14ac:dyDescent="0.25">
      <c r="B5081" s="294">
        <v>5016</v>
      </c>
      <c r="C5081" s="295">
        <v>142.92366472773324</v>
      </c>
    </row>
    <row r="5082" spans="2:3" x14ac:dyDescent="0.25">
      <c r="B5082" s="294">
        <v>5017</v>
      </c>
      <c r="C5082" s="295">
        <v>89.219689280961688</v>
      </c>
    </row>
    <row r="5083" spans="2:3" x14ac:dyDescent="0.25">
      <c r="B5083" s="294">
        <v>5018</v>
      </c>
      <c r="C5083" s="295">
        <v>168.95708329312419</v>
      </c>
    </row>
    <row r="5084" spans="2:3" x14ac:dyDescent="0.25">
      <c r="B5084" s="294">
        <v>5019</v>
      </c>
      <c r="C5084" s="295">
        <v>123.3277712771993</v>
      </c>
    </row>
    <row r="5085" spans="2:3" x14ac:dyDescent="0.25">
      <c r="B5085" s="294">
        <v>5020</v>
      </c>
      <c r="C5085" s="295">
        <v>122.52250214755921</v>
      </c>
    </row>
    <row r="5086" spans="2:3" x14ac:dyDescent="0.25">
      <c r="B5086" s="294">
        <v>5021</v>
      </c>
      <c r="C5086" s="295">
        <v>93.563654424818168</v>
      </c>
    </row>
    <row r="5087" spans="2:3" x14ac:dyDescent="0.25">
      <c r="B5087" s="294">
        <v>5022</v>
      </c>
      <c r="C5087" s="295">
        <v>108.53780594936174</v>
      </c>
    </row>
    <row r="5088" spans="2:3" x14ac:dyDescent="0.25">
      <c r="B5088" s="294">
        <v>5023</v>
      </c>
      <c r="C5088" s="295">
        <v>165.89905252419231</v>
      </c>
    </row>
    <row r="5089" spans="2:3" x14ac:dyDescent="0.25">
      <c r="B5089" s="294">
        <v>5024</v>
      </c>
      <c r="C5089" s="295">
        <v>113.52882881280942</v>
      </c>
    </row>
    <row r="5090" spans="2:3" x14ac:dyDescent="0.25">
      <c r="B5090" s="294">
        <v>5025</v>
      </c>
      <c r="C5090" s="295">
        <v>108.67598587667393</v>
      </c>
    </row>
    <row r="5091" spans="2:3" x14ac:dyDescent="0.25">
      <c r="B5091" s="294">
        <v>5026</v>
      </c>
      <c r="C5091" s="295">
        <v>173.8858089921155</v>
      </c>
    </row>
    <row r="5092" spans="2:3" x14ac:dyDescent="0.25">
      <c r="B5092" s="294">
        <v>5027</v>
      </c>
      <c r="C5092" s="295">
        <v>126.33879954475297</v>
      </c>
    </row>
    <row r="5093" spans="2:3" x14ac:dyDescent="0.25">
      <c r="B5093" s="294">
        <v>5028</v>
      </c>
      <c r="C5093" s="295">
        <v>98.197832760738748</v>
      </c>
    </row>
    <row r="5094" spans="2:3" x14ac:dyDescent="0.25">
      <c r="B5094" s="294">
        <v>5029</v>
      </c>
      <c r="C5094" s="295">
        <v>160.26380445174411</v>
      </c>
    </row>
    <row r="5095" spans="2:3" x14ac:dyDescent="0.25">
      <c r="B5095" s="294">
        <v>5030</v>
      </c>
      <c r="C5095" s="295">
        <v>96.707756493927349</v>
      </c>
    </row>
    <row r="5096" spans="2:3" x14ac:dyDescent="0.25">
      <c r="B5096" s="294">
        <v>5031</v>
      </c>
      <c r="C5096" s="295">
        <v>100.48504404459989</v>
      </c>
    </row>
    <row r="5097" spans="2:3" x14ac:dyDescent="0.25">
      <c r="B5097" s="294">
        <v>5032</v>
      </c>
      <c r="C5097" s="295">
        <v>135.10968794680679</v>
      </c>
    </row>
    <row r="5098" spans="2:3" x14ac:dyDescent="0.25">
      <c r="B5098" s="294">
        <v>5033</v>
      </c>
      <c r="C5098" s="295">
        <v>136.37078168498715</v>
      </c>
    </row>
    <row r="5099" spans="2:3" x14ac:dyDescent="0.25">
      <c r="B5099" s="294">
        <v>5034</v>
      </c>
      <c r="C5099" s="295">
        <v>79.391224746350176</v>
      </c>
    </row>
    <row r="5100" spans="2:3" x14ac:dyDescent="0.25">
      <c r="B5100" s="294">
        <v>5035</v>
      </c>
      <c r="C5100" s="295">
        <v>118.32228466855841</v>
      </c>
    </row>
    <row r="5101" spans="2:3" x14ac:dyDescent="0.25">
      <c r="B5101" s="294">
        <v>5036</v>
      </c>
      <c r="C5101" s="295">
        <v>102.49949343172135</v>
      </c>
    </row>
    <row r="5102" spans="2:3" x14ac:dyDescent="0.25">
      <c r="B5102" s="294">
        <v>5037</v>
      </c>
      <c r="C5102" s="295">
        <v>157.33340367569082</v>
      </c>
    </row>
    <row r="5103" spans="2:3" x14ac:dyDescent="0.25">
      <c r="B5103" s="294">
        <v>5038</v>
      </c>
      <c r="C5103" s="295">
        <v>146.14548274741406</v>
      </c>
    </row>
    <row r="5104" spans="2:3" x14ac:dyDescent="0.25">
      <c r="B5104" s="294">
        <v>5039</v>
      </c>
      <c r="C5104" s="295">
        <v>131.44550647287966</v>
      </c>
    </row>
    <row r="5105" spans="2:3" x14ac:dyDescent="0.25">
      <c r="B5105" s="294">
        <v>5040</v>
      </c>
      <c r="C5105" s="295">
        <v>164.35697459274056</v>
      </c>
    </row>
    <row r="5106" spans="2:3" x14ac:dyDescent="0.25">
      <c r="B5106" s="294">
        <v>5041</v>
      </c>
      <c r="C5106" s="295">
        <v>100.28448446601263</v>
      </c>
    </row>
    <row r="5107" spans="2:3" x14ac:dyDescent="0.25">
      <c r="B5107" s="294">
        <v>5042</v>
      </c>
      <c r="C5107" s="295">
        <v>199.03211322744852</v>
      </c>
    </row>
    <row r="5108" spans="2:3" x14ac:dyDescent="0.25">
      <c r="B5108" s="294">
        <v>5043</v>
      </c>
      <c r="C5108" s="295">
        <v>87.317012389461297</v>
      </c>
    </row>
    <row r="5109" spans="2:3" x14ac:dyDescent="0.25">
      <c r="B5109" s="294">
        <v>5044</v>
      </c>
      <c r="C5109" s="295">
        <v>126.10424209643813</v>
      </c>
    </row>
    <row r="5110" spans="2:3" x14ac:dyDescent="0.25">
      <c r="B5110" s="294">
        <v>5045</v>
      </c>
      <c r="C5110" s="295">
        <v>188.49958038082758</v>
      </c>
    </row>
    <row r="5111" spans="2:3" x14ac:dyDescent="0.25">
      <c r="B5111" s="294">
        <v>5046</v>
      </c>
      <c r="C5111" s="295">
        <v>125.60748215710244</v>
      </c>
    </row>
    <row r="5112" spans="2:3" x14ac:dyDescent="0.25">
      <c r="B5112" s="294">
        <v>5047</v>
      </c>
      <c r="C5112" s="295">
        <v>96.918586935419086</v>
      </c>
    </row>
    <row r="5113" spans="2:3" x14ac:dyDescent="0.25">
      <c r="B5113" s="294">
        <v>5048</v>
      </c>
      <c r="C5113" s="295">
        <v>123.43029243749744</v>
      </c>
    </row>
    <row r="5114" spans="2:3" x14ac:dyDescent="0.25">
      <c r="B5114" s="294">
        <v>5049</v>
      </c>
      <c r="C5114" s="295">
        <v>174.23467883034058</v>
      </c>
    </row>
    <row r="5115" spans="2:3" x14ac:dyDescent="0.25">
      <c r="B5115" s="294">
        <v>5050</v>
      </c>
      <c r="C5115" s="295">
        <v>85.049084556139022</v>
      </c>
    </row>
    <row r="5116" spans="2:3" x14ac:dyDescent="0.25">
      <c r="B5116" s="294">
        <v>5051</v>
      </c>
      <c r="C5116" s="295">
        <v>206.76289121494349</v>
      </c>
    </row>
    <row r="5117" spans="2:3" x14ac:dyDescent="0.25">
      <c r="B5117" s="294">
        <v>5052</v>
      </c>
      <c r="C5117" s="295">
        <v>122.92519385659818</v>
      </c>
    </row>
    <row r="5118" spans="2:3" x14ac:dyDescent="0.25">
      <c r="B5118" s="294">
        <v>5053</v>
      </c>
      <c r="C5118" s="295">
        <v>104.78799227085389</v>
      </c>
    </row>
    <row r="5119" spans="2:3" x14ac:dyDescent="0.25">
      <c r="B5119" s="294">
        <v>5054</v>
      </c>
      <c r="C5119" s="295">
        <v>138.24958399872338</v>
      </c>
    </row>
    <row r="5120" spans="2:3" x14ac:dyDescent="0.25">
      <c r="B5120" s="294">
        <v>5055</v>
      </c>
      <c r="C5120" s="295">
        <v>150.77870922695752</v>
      </c>
    </row>
    <row r="5121" spans="2:3" x14ac:dyDescent="0.25">
      <c r="B5121" s="294">
        <v>5056</v>
      </c>
      <c r="C5121" s="295">
        <v>125.16416743101844</v>
      </c>
    </row>
    <row r="5122" spans="2:3" x14ac:dyDescent="0.25">
      <c r="B5122" s="294">
        <v>5057</v>
      </c>
      <c r="C5122" s="295">
        <v>124.57323900266908</v>
      </c>
    </row>
    <row r="5123" spans="2:3" x14ac:dyDescent="0.25">
      <c r="B5123" s="294">
        <v>5058</v>
      </c>
      <c r="C5123" s="295">
        <v>124.55968633458021</v>
      </c>
    </row>
    <row r="5124" spans="2:3" x14ac:dyDescent="0.25">
      <c r="B5124" s="294">
        <v>5059</v>
      </c>
      <c r="C5124" s="295">
        <v>151.71416583323366</v>
      </c>
    </row>
    <row r="5125" spans="2:3" x14ac:dyDescent="0.25">
      <c r="B5125" s="294">
        <v>5060</v>
      </c>
      <c r="C5125" s="295">
        <v>107.34669651311864</v>
      </c>
    </row>
    <row r="5126" spans="2:3" x14ac:dyDescent="0.25">
      <c r="B5126" s="294">
        <v>5061</v>
      </c>
      <c r="C5126" s="295">
        <v>103.21378137223493</v>
      </c>
    </row>
    <row r="5127" spans="2:3" x14ac:dyDescent="0.25">
      <c r="B5127" s="294">
        <v>5062</v>
      </c>
      <c r="C5127" s="295">
        <v>76.564218772055909</v>
      </c>
    </row>
    <row r="5128" spans="2:3" x14ac:dyDescent="0.25">
      <c r="B5128" s="294">
        <v>5063</v>
      </c>
      <c r="C5128" s="295">
        <v>112.86634995964606</v>
      </c>
    </row>
    <row r="5129" spans="2:3" x14ac:dyDescent="0.25">
      <c r="B5129" s="294">
        <v>5064</v>
      </c>
      <c r="C5129" s="295">
        <v>94.794315057096895</v>
      </c>
    </row>
    <row r="5130" spans="2:3" x14ac:dyDescent="0.25">
      <c r="B5130" s="294">
        <v>5065</v>
      </c>
      <c r="C5130" s="295">
        <v>122.5408813283575</v>
      </c>
    </row>
    <row r="5131" spans="2:3" x14ac:dyDescent="0.25">
      <c r="B5131" s="294">
        <v>5066</v>
      </c>
      <c r="C5131" s="295">
        <v>117.08950452684316</v>
      </c>
    </row>
    <row r="5132" spans="2:3" x14ac:dyDescent="0.25">
      <c r="B5132" s="294">
        <v>5067</v>
      </c>
      <c r="C5132" s="295">
        <v>109.36627895036382</v>
      </c>
    </row>
    <row r="5133" spans="2:3" x14ac:dyDescent="0.25">
      <c r="B5133" s="294">
        <v>5068</v>
      </c>
      <c r="C5133" s="295">
        <v>110.74658604099309</v>
      </c>
    </row>
    <row r="5134" spans="2:3" x14ac:dyDescent="0.25">
      <c r="B5134" s="294">
        <v>5069</v>
      </c>
      <c r="C5134" s="295">
        <v>148.27055414236301</v>
      </c>
    </row>
    <row r="5135" spans="2:3" x14ac:dyDescent="0.25">
      <c r="B5135" s="294">
        <v>5070</v>
      </c>
      <c r="C5135" s="295">
        <v>135.12599609819119</v>
      </c>
    </row>
    <row r="5136" spans="2:3" x14ac:dyDescent="0.25">
      <c r="B5136" s="294">
        <v>5071</v>
      </c>
      <c r="C5136" s="295">
        <v>98.816477577755052</v>
      </c>
    </row>
    <row r="5137" spans="2:3" x14ac:dyDescent="0.25">
      <c r="B5137" s="294">
        <v>5072</v>
      </c>
      <c r="C5137" s="295">
        <v>124.07908461315552</v>
      </c>
    </row>
    <row r="5138" spans="2:3" x14ac:dyDescent="0.25">
      <c r="B5138" s="294">
        <v>5073</v>
      </c>
      <c r="C5138" s="295">
        <v>103.99032131239352</v>
      </c>
    </row>
    <row r="5139" spans="2:3" x14ac:dyDescent="0.25">
      <c r="B5139" s="294">
        <v>5074</v>
      </c>
      <c r="C5139" s="295">
        <v>115.49959583800444</v>
      </c>
    </row>
    <row r="5140" spans="2:3" x14ac:dyDescent="0.25">
      <c r="B5140" s="294">
        <v>5075</v>
      </c>
      <c r="C5140" s="295">
        <v>192.84911778164738</v>
      </c>
    </row>
    <row r="5141" spans="2:3" x14ac:dyDescent="0.25">
      <c r="B5141" s="294">
        <v>5076</v>
      </c>
      <c r="C5141" s="295">
        <v>105.41769441508843</v>
      </c>
    </row>
    <row r="5142" spans="2:3" x14ac:dyDescent="0.25">
      <c r="B5142" s="294">
        <v>5077</v>
      </c>
      <c r="C5142" s="295">
        <v>108.82119897569328</v>
      </c>
    </row>
    <row r="5143" spans="2:3" x14ac:dyDescent="0.25">
      <c r="B5143" s="294">
        <v>5078</v>
      </c>
      <c r="C5143" s="295">
        <v>142.28866653933102</v>
      </c>
    </row>
    <row r="5144" spans="2:3" x14ac:dyDescent="0.25">
      <c r="B5144" s="294">
        <v>5079</v>
      </c>
      <c r="C5144" s="295">
        <v>112.27988778747928</v>
      </c>
    </row>
    <row r="5145" spans="2:3" x14ac:dyDescent="0.25">
      <c r="B5145" s="294">
        <v>5080</v>
      </c>
      <c r="C5145" s="295">
        <v>147.13380032835565</v>
      </c>
    </row>
    <row r="5146" spans="2:3" x14ac:dyDescent="0.25">
      <c r="B5146" s="294">
        <v>5081</v>
      </c>
      <c r="C5146" s="295">
        <v>157.20403323738179</v>
      </c>
    </row>
    <row r="5147" spans="2:3" x14ac:dyDescent="0.25">
      <c r="B5147" s="294">
        <v>5082</v>
      </c>
      <c r="C5147" s="295">
        <v>67.201114710723843</v>
      </c>
    </row>
    <row r="5148" spans="2:3" x14ac:dyDescent="0.25">
      <c r="B5148" s="294">
        <v>5083</v>
      </c>
      <c r="C5148" s="295">
        <v>94.313571549577944</v>
      </c>
    </row>
    <row r="5149" spans="2:3" x14ac:dyDescent="0.25">
      <c r="B5149" s="294">
        <v>5084</v>
      </c>
      <c r="C5149" s="295">
        <v>90.313048154135402</v>
      </c>
    </row>
    <row r="5150" spans="2:3" x14ac:dyDescent="0.25">
      <c r="B5150" s="294">
        <v>5085</v>
      </c>
      <c r="C5150" s="295">
        <v>88.670872265586326</v>
      </c>
    </row>
    <row r="5151" spans="2:3" x14ac:dyDescent="0.25">
      <c r="B5151" s="294">
        <v>5086</v>
      </c>
      <c r="C5151" s="295">
        <v>190.92419040028369</v>
      </c>
    </row>
    <row r="5152" spans="2:3" x14ac:dyDescent="0.25">
      <c r="B5152" s="294">
        <v>5087</v>
      </c>
      <c r="C5152" s="295">
        <v>147.88318532584537</v>
      </c>
    </row>
    <row r="5153" spans="2:3" x14ac:dyDescent="0.25">
      <c r="B5153" s="294">
        <v>5088</v>
      </c>
      <c r="C5153" s="295">
        <v>122.63908681536662</v>
      </c>
    </row>
    <row r="5154" spans="2:3" x14ac:dyDescent="0.25">
      <c r="B5154" s="294">
        <v>5089</v>
      </c>
      <c r="C5154" s="295">
        <v>94.823512150617262</v>
      </c>
    </row>
    <row r="5155" spans="2:3" x14ac:dyDescent="0.25">
      <c r="B5155" s="294">
        <v>5090</v>
      </c>
      <c r="C5155" s="295">
        <v>97.136862165404324</v>
      </c>
    </row>
    <row r="5156" spans="2:3" x14ac:dyDescent="0.25">
      <c r="B5156" s="294">
        <v>5091</v>
      </c>
      <c r="C5156" s="295">
        <v>140.42693039050059</v>
      </c>
    </row>
    <row r="5157" spans="2:3" x14ac:dyDescent="0.25">
      <c r="B5157" s="294">
        <v>5092</v>
      </c>
      <c r="C5157" s="295">
        <v>73.579221724420904</v>
      </c>
    </row>
    <row r="5158" spans="2:3" x14ac:dyDescent="0.25">
      <c r="B5158" s="294">
        <v>5093</v>
      </c>
      <c r="C5158" s="295">
        <v>164.87866788580942</v>
      </c>
    </row>
    <row r="5159" spans="2:3" x14ac:dyDescent="0.25">
      <c r="B5159" s="294">
        <v>5094</v>
      </c>
      <c r="C5159" s="295">
        <v>99.578510041257942</v>
      </c>
    </row>
    <row r="5160" spans="2:3" x14ac:dyDescent="0.25">
      <c r="B5160" s="294">
        <v>5095</v>
      </c>
      <c r="C5160" s="295">
        <v>156.53336648327357</v>
      </c>
    </row>
    <row r="5161" spans="2:3" x14ac:dyDescent="0.25">
      <c r="B5161" s="294">
        <v>5096</v>
      </c>
      <c r="C5161" s="295">
        <v>168.88642857639772</v>
      </c>
    </row>
    <row r="5162" spans="2:3" x14ac:dyDescent="0.25">
      <c r="B5162" s="294">
        <v>5097</v>
      </c>
      <c r="C5162" s="295">
        <v>111.11017703761178</v>
      </c>
    </row>
    <row r="5163" spans="2:3" x14ac:dyDescent="0.25">
      <c r="B5163" s="294">
        <v>5098</v>
      </c>
      <c r="C5163" s="295">
        <v>139.16760702960977</v>
      </c>
    </row>
    <row r="5164" spans="2:3" x14ac:dyDescent="0.25">
      <c r="B5164" s="294">
        <v>5099</v>
      </c>
      <c r="C5164" s="295">
        <v>121.1955062557235</v>
      </c>
    </row>
    <row r="5165" spans="2:3" x14ac:dyDescent="0.25">
      <c r="B5165" s="294">
        <v>5100</v>
      </c>
      <c r="C5165" s="295">
        <v>103.15239225140819</v>
      </c>
    </row>
    <row r="5166" spans="2:3" x14ac:dyDescent="0.25">
      <c r="B5166" s="294">
        <v>5101</v>
      </c>
      <c r="C5166" s="295">
        <v>133.05723679136835</v>
      </c>
    </row>
    <row r="5167" spans="2:3" x14ac:dyDescent="0.25">
      <c r="B5167" s="294">
        <v>5102</v>
      </c>
      <c r="C5167" s="295">
        <v>151.87718130419705</v>
      </c>
    </row>
    <row r="5168" spans="2:3" x14ac:dyDescent="0.25">
      <c r="B5168" s="294">
        <v>5103</v>
      </c>
      <c r="C5168" s="295">
        <v>108.17520874934732</v>
      </c>
    </row>
    <row r="5169" spans="2:3" x14ac:dyDescent="0.25">
      <c r="B5169" s="294">
        <v>5104</v>
      </c>
      <c r="C5169" s="295">
        <v>180.52458051792371</v>
      </c>
    </row>
    <row r="5170" spans="2:3" x14ac:dyDescent="0.25">
      <c r="B5170" s="294">
        <v>5105</v>
      </c>
      <c r="C5170" s="295">
        <v>139.14894503587203</v>
      </c>
    </row>
    <row r="5171" spans="2:3" x14ac:dyDescent="0.25">
      <c r="B5171" s="294">
        <v>5106</v>
      </c>
      <c r="C5171" s="295">
        <v>97.098460829583544</v>
      </c>
    </row>
    <row r="5172" spans="2:3" x14ac:dyDescent="0.25">
      <c r="B5172" s="294">
        <v>5107</v>
      </c>
      <c r="C5172" s="295">
        <v>115.36860224465849</v>
      </c>
    </row>
    <row r="5173" spans="2:3" x14ac:dyDescent="0.25">
      <c r="B5173" s="294">
        <v>5108</v>
      </c>
      <c r="C5173" s="295">
        <v>119.94622003862156</v>
      </c>
    </row>
    <row r="5174" spans="2:3" x14ac:dyDescent="0.25">
      <c r="B5174" s="294">
        <v>5109</v>
      </c>
      <c r="C5174" s="295">
        <v>139.9561956131059</v>
      </c>
    </row>
    <row r="5175" spans="2:3" x14ac:dyDescent="0.25">
      <c r="B5175" s="294">
        <v>5110</v>
      </c>
      <c r="C5175" s="295">
        <v>98.296404300019532</v>
      </c>
    </row>
    <row r="5176" spans="2:3" x14ac:dyDescent="0.25">
      <c r="B5176" s="294">
        <v>5111</v>
      </c>
      <c r="C5176" s="295">
        <v>156.87679718387454</v>
      </c>
    </row>
    <row r="5177" spans="2:3" x14ac:dyDescent="0.25">
      <c r="B5177" s="294">
        <v>5112</v>
      </c>
      <c r="C5177" s="295">
        <v>82.409145860209648</v>
      </c>
    </row>
    <row r="5178" spans="2:3" x14ac:dyDescent="0.25">
      <c r="B5178" s="294">
        <v>5113</v>
      </c>
      <c r="C5178" s="295">
        <v>179.86251197009528</v>
      </c>
    </row>
    <row r="5179" spans="2:3" x14ac:dyDescent="0.25">
      <c r="B5179" s="294">
        <v>5114</v>
      </c>
      <c r="C5179" s="295">
        <v>111.1290030033947</v>
      </c>
    </row>
    <row r="5180" spans="2:3" x14ac:dyDescent="0.25">
      <c r="B5180" s="294">
        <v>5115</v>
      </c>
      <c r="C5180" s="295">
        <v>166.72735936427068</v>
      </c>
    </row>
    <row r="5181" spans="2:3" x14ac:dyDescent="0.25">
      <c r="B5181" s="294">
        <v>5116</v>
      </c>
      <c r="C5181" s="295">
        <v>140.97226299194779</v>
      </c>
    </row>
    <row r="5182" spans="2:3" x14ac:dyDescent="0.25">
      <c r="B5182" s="294">
        <v>5117</v>
      </c>
      <c r="C5182" s="295">
        <v>90.990202437164882</v>
      </c>
    </row>
    <row r="5183" spans="2:3" x14ac:dyDescent="0.25">
      <c r="B5183" s="294">
        <v>5118</v>
      </c>
      <c r="C5183" s="295">
        <v>126.00037689742628</v>
      </c>
    </row>
    <row r="5184" spans="2:3" x14ac:dyDescent="0.25">
      <c r="B5184" s="294">
        <v>5119</v>
      </c>
      <c r="C5184" s="295">
        <v>141.79941593428651</v>
      </c>
    </row>
    <row r="5185" spans="2:3" x14ac:dyDescent="0.25">
      <c r="B5185" s="294">
        <v>5120</v>
      </c>
      <c r="C5185" s="295">
        <v>89.710647299065087</v>
      </c>
    </row>
    <row r="5186" spans="2:3" x14ac:dyDescent="0.25">
      <c r="B5186" s="294">
        <v>5121</v>
      </c>
      <c r="C5186" s="295">
        <v>87.974119550790874</v>
      </c>
    </row>
    <row r="5187" spans="2:3" x14ac:dyDescent="0.25">
      <c r="B5187" s="294">
        <v>5122</v>
      </c>
      <c r="C5187" s="295">
        <v>112.01539838783845</v>
      </c>
    </row>
    <row r="5188" spans="2:3" x14ac:dyDescent="0.25">
      <c r="B5188" s="294">
        <v>5123</v>
      </c>
      <c r="C5188" s="295">
        <v>77.173192233591919</v>
      </c>
    </row>
    <row r="5189" spans="2:3" x14ac:dyDescent="0.25">
      <c r="B5189" s="294">
        <v>5124</v>
      </c>
      <c r="C5189" s="295">
        <v>125.63072880844913</v>
      </c>
    </row>
    <row r="5190" spans="2:3" x14ac:dyDescent="0.25">
      <c r="B5190" s="294">
        <v>5125</v>
      </c>
      <c r="C5190" s="295">
        <v>172.85419401544212</v>
      </c>
    </row>
    <row r="5191" spans="2:3" x14ac:dyDescent="0.25">
      <c r="B5191" s="294">
        <v>5126</v>
      </c>
      <c r="C5191" s="295">
        <v>92.841234335856925</v>
      </c>
    </row>
    <row r="5192" spans="2:3" x14ac:dyDescent="0.25">
      <c r="B5192" s="294">
        <v>5127</v>
      </c>
      <c r="C5192" s="295">
        <v>100.94729718747931</v>
      </c>
    </row>
    <row r="5193" spans="2:3" x14ac:dyDescent="0.25">
      <c r="B5193" s="294">
        <v>5128</v>
      </c>
      <c r="C5193" s="295">
        <v>101.8945934938819</v>
      </c>
    </row>
    <row r="5194" spans="2:3" x14ac:dyDescent="0.25">
      <c r="B5194" s="294">
        <v>5129</v>
      </c>
      <c r="C5194" s="295">
        <v>107.2605639827562</v>
      </c>
    </row>
    <row r="5195" spans="2:3" x14ac:dyDescent="0.25">
      <c r="B5195" s="294">
        <v>5130</v>
      </c>
      <c r="C5195" s="295">
        <v>169.80275469688723</v>
      </c>
    </row>
    <row r="5196" spans="2:3" x14ac:dyDescent="0.25">
      <c r="B5196" s="294">
        <v>5131</v>
      </c>
      <c r="C5196" s="295">
        <v>123.06223452987058</v>
      </c>
    </row>
    <row r="5197" spans="2:3" x14ac:dyDescent="0.25">
      <c r="B5197" s="294">
        <v>5132</v>
      </c>
      <c r="C5197" s="295">
        <v>125.17294620004925</v>
      </c>
    </row>
    <row r="5198" spans="2:3" x14ac:dyDescent="0.25">
      <c r="B5198" s="294">
        <v>5133</v>
      </c>
      <c r="C5198" s="295">
        <v>159.31951927360694</v>
      </c>
    </row>
    <row r="5199" spans="2:3" x14ac:dyDescent="0.25">
      <c r="B5199" s="294">
        <v>5134</v>
      </c>
      <c r="C5199" s="295">
        <v>175.49696524441424</v>
      </c>
    </row>
    <row r="5200" spans="2:3" x14ac:dyDescent="0.25">
      <c r="B5200" s="294">
        <v>5135</v>
      </c>
      <c r="C5200" s="295">
        <v>142.86825932763452</v>
      </c>
    </row>
    <row r="5201" spans="2:3" x14ac:dyDescent="0.25">
      <c r="B5201" s="294">
        <v>5136</v>
      </c>
      <c r="C5201" s="295">
        <v>117.13035225352657</v>
      </c>
    </row>
    <row r="5202" spans="2:3" x14ac:dyDescent="0.25">
      <c r="B5202" s="294">
        <v>5137</v>
      </c>
      <c r="C5202" s="295">
        <v>135.9528714556597</v>
      </c>
    </row>
    <row r="5203" spans="2:3" x14ac:dyDescent="0.25">
      <c r="B5203" s="294">
        <v>5138</v>
      </c>
      <c r="C5203" s="295">
        <v>122.22321259145968</v>
      </c>
    </row>
    <row r="5204" spans="2:3" x14ac:dyDescent="0.25">
      <c r="B5204" s="294">
        <v>5139</v>
      </c>
      <c r="C5204" s="295">
        <v>74.509968049211551</v>
      </c>
    </row>
    <row r="5205" spans="2:3" x14ac:dyDescent="0.25">
      <c r="B5205" s="294">
        <v>5140</v>
      </c>
      <c r="C5205" s="295">
        <v>104.51862452115199</v>
      </c>
    </row>
    <row r="5206" spans="2:3" x14ac:dyDescent="0.25">
      <c r="B5206" s="294">
        <v>5141</v>
      </c>
      <c r="C5206" s="295">
        <v>194.13145213757048</v>
      </c>
    </row>
    <row r="5207" spans="2:3" x14ac:dyDescent="0.25">
      <c r="B5207" s="294">
        <v>5142</v>
      </c>
      <c r="C5207" s="295">
        <v>126.69389971445537</v>
      </c>
    </row>
    <row r="5208" spans="2:3" x14ac:dyDescent="0.25">
      <c r="B5208" s="294">
        <v>5143</v>
      </c>
      <c r="C5208" s="295">
        <v>157.09950701571665</v>
      </c>
    </row>
    <row r="5209" spans="2:3" x14ac:dyDescent="0.25">
      <c r="B5209" s="294">
        <v>5144</v>
      </c>
      <c r="C5209" s="295">
        <v>155.02114068457135</v>
      </c>
    </row>
    <row r="5210" spans="2:3" x14ac:dyDescent="0.25">
      <c r="B5210" s="294">
        <v>5145</v>
      </c>
      <c r="C5210" s="295">
        <v>140.91706765146532</v>
      </c>
    </row>
    <row r="5211" spans="2:3" x14ac:dyDescent="0.25">
      <c r="B5211" s="294">
        <v>5146</v>
      </c>
      <c r="C5211" s="295">
        <v>131.03456128600101</v>
      </c>
    </row>
    <row r="5212" spans="2:3" x14ac:dyDescent="0.25">
      <c r="B5212" s="294">
        <v>5147</v>
      </c>
      <c r="C5212" s="295">
        <v>79.357996676716951</v>
      </c>
    </row>
    <row r="5213" spans="2:3" x14ac:dyDescent="0.25">
      <c r="B5213" s="294">
        <v>5148</v>
      </c>
      <c r="C5213" s="295">
        <v>71.562236143053852</v>
      </c>
    </row>
    <row r="5214" spans="2:3" x14ac:dyDescent="0.25">
      <c r="B5214" s="294">
        <v>5149</v>
      </c>
      <c r="C5214" s="295">
        <v>137.97241097314122</v>
      </c>
    </row>
    <row r="5215" spans="2:3" x14ac:dyDescent="0.25">
      <c r="B5215" s="294">
        <v>5150</v>
      </c>
      <c r="C5215" s="295">
        <v>153.6293871419214</v>
      </c>
    </row>
    <row r="5216" spans="2:3" x14ac:dyDescent="0.25">
      <c r="B5216" s="294">
        <v>5151</v>
      </c>
      <c r="C5216" s="295">
        <v>130.72337611029468</v>
      </c>
    </row>
    <row r="5217" spans="2:3" x14ac:dyDescent="0.25">
      <c r="B5217" s="294">
        <v>5152</v>
      </c>
      <c r="C5217" s="295">
        <v>210.8113197805576</v>
      </c>
    </row>
    <row r="5218" spans="2:3" x14ac:dyDescent="0.25">
      <c r="B5218" s="294">
        <v>5153</v>
      </c>
      <c r="C5218" s="295">
        <v>158.44970820444826</v>
      </c>
    </row>
    <row r="5219" spans="2:3" x14ac:dyDescent="0.25">
      <c r="B5219" s="294">
        <v>5154</v>
      </c>
      <c r="C5219" s="295">
        <v>155.16634728924367</v>
      </c>
    </row>
    <row r="5220" spans="2:3" x14ac:dyDescent="0.25">
      <c r="B5220" s="294">
        <v>5155</v>
      </c>
      <c r="C5220" s="295">
        <v>81.562345342399738</v>
      </c>
    </row>
    <row r="5221" spans="2:3" x14ac:dyDescent="0.25">
      <c r="B5221" s="294">
        <v>5156</v>
      </c>
      <c r="C5221" s="295">
        <v>128.10130122040886</v>
      </c>
    </row>
    <row r="5222" spans="2:3" x14ac:dyDescent="0.25">
      <c r="B5222" s="294">
        <v>5157</v>
      </c>
      <c r="C5222" s="295">
        <v>142.63239764777234</v>
      </c>
    </row>
    <row r="5223" spans="2:3" x14ac:dyDescent="0.25">
      <c r="B5223" s="294">
        <v>5158</v>
      </c>
      <c r="C5223" s="295">
        <v>77.924712486083237</v>
      </c>
    </row>
    <row r="5224" spans="2:3" x14ac:dyDescent="0.25">
      <c r="B5224" s="294">
        <v>5159</v>
      </c>
      <c r="C5224" s="295">
        <v>113.01514319562611</v>
      </c>
    </row>
    <row r="5225" spans="2:3" x14ac:dyDescent="0.25">
      <c r="B5225" s="294">
        <v>5160</v>
      </c>
      <c r="C5225" s="295">
        <v>75.586682094961361</v>
      </c>
    </row>
    <row r="5226" spans="2:3" x14ac:dyDescent="0.25">
      <c r="B5226" s="294">
        <v>5161</v>
      </c>
      <c r="C5226" s="295">
        <v>191.20296374647424</v>
      </c>
    </row>
    <row r="5227" spans="2:3" x14ac:dyDescent="0.25">
      <c r="B5227" s="294">
        <v>5162</v>
      </c>
      <c r="C5227" s="295">
        <v>93.677845387588377</v>
      </c>
    </row>
    <row r="5228" spans="2:3" x14ac:dyDescent="0.25">
      <c r="B5228" s="294">
        <v>5163</v>
      </c>
      <c r="C5228" s="295">
        <v>163.63527119880331</v>
      </c>
    </row>
    <row r="5229" spans="2:3" x14ac:dyDescent="0.25">
      <c r="B5229" s="294">
        <v>5164</v>
      </c>
      <c r="C5229" s="295">
        <v>109.66089200285953</v>
      </c>
    </row>
    <row r="5230" spans="2:3" x14ac:dyDescent="0.25">
      <c r="B5230" s="294">
        <v>5165</v>
      </c>
      <c r="C5230" s="295">
        <v>170.57337095756827</v>
      </c>
    </row>
    <row r="5231" spans="2:3" x14ac:dyDescent="0.25">
      <c r="B5231" s="294">
        <v>5166</v>
      </c>
      <c r="C5231" s="295">
        <v>198.72977472297637</v>
      </c>
    </row>
    <row r="5232" spans="2:3" x14ac:dyDescent="0.25">
      <c r="B5232" s="294">
        <v>5167</v>
      </c>
      <c r="C5232" s="295">
        <v>148.23827592497278</v>
      </c>
    </row>
    <row r="5233" spans="2:3" x14ac:dyDescent="0.25">
      <c r="B5233" s="294">
        <v>5168</v>
      </c>
      <c r="C5233" s="295">
        <v>160.72390145269048</v>
      </c>
    </row>
    <row r="5234" spans="2:3" x14ac:dyDescent="0.25">
      <c r="B5234" s="294">
        <v>5169</v>
      </c>
      <c r="C5234" s="295">
        <v>138.8063287076431</v>
      </c>
    </row>
    <row r="5235" spans="2:3" x14ac:dyDescent="0.25">
      <c r="B5235" s="294">
        <v>5170</v>
      </c>
      <c r="C5235" s="295">
        <v>140.51354281037823</v>
      </c>
    </row>
    <row r="5236" spans="2:3" x14ac:dyDescent="0.25">
      <c r="B5236" s="294">
        <v>5171</v>
      </c>
      <c r="C5236" s="295">
        <v>137.86092101867024</v>
      </c>
    </row>
    <row r="5237" spans="2:3" x14ac:dyDescent="0.25">
      <c r="B5237" s="294">
        <v>5172</v>
      </c>
      <c r="C5237" s="295">
        <v>99.017252955335877</v>
      </c>
    </row>
    <row r="5238" spans="2:3" x14ac:dyDescent="0.25">
      <c r="B5238" s="294">
        <v>5173</v>
      </c>
      <c r="C5238" s="295">
        <v>102.04026522826973</v>
      </c>
    </row>
    <row r="5239" spans="2:3" x14ac:dyDescent="0.25">
      <c r="B5239" s="294">
        <v>5174</v>
      </c>
      <c r="C5239" s="295">
        <v>145.00353246844992</v>
      </c>
    </row>
    <row r="5240" spans="2:3" x14ac:dyDescent="0.25">
      <c r="B5240" s="294">
        <v>5175</v>
      </c>
      <c r="C5240" s="295">
        <v>134.99409386817393</v>
      </c>
    </row>
    <row r="5241" spans="2:3" x14ac:dyDescent="0.25">
      <c r="B5241" s="294">
        <v>5176</v>
      </c>
      <c r="C5241" s="295">
        <v>122.98512306611502</v>
      </c>
    </row>
    <row r="5242" spans="2:3" x14ac:dyDescent="0.25">
      <c r="B5242" s="294">
        <v>5177</v>
      </c>
      <c r="C5242" s="295">
        <v>128.99957442178356</v>
      </c>
    </row>
    <row r="5243" spans="2:3" x14ac:dyDescent="0.25">
      <c r="B5243" s="294">
        <v>5178</v>
      </c>
      <c r="C5243" s="295">
        <v>113.87138368494934</v>
      </c>
    </row>
    <row r="5244" spans="2:3" x14ac:dyDescent="0.25">
      <c r="B5244" s="294">
        <v>5179</v>
      </c>
      <c r="C5244" s="295">
        <v>132.85582655194582</v>
      </c>
    </row>
    <row r="5245" spans="2:3" x14ac:dyDescent="0.25">
      <c r="B5245" s="294">
        <v>5180</v>
      </c>
      <c r="C5245" s="295">
        <v>103.57801162636065</v>
      </c>
    </row>
    <row r="5246" spans="2:3" x14ac:dyDescent="0.25">
      <c r="B5246" s="294">
        <v>5181</v>
      </c>
      <c r="C5246" s="295">
        <v>157.9387887393639</v>
      </c>
    </row>
    <row r="5247" spans="2:3" x14ac:dyDescent="0.25">
      <c r="B5247" s="294">
        <v>5182</v>
      </c>
      <c r="C5247" s="295">
        <v>149.01018097655734</v>
      </c>
    </row>
    <row r="5248" spans="2:3" x14ac:dyDescent="0.25">
      <c r="B5248" s="294">
        <v>5183</v>
      </c>
      <c r="C5248" s="295">
        <v>102.1528532646133</v>
      </c>
    </row>
    <row r="5249" spans="2:3" x14ac:dyDescent="0.25">
      <c r="B5249" s="294">
        <v>5184</v>
      </c>
      <c r="C5249" s="295">
        <v>188.91437798772895</v>
      </c>
    </row>
    <row r="5250" spans="2:3" x14ac:dyDescent="0.25">
      <c r="B5250" s="294">
        <v>5185</v>
      </c>
      <c r="C5250" s="295">
        <v>178.04147534515528</v>
      </c>
    </row>
    <row r="5251" spans="2:3" x14ac:dyDescent="0.25">
      <c r="B5251" s="294">
        <v>5186</v>
      </c>
      <c r="C5251" s="295">
        <v>182.67745423524337</v>
      </c>
    </row>
    <row r="5252" spans="2:3" x14ac:dyDescent="0.25">
      <c r="B5252" s="294">
        <v>5187</v>
      </c>
      <c r="C5252" s="295">
        <v>94.643104298765692</v>
      </c>
    </row>
    <row r="5253" spans="2:3" x14ac:dyDescent="0.25">
      <c r="B5253" s="294">
        <v>5188</v>
      </c>
      <c r="C5253" s="295">
        <v>128.51796038269123</v>
      </c>
    </row>
    <row r="5254" spans="2:3" x14ac:dyDescent="0.25">
      <c r="B5254" s="294">
        <v>5189</v>
      </c>
      <c r="C5254" s="295">
        <v>137.64416570367428</v>
      </c>
    </row>
    <row r="5255" spans="2:3" x14ac:dyDescent="0.25">
      <c r="B5255" s="294">
        <v>5190</v>
      </c>
      <c r="C5255" s="295">
        <v>156.49898573036526</v>
      </c>
    </row>
    <row r="5256" spans="2:3" x14ac:dyDescent="0.25">
      <c r="B5256" s="294">
        <v>5191</v>
      </c>
      <c r="C5256" s="295">
        <v>159.41582025249963</v>
      </c>
    </row>
    <row r="5257" spans="2:3" x14ac:dyDescent="0.25">
      <c r="B5257" s="294">
        <v>5192</v>
      </c>
      <c r="C5257" s="295">
        <v>102.64048688529491</v>
      </c>
    </row>
    <row r="5258" spans="2:3" x14ac:dyDescent="0.25">
      <c r="B5258" s="294">
        <v>5193</v>
      </c>
      <c r="C5258" s="295">
        <v>119.09619670220775</v>
      </c>
    </row>
    <row r="5259" spans="2:3" x14ac:dyDescent="0.25">
      <c r="B5259" s="294">
        <v>5194</v>
      </c>
      <c r="C5259" s="295">
        <v>198.89050302653533</v>
      </c>
    </row>
    <row r="5260" spans="2:3" x14ac:dyDescent="0.25">
      <c r="B5260" s="294">
        <v>5195</v>
      </c>
      <c r="C5260" s="295">
        <v>115.49690539445402</v>
      </c>
    </row>
    <row r="5261" spans="2:3" x14ac:dyDescent="0.25">
      <c r="B5261" s="294">
        <v>5196</v>
      </c>
      <c r="C5261" s="295">
        <v>117.40615857597143</v>
      </c>
    </row>
    <row r="5262" spans="2:3" x14ac:dyDescent="0.25">
      <c r="B5262" s="294">
        <v>5197</v>
      </c>
      <c r="C5262" s="295">
        <v>111.40860524768389</v>
      </c>
    </row>
    <row r="5263" spans="2:3" x14ac:dyDescent="0.25">
      <c r="B5263" s="294">
        <v>5198</v>
      </c>
      <c r="C5263" s="295">
        <v>112.51539467599025</v>
      </c>
    </row>
    <row r="5264" spans="2:3" x14ac:dyDescent="0.25">
      <c r="B5264" s="294">
        <v>5199</v>
      </c>
      <c r="C5264" s="295">
        <v>127.39027997922847</v>
      </c>
    </row>
    <row r="5265" spans="2:3" x14ac:dyDescent="0.25">
      <c r="B5265" s="294">
        <v>5200</v>
      </c>
      <c r="C5265" s="295">
        <v>142.20438344584571</v>
      </c>
    </row>
    <row r="5266" spans="2:3" x14ac:dyDescent="0.25">
      <c r="B5266" s="294">
        <v>5201</v>
      </c>
      <c r="C5266" s="295">
        <v>167.6476235943301</v>
      </c>
    </row>
    <row r="5267" spans="2:3" x14ac:dyDescent="0.25">
      <c r="B5267" s="294">
        <v>5202</v>
      </c>
      <c r="C5267" s="295">
        <v>133.57232256799804</v>
      </c>
    </row>
    <row r="5268" spans="2:3" x14ac:dyDescent="0.25">
      <c r="B5268" s="294">
        <v>5203</v>
      </c>
      <c r="C5268" s="295">
        <v>132.41986828828081</v>
      </c>
    </row>
    <row r="5269" spans="2:3" x14ac:dyDescent="0.25">
      <c r="B5269" s="294">
        <v>5204</v>
      </c>
      <c r="C5269" s="295">
        <v>197.357918223984</v>
      </c>
    </row>
    <row r="5270" spans="2:3" x14ac:dyDescent="0.25">
      <c r="B5270" s="294">
        <v>5205</v>
      </c>
      <c r="C5270" s="295">
        <v>136.66694171167219</v>
      </c>
    </row>
    <row r="5271" spans="2:3" x14ac:dyDescent="0.25">
      <c r="B5271" s="294">
        <v>5206</v>
      </c>
      <c r="C5271" s="295">
        <v>104.08045528203237</v>
      </c>
    </row>
    <row r="5272" spans="2:3" x14ac:dyDescent="0.25">
      <c r="B5272" s="294">
        <v>5207</v>
      </c>
      <c r="C5272" s="295">
        <v>120.14951990149902</v>
      </c>
    </row>
    <row r="5273" spans="2:3" x14ac:dyDescent="0.25">
      <c r="B5273" s="294">
        <v>5208</v>
      </c>
      <c r="C5273" s="295">
        <v>97.731685304402419</v>
      </c>
    </row>
    <row r="5274" spans="2:3" x14ac:dyDescent="0.25">
      <c r="B5274" s="294">
        <v>5209</v>
      </c>
      <c r="C5274" s="295">
        <v>80.699946966974167</v>
      </c>
    </row>
    <row r="5275" spans="2:3" x14ac:dyDescent="0.25">
      <c r="B5275" s="294">
        <v>5210</v>
      </c>
      <c r="C5275" s="295">
        <v>126.09500106249131</v>
      </c>
    </row>
    <row r="5276" spans="2:3" x14ac:dyDescent="0.25">
      <c r="B5276" s="294">
        <v>5211</v>
      </c>
      <c r="C5276" s="295">
        <v>125.3663802033951</v>
      </c>
    </row>
    <row r="5277" spans="2:3" x14ac:dyDescent="0.25">
      <c r="B5277" s="294">
        <v>5212</v>
      </c>
      <c r="C5277" s="295">
        <v>140.26712368745569</v>
      </c>
    </row>
    <row r="5278" spans="2:3" x14ac:dyDescent="0.25">
      <c r="B5278" s="294">
        <v>5213</v>
      </c>
      <c r="C5278" s="295">
        <v>130.36666735633548</v>
      </c>
    </row>
    <row r="5279" spans="2:3" x14ac:dyDescent="0.25">
      <c r="B5279" s="294">
        <v>5214</v>
      </c>
      <c r="C5279" s="295">
        <v>153.3260806937308</v>
      </c>
    </row>
    <row r="5280" spans="2:3" x14ac:dyDescent="0.25">
      <c r="B5280" s="294">
        <v>5215</v>
      </c>
      <c r="C5280" s="295">
        <v>150.98110098045265</v>
      </c>
    </row>
    <row r="5281" spans="2:3" x14ac:dyDescent="0.25">
      <c r="B5281" s="294">
        <v>5216</v>
      </c>
      <c r="C5281" s="295">
        <v>214.11662674654403</v>
      </c>
    </row>
    <row r="5282" spans="2:3" x14ac:dyDescent="0.25">
      <c r="B5282" s="294">
        <v>5217</v>
      </c>
      <c r="C5282" s="295">
        <v>96.396278317894598</v>
      </c>
    </row>
    <row r="5283" spans="2:3" x14ac:dyDescent="0.25">
      <c r="B5283" s="294">
        <v>5218</v>
      </c>
      <c r="C5283" s="295">
        <v>125.14115702013152</v>
      </c>
    </row>
    <row r="5284" spans="2:3" x14ac:dyDescent="0.25">
      <c r="B5284" s="294">
        <v>5219</v>
      </c>
      <c r="C5284" s="295">
        <v>204.56631107120509</v>
      </c>
    </row>
    <row r="5285" spans="2:3" x14ac:dyDescent="0.25">
      <c r="B5285" s="294">
        <v>5220</v>
      </c>
      <c r="C5285" s="295">
        <v>152.94624234759397</v>
      </c>
    </row>
    <row r="5286" spans="2:3" x14ac:dyDescent="0.25">
      <c r="B5286" s="294">
        <v>5221</v>
      </c>
      <c r="C5286" s="295">
        <v>128.92712612331292</v>
      </c>
    </row>
    <row r="5287" spans="2:3" x14ac:dyDescent="0.25">
      <c r="B5287" s="294">
        <v>5222</v>
      </c>
      <c r="C5287" s="295">
        <v>96.562458272767643</v>
      </c>
    </row>
    <row r="5288" spans="2:3" x14ac:dyDescent="0.25">
      <c r="B5288" s="294">
        <v>5223</v>
      </c>
      <c r="C5288" s="295">
        <v>154.60093234882191</v>
      </c>
    </row>
    <row r="5289" spans="2:3" x14ac:dyDescent="0.25">
      <c r="B5289" s="294">
        <v>5224</v>
      </c>
      <c r="C5289" s="295">
        <v>86.365257139570446</v>
      </c>
    </row>
    <row r="5290" spans="2:3" x14ac:dyDescent="0.25">
      <c r="B5290" s="294">
        <v>5225</v>
      </c>
      <c r="C5290" s="295">
        <v>151.05841962588261</v>
      </c>
    </row>
    <row r="5291" spans="2:3" x14ac:dyDescent="0.25">
      <c r="B5291" s="294">
        <v>5226</v>
      </c>
      <c r="C5291" s="295">
        <v>90.562169565845906</v>
      </c>
    </row>
    <row r="5292" spans="2:3" x14ac:dyDescent="0.25">
      <c r="B5292" s="294">
        <v>5227</v>
      </c>
      <c r="C5292" s="295">
        <v>113.38834953745688</v>
      </c>
    </row>
    <row r="5293" spans="2:3" x14ac:dyDescent="0.25">
      <c r="B5293" s="294">
        <v>5228</v>
      </c>
      <c r="C5293" s="295">
        <v>162.79648009704169</v>
      </c>
    </row>
    <row r="5294" spans="2:3" x14ac:dyDescent="0.25">
      <c r="B5294" s="294">
        <v>5229</v>
      </c>
      <c r="C5294" s="295">
        <v>169.97464809223106</v>
      </c>
    </row>
    <row r="5295" spans="2:3" x14ac:dyDescent="0.25">
      <c r="B5295" s="294">
        <v>5230</v>
      </c>
      <c r="C5295" s="295">
        <v>151.82069167982934</v>
      </c>
    </row>
    <row r="5296" spans="2:3" x14ac:dyDescent="0.25">
      <c r="B5296" s="294">
        <v>5231</v>
      </c>
      <c r="C5296" s="295">
        <v>107.51675056868281</v>
      </c>
    </row>
    <row r="5297" spans="2:3" x14ac:dyDescent="0.25">
      <c r="B5297" s="294">
        <v>5232</v>
      </c>
      <c r="C5297" s="295">
        <v>138.55031465704099</v>
      </c>
    </row>
    <row r="5298" spans="2:3" x14ac:dyDescent="0.25">
      <c r="B5298" s="294">
        <v>5233</v>
      </c>
      <c r="C5298" s="295">
        <v>120.26717243668226</v>
      </c>
    </row>
    <row r="5299" spans="2:3" x14ac:dyDescent="0.25">
      <c r="B5299" s="294">
        <v>5234</v>
      </c>
      <c r="C5299" s="295">
        <v>112.7441032914066</v>
      </c>
    </row>
    <row r="5300" spans="2:3" x14ac:dyDescent="0.25">
      <c r="B5300" s="294">
        <v>5235</v>
      </c>
      <c r="C5300" s="295">
        <v>137.68303527933119</v>
      </c>
    </row>
    <row r="5301" spans="2:3" x14ac:dyDescent="0.25">
      <c r="B5301" s="294">
        <v>5236</v>
      </c>
      <c r="C5301" s="295">
        <v>114.05507927956819</v>
      </c>
    </row>
    <row r="5302" spans="2:3" x14ac:dyDescent="0.25">
      <c r="B5302" s="294">
        <v>5237</v>
      </c>
      <c r="C5302" s="295">
        <v>111.16769359384563</v>
      </c>
    </row>
    <row r="5303" spans="2:3" x14ac:dyDescent="0.25">
      <c r="B5303" s="294">
        <v>5238</v>
      </c>
      <c r="C5303" s="295">
        <v>126.71730377209254</v>
      </c>
    </row>
    <row r="5304" spans="2:3" x14ac:dyDescent="0.25">
      <c r="B5304" s="294">
        <v>5239</v>
      </c>
      <c r="C5304" s="295">
        <v>173.45624521170862</v>
      </c>
    </row>
    <row r="5305" spans="2:3" x14ac:dyDescent="0.25">
      <c r="B5305" s="294">
        <v>5240</v>
      </c>
      <c r="C5305" s="295">
        <v>111.263806195223</v>
      </c>
    </row>
    <row r="5306" spans="2:3" x14ac:dyDescent="0.25">
      <c r="B5306" s="294">
        <v>5241</v>
      </c>
      <c r="C5306" s="295">
        <v>107.8982422027867</v>
      </c>
    </row>
    <row r="5307" spans="2:3" x14ac:dyDescent="0.25">
      <c r="B5307" s="294">
        <v>5242</v>
      </c>
      <c r="C5307" s="295">
        <v>142.00810854476288</v>
      </c>
    </row>
    <row r="5308" spans="2:3" x14ac:dyDescent="0.25">
      <c r="B5308" s="294">
        <v>5243</v>
      </c>
      <c r="C5308" s="295">
        <v>101.64161043523828</v>
      </c>
    </row>
    <row r="5309" spans="2:3" x14ac:dyDescent="0.25">
      <c r="B5309" s="294">
        <v>5244</v>
      </c>
      <c r="C5309" s="295">
        <v>119.6943781222117</v>
      </c>
    </row>
    <row r="5310" spans="2:3" x14ac:dyDescent="0.25">
      <c r="B5310" s="294">
        <v>5245</v>
      </c>
      <c r="C5310" s="295">
        <v>176.72863251480314</v>
      </c>
    </row>
    <row r="5311" spans="2:3" x14ac:dyDescent="0.25">
      <c r="B5311" s="294">
        <v>5246</v>
      </c>
      <c r="C5311" s="295">
        <v>146.87375119146066</v>
      </c>
    </row>
    <row r="5312" spans="2:3" x14ac:dyDescent="0.25">
      <c r="B5312" s="294">
        <v>5247</v>
      </c>
      <c r="C5312" s="295">
        <v>89.502125799439654</v>
      </c>
    </row>
    <row r="5313" spans="2:3" x14ac:dyDescent="0.25">
      <c r="B5313" s="294">
        <v>5248</v>
      </c>
      <c r="C5313" s="295">
        <v>115.03688228797455</v>
      </c>
    </row>
    <row r="5314" spans="2:3" x14ac:dyDescent="0.25">
      <c r="B5314" s="294">
        <v>5249</v>
      </c>
      <c r="C5314" s="295">
        <v>108.52940319822409</v>
      </c>
    </row>
    <row r="5315" spans="2:3" x14ac:dyDescent="0.25">
      <c r="B5315" s="294">
        <v>5250</v>
      </c>
      <c r="C5315" s="295">
        <v>152.10177532808524</v>
      </c>
    </row>
    <row r="5316" spans="2:3" x14ac:dyDescent="0.25">
      <c r="B5316" s="294">
        <v>5251</v>
      </c>
      <c r="C5316" s="295">
        <v>122.09255907404864</v>
      </c>
    </row>
    <row r="5317" spans="2:3" x14ac:dyDescent="0.25">
      <c r="B5317" s="294">
        <v>5252</v>
      </c>
      <c r="C5317" s="295">
        <v>117.74732344635925</v>
      </c>
    </row>
    <row r="5318" spans="2:3" x14ac:dyDescent="0.25">
      <c r="B5318" s="294">
        <v>5253</v>
      </c>
      <c r="C5318" s="295">
        <v>136.78760087895694</v>
      </c>
    </row>
    <row r="5319" spans="2:3" x14ac:dyDescent="0.25">
      <c r="B5319" s="294">
        <v>5254</v>
      </c>
      <c r="C5319" s="295">
        <v>120.79404727201356</v>
      </c>
    </row>
    <row r="5320" spans="2:3" x14ac:dyDescent="0.25">
      <c r="B5320" s="294">
        <v>5255</v>
      </c>
      <c r="C5320" s="295">
        <v>135.75041234285851</v>
      </c>
    </row>
    <row r="5321" spans="2:3" x14ac:dyDescent="0.25">
      <c r="B5321" s="294">
        <v>5256</v>
      </c>
      <c r="C5321" s="295">
        <v>107.68757376479051</v>
      </c>
    </row>
    <row r="5322" spans="2:3" x14ac:dyDescent="0.25">
      <c r="B5322" s="294">
        <v>5257</v>
      </c>
      <c r="C5322" s="295">
        <v>177.31318810064758</v>
      </c>
    </row>
    <row r="5323" spans="2:3" x14ac:dyDescent="0.25">
      <c r="B5323" s="294">
        <v>5258</v>
      </c>
      <c r="C5323" s="295">
        <v>95.031703014750107</v>
      </c>
    </row>
    <row r="5324" spans="2:3" x14ac:dyDescent="0.25">
      <c r="B5324" s="294">
        <v>5259</v>
      </c>
      <c r="C5324" s="295">
        <v>156.59780757052476</v>
      </c>
    </row>
    <row r="5325" spans="2:3" x14ac:dyDescent="0.25">
      <c r="B5325" s="294">
        <v>5260</v>
      </c>
      <c r="C5325" s="295">
        <v>182.09445960251367</v>
      </c>
    </row>
    <row r="5326" spans="2:3" x14ac:dyDescent="0.25">
      <c r="B5326" s="294">
        <v>5261</v>
      </c>
      <c r="C5326" s="295">
        <v>211.97812878736036</v>
      </c>
    </row>
    <row r="5327" spans="2:3" x14ac:dyDescent="0.25">
      <c r="B5327" s="294">
        <v>5262</v>
      </c>
      <c r="C5327" s="295">
        <v>131.24089056340779</v>
      </c>
    </row>
    <row r="5328" spans="2:3" x14ac:dyDescent="0.25">
      <c r="B5328" s="294">
        <v>5263</v>
      </c>
      <c r="C5328" s="295">
        <v>179.83147860366807</v>
      </c>
    </row>
    <row r="5329" spans="2:3" x14ac:dyDescent="0.25">
      <c r="B5329" s="294">
        <v>5264</v>
      </c>
      <c r="C5329" s="295">
        <v>94.649379347009344</v>
      </c>
    </row>
    <row r="5330" spans="2:3" x14ac:dyDescent="0.25">
      <c r="B5330" s="294">
        <v>5265</v>
      </c>
      <c r="C5330" s="295">
        <v>120.61227433184885</v>
      </c>
    </row>
    <row r="5331" spans="2:3" x14ac:dyDescent="0.25">
      <c r="B5331" s="294">
        <v>5266</v>
      </c>
      <c r="C5331" s="295">
        <v>125.06840733576229</v>
      </c>
    </row>
    <row r="5332" spans="2:3" x14ac:dyDescent="0.25">
      <c r="B5332" s="294">
        <v>5267</v>
      </c>
      <c r="C5332" s="295">
        <v>145.63875440004202</v>
      </c>
    </row>
    <row r="5333" spans="2:3" x14ac:dyDescent="0.25">
      <c r="B5333" s="294">
        <v>5268</v>
      </c>
      <c r="C5333" s="295">
        <v>105.36314772491414</v>
      </c>
    </row>
    <row r="5334" spans="2:3" x14ac:dyDescent="0.25">
      <c r="B5334" s="294">
        <v>5269</v>
      </c>
      <c r="C5334" s="295">
        <v>117.93940982425607</v>
      </c>
    </row>
    <row r="5335" spans="2:3" x14ac:dyDescent="0.25">
      <c r="B5335" s="294">
        <v>5270</v>
      </c>
      <c r="C5335" s="295">
        <v>151.25546709655424</v>
      </c>
    </row>
    <row r="5336" spans="2:3" x14ac:dyDescent="0.25">
      <c r="B5336" s="294">
        <v>5271</v>
      </c>
      <c r="C5336" s="295">
        <v>111.29588810738913</v>
      </c>
    </row>
    <row r="5337" spans="2:3" x14ac:dyDescent="0.25">
      <c r="B5337" s="294">
        <v>5272</v>
      </c>
      <c r="C5337" s="295">
        <v>138.27761423061656</v>
      </c>
    </row>
    <row r="5338" spans="2:3" x14ac:dyDescent="0.25">
      <c r="B5338" s="294">
        <v>5273</v>
      </c>
      <c r="C5338" s="295">
        <v>135.01343310558727</v>
      </c>
    </row>
    <row r="5339" spans="2:3" x14ac:dyDescent="0.25">
      <c r="B5339" s="294">
        <v>5274</v>
      </c>
      <c r="C5339" s="295">
        <v>162.91385443332081</v>
      </c>
    </row>
    <row r="5340" spans="2:3" x14ac:dyDescent="0.25">
      <c r="B5340" s="294">
        <v>5275</v>
      </c>
      <c r="C5340" s="295">
        <v>153.26527937123035</v>
      </c>
    </row>
    <row r="5341" spans="2:3" x14ac:dyDescent="0.25">
      <c r="B5341" s="294">
        <v>5276</v>
      </c>
      <c r="C5341" s="295">
        <v>86.723364606157034</v>
      </c>
    </row>
    <row r="5342" spans="2:3" x14ac:dyDescent="0.25">
      <c r="B5342" s="294">
        <v>5277</v>
      </c>
      <c r="C5342" s="295">
        <v>105.97026115944378</v>
      </c>
    </row>
    <row r="5343" spans="2:3" x14ac:dyDescent="0.25">
      <c r="B5343" s="294">
        <v>5278</v>
      </c>
      <c r="C5343" s="295">
        <v>141.10769802006769</v>
      </c>
    </row>
    <row r="5344" spans="2:3" x14ac:dyDescent="0.25">
      <c r="B5344" s="294">
        <v>5279</v>
      </c>
      <c r="C5344" s="295">
        <v>90.912855863663907</v>
      </c>
    </row>
    <row r="5345" spans="2:3" x14ac:dyDescent="0.25">
      <c r="B5345" s="294">
        <v>5280</v>
      </c>
      <c r="C5345" s="295">
        <v>142.42293838063927</v>
      </c>
    </row>
    <row r="5346" spans="2:3" x14ac:dyDescent="0.25">
      <c r="B5346" s="294">
        <v>5281</v>
      </c>
      <c r="C5346" s="295">
        <v>120.26924916695482</v>
      </c>
    </row>
    <row r="5347" spans="2:3" x14ac:dyDescent="0.25">
      <c r="B5347" s="294">
        <v>5282</v>
      </c>
      <c r="C5347" s="295">
        <v>99.16540389914968</v>
      </c>
    </row>
    <row r="5348" spans="2:3" x14ac:dyDescent="0.25">
      <c r="B5348" s="294">
        <v>5283</v>
      </c>
      <c r="C5348" s="295">
        <v>189.66284148428809</v>
      </c>
    </row>
    <row r="5349" spans="2:3" x14ac:dyDescent="0.25">
      <c r="B5349" s="294">
        <v>5284</v>
      </c>
      <c r="C5349" s="295">
        <v>162.57866587691677</v>
      </c>
    </row>
    <row r="5350" spans="2:3" x14ac:dyDescent="0.25">
      <c r="B5350" s="294">
        <v>5285</v>
      </c>
      <c r="C5350" s="295">
        <v>126.68580361791017</v>
      </c>
    </row>
    <row r="5351" spans="2:3" x14ac:dyDescent="0.25">
      <c r="B5351" s="294">
        <v>5286</v>
      </c>
      <c r="C5351" s="295">
        <v>120.59611322262319</v>
      </c>
    </row>
    <row r="5352" spans="2:3" x14ac:dyDescent="0.25">
      <c r="B5352" s="294">
        <v>5287</v>
      </c>
      <c r="C5352" s="295">
        <v>115.21471954233743</v>
      </c>
    </row>
    <row r="5353" spans="2:3" x14ac:dyDescent="0.25">
      <c r="B5353" s="294">
        <v>5288</v>
      </c>
      <c r="C5353" s="295">
        <v>145.11977470927411</v>
      </c>
    </row>
    <row r="5354" spans="2:3" x14ac:dyDescent="0.25">
      <c r="B5354" s="294">
        <v>5289</v>
      </c>
      <c r="C5354" s="295">
        <v>104.75148847015643</v>
      </c>
    </row>
    <row r="5355" spans="2:3" x14ac:dyDescent="0.25">
      <c r="B5355" s="294">
        <v>5290</v>
      </c>
      <c r="C5355" s="295">
        <v>127.28278037258369</v>
      </c>
    </row>
    <row r="5356" spans="2:3" x14ac:dyDescent="0.25">
      <c r="B5356" s="294">
        <v>5291</v>
      </c>
      <c r="C5356" s="295">
        <v>147.74700578790362</v>
      </c>
    </row>
    <row r="5357" spans="2:3" x14ac:dyDescent="0.25">
      <c r="B5357" s="294">
        <v>5292</v>
      </c>
      <c r="C5357" s="295">
        <v>159.32785039442956</v>
      </c>
    </row>
    <row r="5358" spans="2:3" x14ac:dyDescent="0.25">
      <c r="B5358" s="294">
        <v>5293</v>
      </c>
      <c r="C5358" s="295">
        <v>112.32870247148796</v>
      </c>
    </row>
    <row r="5359" spans="2:3" x14ac:dyDescent="0.25">
      <c r="B5359" s="294">
        <v>5294</v>
      </c>
      <c r="C5359" s="295">
        <v>191.82095140345248</v>
      </c>
    </row>
    <row r="5360" spans="2:3" x14ac:dyDescent="0.25">
      <c r="B5360" s="294">
        <v>5295</v>
      </c>
      <c r="C5360" s="295">
        <v>125.62204545776109</v>
      </c>
    </row>
    <row r="5361" spans="2:3" x14ac:dyDescent="0.25">
      <c r="B5361" s="294">
        <v>5296</v>
      </c>
      <c r="C5361" s="295">
        <v>174.24180702402023</v>
      </c>
    </row>
    <row r="5362" spans="2:3" x14ac:dyDescent="0.25">
      <c r="B5362" s="294">
        <v>5297</v>
      </c>
      <c r="C5362" s="295">
        <v>144.92572421411785</v>
      </c>
    </row>
    <row r="5363" spans="2:3" x14ac:dyDescent="0.25">
      <c r="B5363" s="294">
        <v>5298</v>
      </c>
      <c r="C5363" s="295">
        <v>63.936042823197532</v>
      </c>
    </row>
    <row r="5364" spans="2:3" x14ac:dyDescent="0.25">
      <c r="B5364" s="294">
        <v>5299</v>
      </c>
      <c r="C5364" s="295">
        <v>137.55696062916547</v>
      </c>
    </row>
    <row r="5365" spans="2:3" x14ac:dyDescent="0.25">
      <c r="B5365" s="294">
        <v>5300</v>
      </c>
      <c r="C5365" s="295">
        <v>179.94238175459805</v>
      </c>
    </row>
    <row r="5366" spans="2:3" x14ac:dyDescent="0.25">
      <c r="B5366" s="294">
        <v>5301</v>
      </c>
      <c r="C5366" s="295">
        <v>82.198883799680331</v>
      </c>
    </row>
    <row r="5367" spans="2:3" x14ac:dyDescent="0.25">
      <c r="B5367" s="294">
        <v>5302</v>
      </c>
      <c r="C5367" s="295">
        <v>94.067649148364666</v>
      </c>
    </row>
    <row r="5368" spans="2:3" x14ac:dyDescent="0.25">
      <c r="B5368" s="294">
        <v>5303</v>
      </c>
      <c r="C5368" s="295">
        <v>90.363031188620397</v>
      </c>
    </row>
    <row r="5369" spans="2:3" x14ac:dyDescent="0.25">
      <c r="B5369" s="294">
        <v>5304</v>
      </c>
      <c r="C5369" s="295">
        <v>93.961583270143223</v>
      </c>
    </row>
    <row r="5370" spans="2:3" x14ac:dyDescent="0.25">
      <c r="B5370" s="294">
        <v>5305</v>
      </c>
      <c r="C5370" s="295">
        <v>159.3416356209014</v>
      </c>
    </row>
    <row r="5371" spans="2:3" x14ac:dyDescent="0.25">
      <c r="B5371" s="294">
        <v>5306</v>
      </c>
      <c r="C5371" s="295">
        <v>88.991699784583886</v>
      </c>
    </row>
    <row r="5372" spans="2:3" x14ac:dyDescent="0.25">
      <c r="B5372" s="294">
        <v>5307</v>
      </c>
      <c r="C5372" s="295">
        <v>146.23025526495337</v>
      </c>
    </row>
    <row r="5373" spans="2:3" x14ac:dyDescent="0.25">
      <c r="B5373" s="294">
        <v>5308</v>
      </c>
      <c r="C5373" s="295">
        <v>187.98863303940846</v>
      </c>
    </row>
    <row r="5374" spans="2:3" x14ac:dyDescent="0.25">
      <c r="B5374" s="294">
        <v>5309</v>
      </c>
      <c r="C5374" s="295">
        <v>154.52472960182524</v>
      </c>
    </row>
    <row r="5375" spans="2:3" x14ac:dyDescent="0.25">
      <c r="B5375" s="294">
        <v>5310</v>
      </c>
      <c r="C5375" s="295">
        <v>140.75084805317445</v>
      </c>
    </row>
    <row r="5376" spans="2:3" x14ac:dyDescent="0.25">
      <c r="B5376" s="294">
        <v>5311</v>
      </c>
      <c r="C5376" s="295">
        <v>111.26185008582526</v>
      </c>
    </row>
    <row r="5377" spans="2:3" x14ac:dyDescent="0.25">
      <c r="B5377" s="294">
        <v>5312</v>
      </c>
      <c r="C5377" s="295">
        <v>156.28337355253149</v>
      </c>
    </row>
    <row r="5378" spans="2:3" x14ac:dyDescent="0.25">
      <c r="B5378" s="294">
        <v>5313</v>
      </c>
      <c r="C5378" s="295">
        <v>147.30195015118949</v>
      </c>
    </row>
    <row r="5379" spans="2:3" x14ac:dyDescent="0.25">
      <c r="B5379" s="294">
        <v>5314</v>
      </c>
      <c r="C5379" s="295">
        <v>163.9774892646233</v>
      </c>
    </row>
    <row r="5380" spans="2:3" x14ac:dyDescent="0.25">
      <c r="B5380" s="294">
        <v>5315</v>
      </c>
      <c r="C5380" s="295">
        <v>117.80546606086259</v>
      </c>
    </row>
    <row r="5381" spans="2:3" x14ac:dyDescent="0.25">
      <c r="B5381" s="294">
        <v>5316</v>
      </c>
      <c r="C5381" s="295">
        <v>142.01848913512475</v>
      </c>
    </row>
    <row r="5382" spans="2:3" x14ac:dyDescent="0.25">
      <c r="B5382" s="294">
        <v>5317</v>
      </c>
      <c r="C5382" s="295">
        <v>116.24204411243534</v>
      </c>
    </row>
    <row r="5383" spans="2:3" x14ac:dyDescent="0.25">
      <c r="B5383" s="294">
        <v>5318</v>
      </c>
      <c r="C5383" s="295">
        <v>167.85029058385041</v>
      </c>
    </row>
    <row r="5384" spans="2:3" x14ac:dyDescent="0.25">
      <c r="B5384" s="294">
        <v>5319</v>
      </c>
      <c r="C5384" s="295">
        <v>127.0804493299204</v>
      </c>
    </row>
    <row r="5385" spans="2:3" x14ac:dyDescent="0.25">
      <c r="B5385" s="294">
        <v>5320</v>
      </c>
      <c r="C5385" s="295">
        <v>148.58460073594941</v>
      </c>
    </row>
    <row r="5386" spans="2:3" x14ac:dyDescent="0.25">
      <c r="B5386" s="294">
        <v>5321</v>
      </c>
      <c r="C5386" s="295">
        <v>109.46466558603964</v>
      </c>
    </row>
    <row r="5387" spans="2:3" x14ac:dyDescent="0.25">
      <c r="B5387" s="294">
        <v>5322</v>
      </c>
      <c r="C5387" s="295">
        <v>128.51212842133364</v>
      </c>
    </row>
    <row r="5388" spans="2:3" x14ac:dyDescent="0.25">
      <c r="B5388" s="294">
        <v>5323</v>
      </c>
      <c r="C5388" s="295">
        <v>157.42803841300224</v>
      </c>
    </row>
    <row r="5389" spans="2:3" x14ac:dyDescent="0.25">
      <c r="B5389" s="294">
        <v>5324</v>
      </c>
      <c r="C5389" s="295">
        <v>134.54221546196499</v>
      </c>
    </row>
    <row r="5390" spans="2:3" x14ac:dyDescent="0.25">
      <c r="B5390" s="294">
        <v>5325</v>
      </c>
      <c r="C5390" s="295">
        <v>75.740388609272159</v>
      </c>
    </row>
    <row r="5391" spans="2:3" x14ac:dyDescent="0.25">
      <c r="B5391" s="294">
        <v>5326</v>
      </c>
      <c r="C5391" s="295">
        <v>109.6965698397301</v>
      </c>
    </row>
    <row r="5392" spans="2:3" x14ac:dyDescent="0.25">
      <c r="B5392" s="294">
        <v>5327</v>
      </c>
      <c r="C5392" s="295">
        <v>120.5290895002301</v>
      </c>
    </row>
    <row r="5393" spans="2:3" x14ac:dyDescent="0.25">
      <c r="B5393" s="294">
        <v>5328</v>
      </c>
      <c r="C5393" s="295">
        <v>156.74722054573911</v>
      </c>
    </row>
    <row r="5394" spans="2:3" x14ac:dyDescent="0.25">
      <c r="B5394" s="294">
        <v>5329</v>
      </c>
      <c r="C5394" s="295">
        <v>88.899747281828255</v>
      </c>
    </row>
    <row r="5395" spans="2:3" x14ac:dyDescent="0.25">
      <c r="B5395" s="294">
        <v>5330</v>
      </c>
      <c r="C5395" s="295">
        <v>126.43734698962737</v>
      </c>
    </row>
    <row r="5396" spans="2:3" x14ac:dyDescent="0.25">
      <c r="B5396" s="294">
        <v>5331</v>
      </c>
      <c r="C5396" s="295">
        <v>145.59215121399637</v>
      </c>
    </row>
    <row r="5397" spans="2:3" x14ac:dyDescent="0.25">
      <c r="B5397" s="294">
        <v>5332</v>
      </c>
      <c r="C5397" s="295">
        <v>74.711448498193974</v>
      </c>
    </row>
    <row r="5398" spans="2:3" x14ac:dyDescent="0.25">
      <c r="B5398" s="294">
        <v>5333</v>
      </c>
      <c r="C5398" s="295">
        <v>117.91652531903907</v>
      </c>
    </row>
    <row r="5399" spans="2:3" x14ac:dyDescent="0.25">
      <c r="B5399" s="294">
        <v>5334</v>
      </c>
      <c r="C5399" s="295">
        <v>172.65731133334339</v>
      </c>
    </row>
    <row r="5400" spans="2:3" x14ac:dyDescent="0.25">
      <c r="B5400" s="294">
        <v>5335</v>
      </c>
      <c r="C5400" s="295">
        <v>81.786317140909603</v>
      </c>
    </row>
    <row r="5401" spans="2:3" x14ac:dyDescent="0.25">
      <c r="B5401" s="294">
        <v>5336</v>
      </c>
      <c r="C5401" s="295">
        <v>120.02225154472268</v>
      </c>
    </row>
    <row r="5402" spans="2:3" x14ac:dyDescent="0.25">
      <c r="B5402" s="294">
        <v>5337</v>
      </c>
      <c r="C5402" s="295">
        <v>107.17059966606578</v>
      </c>
    </row>
    <row r="5403" spans="2:3" x14ac:dyDescent="0.25">
      <c r="B5403" s="294">
        <v>5338</v>
      </c>
      <c r="C5403" s="295">
        <v>109.04230666473927</v>
      </c>
    </row>
    <row r="5404" spans="2:3" x14ac:dyDescent="0.25">
      <c r="B5404" s="294">
        <v>5339</v>
      </c>
      <c r="C5404" s="295">
        <v>105.2043605260137</v>
      </c>
    </row>
    <row r="5405" spans="2:3" x14ac:dyDescent="0.25">
      <c r="B5405" s="294">
        <v>5340</v>
      </c>
      <c r="C5405" s="295">
        <v>151.16571424637357</v>
      </c>
    </row>
    <row r="5406" spans="2:3" x14ac:dyDescent="0.25">
      <c r="B5406" s="294">
        <v>5341</v>
      </c>
      <c r="C5406" s="295">
        <v>107.40858871778124</v>
      </c>
    </row>
    <row r="5407" spans="2:3" x14ac:dyDescent="0.25">
      <c r="B5407" s="294">
        <v>5342</v>
      </c>
      <c r="C5407" s="295">
        <v>127.47183444353898</v>
      </c>
    </row>
    <row r="5408" spans="2:3" x14ac:dyDescent="0.25">
      <c r="B5408" s="294">
        <v>5343</v>
      </c>
      <c r="C5408" s="295">
        <v>73.688489225941481</v>
      </c>
    </row>
    <row r="5409" spans="2:3" x14ac:dyDescent="0.25">
      <c r="B5409" s="294">
        <v>5344</v>
      </c>
      <c r="C5409" s="295">
        <v>163.68470573163472</v>
      </c>
    </row>
    <row r="5410" spans="2:3" x14ac:dyDescent="0.25">
      <c r="B5410" s="294">
        <v>5345</v>
      </c>
      <c r="C5410" s="295">
        <v>179.80241965541023</v>
      </c>
    </row>
    <row r="5411" spans="2:3" x14ac:dyDescent="0.25">
      <c r="B5411" s="294">
        <v>5346</v>
      </c>
      <c r="C5411" s="295">
        <v>145.60568182861468</v>
      </c>
    </row>
    <row r="5412" spans="2:3" x14ac:dyDescent="0.25">
      <c r="B5412" s="294">
        <v>5347</v>
      </c>
      <c r="C5412" s="295">
        <v>99.152363330502425</v>
      </c>
    </row>
    <row r="5413" spans="2:3" x14ac:dyDescent="0.25">
      <c r="B5413" s="294">
        <v>5348</v>
      </c>
      <c r="C5413" s="295">
        <v>119.6626567101093</v>
      </c>
    </row>
    <row r="5414" spans="2:3" x14ac:dyDescent="0.25">
      <c r="B5414" s="294">
        <v>5349</v>
      </c>
      <c r="C5414" s="295">
        <v>176.42071836053736</v>
      </c>
    </row>
    <row r="5415" spans="2:3" x14ac:dyDescent="0.25">
      <c r="B5415" s="294">
        <v>5350</v>
      </c>
      <c r="C5415" s="295">
        <v>105.0094872776117</v>
      </c>
    </row>
    <row r="5416" spans="2:3" x14ac:dyDescent="0.25">
      <c r="B5416" s="294">
        <v>5351</v>
      </c>
      <c r="C5416" s="295">
        <v>122.85916074426697</v>
      </c>
    </row>
    <row r="5417" spans="2:3" x14ac:dyDescent="0.25">
      <c r="B5417" s="294">
        <v>5352</v>
      </c>
      <c r="C5417" s="295">
        <v>142.37074393501138</v>
      </c>
    </row>
    <row r="5418" spans="2:3" x14ac:dyDescent="0.25">
      <c r="B5418" s="294">
        <v>5353</v>
      </c>
      <c r="C5418" s="295">
        <v>143.39645383171654</v>
      </c>
    </row>
    <row r="5419" spans="2:3" x14ac:dyDescent="0.25">
      <c r="B5419" s="294">
        <v>5354</v>
      </c>
      <c r="C5419" s="295">
        <v>118.62286792377805</v>
      </c>
    </row>
    <row r="5420" spans="2:3" x14ac:dyDescent="0.25">
      <c r="B5420" s="294">
        <v>5355</v>
      </c>
      <c r="C5420" s="295">
        <v>117.27750126128367</v>
      </c>
    </row>
    <row r="5421" spans="2:3" x14ac:dyDescent="0.25">
      <c r="B5421" s="294">
        <v>5356</v>
      </c>
      <c r="C5421" s="295">
        <v>136.64752872418708</v>
      </c>
    </row>
    <row r="5422" spans="2:3" x14ac:dyDescent="0.25">
      <c r="B5422" s="294">
        <v>5357</v>
      </c>
      <c r="C5422" s="295">
        <v>121.4424948729708</v>
      </c>
    </row>
    <row r="5423" spans="2:3" x14ac:dyDescent="0.25">
      <c r="B5423" s="294">
        <v>5358</v>
      </c>
      <c r="C5423" s="295">
        <v>158.14595102270954</v>
      </c>
    </row>
    <row r="5424" spans="2:3" x14ac:dyDescent="0.25">
      <c r="B5424" s="294">
        <v>5359</v>
      </c>
      <c r="C5424" s="295">
        <v>181.5418230600651</v>
      </c>
    </row>
    <row r="5425" spans="2:3" x14ac:dyDescent="0.25">
      <c r="B5425" s="294">
        <v>5360</v>
      </c>
      <c r="C5425" s="295">
        <v>81.13552243833692</v>
      </c>
    </row>
    <row r="5426" spans="2:3" x14ac:dyDescent="0.25">
      <c r="B5426" s="294">
        <v>5361</v>
      </c>
      <c r="C5426" s="295">
        <v>117.18258077431844</v>
      </c>
    </row>
    <row r="5427" spans="2:3" x14ac:dyDescent="0.25">
      <c r="B5427" s="294">
        <v>5362</v>
      </c>
      <c r="C5427" s="295">
        <v>128.4915167303885</v>
      </c>
    </row>
    <row r="5428" spans="2:3" x14ac:dyDescent="0.25">
      <c r="B5428" s="294">
        <v>5363</v>
      </c>
      <c r="C5428" s="295">
        <v>93.565016377334146</v>
      </c>
    </row>
    <row r="5429" spans="2:3" x14ac:dyDescent="0.25">
      <c r="B5429" s="294">
        <v>5364</v>
      </c>
      <c r="C5429" s="295">
        <v>134.4524291926333</v>
      </c>
    </row>
    <row r="5430" spans="2:3" x14ac:dyDescent="0.25">
      <c r="B5430" s="294">
        <v>5365</v>
      </c>
      <c r="C5430" s="295">
        <v>149.88151454399369</v>
      </c>
    </row>
    <row r="5431" spans="2:3" x14ac:dyDescent="0.25">
      <c r="B5431" s="294">
        <v>5366</v>
      </c>
      <c r="C5431" s="295">
        <v>92.174753900895269</v>
      </c>
    </row>
    <row r="5432" spans="2:3" x14ac:dyDescent="0.25">
      <c r="B5432" s="294">
        <v>5367</v>
      </c>
      <c r="C5432" s="295">
        <v>154.00783291330617</v>
      </c>
    </row>
    <row r="5433" spans="2:3" x14ac:dyDescent="0.25">
      <c r="B5433" s="294">
        <v>5368</v>
      </c>
      <c r="C5433" s="295">
        <v>157.46024795531179</v>
      </c>
    </row>
    <row r="5434" spans="2:3" x14ac:dyDescent="0.25">
      <c r="B5434" s="294">
        <v>5369</v>
      </c>
      <c r="C5434" s="295">
        <v>172.05886501882571</v>
      </c>
    </row>
    <row r="5435" spans="2:3" x14ac:dyDescent="0.25">
      <c r="B5435" s="294">
        <v>5370</v>
      </c>
      <c r="C5435" s="295">
        <v>177.80062659262688</v>
      </c>
    </row>
    <row r="5436" spans="2:3" x14ac:dyDescent="0.25">
      <c r="B5436" s="294">
        <v>5371</v>
      </c>
      <c r="C5436" s="295">
        <v>183.24986177040233</v>
      </c>
    </row>
    <row r="5437" spans="2:3" x14ac:dyDescent="0.25">
      <c r="B5437" s="294">
        <v>5372</v>
      </c>
      <c r="C5437" s="295">
        <v>177.12733393728229</v>
      </c>
    </row>
    <row r="5438" spans="2:3" x14ac:dyDescent="0.25">
      <c r="B5438" s="294">
        <v>5373</v>
      </c>
      <c r="C5438" s="295">
        <v>106.95442507052434</v>
      </c>
    </row>
    <row r="5439" spans="2:3" x14ac:dyDescent="0.25">
      <c r="B5439" s="294">
        <v>5374</v>
      </c>
      <c r="C5439" s="295">
        <v>91.991638489619334</v>
      </c>
    </row>
    <row r="5440" spans="2:3" x14ac:dyDescent="0.25">
      <c r="B5440" s="294">
        <v>5375</v>
      </c>
      <c r="C5440" s="295">
        <v>143.34665543975962</v>
      </c>
    </row>
    <row r="5441" spans="2:3" x14ac:dyDescent="0.25">
      <c r="B5441" s="294">
        <v>5376</v>
      </c>
      <c r="C5441" s="295">
        <v>154.81601012434342</v>
      </c>
    </row>
    <row r="5442" spans="2:3" x14ac:dyDescent="0.25">
      <c r="B5442" s="294">
        <v>5377</v>
      </c>
      <c r="C5442" s="295">
        <v>123.51916454464765</v>
      </c>
    </row>
    <row r="5443" spans="2:3" x14ac:dyDescent="0.25">
      <c r="B5443" s="294">
        <v>5378</v>
      </c>
      <c r="C5443" s="295">
        <v>181.41258187609071</v>
      </c>
    </row>
    <row r="5444" spans="2:3" x14ac:dyDescent="0.25">
      <c r="B5444" s="294">
        <v>5379</v>
      </c>
      <c r="C5444" s="295">
        <v>172.19942747346653</v>
      </c>
    </row>
    <row r="5445" spans="2:3" x14ac:dyDescent="0.25">
      <c r="B5445" s="294">
        <v>5380</v>
      </c>
      <c r="C5445" s="295">
        <v>171.2523853551271</v>
      </c>
    </row>
    <row r="5446" spans="2:3" x14ac:dyDescent="0.25">
      <c r="B5446" s="294">
        <v>5381</v>
      </c>
      <c r="C5446" s="295">
        <v>115.65979770884857</v>
      </c>
    </row>
    <row r="5447" spans="2:3" x14ac:dyDescent="0.25">
      <c r="B5447" s="294">
        <v>5382</v>
      </c>
      <c r="C5447" s="295">
        <v>110.79653126352495</v>
      </c>
    </row>
    <row r="5448" spans="2:3" x14ac:dyDescent="0.25">
      <c r="B5448" s="294">
        <v>5383</v>
      </c>
      <c r="C5448" s="295">
        <v>183.2063216006195</v>
      </c>
    </row>
    <row r="5449" spans="2:3" x14ac:dyDescent="0.25">
      <c r="B5449" s="294">
        <v>5384</v>
      </c>
      <c r="C5449" s="295">
        <v>128.05088455055963</v>
      </c>
    </row>
    <row r="5450" spans="2:3" x14ac:dyDescent="0.25">
      <c r="B5450" s="294">
        <v>5385</v>
      </c>
      <c r="C5450" s="295">
        <v>90.511999415281906</v>
      </c>
    </row>
    <row r="5451" spans="2:3" x14ac:dyDescent="0.25">
      <c r="B5451" s="294">
        <v>5386</v>
      </c>
      <c r="C5451" s="295">
        <v>146.80387809694898</v>
      </c>
    </row>
    <row r="5452" spans="2:3" x14ac:dyDescent="0.25">
      <c r="B5452" s="294">
        <v>5387</v>
      </c>
      <c r="C5452" s="295">
        <v>111.06612731417263</v>
      </c>
    </row>
    <row r="5453" spans="2:3" x14ac:dyDescent="0.25">
      <c r="B5453" s="294">
        <v>5388</v>
      </c>
      <c r="C5453" s="295">
        <v>98.476932855282158</v>
      </c>
    </row>
    <row r="5454" spans="2:3" x14ac:dyDescent="0.25">
      <c r="B5454" s="294">
        <v>5389</v>
      </c>
      <c r="C5454" s="295">
        <v>101.42354967426809</v>
      </c>
    </row>
    <row r="5455" spans="2:3" x14ac:dyDescent="0.25">
      <c r="B5455" s="294">
        <v>5390</v>
      </c>
      <c r="C5455" s="295">
        <v>73.099722561653294</v>
      </c>
    </row>
    <row r="5456" spans="2:3" x14ac:dyDescent="0.25">
      <c r="B5456" s="294">
        <v>5391</v>
      </c>
      <c r="C5456" s="295">
        <v>119.18216474577953</v>
      </c>
    </row>
    <row r="5457" spans="2:3" x14ac:dyDescent="0.25">
      <c r="B5457" s="294">
        <v>5392</v>
      </c>
      <c r="C5457" s="295">
        <v>117.29808638175689</v>
      </c>
    </row>
    <row r="5458" spans="2:3" x14ac:dyDescent="0.25">
      <c r="B5458" s="294">
        <v>5393</v>
      </c>
      <c r="C5458" s="295">
        <v>127.65423760639428</v>
      </c>
    </row>
    <row r="5459" spans="2:3" x14ac:dyDescent="0.25">
      <c r="B5459" s="294">
        <v>5394</v>
      </c>
      <c r="C5459" s="295">
        <v>123.01360395378782</v>
      </c>
    </row>
    <row r="5460" spans="2:3" x14ac:dyDescent="0.25">
      <c r="B5460" s="294">
        <v>5395</v>
      </c>
      <c r="C5460" s="295">
        <v>127.48572134581822</v>
      </c>
    </row>
    <row r="5461" spans="2:3" x14ac:dyDescent="0.25">
      <c r="B5461" s="294">
        <v>5396</v>
      </c>
      <c r="C5461" s="295">
        <v>88.917056419786704</v>
      </c>
    </row>
    <row r="5462" spans="2:3" x14ac:dyDescent="0.25">
      <c r="B5462" s="294">
        <v>5397</v>
      </c>
      <c r="C5462" s="295">
        <v>117.9060118025433</v>
      </c>
    </row>
    <row r="5463" spans="2:3" x14ac:dyDescent="0.25">
      <c r="B5463" s="294">
        <v>5398</v>
      </c>
      <c r="C5463" s="295">
        <v>139.45025638786046</v>
      </c>
    </row>
    <row r="5464" spans="2:3" x14ac:dyDescent="0.25">
      <c r="B5464" s="294">
        <v>5399</v>
      </c>
      <c r="C5464" s="295">
        <v>114.31647012396716</v>
      </c>
    </row>
    <row r="5465" spans="2:3" x14ac:dyDescent="0.25">
      <c r="B5465" s="294">
        <v>5400</v>
      </c>
      <c r="C5465" s="295">
        <v>145.40077144823326</v>
      </c>
    </row>
    <row r="5466" spans="2:3" x14ac:dyDescent="0.25">
      <c r="B5466" s="294">
        <v>5401</v>
      </c>
      <c r="C5466" s="295">
        <v>146.59299204164117</v>
      </c>
    </row>
    <row r="5467" spans="2:3" x14ac:dyDescent="0.25">
      <c r="B5467" s="294">
        <v>5402</v>
      </c>
      <c r="C5467" s="295">
        <v>144.48027711591536</v>
      </c>
    </row>
    <row r="5468" spans="2:3" x14ac:dyDescent="0.25">
      <c r="B5468" s="294">
        <v>5403</v>
      </c>
      <c r="C5468" s="295">
        <v>199.48766056601551</v>
      </c>
    </row>
    <row r="5469" spans="2:3" x14ac:dyDescent="0.25">
      <c r="B5469" s="294">
        <v>5404</v>
      </c>
      <c r="C5469" s="295">
        <v>166.83691119741323</v>
      </c>
    </row>
    <row r="5470" spans="2:3" x14ac:dyDescent="0.25">
      <c r="B5470" s="294">
        <v>5405</v>
      </c>
      <c r="C5470" s="295">
        <v>100.05176276802183</v>
      </c>
    </row>
    <row r="5471" spans="2:3" x14ac:dyDescent="0.25">
      <c r="B5471" s="294">
        <v>5406</v>
      </c>
      <c r="C5471" s="295">
        <v>159.18346064557534</v>
      </c>
    </row>
    <row r="5472" spans="2:3" x14ac:dyDescent="0.25">
      <c r="B5472" s="294">
        <v>5407</v>
      </c>
      <c r="C5472" s="295">
        <v>138.73865864493723</v>
      </c>
    </row>
    <row r="5473" spans="2:3" x14ac:dyDescent="0.25">
      <c r="B5473" s="294">
        <v>5408</v>
      </c>
      <c r="C5473" s="295">
        <v>164.61102317469567</v>
      </c>
    </row>
    <row r="5474" spans="2:3" x14ac:dyDescent="0.25">
      <c r="B5474" s="294">
        <v>5409</v>
      </c>
      <c r="C5474" s="295">
        <v>139.27625939082486</v>
      </c>
    </row>
    <row r="5475" spans="2:3" x14ac:dyDescent="0.25">
      <c r="B5475" s="294">
        <v>5410</v>
      </c>
      <c r="C5475" s="295">
        <v>145.67548254449511</v>
      </c>
    </row>
    <row r="5476" spans="2:3" x14ac:dyDescent="0.25">
      <c r="B5476" s="294">
        <v>5411</v>
      </c>
      <c r="C5476" s="295">
        <v>142.49054168161615</v>
      </c>
    </row>
    <row r="5477" spans="2:3" x14ac:dyDescent="0.25">
      <c r="B5477" s="294">
        <v>5412</v>
      </c>
      <c r="C5477" s="295">
        <v>107.90222285195932</v>
      </c>
    </row>
    <row r="5478" spans="2:3" x14ac:dyDescent="0.25">
      <c r="B5478" s="294">
        <v>5413</v>
      </c>
      <c r="C5478" s="295">
        <v>112.21864850748544</v>
      </c>
    </row>
    <row r="5479" spans="2:3" x14ac:dyDescent="0.25">
      <c r="B5479" s="294">
        <v>5414</v>
      </c>
      <c r="C5479" s="295">
        <v>108.10480142423825</v>
      </c>
    </row>
    <row r="5480" spans="2:3" x14ac:dyDescent="0.25">
      <c r="B5480" s="294">
        <v>5415</v>
      </c>
      <c r="C5480" s="295">
        <v>168.5726270878653</v>
      </c>
    </row>
    <row r="5481" spans="2:3" x14ac:dyDescent="0.25">
      <c r="B5481" s="294">
        <v>5416</v>
      </c>
      <c r="C5481" s="295">
        <v>128.47505691291627</v>
      </c>
    </row>
    <row r="5482" spans="2:3" x14ac:dyDescent="0.25">
      <c r="B5482" s="294">
        <v>5417</v>
      </c>
      <c r="C5482" s="295">
        <v>91.290939299476548</v>
      </c>
    </row>
    <row r="5483" spans="2:3" x14ac:dyDescent="0.25">
      <c r="B5483" s="294">
        <v>5418</v>
      </c>
      <c r="C5483" s="295">
        <v>91.991974854220757</v>
      </c>
    </row>
    <row r="5484" spans="2:3" x14ac:dyDescent="0.25">
      <c r="B5484" s="294">
        <v>5419</v>
      </c>
      <c r="C5484" s="295">
        <v>108.5906119994637</v>
      </c>
    </row>
    <row r="5485" spans="2:3" x14ac:dyDescent="0.25">
      <c r="B5485" s="294">
        <v>5420</v>
      </c>
      <c r="C5485" s="295">
        <v>82.371009354442862</v>
      </c>
    </row>
    <row r="5486" spans="2:3" x14ac:dyDescent="0.25">
      <c r="B5486" s="294">
        <v>5421</v>
      </c>
      <c r="C5486" s="295">
        <v>78.364603178591722</v>
      </c>
    </row>
    <row r="5487" spans="2:3" x14ac:dyDescent="0.25">
      <c r="B5487" s="294">
        <v>5422</v>
      </c>
      <c r="C5487" s="295">
        <v>140.84366435926231</v>
      </c>
    </row>
    <row r="5488" spans="2:3" x14ac:dyDescent="0.25">
      <c r="B5488" s="294">
        <v>5423</v>
      </c>
      <c r="C5488" s="295">
        <v>103.68384142606922</v>
      </c>
    </row>
    <row r="5489" spans="2:3" x14ac:dyDescent="0.25">
      <c r="B5489" s="294">
        <v>5424</v>
      </c>
      <c r="C5489" s="295">
        <v>119.62781550320703</v>
      </c>
    </row>
    <row r="5490" spans="2:3" x14ac:dyDescent="0.25">
      <c r="B5490" s="294">
        <v>5425</v>
      </c>
      <c r="C5490" s="295">
        <v>175.54056759103321</v>
      </c>
    </row>
    <row r="5491" spans="2:3" x14ac:dyDescent="0.25">
      <c r="B5491" s="294">
        <v>5426</v>
      </c>
      <c r="C5491" s="295">
        <v>124.66642836343939</v>
      </c>
    </row>
    <row r="5492" spans="2:3" x14ac:dyDescent="0.25">
      <c r="B5492" s="294">
        <v>5427</v>
      </c>
      <c r="C5492" s="295">
        <v>118.7939929445261</v>
      </c>
    </row>
    <row r="5493" spans="2:3" x14ac:dyDescent="0.25">
      <c r="B5493" s="294">
        <v>5428</v>
      </c>
      <c r="C5493" s="295">
        <v>190.86035860649108</v>
      </c>
    </row>
    <row r="5494" spans="2:3" x14ac:dyDescent="0.25">
      <c r="B5494" s="294">
        <v>5429</v>
      </c>
      <c r="C5494" s="295">
        <v>128.011346219887</v>
      </c>
    </row>
    <row r="5495" spans="2:3" x14ac:dyDescent="0.25">
      <c r="B5495" s="294">
        <v>5430</v>
      </c>
      <c r="C5495" s="295">
        <v>75.220054986093842</v>
      </c>
    </row>
    <row r="5496" spans="2:3" x14ac:dyDescent="0.25">
      <c r="B5496" s="294">
        <v>5431</v>
      </c>
      <c r="C5496" s="295">
        <v>107.65226170280012</v>
      </c>
    </row>
    <row r="5497" spans="2:3" x14ac:dyDescent="0.25">
      <c r="B5497" s="294">
        <v>5432</v>
      </c>
      <c r="C5497" s="295">
        <v>180.79433212654746</v>
      </c>
    </row>
    <row r="5498" spans="2:3" x14ac:dyDescent="0.25">
      <c r="B5498" s="294">
        <v>5433</v>
      </c>
      <c r="C5498" s="295">
        <v>159.16437955709358</v>
      </c>
    </row>
    <row r="5499" spans="2:3" x14ac:dyDescent="0.25">
      <c r="B5499" s="294">
        <v>5434</v>
      </c>
      <c r="C5499" s="295">
        <v>187.91326767059039</v>
      </c>
    </row>
    <row r="5500" spans="2:3" x14ac:dyDescent="0.25">
      <c r="B5500" s="294">
        <v>5435</v>
      </c>
      <c r="C5500" s="295">
        <v>134.9131937810352</v>
      </c>
    </row>
    <row r="5501" spans="2:3" x14ac:dyDescent="0.25">
      <c r="B5501" s="294">
        <v>5436</v>
      </c>
      <c r="C5501" s="295">
        <v>98.304528374130399</v>
      </c>
    </row>
    <row r="5502" spans="2:3" x14ac:dyDescent="0.25">
      <c r="B5502" s="294">
        <v>5437</v>
      </c>
      <c r="C5502" s="295">
        <v>77.780564337647235</v>
      </c>
    </row>
    <row r="5503" spans="2:3" x14ac:dyDescent="0.25">
      <c r="B5503" s="294">
        <v>5438</v>
      </c>
      <c r="C5503" s="295">
        <v>113.46128462776878</v>
      </c>
    </row>
    <row r="5504" spans="2:3" x14ac:dyDescent="0.25">
      <c r="B5504" s="294">
        <v>5439</v>
      </c>
      <c r="C5504" s="295">
        <v>182.31677620412853</v>
      </c>
    </row>
    <row r="5505" spans="2:3" x14ac:dyDescent="0.25">
      <c r="B5505" s="294">
        <v>5440</v>
      </c>
      <c r="C5505" s="295">
        <v>119.91657219276111</v>
      </c>
    </row>
    <row r="5506" spans="2:3" x14ac:dyDescent="0.25">
      <c r="B5506" s="294">
        <v>5441</v>
      </c>
      <c r="C5506" s="295">
        <v>137.94831806417682</v>
      </c>
    </row>
    <row r="5507" spans="2:3" x14ac:dyDescent="0.25">
      <c r="B5507" s="294">
        <v>5442</v>
      </c>
      <c r="C5507" s="295">
        <v>195.94626994897479</v>
      </c>
    </row>
    <row r="5508" spans="2:3" x14ac:dyDescent="0.25">
      <c r="B5508" s="294">
        <v>5443</v>
      </c>
      <c r="C5508" s="295">
        <v>110.33220654988398</v>
      </c>
    </row>
    <row r="5509" spans="2:3" x14ac:dyDescent="0.25">
      <c r="B5509" s="294">
        <v>5444</v>
      </c>
      <c r="C5509" s="295">
        <v>103.07686655324284</v>
      </c>
    </row>
    <row r="5510" spans="2:3" x14ac:dyDescent="0.25">
      <c r="B5510" s="294">
        <v>5445</v>
      </c>
      <c r="C5510" s="295">
        <v>141.40901724048453</v>
      </c>
    </row>
    <row r="5511" spans="2:3" x14ac:dyDescent="0.25">
      <c r="B5511" s="294">
        <v>5446</v>
      </c>
      <c r="C5511" s="295">
        <v>98.890219729749106</v>
      </c>
    </row>
    <row r="5512" spans="2:3" x14ac:dyDescent="0.25">
      <c r="B5512" s="294">
        <v>5447</v>
      </c>
      <c r="C5512" s="295">
        <v>165.71528213253765</v>
      </c>
    </row>
    <row r="5513" spans="2:3" x14ac:dyDescent="0.25">
      <c r="B5513" s="294">
        <v>5448</v>
      </c>
      <c r="C5513" s="295">
        <v>187.59195834717696</v>
      </c>
    </row>
    <row r="5514" spans="2:3" x14ac:dyDescent="0.25">
      <c r="B5514" s="294">
        <v>5449</v>
      </c>
      <c r="C5514" s="295">
        <v>171.776044458108</v>
      </c>
    </row>
    <row r="5515" spans="2:3" x14ac:dyDescent="0.25">
      <c r="B5515" s="294">
        <v>5450</v>
      </c>
      <c r="C5515" s="295">
        <v>75.888551704807455</v>
      </c>
    </row>
    <row r="5516" spans="2:3" x14ac:dyDescent="0.25">
      <c r="B5516" s="294">
        <v>5451</v>
      </c>
      <c r="C5516" s="295">
        <v>141.14451259949766</v>
      </c>
    </row>
    <row r="5517" spans="2:3" x14ac:dyDescent="0.25">
      <c r="B5517" s="294">
        <v>5452</v>
      </c>
      <c r="C5517" s="295">
        <v>96.584990217246769</v>
      </c>
    </row>
    <row r="5518" spans="2:3" x14ac:dyDescent="0.25">
      <c r="B5518" s="294">
        <v>5453</v>
      </c>
      <c r="C5518" s="295">
        <v>140.52727699403192</v>
      </c>
    </row>
    <row r="5519" spans="2:3" x14ac:dyDescent="0.25">
      <c r="B5519" s="294">
        <v>5454</v>
      </c>
      <c r="C5519" s="295">
        <v>138.95054853774121</v>
      </c>
    </row>
    <row r="5520" spans="2:3" x14ac:dyDescent="0.25">
      <c r="B5520" s="294">
        <v>5455</v>
      </c>
      <c r="C5520" s="295">
        <v>99.286108226169205</v>
      </c>
    </row>
    <row r="5521" spans="2:3" x14ac:dyDescent="0.25">
      <c r="B5521" s="294">
        <v>5456</v>
      </c>
      <c r="C5521" s="295">
        <v>72.562684438964183</v>
      </c>
    </row>
    <row r="5522" spans="2:3" x14ac:dyDescent="0.25">
      <c r="B5522" s="294">
        <v>5457</v>
      </c>
      <c r="C5522" s="295">
        <v>147.9056080331398</v>
      </c>
    </row>
    <row r="5523" spans="2:3" x14ac:dyDescent="0.25">
      <c r="B5523" s="294">
        <v>5458</v>
      </c>
      <c r="C5523" s="295">
        <v>189.22071436055444</v>
      </c>
    </row>
    <row r="5524" spans="2:3" x14ac:dyDescent="0.25">
      <c r="B5524" s="294">
        <v>5459</v>
      </c>
      <c r="C5524" s="295">
        <v>138.95120420849179</v>
      </c>
    </row>
    <row r="5525" spans="2:3" x14ac:dyDescent="0.25">
      <c r="B5525" s="294">
        <v>5460</v>
      </c>
      <c r="C5525" s="295">
        <v>130.59209512488562</v>
      </c>
    </row>
    <row r="5526" spans="2:3" x14ac:dyDescent="0.25">
      <c r="B5526" s="294">
        <v>5461</v>
      </c>
      <c r="C5526" s="295">
        <v>118.46943622817835</v>
      </c>
    </row>
    <row r="5527" spans="2:3" x14ac:dyDescent="0.25">
      <c r="B5527" s="294">
        <v>5462</v>
      </c>
      <c r="C5527" s="295">
        <v>118.21701576567108</v>
      </c>
    </row>
    <row r="5528" spans="2:3" x14ac:dyDescent="0.25">
      <c r="B5528" s="294">
        <v>5463</v>
      </c>
      <c r="C5528" s="295">
        <v>92.672730521612976</v>
      </c>
    </row>
    <row r="5529" spans="2:3" x14ac:dyDescent="0.25">
      <c r="B5529" s="294">
        <v>5464</v>
      </c>
      <c r="C5529" s="295">
        <v>136.19696344206989</v>
      </c>
    </row>
    <row r="5530" spans="2:3" x14ac:dyDescent="0.25">
      <c r="B5530" s="294">
        <v>5465</v>
      </c>
      <c r="C5530" s="295">
        <v>101.59073053135833</v>
      </c>
    </row>
    <row r="5531" spans="2:3" x14ac:dyDescent="0.25">
      <c r="B5531" s="294">
        <v>5466</v>
      </c>
      <c r="C5531" s="295">
        <v>129.66725576922551</v>
      </c>
    </row>
    <row r="5532" spans="2:3" x14ac:dyDescent="0.25">
      <c r="B5532" s="294">
        <v>5467</v>
      </c>
      <c r="C5532" s="295">
        <v>182.50444163779309</v>
      </c>
    </row>
    <row r="5533" spans="2:3" x14ac:dyDescent="0.25">
      <c r="B5533" s="294">
        <v>5468</v>
      </c>
      <c r="C5533" s="295">
        <v>136.61378244500912</v>
      </c>
    </row>
    <row r="5534" spans="2:3" x14ac:dyDescent="0.25">
      <c r="B5534" s="294">
        <v>5469</v>
      </c>
      <c r="C5534" s="295">
        <v>118.44529945333801</v>
      </c>
    </row>
    <row r="5535" spans="2:3" x14ac:dyDescent="0.25">
      <c r="B5535" s="294">
        <v>5470</v>
      </c>
      <c r="C5535" s="295">
        <v>139.89981061927216</v>
      </c>
    </row>
    <row r="5536" spans="2:3" x14ac:dyDescent="0.25">
      <c r="B5536" s="294">
        <v>5471</v>
      </c>
      <c r="C5536" s="295">
        <v>125.10412230036123</v>
      </c>
    </row>
    <row r="5537" spans="2:3" x14ac:dyDescent="0.25">
      <c r="B5537" s="294">
        <v>5472</v>
      </c>
      <c r="C5537" s="295">
        <v>85.135141302768744</v>
      </c>
    </row>
    <row r="5538" spans="2:3" x14ac:dyDescent="0.25">
      <c r="B5538" s="294">
        <v>5473</v>
      </c>
      <c r="C5538" s="295">
        <v>132.15882932018806</v>
      </c>
    </row>
    <row r="5539" spans="2:3" x14ac:dyDescent="0.25">
      <c r="B5539" s="294">
        <v>5474</v>
      </c>
      <c r="C5539" s="295">
        <v>100.2566494994023</v>
      </c>
    </row>
    <row r="5540" spans="2:3" x14ac:dyDescent="0.25">
      <c r="B5540" s="294">
        <v>5475</v>
      </c>
      <c r="C5540" s="295">
        <v>120.09800681641929</v>
      </c>
    </row>
    <row r="5541" spans="2:3" x14ac:dyDescent="0.25">
      <c r="B5541" s="294">
        <v>5476</v>
      </c>
      <c r="C5541" s="295">
        <v>91.222177897788214</v>
      </c>
    </row>
    <row r="5542" spans="2:3" x14ac:dyDescent="0.25">
      <c r="B5542" s="294">
        <v>5477</v>
      </c>
      <c r="C5542" s="295">
        <v>121.3572257019966</v>
      </c>
    </row>
    <row r="5543" spans="2:3" x14ac:dyDescent="0.25">
      <c r="B5543" s="294">
        <v>5478</v>
      </c>
      <c r="C5543" s="295">
        <v>168.30859459681221</v>
      </c>
    </row>
    <row r="5544" spans="2:3" x14ac:dyDescent="0.25">
      <c r="B5544" s="294">
        <v>5479</v>
      </c>
      <c r="C5544" s="295">
        <v>146.72138213120985</v>
      </c>
    </row>
    <row r="5545" spans="2:3" x14ac:dyDescent="0.25">
      <c r="B5545" s="294">
        <v>5480</v>
      </c>
      <c r="C5545" s="295">
        <v>101.4465572638573</v>
      </c>
    </row>
    <row r="5546" spans="2:3" x14ac:dyDescent="0.25">
      <c r="B5546" s="294">
        <v>5481</v>
      </c>
      <c r="C5546" s="295">
        <v>139.91674687955384</v>
      </c>
    </row>
    <row r="5547" spans="2:3" x14ac:dyDescent="0.25">
      <c r="B5547" s="294">
        <v>5482</v>
      </c>
      <c r="C5547" s="295">
        <v>137.64795505596007</v>
      </c>
    </row>
    <row r="5548" spans="2:3" x14ac:dyDescent="0.25">
      <c r="B5548" s="294">
        <v>5483</v>
      </c>
      <c r="C5548" s="295">
        <v>155.73180279929011</v>
      </c>
    </row>
    <row r="5549" spans="2:3" x14ac:dyDescent="0.25">
      <c r="B5549" s="294">
        <v>5484</v>
      </c>
      <c r="C5549" s="295">
        <v>115.69759539138653</v>
      </c>
    </row>
    <row r="5550" spans="2:3" x14ac:dyDescent="0.25">
      <c r="B5550" s="294">
        <v>5485</v>
      </c>
      <c r="C5550" s="295">
        <v>87.952471725244152</v>
      </c>
    </row>
    <row r="5551" spans="2:3" x14ac:dyDescent="0.25">
      <c r="B5551" s="294">
        <v>5486</v>
      </c>
      <c r="C5551" s="295">
        <v>157.42579653449508</v>
      </c>
    </row>
    <row r="5552" spans="2:3" x14ac:dyDescent="0.25">
      <c r="B5552" s="294">
        <v>5487</v>
      </c>
      <c r="C5552" s="295">
        <v>129.98861475410735</v>
      </c>
    </row>
    <row r="5553" spans="2:3" x14ac:dyDescent="0.25">
      <c r="B5553" s="294">
        <v>5488</v>
      </c>
      <c r="C5553" s="295">
        <v>135.28009879349224</v>
      </c>
    </row>
    <row r="5554" spans="2:3" x14ac:dyDescent="0.25">
      <c r="B5554" s="294">
        <v>5489</v>
      </c>
      <c r="C5554" s="295">
        <v>180.10872182022001</v>
      </c>
    </row>
    <row r="5555" spans="2:3" x14ac:dyDescent="0.25">
      <c r="B5555" s="294">
        <v>5490</v>
      </c>
      <c r="C5555" s="295">
        <v>142.37804879306901</v>
      </c>
    </row>
    <row r="5556" spans="2:3" x14ac:dyDescent="0.25">
      <c r="B5556" s="294">
        <v>5491</v>
      </c>
      <c r="C5556" s="295">
        <v>157.8822884178357</v>
      </c>
    </row>
    <row r="5557" spans="2:3" x14ac:dyDescent="0.25">
      <c r="B5557" s="294">
        <v>5492</v>
      </c>
      <c r="C5557" s="295">
        <v>118.94126438481086</v>
      </c>
    </row>
    <row r="5558" spans="2:3" x14ac:dyDescent="0.25">
      <c r="B5558" s="294">
        <v>5493</v>
      </c>
      <c r="C5558" s="295">
        <v>116.50027523685193</v>
      </c>
    </row>
    <row r="5559" spans="2:3" x14ac:dyDescent="0.25">
      <c r="B5559" s="294">
        <v>5494</v>
      </c>
      <c r="C5559" s="295">
        <v>83.328766017634493</v>
      </c>
    </row>
    <row r="5560" spans="2:3" x14ac:dyDescent="0.25">
      <c r="B5560" s="294">
        <v>5495</v>
      </c>
      <c r="C5560" s="295">
        <v>116.18268416104412</v>
      </c>
    </row>
    <row r="5561" spans="2:3" x14ac:dyDescent="0.25">
      <c r="B5561" s="294">
        <v>5496</v>
      </c>
      <c r="C5561" s="295">
        <v>126.83191580134054</v>
      </c>
    </row>
    <row r="5562" spans="2:3" x14ac:dyDescent="0.25">
      <c r="B5562" s="294">
        <v>5497</v>
      </c>
      <c r="C5562" s="295">
        <v>127.19136536547428</v>
      </c>
    </row>
    <row r="5563" spans="2:3" x14ac:dyDescent="0.25">
      <c r="B5563" s="294">
        <v>5498</v>
      </c>
      <c r="C5563" s="295">
        <v>113.68309241837706</v>
      </c>
    </row>
    <row r="5564" spans="2:3" x14ac:dyDescent="0.25">
      <c r="B5564" s="294">
        <v>5499</v>
      </c>
      <c r="C5564" s="295">
        <v>83.878942774825859</v>
      </c>
    </row>
    <row r="5565" spans="2:3" x14ac:dyDescent="0.25">
      <c r="B5565" s="294">
        <v>5500</v>
      </c>
      <c r="C5565" s="295">
        <v>123.98662719307056</v>
      </c>
    </row>
    <row r="5566" spans="2:3" x14ac:dyDescent="0.25">
      <c r="B5566" s="294">
        <v>5501</v>
      </c>
      <c r="C5566" s="295">
        <v>177.84902930020061</v>
      </c>
    </row>
    <row r="5567" spans="2:3" x14ac:dyDescent="0.25">
      <c r="B5567" s="294">
        <v>5502</v>
      </c>
      <c r="C5567" s="295">
        <v>114.20676796986126</v>
      </c>
    </row>
    <row r="5568" spans="2:3" x14ac:dyDescent="0.25">
      <c r="B5568" s="294">
        <v>5503</v>
      </c>
      <c r="C5568" s="295">
        <v>151.01962651351931</v>
      </c>
    </row>
    <row r="5569" spans="2:3" x14ac:dyDescent="0.25">
      <c r="B5569" s="294">
        <v>5504</v>
      </c>
      <c r="C5569" s="295">
        <v>133.45339522621717</v>
      </c>
    </row>
    <row r="5570" spans="2:3" x14ac:dyDescent="0.25">
      <c r="B5570" s="294">
        <v>5505</v>
      </c>
      <c r="C5570" s="295">
        <v>190.69599013974315</v>
      </c>
    </row>
    <row r="5571" spans="2:3" x14ac:dyDescent="0.25">
      <c r="B5571" s="294">
        <v>5506</v>
      </c>
      <c r="C5571" s="295">
        <v>117.69222782670288</v>
      </c>
    </row>
    <row r="5572" spans="2:3" x14ac:dyDescent="0.25">
      <c r="B5572" s="294">
        <v>5507</v>
      </c>
      <c r="C5572" s="295">
        <v>131.48890596461516</v>
      </c>
    </row>
    <row r="5573" spans="2:3" x14ac:dyDescent="0.25">
      <c r="B5573" s="294">
        <v>5508</v>
      </c>
      <c r="C5573" s="295">
        <v>177.07321927226792</v>
      </c>
    </row>
    <row r="5574" spans="2:3" x14ac:dyDescent="0.25">
      <c r="B5574" s="294">
        <v>5509</v>
      </c>
      <c r="C5574" s="295">
        <v>191.92552778180982</v>
      </c>
    </row>
    <row r="5575" spans="2:3" x14ac:dyDescent="0.25">
      <c r="B5575" s="294">
        <v>5510</v>
      </c>
      <c r="C5575" s="295">
        <v>166.12485770557709</v>
      </c>
    </row>
    <row r="5576" spans="2:3" x14ac:dyDescent="0.25">
      <c r="B5576" s="294">
        <v>5511</v>
      </c>
      <c r="C5576" s="295">
        <v>100.63729262045638</v>
      </c>
    </row>
    <row r="5577" spans="2:3" x14ac:dyDescent="0.25">
      <c r="B5577" s="294">
        <v>5512</v>
      </c>
      <c r="C5577" s="295">
        <v>139.94516026016859</v>
      </c>
    </row>
    <row r="5578" spans="2:3" x14ac:dyDescent="0.25">
      <c r="B5578" s="294">
        <v>5513</v>
      </c>
      <c r="C5578" s="295">
        <v>124.34960540611051</v>
      </c>
    </row>
    <row r="5579" spans="2:3" x14ac:dyDescent="0.25">
      <c r="B5579" s="294">
        <v>5514</v>
      </c>
      <c r="C5579" s="295">
        <v>108.94513254951804</v>
      </c>
    </row>
    <row r="5580" spans="2:3" x14ac:dyDescent="0.25">
      <c r="B5580" s="294">
        <v>5515</v>
      </c>
      <c r="C5580" s="295">
        <v>123.07860747489616</v>
      </c>
    </row>
    <row r="5581" spans="2:3" x14ac:dyDescent="0.25">
      <c r="B5581" s="294">
        <v>5516</v>
      </c>
      <c r="C5581" s="295">
        <v>110.36440413400889</v>
      </c>
    </row>
    <row r="5582" spans="2:3" x14ac:dyDescent="0.25">
      <c r="B5582" s="294">
        <v>5517</v>
      </c>
      <c r="C5582" s="295">
        <v>117.31872932583855</v>
      </c>
    </row>
    <row r="5583" spans="2:3" x14ac:dyDescent="0.25">
      <c r="B5583" s="294">
        <v>5518</v>
      </c>
      <c r="C5583" s="295">
        <v>142.43175547168488</v>
      </c>
    </row>
    <row r="5584" spans="2:3" x14ac:dyDescent="0.25">
      <c r="B5584" s="294">
        <v>5519</v>
      </c>
      <c r="C5584" s="295">
        <v>116.66377132752837</v>
      </c>
    </row>
    <row r="5585" spans="2:3" x14ac:dyDescent="0.25">
      <c r="B5585" s="294">
        <v>5520</v>
      </c>
      <c r="C5585" s="295">
        <v>87.463319148720913</v>
      </c>
    </row>
    <row r="5586" spans="2:3" x14ac:dyDescent="0.25">
      <c r="B5586" s="294">
        <v>5521</v>
      </c>
      <c r="C5586" s="295">
        <v>196.72045074193505</v>
      </c>
    </row>
    <row r="5587" spans="2:3" x14ac:dyDescent="0.25">
      <c r="B5587" s="294">
        <v>5522</v>
      </c>
      <c r="C5587" s="295">
        <v>145.52580893413406</v>
      </c>
    </row>
    <row r="5588" spans="2:3" x14ac:dyDescent="0.25">
      <c r="B5588" s="294">
        <v>5523</v>
      </c>
      <c r="C5588" s="295">
        <v>165.23158501426633</v>
      </c>
    </row>
    <row r="5589" spans="2:3" x14ac:dyDescent="0.25">
      <c r="B5589" s="294">
        <v>5524</v>
      </c>
      <c r="C5589" s="295">
        <v>126.39586385439743</v>
      </c>
    </row>
    <row r="5590" spans="2:3" x14ac:dyDescent="0.25">
      <c r="B5590" s="294">
        <v>5525</v>
      </c>
      <c r="C5590" s="295">
        <v>149.1694856607995</v>
      </c>
    </row>
    <row r="5591" spans="2:3" x14ac:dyDescent="0.25">
      <c r="B5591" s="294">
        <v>5526</v>
      </c>
      <c r="C5591" s="295">
        <v>132.07635205059387</v>
      </c>
    </row>
    <row r="5592" spans="2:3" x14ac:dyDescent="0.25">
      <c r="B5592" s="294">
        <v>5527</v>
      </c>
      <c r="C5592" s="295">
        <v>132.32658764073733</v>
      </c>
    </row>
    <row r="5593" spans="2:3" x14ac:dyDescent="0.25">
      <c r="B5593" s="294">
        <v>5528</v>
      </c>
      <c r="C5593" s="295">
        <v>152.92454428676507</v>
      </c>
    </row>
    <row r="5594" spans="2:3" x14ac:dyDescent="0.25">
      <c r="B5594" s="294">
        <v>5529</v>
      </c>
      <c r="C5594" s="295">
        <v>124.72521641952073</v>
      </c>
    </row>
    <row r="5595" spans="2:3" x14ac:dyDescent="0.25">
      <c r="B5595" s="294">
        <v>5530</v>
      </c>
      <c r="C5595" s="295">
        <v>85.005609944865157</v>
      </c>
    </row>
    <row r="5596" spans="2:3" x14ac:dyDescent="0.25">
      <c r="B5596" s="294">
        <v>5531</v>
      </c>
      <c r="C5596" s="295">
        <v>111.37589622477986</v>
      </c>
    </row>
    <row r="5597" spans="2:3" x14ac:dyDescent="0.25">
      <c r="B5597" s="294">
        <v>5532</v>
      </c>
      <c r="C5597" s="295">
        <v>104.89352692964539</v>
      </c>
    </row>
    <row r="5598" spans="2:3" x14ac:dyDescent="0.25">
      <c r="B5598" s="294">
        <v>5533</v>
      </c>
      <c r="C5598" s="295">
        <v>124.16918232489179</v>
      </c>
    </row>
    <row r="5599" spans="2:3" x14ac:dyDescent="0.25">
      <c r="B5599" s="294">
        <v>5534</v>
      </c>
      <c r="C5599" s="295">
        <v>101.69024207543796</v>
      </c>
    </row>
    <row r="5600" spans="2:3" x14ac:dyDescent="0.25">
      <c r="B5600" s="294">
        <v>5535</v>
      </c>
      <c r="C5600" s="295">
        <v>161.18733855516319</v>
      </c>
    </row>
    <row r="5601" spans="2:3" x14ac:dyDescent="0.25">
      <c r="B5601" s="294">
        <v>5536</v>
      </c>
      <c r="C5601" s="295">
        <v>101.95729578319578</v>
      </c>
    </row>
    <row r="5602" spans="2:3" x14ac:dyDescent="0.25">
      <c r="B5602" s="294">
        <v>5537</v>
      </c>
      <c r="C5602" s="295">
        <v>159.48141034915164</v>
      </c>
    </row>
    <row r="5603" spans="2:3" x14ac:dyDescent="0.25">
      <c r="B5603" s="294">
        <v>5538</v>
      </c>
      <c r="C5603" s="295">
        <v>168.58760596394546</v>
      </c>
    </row>
    <row r="5604" spans="2:3" x14ac:dyDescent="0.25">
      <c r="B5604" s="294">
        <v>5539</v>
      </c>
      <c r="C5604" s="295">
        <v>169.78087440769463</v>
      </c>
    </row>
    <row r="5605" spans="2:3" x14ac:dyDescent="0.25">
      <c r="B5605" s="294">
        <v>5540</v>
      </c>
      <c r="C5605" s="295">
        <v>192.65853290587984</v>
      </c>
    </row>
    <row r="5606" spans="2:3" x14ac:dyDescent="0.25">
      <c r="B5606" s="294">
        <v>5541</v>
      </c>
      <c r="C5606" s="295">
        <v>126.24567812022953</v>
      </c>
    </row>
    <row r="5607" spans="2:3" x14ac:dyDescent="0.25">
      <c r="B5607" s="294">
        <v>5542</v>
      </c>
      <c r="C5607" s="295">
        <v>144.70275648856028</v>
      </c>
    </row>
    <row r="5608" spans="2:3" x14ac:dyDescent="0.25">
      <c r="B5608" s="294">
        <v>5543</v>
      </c>
      <c r="C5608" s="295">
        <v>197.81693948952011</v>
      </c>
    </row>
    <row r="5609" spans="2:3" x14ac:dyDescent="0.25">
      <c r="B5609" s="294">
        <v>5544</v>
      </c>
      <c r="C5609" s="295">
        <v>107.77202383095943</v>
      </c>
    </row>
    <row r="5610" spans="2:3" x14ac:dyDescent="0.25">
      <c r="B5610" s="294">
        <v>5545</v>
      </c>
      <c r="C5610" s="295">
        <v>114.26606144662313</v>
      </c>
    </row>
    <row r="5611" spans="2:3" x14ac:dyDescent="0.25">
      <c r="B5611" s="294">
        <v>5546</v>
      </c>
      <c r="C5611" s="295">
        <v>131.54517588019002</v>
      </c>
    </row>
    <row r="5612" spans="2:3" x14ac:dyDescent="0.25">
      <c r="B5612" s="294">
        <v>5547</v>
      </c>
      <c r="C5612" s="295">
        <v>152.96680180825948</v>
      </c>
    </row>
    <row r="5613" spans="2:3" x14ac:dyDescent="0.25">
      <c r="B5613" s="294">
        <v>5548</v>
      </c>
      <c r="C5613" s="295">
        <v>168.7255361464799</v>
      </c>
    </row>
    <row r="5614" spans="2:3" x14ac:dyDescent="0.25">
      <c r="B5614" s="294">
        <v>5549</v>
      </c>
      <c r="C5614" s="295">
        <v>96.827833591390259</v>
      </c>
    </row>
    <row r="5615" spans="2:3" x14ac:dyDescent="0.25">
      <c r="B5615" s="294">
        <v>5550</v>
      </c>
      <c r="C5615" s="295">
        <v>163.85155907177202</v>
      </c>
    </row>
    <row r="5616" spans="2:3" x14ac:dyDescent="0.25">
      <c r="B5616" s="294">
        <v>5551</v>
      </c>
      <c r="C5616" s="295">
        <v>138.29741642697587</v>
      </c>
    </row>
    <row r="5617" spans="2:3" x14ac:dyDescent="0.25">
      <c r="B5617" s="294">
        <v>5552</v>
      </c>
      <c r="C5617" s="295">
        <v>130.08587813388846</v>
      </c>
    </row>
    <row r="5618" spans="2:3" x14ac:dyDescent="0.25">
      <c r="B5618" s="294">
        <v>5553</v>
      </c>
      <c r="C5618" s="295">
        <v>137.80813558432067</v>
      </c>
    </row>
    <row r="5619" spans="2:3" x14ac:dyDescent="0.25">
      <c r="B5619" s="294">
        <v>5554</v>
      </c>
      <c r="C5619" s="295">
        <v>133.96720101040216</v>
      </c>
    </row>
    <row r="5620" spans="2:3" x14ac:dyDescent="0.25">
      <c r="B5620" s="294">
        <v>5555</v>
      </c>
      <c r="C5620" s="295">
        <v>79.245879512438719</v>
      </c>
    </row>
    <row r="5621" spans="2:3" x14ac:dyDescent="0.25">
      <c r="B5621" s="294">
        <v>5556</v>
      </c>
      <c r="C5621" s="295">
        <v>90.46943136986917</v>
      </c>
    </row>
    <row r="5622" spans="2:3" x14ac:dyDescent="0.25">
      <c r="B5622" s="294">
        <v>5557</v>
      </c>
      <c r="C5622" s="295">
        <v>100.20074374991472</v>
      </c>
    </row>
    <row r="5623" spans="2:3" x14ac:dyDescent="0.25">
      <c r="B5623" s="294">
        <v>5558</v>
      </c>
      <c r="C5623" s="295">
        <v>90.116417035969249</v>
      </c>
    </row>
    <row r="5624" spans="2:3" x14ac:dyDescent="0.25">
      <c r="B5624" s="294">
        <v>5559</v>
      </c>
      <c r="C5624" s="295">
        <v>130.22609765526798</v>
      </c>
    </row>
    <row r="5625" spans="2:3" x14ac:dyDescent="0.25">
      <c r="B5625" s="294">
        <v>5560</v>
      </c>
      <c r="C5625" s="295">
        <v>109.75363112618008</v>
      </c>
    </row>
    <row r="5626" spans="2:3" x14ac:dyDescent="0.25">
      <c r="B5626" s="294">
        <v>5561</v>
      </c>
      <c r="C5626" s="295">
        <v>137.2884800354712</v>
      </c>
    </row>
    <row r="5627" spans="2:3" x14ac:dyDescent="0.25">
      <c r="B5627" s="294">
        <v>5562</v>
      </c>
      <c r="C5627" s="295">
        <v>202.75198899326918</v>
      </c>
    </row>
    <row r="5628" spans="2:3" x14ac:dyDescent="0.25">
      <c r="B5628" s="294">
        <v>5563</v>
      </c>
      <c r="C5628" s="295">
        <v>127.51497118957302</v>
      </c>
    </row>
    <row r="5629" spans="2:3" x14ac:dyDescent="0.25">
      <c r="B5629" s="294">
        <v>5564</v>
      </c>
      <c r="C5629" s="295">
        <v>126.43138217501543</v>
      </c>
    </row>
    <row r="5630" spans="2:3" x14ac:dyDescent="0.25">
      <c r="B5630" s="294">
        <v>5565</v>
      </c>
      <c r="C5630" s="295">
        <v>112.91230197474253</v>
      </c>
    </row>
    <row r="5631" spans="2:3" x14ac:dyDescent="0.25">
      <c r="B5631" s="294">
        <v>5566</v>
      </c>
      <c r="C5631" s="295">
        <v>148.60011808275772</v>
      </c>
    </row>
    <row r="5632" spans="2:3" x14ac:dyDescent="0.25">
      <c r="B5632" s="294">
        <v>5567</v>
      </c>
      <c r="C5632" s="295">
        <v>94.283510993279421</v>
      </c>
    </row>
    <row r="5633" spans="2:3" x14ac:dyDescent="0.25">
      <c r="B5633" s="294">
        <v>5568</v>
      </c>
      <c r="C5633" s="295">
        <v>80.033082145585496</v>
      </c>
    </row>
    <row r="5634" spans="2:3" x14ac:dyDescent="0.25">
      <c r="B5634" s="294">
        <v>5569</v>
      </c>
      <c r="C5634" s="295">
        <v>137.87531540876066</v>
      </c>
    </row>
    <row r="5635" spans="2:3" x14ac:dyDescent="0.25">
      <c r="B5635" s="294">
        <v>5570</v>
      </c>
      <c r="C5635" s="295">
        <v>91.925723499574673</v>
      </c>
    </row>
    <row r="5636" spans="2:3" x14ac:dyDescent="0.25">
      <c r="B5636" s="294">
        <v>5571</v>
      </c>
      <c r="C5636" s="295">
        <v>181.43496738612498</v>
      </c>
    </row>
    <row r="5637" spans="2:3" x14ac:dyDescent="0.25">
      <c r="B5637" s="294">
        <v>5572</v>
      </c>
      <c r="C5637" s="295">
        <v>141.55330545965086</v>
      </c>
    </row>
    <row r="5638" spans="2:3" x14ac:dyDescent="0.25">
      <c r="B5638" s="294">
        <v>5573</v>
      </c>
      <c r="C5638" s="295">
        <v>172.61964727563998</v>
      </c>
    </row>
    <row r="5639" spans="2:3" x14ac:dyDescent="0.25">
      <c r="B5639" s="294">
        <v>5574</v>
      </c>
      <c r="C5639" s="295">
        <v>152.5165761821558</v>
      </c>
    </row>
    <row r="5640" spans="2:3" x14ac:dyDescent="0.25">
      <c r="B5640" s="294">
        <v>5575</v>
      </c>
      <c r="C5640" s="295">
        <v>83.708334475579164</v>
      </c>
    </row>
    <row r="5641" spans="2:3" x14ac:dyDescent="0.25">
      <c r="B5641" s="294">
        <v>5576</v>
      </c>
      <c r="C5641" s="295">
        <v>84.819662435404723</v>
      </c>
    </row>
    <row r="5642" spans="2:3" x14ac:dyDescent="0.25">
      <c r="B5642" s="294">
        <v>5577</v>
      </c>
      <c r="C5642" s="295">
        <v>160.8582601389455</v>
      </c>
    </row>
    <row r="5643" spans="2:3" x14ac:dyDescent="0.25">
      <c r="B5643" s="294">
        <v>5578</v>
      </c>
      <c r="C5643" s="295">
        <v>130.68128712800774</v>
      </c>
    </row>
    <row r="5644" spans="2:3" x14ac:dyDescent="0.25">
      <c r="B5644" s="294">
        <v>5579</v>
      </c>
      <c r="C5644" s="295">
        <v>109.6633110228716</v>
      </c>
    </row>
    <row r="5645" spans="2:3" x14ac:dyDescent="0.25">
      <c r="B5645" s="294">
        <v>5580</v>
      </c>
      <c r="C5645" s="295">
        <v>109.08765781508271</v>
      </c>
    </row>
    <row r="5646" spans="2:3" x14ac:dyDescent="0.25">
      <c r="B5646" s="294">
        <v>5581</v>
      </c>
      <c r="C5646" s="295">
        <v>86.709527574126014</v>
      </c>
    </row>
    <row r="5647" spans="2:3" x14ac:dyDescent="0.25">
      <c r="B5647" s="294">
        <v>5582</v>
      </c>
      <c r="C5647" s="295">
        <v>177.69009989197721</v>
      </c>
    </row>
    <row r="5648" spans="2:3" x14ac:dyDescent="0.25">
      <c r="B5648" s="294">
        <v>5583</v>
      </c>
      <c r="C5648" s="295">
        <v>142.8132741683996</v>
      </c>
    </row>
    <row r="5649" spans="2:3" x14ac:dyDescent="0.25">
      <c r="B5649" s="294">
        <v>5584</v>
      </c>
      <c r="C5649" s="295">
        <v>123.15036704109866</v>
      </c>
    </row>
    <row r="5650" spans="2:3" x14ac:dyDescent="0.25">
      <c r="B5650" s="294">
        <v>5585</v>
      </c>
      <c r="C5650" s="295">
        <v>203.917984770266</v>
      </c>
    </row>
    <row r="5651" spans="2:3" x14ac:dyDescent="0.25">
      <c r="B5651" s="294">
        <v>5586</v>
      </c>
      <c r="C5651" s="295">
        <v>92.338735414970245</v>
      </c>
    </row>
    <row r="5652" spans="2:3" x14ac:dyDescent="0.25">
      <c r="B5652" s="294">
        <v>5587</v>
      </c>
      <c r="C5652" s="295">
        <v>144.35253106289994</v>
      </c>
    </row>
    <row r="5653" spans="2:3" x14ac:dyDescent="0.25">
      <c r="B5653" s="294">
        <v>5588</v>
      </c>
      <c r="C5653" s="295">
        <v>138.06414032455004</v>
      </c>
    </row>
    <row r="5654" spans="2:3" x14ac:dyDescent="0.25">
      <c r="B5654" s="294">
        <v>5589</v>
      </c>
      <c r="C5654" s="295">
        <v>98.08282141868915</v>
      </c>
    </row>
    <row r="5655" spans="2:3" x14ac:dyDescent="0.25">
      <c r="B5655" s="294">
        <v>5590</v>
      </c>
      <c r="C5655" s="295">
        <v>112.84484957595519</v>
      </c>
    </row>
    <row r="5656" spans="2:3" x14ac:dyDescent="0.25">
      <c r="B5656" s="294">
        <v>5591</v>
      </c>
      <c r="C5656" s="295">
        <v>91.173828506986965</v>
      </c>
    </row>
    <row r="5657" spans="2:3" x14ac:dyDescent="0.25">
      <c r="B5657" s="294">
        <v>5592</v>
      </c>
      <c r="C5657" s="295">
        <v>97.257881403975517</v>
      </c>
    </row>
    <row r="5658" spans="2:3" x14ac:dyDescent="0.25">
      <c r="B5658" s="294">
        <v>5593</v>
      </c>
      <c r="C5658" s="295">
        <v>145.74142884881911</v>
      </c>
    </row>
    <row r="5659" spans="2:3" x14ac:dyDescent="0.25">
      <c r="B5659" s="294">
        <v>5594</v>
      </c>
      <c r="C5659" s="295">
        <v>127.07079703655623</v>
      </c>
    </row>
    <row r="5660" spans="2:3" x14ac:dyDescent="0.25">
      <c r="B5660" s="294">
        <v>5595</v>
      </c>
      <c r="C5660" s="295">
        <v>114.52323332471539</v>
      </c>
    </row>
    <row r="5661" spans="2:3" x14ac:dyDescent="0.25">
      <c r="B5661" s="294">
        <v>5596</v>
      </c>
      <c r="C5661" s="295">
        <v>96.127099698046436</v>
      </c>
    </row>
    <row r="5662" spans="2:3" x14ac:dyDescent="0.25">
      <c r="B5662" s="294">
        <v>5597</v>
      </c>
      <c r="C5662" s="295">
        <v>183.54696421744273</v>
      </c>
    </row>
    <row r="5663" spans="2:3" x14ac:dyDescent="0.25">
      <c r="B5663" s="294">
        <v>5598</v>
      </c>
      <c r="C5663" s="295">
        <v>181.4885732178202</v>
      </c>
    </row>
    <row r="5664" spans="2:3" x14ac:dyDescent="0.25">
      <c r="B5664" s="294">
        <v>5599</v>
      </c>
      <c r="C5664" s="295">
        <v>92.065337386550453</v>
      </c>
    </row>
    <row r="5665" spans="2:3" x14ac:dyDescent="0.25">
      <c r="B5665" s="294">
        <v>5600</v>
      </c>
      <c r="C5665" s="295">
        <v>152.1119130406785</v>
      </c>
    </row>
    <row r="5666" spans="2:3" x14ac:dyDescent="0.25">
      <c r="B5666" s="294">
        <v>5601</v>
      </c>
      <c r="C5666" s="295">
        <v>112.47848234143159</v>
      </c>
    </row>
    <row r="5667" spans="2:3" x14ac:dyDescent="0.25">
      <c r="B5667" s="294">
        <v>5602</v>
      </c>
      <c r="C5667" s="295">
        <v>112.92212772823092</v>
      </c>
    </row>
    <row r="5668" spans="2:3" x14ac:dyDescent="0.25">
      <c r="B5668" s="294">
        <v>5603</v>
      </c>
      <c r="C5668" s="295">
        <v>85.300174157449277</v>
      </c>
    </row>
    <row r="5669" spans="2:3" x14ac:dyDescent="0.25">
      <c r="B5669" s="294">
        <v>5604</v>
      </c>
      <c r="C5669" s="295">
        <v>123.3578711781565</v>
      </c>
    </row>
    <row r="5670" spans="2:3" x14ac:dyDescent="0.25">
      <c r="B5670" s="294">
        <v>5605</v>
      </c>
      <c r="C5670" s="295">
        <v>120.50216356756209</v>
      </c>
    </row>
    <row r="5671" spans="2:3" x14ac:dyDescent="0.25">
      <c r="B5671" s="294">
        <v>5606</v>
      </c>
      <c r="C5671" s="295">
        <v>122.95229729605782</v>
      </c>
    </row>
    <row r="5672" spans="2:3" x14ac:dyDescent="0.25">
      <c r="B5672" s="294">
        <v>5607</v>
      </c>
      <c r="C5672" s="295">
        <v>111.02595232704736</v>
      </c>
    </row>
    <row r="5673" spans="2:3" x14ac:dyDescent="0.25">
      <c r="B5673" s="294">
        <v>5608</v>
      </c>
      <c r="C5673" s="295">
        <v>148.27602638352391</v>
      </c>
    </row>
    <row r="5674" spans="2:3" x14ac:dyDescent="0.25">
      <c r="B5674" s="294">
        <v>5609</v>
      </c>
      <c r="C5674" s="295">
        <v>148.42710617552569</v>
      </c>
    </row>
    <row r="5675" spans="2:3" x14ac:dyDescent="0.25">
      <c r="B5675" s="294">
        <v>5610</v>
      </c>
      <c r="C5675" s="295">
        <v>107.18732143956053</v>
      </c>
    </row>
    <row r="5676" spans="2:3" x14ac:dyDescent="0.25">
      <c r="B5676" s="294">
        <v>5611</v>
      </c>
      <c r="C5676" s="295">
        <v>83.64605145921476</v>
      </c>
    </row>
    <row r="5677" spans="2:3" x14ac:dyDescent="0.25">
      <c r="B5677" s="294">
        <v>5612</v>
      </c>
      <c r="C5677" s="295">
        <v>104.50486711692605</v>
      </c>
    </row>
    <row r="5678" spans="2:3" x14ac:dyDescent="0.25">
      <c r="B5678" s="294">
        <v>5613</v>
      </c>
      <c r="C5678" s="295">
        <v>160.22532411461026</v>
      </c>
    </row>
    <row r="5679" spans="2:3" x14ac:dyDescent="0.25">
      <c r="B5679" s="294">
        <v>5614</v>
      </c>
      <c r="C5679" s="295">
        <v>107.90598918073343</v>
      </c>
    </row>
    <row r="5680" spans="2:3" x14ac:dyDescent="0.25">
      <c r="B5680" s="294">
        <v>5615</v>
      </c>
      <c r="C5680" s="295">
        <v>127.33841107685991</v>
      </c>
    </row>
    <row r="5681" spans="2:3" x14ac:dyDescent="0.25">
      <c r="B5681" s="294">
        <v>5616</v>
      </c>
      <c r="C5681" s="295">
        <v>136.70639491760011</v>
      </c>
    </row>
    <row r="5682" spans="2:3" x14ac:dyDescent="0.25">
      <c r="B5682" s="294">
        <v>5617</v>
      </c>
      <c r="C5682" s="295">
        <v>139.92557437256454</v>
      </c>
    </row>
    <row r="5683" spans="2:3" x14ac:dyDescent="0.25">
      <c r="B5683" s="294">
        <v>5618</v>
      </c>
      <c r="C5683" s="295">
        <v>187.02648320347754</v>
      </c>
    </row>
    <row r="5684" spans="2:3" x14ac:dyDescent="0.25">
      <c r="B5684" s="294">
        <v>5619</v>
      </c>
      <c r="C5684" s="295">
        <v>144.76386119195308</v>
      </c>
    </row>
    <row r="5685" spans="2:3" x14ac:dyDescent="0.25">
      <c r="B5685" s="294">
        <v>5620</v>
      </c>
      <c r="C5685" s="295">
        <v>131.14997081061711</v>
      </c>
    </row>
    <row r="5686" spans="2:3" x14ac:dyDescent="0.25">
      <c r="B5686" s="294">
        <v>5621</v>
      </c>
      <c r="C5686" s="295">
        <v>207.92595214380626</v>
      </c>
    </row>
    <row r="5687" spans="2:3" x14ac:dyDescent="0.25">
      <c r="B5687" s="294">
        <v>5622</v>
      </c>
      <c r="C5687" s="295">
        <v>98.218551411143309</v>
      </c>
    </row>
    <row r="5688" spans="2:3" x14ac:dyDescent="0.25">
      <c r="B5688" s="294">
        <v>5623</v>
      </c>
      <c r="C5688" s="295">
        <v>153.27314048580473</v>
      </c>
    </row>
    <row r="5689" spans="2:3" x14ac:dyDescent="0.25">
      <c r="B5689" s="294">
        <v>5624</v>
      </c>
      <c r="C5689" s="295">
        <v>89.952885031468497</v>
      </c>
    </row>
    <row r="5690" spans="2:3" x14ac:dyDescent="0.25">
      <c r="B5690" s="294">
        <v>5625</v>
      </c>
      <c r="C5690" s="295">
        <v>92.950086142152031</v>
      </c>
    </row>
    <row r="5691" spans="2:3" x14ac:dyDescent="0.25">
      <c r="B5691" s="294">
        <v>5626</v>
      </c>
      <c r="C5691" s="295">
        <v>110.15158845788827</v>
      </c>
    </row>
    <row r="5692" spans="2:3" x14ac:dyDescent="0.25">
      <c r="B5692" s="294">
        <v>5627</v>
      </c>
      <c r="C5692" s="295">
        <v>101.99198934535303</v>
      </c>
    </row>
    <row r="5693" spans="2:3" x14ac:dyDescent="0.25">
      <c r="B5693" s="294">
        <v>5628</v>
      </c>
      <c r="C5693" s="295">
        <v>121.45261879730789</v>
      </c>
    </row>
    <row r="5694" spans="2:3" x14ac:dyDescent="0.25">
      <c r="B5694" s="294">
        <v>5629</v>
      </c>
      <c r="C5694" s="295">
        <v>156.37431118368806</v>
      </c>
    </row>
    <row r="5695" spans="2:3" x14ac:dyDescent="0.25">
      <c r="B5695" s="294">
        <v>5630</v>
      </c>
      <c r="C5695" s="295">
        <v>123.20715171950147</v>
      </c>
    </row>
    <row r="5696" spans="2:3" x14ac:dyDescent="0.25">
      <c r="B5696" s="294">
        <v>5631</v>
      </c>
      <c r="C5696" s="295">
        <v>175.32976759976611</v>
      </c>
    </row>
    <row r="5697" spans="2:3" x14ac:dyDescent="0.25">
      <c r="B5697" s="294">
        <v>5632</v>
      </c>
      <c r="C5697" s="295">
        <v>109.53998739682767</v>
      </c>
    </row>
    <row r="5698" spans="2:3" x14ac:dyDescent="0.25">
      <c r="B5698" s="294">
        <v>5633</v>
      </c>
      <c r="C5698" s="295">
        <v>80.21895222774728</v>
      </c>
    </row>
    <row r="5699" spans="2:3" x14ac:dyDescent="0.25">
      <c r="B5699" s="294">
        <v>5634</v>
      </c>
      <c r="C5699" s="295">
        <v>79.914800584183467</v>
      </c>
    </row>
    <row r="5700" spans="2:3" x14ac:dyDescent="0.25">
      <c r="B5700" s="294">
        <v>5635</v>
      </c>
      <c r="C5700" s="295">
        <v>198.87170153379776</v>
      </c>
    </row>
    <row r="5701" spans="2:3" x14ac:dyDescent="0.25">
      <c r="B5701" s="294">
        <v>5636</v>
      </c>
      <c r="C5701" s="295">
        <v>168.45989254588244</v>
      </c>
    </row>
    <row r="5702" spans="2:3" x14ac:dyDescent="0.25">
      <c r="B5702" s="294">
        <v>5637</v>
      </c>
      <c r="C5702" s="295">
        <v>149.12740702372312</v>
      </c>
    </row>
    <row r="5703" spans="2:3" x14ac:dyDescent="0.25">
      <c r="B5703" s="294">
        <v>5638</v>
      </c>
      <c r="C5703" s="295">
        <v>136.38085533935015</v>
      </c>
    </row>
    <row r="5704" spans="2:3" x14ac:dyDescent="0.25">
      <c r="B5704" s="294">
        <v>5639</v>
      </c>
      <c r="C5704" s="295">
        <v>148.25975506774262</v>
      </c>
    </row>
    <row r="5705" spans="2:3" x14ac:dyDescent="0.25">
      <c r="B5705" s="294">
        <v>5640</v>
      </c>
      <c r="C5705" s="295">
        <v>140.59812335859189</v>
      </c>
    </row>
    <row r="5706" spans="2:3" x14ac:dyDescent="0.25">
      <c r="B5706" s="294">
        <v>5641</v>
      </c>
      <c r="C5706" s="295">
        <v>189.15460788634189</v>
      </c>
    </row>
    <row r="5707" spans="2:3" x14ac:dyDescent="0.25">
      <c r="B5707" s="294">
        <v>5642</v>
      </c>
      <c r="C5707" s="295">
        <v>159.45367037146843</v>
      </c>
    </row>
    <row r="5708" spans="2:3" x14ac:dyDescent="0.25">
      <c r="B5708" s="294">
        <v>5643</v>
      </c>
      <c r="C5708" s="295">
        <v>138.61110183156586</v>
      </c>
    </row>
    <row r="5709" spans="2:3" x14ac:dyDescent="0.25">
      <c r="B5709" s="294">
        <v>5644</v>
      </c>
      <c r="C5709" s="295">
        <v>137.75391482881821</v>
      </c>
    </row>
    <row r="5710" spans="2:3" x14ac:dyDescent="0.25">
      <c r="B5710" s="294">
        <v>5645</v>
      </c>
      <c r="C5710" s="295">
        <v>178.0565502051586</v>
      </c>
    </row>
    <row r="5711" spans="2:3" x14ac:dyDescent="0.25">
      <c r="B5711" s="294">
        <v>5646</v>
      </c>
      <c r="C5711" s="295">
        <v>97.610139018610454</v>
      </c>
    </row>
    <row r="5712" spans="2:3" x14ac:dyDescent="0.25">
      <c r="B5712" s="294">
        <v>5647</v>
      </c>
      <c r="C5712" s="295">
        <v>194.19034752214097</v>
      </c>
    </row>
    <row r="5713" spans="2:3" x14ac:dyDescent="0.25">
      <c r="B5713" s="294">
        <v>5648</v>
      </c>
      <c r="C5713" s="295">
        <v>89.662442817020974</v>
      </c>
    </row>
    <row r="5714" spans="2:3" x14ac:dyDescent="0.25">
      <c r="B5714" s="294">
        <v>5649</v>
      </c>
      <c r="C5714" s="295">
        <v>105.69519102117542</v>
      </c>
    </row>
    <row r="5715" spans="2:3" x14ac:dyDescent="0.25">
      <c r="B5715" s="294">
        <v>5650</v>
      </c>
      <c r="C5715" s="295">
        <v>165.88440790562794</v>
      </c>
    </row>
    <row r="5716" spans="2:3" x14ac:dyDescent="0.25">
      <c r="B5716" s="294">
        <v>5651</v>
      </c>
      <c r="C5716" s="295">
        <v>122.6962792669046</v>
      </c>
    </row>
    <row r="5717" spans="2:3" x14ac:dyDescent="0.25">
      <c r="B5717" s="294">
        <v>5652</v>
      </c>
      <c r="C5717" s="295">
        <v>94.352223746967198</v>
      </c>
    </row>
    <row r="5718" spans="2:3" x14ac:dyDescent="0.25">
      <c r="B5718" s="294">
        <v>5653</v>
      </c>
      <c r="C5718" s="295">
        <v>120.85285705834139</v>
      </c>
    </row>
    <row r="5719" spans="2:3" x14ac:dyDescent="0.25">
      <c r="B5719" s="294">
        <v>5654</v>
      </c>
      <c r="C5719" s="295">
        <v>165.11271825708593</v>
      </c>
    </row>
    <row r="5720" spans="2:3" x14ac:dyDescent="0.25">
      <c r="B5720" s="294">
        <v>5655</v>
      </c>
      <c r="C5720" s="295">
        <v>105.21333809333011</v>
      </c>
    </row>
    <row r="5721" spans="2:3" x14ac:dyDescent="0.25">
      <c r="B5721" s="294">
        <v>5656</v>
      </c>
      <c r="C5721" s="295">
        <v>134.50595884340376</v>
      </c>
    </row>
    <row r="5722" spans="2:3" x14ac:dyDescent="0.25">
      <c r="B5722" s="294">
        <v>5657</v>
      </c>
      <c r="C5722" s="295">
        <v>157.52486038449354</v>
      </c>
    </row>
    <row r="5723" spans="2:3" x14ac:dyDescent="0.25">
      <c r="B5723" s="294">
        <v>5658</v>
      </c>
      <c r="C5723" s="295">
        <v>105.28702401173308</v>
      </c>
    </row>
    <row r="5724" spans="2:3" x14ac:dyDescent="0.25">
      <c r="B5724" s="294">
        <v>5659</v>
      </c>
      <c r="C5724" s="295">
        <v>101.63158357732104</v>
      </c>
    </row>
    <row r="5725" spans="2:3" x14ac:dyDescent="0.25">
      <c r="B5725" s="294">
        <v>5660</v>
      </c>
      <c r="C5725" s="295">
        <v>114.98793529295932</v>
      </c>
    </row>
    <row r="5726" spans="2:3" x14ac:dyDescent="0.25">
      <c r="B5726" s="294">
        <v>5661</v>
      </c>
      <c r="C5726" s="295">
        <v>95.012283879628541</v>
      </c>
    </row>
    <row r="5727" spans="2:3" x14ac:dyDescent="0.25">
      <c r="B5727" s="294">
        <v>5662</v>
      </c>
      <c r="C5727" s="295">
        <v>144.63930289113443</v>
      </c>
    </row>
    <row r="5728" spans="2:3" x14ac:dyDescent="0.25">
      <c r="B5728" s="294">
        <v>5663</v>
      </c>
      <c r="C5728" s="295">
        <v>147.17927004048204</v>
      </c>
    </row>
    <row r="5729" spans="2:3" x14ac:dyDescent="0.25">
      <c r="B5729" s="294">
        <v>5664</v>
      </c>
      <c r="C5729" s="295">
        <v>145.8335222957318</v>
      </c>
    </row>
    <row r="5730" spans="2:3" x14ac:dyDescent="0.25">
      <c r="B5730" s="294">
        <v>5665</v>
      </c>
      <c r="C5730" s="295">
        <v>104.08995437145693</v>
      </c>
    </row>
    <row r="5731" spans="2:3" x14ac:dyDescent="0.25">
      <c r="B5731" s="294">
        <v>5666</v>
      </c>
      <c r="C5731" s="295">
        <v>112.76743466197678</v>
      </c>
    </row>
    <row r="5732" spans="2:3" x14ac:dyDescent="0.25">
      <c r="B5732" s="294">
        <v>5667</v>
      </c>
      <c r="C5732" s="295">
        <v>165.71977135458098</v>
      </c>
    </row>
    <row r="5733" spans="2:3" x14ac:dyDescent="0.25">
      <c r="B5733" s="294">
        <v>5668</v>
      </c>
      <c r="C5733" s="295">
        <v>156.776607644308</v>
      </c>
    </row>
    <row r="5734" spans="2:3" x14ac:dyDescent="0.25">
      <c r="B5734" s="294">
        <v>5669</v>
      </c>
      <c r="C5734" s="295">
        <v>132.6441917613127</v>
      </c>
    </row>
    <row r="5735" spans="2:3" x14ac:dyDescent="0.25">
      <c r="B5735" s="294">
        <v>5670</v>
      </c>
      <c r="C5735" s="295">
        <v>137.4055124207388</v>
      </c>
    </row>
    <row r="5736" spans="2:3" x14ac:dyDescent="0.25">
      <c r="B5736" s="294">
        <v>5671</v>
      </c>
      <c r="C5736" s="295">
        <v>197.26962761600592</v>
      </c>
    </row>
    <row r="5737" spans="2:3" x14ac:dyDescent="0.25">
      <c r="B5737" s="294">
        <v>5672</v>
      </c>
      <c r="C5737" s="295">
        <v>143.25020383178767</v>
      </c>
    </row>
    <row r="5738" spans="2:3" x14ac:dyDescent="0.25">
      <c r="B5738" s="294">
        <v>5673</v>
      </c>
      <c r="C5738" s="295">
        <v>163.11356560001371</v>
      </c>
    </row>
    <row r="5739" spans="2:3" x14ac:dyDescent="0.25">
      <c r="B5739" s="294">
        <v>5674</v>
      </c>
      <c r="C5739" s="295">
        <v>164.4010573812979</v>
      </c>
    </row>
    <row r="5740" spans="2:3" x14ac:dyDescent="0.25">
      <c r="B5740" s="294">
        <v>5675</v>
      </c>
      <c r="C5740" s="295">
        <v>152.63699940917402</v>
      </c>
    </row>
    <row r="5741" spans="2:3" x14ac:dyDescent="0.25">
      <c r="B5741" s="294">
        <v>5676</v>
      </c>
      <c r="C5741" s="295">
        <v>122.63561131391899</v>
      </c>
    </row>
    <row r="5742" spans="2:3" x14ac:dyDescent="0.25">
      <c r="B5742" s="294">
        <v>5677</v>
      </c>
      <c r="C5742" s="295">
        <v>180.22018212318923</v>
      </c>
    </row>
    <row r="5743" spans="2:3" x14ac:dyDescent="0.25">
      <c r="B5743" s="294">
        <v>5678</v>
      </c>
      <c r="C5743" s="295">
        <v>127.44525377612734</v>
      </c>
    </row>
    <row r="5744" spans="2:3" x14ac:dyDescent="0.25">
      <c r="B5744" s="294">
        <v>5679</v>
      </c>
      <c r="C5744" s="295">
        <v>75.99293653933205</v>
      </c>
    </row>
    <row r="5745" spans="2:3" x14ac:dyDescent="0.25">
      <c r="B5745" s="294">
        <v>5680</v>
      </c>
      <c r="C5745" s="295">
        <v>119.17646119574121</v>
      </c>
    </row>
    <row r="5746" spans="2:3" x14ac:dyDescent="0.25">
      <c r="B5746" s="294">
        <v>5681</v>
      </c>
      <c r="C5746" s="295">
        <v>173.04508079740734</v>
      </c>
    </row>
    <row r="5747" spans="2:3" x14ac:dyDescent="0.25">
      <c r="B5747" s="294">
        <v>5682</v>
      </c>
      <c r="C5747" s="295">
        <v>105.90562286671583</v>
      </c>
    </row>
    <row r="5748" spans="2:3" x14ac:dyDescent="0.25">
      <c r="B5748" s="294">
        <v>5683</v>
      </c>
      <c r="C5748" s="295">
        <v>97.30245739475771</v>
      </c>
    </row>
    <row r="5749" spans="2:3" x14ac:dyDescent="0.25">
      <c r="B5749" s="294">
        <v>5684</v>
      </c>
      <c r="C5749" s="295">
        <v>179.28266578479747</v>
      </c>
    </row>
    <row r="5750" spans="2:3" x14ac:dyDescent="0.25">
      <c r="B5750" s="294">
        <v>5685</v>
      </c>
      <c r="C5750" s="295">
        <v>149.12725056764202</v>
      </c>
    </row>
    <row r="5751" spans="2:3" x14ac:dyDescent="0.25">
      <c r="B5751" s="294">
        <v>5686</v>
      </c>
      <c r="C5751" s="295">
        <v>112.07849874759569</v>
      </c>
    </row>
    <row r="5752" spans="2:3" x14ac:dyDescent="0.25">
      <c r="B5752" s="294">
        <v>5687</v>
      </c>
      <c r="C5752" s="295">
        <v>131.79703266766637</v>
      </c>
    </row>
    <row r="5753" spans="2:3" x14ac:dyDescent="0.25">
      <c r="B5753" s="294">
        <v>5688</v>
      </c>
      <c r="C5753" s="295">
        <v>147.02869378853057</v>
      </c>
    </row>
    <row r="5754" spans="2:3" x14ac:dyDescent="0.25">
      <c r="B5754" s="294">
        <v>5689</v>
      </c>
      <c r="C5754" s="295">
        <v>80.444121827861466</v>
      </c>
    </row>
    <row r="5755" spans="2:3" x14ac:dyDescent="0.25">
      <c r="B5755" s="294">
        <v>5690</v>
      </c>
      <c r="C5755" s="295">
        <v>181.62826425949277</v>
      </c>
    </row>
    <row r="5756" spans="2:3" x14ac:dyDescent="0.25">
      <c r="B5756" s="294">
        <v>5691</v>
      </c>
      <c r="C5756" s="295">
        <v>128.54907929894256</v>
      </c>
    </row>
    <row r="5757" spans="2:3" x14ac:dyDescent="0.25">
      <c r="B5757" s="294">
        <v>5692</v>
      </c>
      <c r="C5757" s="295">
        <v>158.8214223168624</v>
      </c>
    </row>
    <row r="5758" spans="2:3" x14ac:dyDescent="0.25">
      <c r="B5758" s="294">
        <v>5693</v>
      </c>
      <c r="C5758" s="295">
        <v>131.12451937786835</v>
      </c>
    </row>
    <row r="5759" spans="2:3" x14ac:dyDescent="0.25">
      <c r="B5759" s="294">
        <v>5694</v>
      </c>
      <c r="C5759" s="295">
        <v>116.90707902136518</v>
      </c>
    </row>
    <row r="5760" spans="2:3" x14ac:dyDescent="0.25">
      <c r="B5760" s="294">
        <v>5695</v>
      </c>
      <c r="C5760" s="295">
        <v>158.01548311160039</v>
      </c>
    </row>
    <row r="5761" spans="2:3" x14ac:dyDescent="0.25">
      <c r="B5761" s="294">
        <v>5696</v>
      </c>
      <c r="C5761" s="295">
        <v>138.92659358882628</v>
      </c>
    </row>
    <row r="5762" spans="2:3" x14ac:dyDescent="0.25">
      <c r="B5762" s="294">
        <v>5697</v>
      </c>
      <c r="C5762" s="295">
        <v>113.4306807617759</v>
      </c>
    </row>
    <row r="5763" spans="2:3" x14ac:dyDescent="0.25">
      <c r="B5763" s="294">
        <v>5698</v>
      </c>
      <c r="C5763" s="295">
        <v>122.8712952731774</v>
      </c>
    </row>
    <row r="5764" spans="2:3" x14ac:dyDescent="0.25">
      <c r="B5764" s="294">
        <v>5699</v>
      </c>
      <c r="C5764" s="295">
        <v>118.59221706561128</v>
      </c>
    </row>
    <row r="5765" spans="2:3" x14ac:dyDescent="0.25">
      <c r="B5765" s="294">
        <v>5700</v>
      </c>
      <c r="C5765" s="295">
        <v>74.988976343365465</v>
      </c>
    </row>
    <row r="5766" spans="2:3" x14ac:dyDescent="0.25">
      <c r="B5766" s="294">
        <v>5701</v>
      </c>
      <c r="C5766" s="295">
        <v>126.60048760020803</v>
      </c>
    </row>
    <row r="5767" spans="2:3" x14ac:dyDescent="0.25">
      <c r="B5767" s="294">
        <v>5702</v>
      </c>
      <c r="C5767" s="295">
        <v>81.36388396958148</v>
      </c>
    </row>
    <row r="5768" spans="2:3" x14ac:dyDescent="0.25">
      <c r="B5768" s="294">
        <v>5703</v>
      </c>
      <c r="C5768" s="295">
        <v>161.98633728651345</v>
      </c>
    </row>
    <row r="5769" spans="2:3" x14ac:dyDescent="0.25">
      <c r="B5769" s="294">
        <v>5704</v>
      </c>
      <c r="C5769" s="295">
        <v>114.43953429165816</v>
      </c>
    </row>
    <row r="5770" spans="2:3" x14ac:dyDescent="0.25">
      <c r="B5770" s="294">
        <v>5705</v>
      </c>
      <c r="C5770" s="295">
        <v>101.16640040189124</v>
      </c>
    </row>
    <row r="5771" spans="2:3" x14ac:dyDescent="0.25">
      <c r="B5771" s="294">
        <v>5706</v>
      </c>
      <c r="C5771" s="295">
        <v>150.03308579440647</v>
      </c>
    </row>
    <row r="5772" spans="2:3" x14ac:dyDescent="0.25">
      <c r="B5772" s="294">
        <v>5707</v>
      </c>
      <c r="C5772" s="295">
        <v>144.78908227865003</v>
      </c>
    </row>
    <row r="5773" spans="2:3" x14ac:dyDescent="0.25">
      <c r="B5773" s="294">
        <v>5708</v>
      </c>
      <c r="C5773" s="295">
        <v>131.91948572505478</v>
      </c>
    </row>
    <row r="5774" spans="2:3" x14ac:dyDescent="0.25">
      <c r="B5774" s="294">
        <v>5709</v>
      </c>
      <c r="C5774" s="295">
        <v>129.43772809706212</v>
      </c>
    </row>
    <row r="5775" spans="2:3" x14ac:dyDescent="0.25">
      <c r="B5775" s="294">
        <v>5710</v>
      </c>
      <c r="C5775" s="295">
        <v>132.63885064014133</v>
      </c>
    </row>
    <row r="5776" spans="2:3" x14ac:dyDescent="0.25">
      <c r="B5776" s="294">
        <v>5711</v>
      </c>
      <c r="C5776" s="295">
        <v>114.95472975297176</v>
      </c>
    </row>
    <row r="5777" spans="2:3" x14ac:dyDescent="0.25">
      <c r="B5777" s="294">
        <v>5712</v>
      </c>
      <c r="C5777" s="295">
        <v>97.080685423675988</v>
      </c>
    </row>
    <row r="5778" spans="2:3" x14ac:dyDescent="0.25">
      <c r="B5778" s="294">
        <v>5713</v>
      </c>
      <c r="C5778" s="295">
        <v>164.57997657220847</v>
      </c>
    </row>
    <row r="5779" spans="2:3" x14ac:dyDescent="0.25">
      <c r="B5779" s="294">
        <v>5714</v>
      </c>
      <c r="C5779" s="295">
        <v>98.723582603520214</v>
      </c>
    </row>
    <row r="5780" spans="2:3" x14ac:dyDescent="0.25">
      <c r="B5780" s="294">
        <v>5715</v>
      </c>
      <c r="C5780" s="295">
        <v>145.65370672013785</v>
      </c>
    </row>
    <row r="5781" spans="2:3" x14ac:dyDescent="0.25">
      <c r="B5781" s="294">
        <v>5716</v>
      </c>
      <c r="C5781" s="295">
        <v>114.47456557878982</v>
      </c>
    </row>
    <row r="5782" spans="2:3" x14ac:dyDescent="0.25">
      <c r="B5782" s="294">
        <v>5717</v>
      </c>
      <c r="C5782" s="295">
        <v>189.98996932714061</v>
      </c>
    </row>
    <row r="5783" spans="2:3" x14ac:dyDescent="0.25">
      <c r="B5783" s="294">
        <v>5718</v>
      </c>
      <c r="C5783" s="295">
        <v>68.30697058750377</v>
      </c>
    </row>
    <row r="5784" spans="2:3" x14ac:dyDescent="0.25">
      <c r="B5784" s="294">
        <v>5719</v>
      </c>
      <c r="C5784" s="295">
        <v>135.83485935240799</v>
      </c>
    </row>
    <row r="5785" spans="2:3" x14ac:dyDescent="0.25">
      <c r="B5785" s="294">
        <v>5720</v>
      </c>
      <c r="C5785" s="295">
        <v>191.5606414399418</v>
      </c>
    </row>
    <row r="5786" spans="2:3" x14ac:dyDescent="0.25">
      <c r="B5786" s="294">
        <v>5721</v>
      </c>
      <c r="C5786" s="295">
        <v>113.24723346683953</v>
      </c>
    </row>
    <row r="5787" spans="2:3" x14ac:dyDescent="0.25">
      <c r="B5787" s="294">
        <v>5722</v>
      </c>
      <c r="C5787" s="295">
        <v>109.29933239543629</v>
      </c>
    </row>
    <row r="5788" spans="2:3" x14ac:dyDescent="0.25">
      <c r="B5788" s="294">
        <v>5723</v>
      </c>
      <c r="C5788" s="295">
        <v>146.78241350250914</v>
      </c>
    </row>
    <row r="5789" spans="2:3" x14ac:dyDescent="0.25">
      <c r="B5789" s="294">
        <v>5724</v>
      </c>
      <c r="C5789" s="295">
        <v>98.683205707315352</v>
      </c>
    </row>
    <row r="5790" spans="2:3" x14ac:dyDescent="0.25">
      <c r="B5790" s="294">
        <v>5725</v>
      </c>
      <c r="C5790" s="295">
        <v>119.85497844275598</v>
      </c>
    </row>
    <row r="5791" spans="2:3" x14ac:dyDescent="0.25">
      <c r="B5791" s="294">
        <v>5726</v>
      </c>
      <c r="C5791" s="295">
        <v>143.77169556001701</v>
      </c>
    </row>
    <row r="5792" spans="2:3" x14ac:dyDescent="0.25">
      <c r="B5792" s="294">
        <v>5727</v>
      </c>
      <c r="C5792" s="295">
        <v>117.67812482573584</v>
      </c>
    </row>
    <row r="5793" spans="2:3" x14ac:dyDescent="0.25">
      <c r="B5793" s="294">
        <v>5728</v>
      </c>
      <c r="C5793" s="295">
        <v>131.02020884194525</v>
      </c>
    </row>
    <row r="5794" spans="2:3" x14ac:dyDescent="0.25">
      <c r="B5794" s="294">
        <v>5729</v>
      </c>
      <c r="C5794" s="295">
        <v>119.98594467274509</v>
      </c>
    </row>
    <row r="5795" spans="2:3" x14ac:dyDescent="0.25">
      <c r="B5795" s="294">
        <v>5730</v>
      </c>
      <c r="C5795" s="295">
        <v>171.66463573239224</v>
      </c>
    </row>
    <row r="5796" spans="2:3" x14ac:dyDescent="0.25">
      <c r="B5796" s="294">
        <v>5731</v>
      </c>
      <c r="C5796" s="295">
        <v>111.56575387924323</v>
      </c>
    </row>
    <row r="5797" spans="2:3" x14ac:dyDescent="0.25">
      <c r="B5797" s="294">
        <v>5732</v>
      </c>
      <c r="C5797" s="295">
        <v>120.184467664831</v>
      </c>
    </row>
    <row r="5798" spans="2:3" x14ac:dyDescent="0.25">
      <c r="B5798" s="294">
        <v>5733</v>
      </c>
      <c r="C5798" s="295">
        <v>117.57558797499658</v>
      </c>
    </row>
    <row r="5799" spans="2:3" x14ac:dyDescent="0.25">
      <c r="B5799" s="294">
        <v>5734</v>
      </c>
      <c r="C5799" s="295">
        <v>102.97736940851689</v>
      </c>
    </row>
    <row r="5800" spans="2:3" x14ac:dyDescent="0.25">
      <c r="B5800" s="294">
        <v>5735</v>
      </c>
      <c r="C5800" s="295">
        <v>86.396209775160571</v>
      </c>
    </row>
    <row r="5801" spans="2:3" x14ac:dyDescent="0.25">
      <c r="B5801" s="294">
        <v>5736</v>
      </c>
      <c r="C5801" s="295">
        <v>127.70635524780585</v>
      </c>
    </row>
    <row r="5802" spans="2:3" x14ac:dyDescent="0.25">
      <c r="B5802" s="294">
        <v>5737</v>
      </c>
      <c r="C5802" s="295">
        <v>93.972874814585623</v>
      </c>
    </row>
    <row r="5803" spans="2:3" x14ac:dyDescent="0.25">
      <c r="B5803" s="294">
        <v>5738</v>
      </c>
      <c r="C5803" s="295">
        <v>117.39174976686326</v>
      </c>
    </row>
    <row r="5804" spans="2:3" x14ac:dyDescent="0.25">
      <c r="B5804" s="294">
        <v>5739</v>
      </c>
      <c r="C5804" s="295">
        <v>90.892465685447164</v>
      </c>
    </row>
    <row r="5805" spans="2:3" x14ac:dyDescent="0.25">
      <c r="B5805" s="294">
        <v>5740</v>
      </c>
      <c r="C5805" s="295">
        <v>180.81605966159375</v>
      </c>
    </row>
    <row r="5806" spans="2:3" x14ac:dyDescent="0.25">
      <c r="B5806" s="294">
        <v>5741</v>
      </c>
      <c r="C5806" s="295">
        <v>134.41165012605285</v>
      </c>
    </row>
    <row r="5807" spans="2:3" x14ac:dyDescent="0.25">
      <c r="B5807" s="294">
        <v>5742</v>
      </c>
      <c r="C5807" s="295">
        <v>170.88041837984855</v>
      </c>
    </row>
    <row r="5808" spans="2:3" x14ac:dyDescent="0.25">
      <c r="B5808" s="294">
        <v>5743</v>
      </c>
      <c r="C5808" s="295">
        <v>112.55498345961993</v>
      </c>
    </row>
    <row r="5809" spans="2:3" x14ac:dyDescent="0.25">
      <c r="B5809" s="294">
        <v>5744</v>
      </c>
      <c r="C5809" s="295">
        <v>148.2453717817674</v>
      </c>
    </row>
    <row r="5810" spans="2:3" x14ac:dyDescent="0.25">
      <c r="B5810" s="294">
        <v>5745</v>
      </c>
      <c r="C5810" s="295">
        <v>111.8815567739879</v>
      </c>
    </row>
    <row r="5811" spans="2:3" x14ac:dyDescent="0.25">
      <c r="B5811" s="294">
        <v>5746</v>
      </c>
      <c r="C5811" s="295">
        <v>212.21931925722626</v>
      </c>
    </row>
    <row r="5812" spans="2:3" x14ac:dyDescent="0.25">
      <c r="B5812" s="294">
        <v>5747</v>
      </c>
      <c r="C5812" s="295">
        <v>75.973224843540237</v>
      </c>
    </row>
    <row r="5813" spans="2:3" x14ac:dyDescent="0.25">
      <c r="B5813" s="294">
        <v>5748</v>
      </c>
      <c r="C5813" s="295">
        <v>104.05649299326382</v>
      </c>
    </row>
    <row r="5814" spans="2:3" x14ac:dyDescent="0.25">
      <c r="B5814" s="294">
        <v>5749</v>
      </c>
      <c r="C5814" s="295">
        <v>103.05827628769123</v>
      </c>
    </row>
    <row r="5815" spans="2:3" x14ac:dyDescent="0.25">
      <c r="B5815" s="294">
        <v>5750</v>
      </c>
      <c r="C5815" s="295">
        <v>143.50332194738027</v>
      </c>
    </row>
    <row r="5816" spans="2:3" x14ac:dyDescent="0.25">
      <c r="B5816" s="294">
        <v>5751</v>
      </c>
      <c r="C5816" s="295">
        <v>86.95788209222593</v>
      </c>
    </row>
    <row r="5817" spans="2:3" x14ac:dyDescent="0.25">
      <c r="B5817" s="294">
        <v>5752</v>
      </c>
      <c r="C5817" s="295">
        <v>174.34643061327387</v>
      </c>
    </row>
    <row r="5818" spans="2:3" x14ac:dyDescent="0.25">
      <c r="B5818" s="294">
        <v>5753</v>
      </c>
      <c r="C5818" s="295">
        <v>143.66950319139826</v>
      </c>
    </row>
    <row r="5819" spans="2:3" x14ac:dyDescent="0.25">
      <c r="B5819" s="294">
        <v>5754</v>
      </c>
      <c r="C5819" s="295">
        <v>97.082963814413503</v>
      </c>
    </row>
    <row r="5820" spans="2:3" x14ac:dyDescent="0.25">
      <c r="B5820" s="294">
        <v>5755</v>
      </c>
      <c r="C5820" s="295">
        <v>92.297034340495003</v>
      </c>
    </row>
    <row r="5821" spans="2:3" x14ac:dyDescent="0.25">
      <c r="B5821" s="294">
        <v>5756</v>
      </c>
      <c r="C5821" s="295">
        <v>104.00475276835499</v>
      </c>
    </row>
    <row r="5822" spans="2:3" x14ac:dyDescent="0.25">
      <c r="B5822" s="294">
        <v>5757</v>
      </c>
      <c r="C5822" s="295">
        <v>99.979301048533955</v>
      </c>
    </row>
    <row r="5823" spans="2:3" x14ac:dyDescent="0.25">
      <c r="B5823" s="294">
        <v>5758</v>
      </c>
      <c r="C5823" s="295">
        <v>111.91416419518848</v>
      </c>
    </row>
    <row r="5824" spans="2:3" x14ac:dyDescent="0.25">
      <c r="B5824" s="294">
        <v>5759</v>
      </c>
      <c r="C5824" s="295">
        <v>125.91106729223426</v>
      </c>
    </row>
    <row r="5825" spans="2:3" x14ac:dyDescent="0.25">
      <c r="B5825" s="294">
        <v>5760</v>
      </c>
      <c r="C5825" s="295">
        <v>169.37617922769869</v>
      </c>
    </row>
    <row r="5826" spans="2:3" x14ac:dyDescent="0.25">
      <c r="B5826" s="294">
        <v>5761</v>
      </c>
      <c r="C5826" s="295">
        <v>126.70828835815207</v>
      </c>
    </row>
    <row r="5827" spans="2:3" x14ac:dyDescent="0.25">
      <c r="B5827" s="294">
        <v>5762</v>
      </c>
      <c r="C5827" s="295">
        <v>102.52078518378863</v>
      </c>
    </row>
    <row r="5828" spans="2:3" x14ac:dyDescent="0.25">
      <c r="B5828" s="294">
        <v>5763</v>
      </c>
      <c r="C5828" s="295">
        <v>111.07261113882876</v>
      </c>
    </row>
    <row r="5829" spans="2:3" x14ac:dyDescent="0.25">
      <c r="B5829" s="294">
        <v>5764</v>
      </c>
      <c r="C5829" s="295">
        <v>176.16797032373424</v>
      </c>
    </row>
    <row r="5830" spans="2:3" x14ac:dyDescent="0.25">
      <c r="B5830" s="294">
        <v>5765</v>
      </c>
      <c r="C5830" s="295">
        <v>129.70998811269942</v>
      </c>
    </row>
    <row r="5831" spans="2:3" x14ac:dyDescent="0.25">
      <c r="B5831" s="294">
        <v>5766</v>
      </c>
      <c r="C5831" s="295">
        <v>226.47393270215974</v>
      </c>
    </row>
    <row r="5832" spans="2:3" x14ac:dyDescent="0.25">
      <c r="B5832" s="294">
        <v>5767</v>
      </c>
      <c r="C5832" s="295">
        <v>131.54373974553005</v>
      </c>
    </row>
    <row r="5833" spans="2:3" x14ac:dyDescent="0.25">
      <c r="B5833" s="294">
        <v>5768</v>
      </c>
      <c r="C5833" s="295">
        <v>177.62849887660241</v>
      </c>
    </row>
    <row r="5834" spans="2:3" x14ac:dyDescent="0.25">
      <c r="B5834" s="294">
        <v>5769</v>
      </c>
      <c r="C5834" s="295">
        <v>115.33818160142482</v>
      </c>
    </row>
    <row r="5835" spans="2:3" x14ac:dyDescent="0.25">
      <c r="B5835" s="294">
        <v>5770</v>
      </c>
      <c r="C5835" s="295">
        <v>113.82022698985244</v>
      </c>
    </row>
    <row r="5836" spans="2:3" x14ac:dyDescent="0.25">
      <c r="B5836" s="294">
        <v>5771</v>
      </c>
      <c r="C5836" s="295">
        <v>66.085198139185863</v>
      </c>
    </row>
    <row r="5837" spans="2:3" x14ac:dyDescent="0.25">
      <c r="B5837" s="294">
        <v>5772</v>
      </c>
      <c r="C5837" s="295">
        <v>182.73570872395115</v>
      </c>
    </row>
    <row r="5838" spans="2:3" x14ac:dyDescent="0.25">
      <c r="B5838" s="294">
        <v>5773</v>
      </c>
      <c r="C5838" s="295">
        <v>131.33524037244763</v>
      </c>
    </row>
    <row r="5839" spans="2:3" x14ac:dyDescent="0.25">
      <c r="B5839" s="294">
        <v>5774</v>
      </c>
      <c r="C5839" s="295">
        <v>135.08012033949723</v>
      </c>
    </row>
    <row r="5840" spans="2:3" x14ac:dyDescent="0.25">
      <c r="B5840" s="294">
        <v>5775</v>
      </c>
      <c r="C5840" s="295">
        <v>94.476977059369233</v>
      </c>
    </row>
    <row r="5841" spans="2:3" x14ac:dyDescent="0.25">
      <c r="B5841" s="294">
        <v>5776</v>
      </c>
      <c r="C5841" s="295">
        <v>156.32878747191398</v>
      </c>
    </row>
    <row r="5842" spans="2:3" x14ac:dyDescent="0.25">
      <c r="B5842" s="294">
        <v>5777</v>
      </c>
      <c r="C5842" s="295">
        <v>154.42057100269176</v>
      </c>
    </row>
    <row r="5843" spans="2:3" x14ac:dyDescent="0.25">
      <c r="B5843" s="294">
        <v>5778</v>
      </c>
      <c r="C5843" s="295">
        <v>184.04787209447778</v>
      </c>
    </row>
    <row r="5844" spans="2:3" x14ac:dyDescent="0.25">
      <c r="B5844" s="294">
        <v>5779</v>
      </c>
      <c r="C5844" s="295">
        <v>120.49314424697657</v>
      </c>
    </row>
    <row r="5845" spans="2:3" x14ac:dyDescent="0.25">
      <c r="B5845" s="294">
        <v>5780</v>
      </c>
      <c r="C5845" s="295">
        <v>179.5723269290504</v>
      </c>
    </row>
    <row r="5846" spans="2:3" x14ac:dyDescent="0.25">
      <c r="B5846" s="294">
        <v>5781</v>
      </c>
      <c r="C5846" s="295">
        <v>112.43971149678649</v>
      </c>
    </row>
    <row r="5847" spans="2:3" x14ac:dyDescent="0.25">
      <c r="B5847" s="294">
        <v>5782</v>
      </c>
      <c r="C5847" s="295">
        <v>139.76152022008222</v>
      </c>
    </row>
    <row r="5848" spans="2:3" x14ac:dyDescent="0.25">
      <c r="B5848" s="294">
        <v>5783</v>
      </c>
      <c r="C5848" s="295">
        <v>94.008108160384381</v>
      </c>
    </row>
    <row r="5849" spans="2:3" x14ac:dyDescent="0.25">
      <c r="B5849" s="294">
        <v>5784</v>
      </c>
      <c r="C5849" s="295">
        <v>108.67241716846873</v>
      </c>
    </row>
    <row r="5850" spans="2:3" x14ac:dyDescent="0.25">
      <c r="B5850" s="294">
        <v>5785</v>
      </c>
      <c r="C5850" s="295">
        <v>155.32435081777271</v>
      </c>
    </row>
    <row r="5851" spans="2:3" x14ac:dyDescent="0.25">
      <c r="B5851" s="294">
        <v>5786</v>
      </c>
      <c r="C5851" s="295">
        <v>102.54798968523824</v>
      </c>
    </row>
    <row r="5852" spans="2:3" x14ac:dyDescent="0.25">
      <c r="B5852" s="294">
        <v>5787</v>
      </c>
      <c r="C5852" s="295">
        <v>124.59393375935217</v>
      </c>
    </row>
    <row r="5853" spans="2:3" x14ac:dyDescent="0.25">
      <c r="B5853" s="294">
        <v>5788</v>
      </c>
      <c r="C5853" s="295">
        <v>102.75441863293955</v>
      </c>
    </row>
    <row r="5854" spans="2:3" x14ac:dyDescent="0.25">
      <c r="B5854" s="294">
        <v>5789</v>
      </c>
      <c r="C5854" s="295">
        <v>172.86087836017848</v>
      </c>
    </row>
    <row r="5855" spans="2:3" x14ac:dyDescent="0.25">
      <c r="B5855" s="294">
        <v>5790</v>
      </c>
      <c r="C5855" s="295">
        <v>151.41960259098008</v>
      </c>
    </row>
    <row r="5856" spans="2:3" x14ac:dyDescent="0.25">
      <c r="B5856" s="294">
        <v>5791</v>
      </c>
      <c r="C5856" s="295">
        <v>123.95120589644141</v>
      </c>
    </row>
    <row r="5857" spans="2:3" x14ac:dyDescent="0.25">
      <c r="B5857" s="294">
        <v>5792</v>
      </c>
      <c r="C5857" s="295">
        <v>114.86509687045603</v>
      </c>
    </row>
    <row r="5858" spans="2:3" x14ac:dyDescent="0.25">
      <c r="B5858" s="294">
        <v>5793</v>
      </c>
      <c r="C5858" s="295">
        <v>116.74924858683445</v>
      </c>
    </row>
    <row r="5859" spans="2:3" x14ac:dyDescent="0.25">
      <c r="B5859" s="294">
        <v>5794</v>
      </c>
      <c r="C5859" s="295">
        <v>96.499106101722873</v>
      </c>
    </row>
    <row r="5860" spans="2:3" x14ac:dyDescent="0.25">
      <c r="B5860" s="294">
        <v>5795</v>
      </c>
      <c r="C5860" s="295">
        <v>126.76715678299541</v>
      </c>
    </row>
    <row r="5861" spans="2:3" x14ac:dyDescent="0.25">
      <c r="B5861" s="294">
        <v>5796</v>
      </c>
      <c r="C5861" s="295">
        <v>141.59048498338706</v>
      </c>
    </row>
    <row r="5862" spans="2:3" x14ac:dyDescent="0.25">
      <c r="B5862" s="294">
        <v>5797</v>
      </c>
      <c r="C5862" s="295">
        <v>93.29487496770804</v>
      </c>
    </row>
    <row r="5863" spans="2:3" x14ac:dyDescent="0.25">
      <c r="B5863" s="294">
        <v>5798</v>
      </c>
      <c r="C5863" s="295">
        <v>104.61082300451682</v>
      </c>
    </row>
    <row r="5864" spans="2:3" x14ac:dyDescent="0.25">
      <c r="B5864" s="294">
        <v>5799</v>
      </c>
      <c r="C5864" s="295">
        <v>113.01804281845638</v>
      </c>
    </row>
    <row r="5865" spans="2:3" x14ac:dyDescent="0.25">
      <c r="B5865" s="294">
        <v>5800</v>
      </c>
      <c r="C5865" s="295">
        <v>112.07034136739956</v>
      </c>
    </row>
    <row r="5866" spans="2:3" x14ac:dyDescent="0.25">
      <c r="B5866" s="294">
        <v>5801</v>
      </c>
      <c r="C5866" s="295">
        <v>81.616385482038368</v>
      </c>
    </row>
    <row r="5867" spans="2:3" x14ac:dyDescent="0.25">
      <c r="B5867" s="294">
        <v>5802</v>
      </c>
      <c r="C5867" s="295">
        <v>147.08868724869384</v>
      </c>
    </row>
    <row r="5868" spans="2:3" x14ac:dyDescent="0.25">
      <c r="B5868" s="294">
        <v>5803</v>
      </c>
      <c r="C5868" s="295">
        <v>135.89332307909478</v>
      </c>
    </row>
    <row r="5869" spans="2:3" x14ac:dyDescent="0.25">
      <c r="B5869" s="294">
        <v>5804</v>
      </c>
      <c r="C5869" s="295">
        <v>143.85172828419235</v>
      </c>
    </row>
    <row r="5870" spans="2:3" x14ac:dyDescent="0.25">
      <c r="B5870" s="294">
        <v>5805</v>
      </c>
      <c r="C5870" s="295">
        <v>135.89495767413226</v>
      </c>
    </row>
    <row r="5871" spans="2:3" x14ac:dyDescent="0.25">
      <c r="B5871" s="294">
        <v>5806</v>
      </c>
      <c r="C5871" s="295">
        <v>175.16171535880142</v>
      </c>
    </row>
    <row r="5872" spans="2:3" x14ac:dyDescent="0.25">
      <c r="B5872" s="294">
        <v>5807</v>
      </c>
      <c r="C5872" s="295">
        <v>114.39225735926905</v>
      </c>
    </row>
    <row r="5873" spans="2:3" x14ac:dyDescent="0.25">
      <c r="B5873" s="294">
        <v>5808</v>
      </c>
      <c r="C5873" s="295">
        <v>182.97191366485526</v>
      </c>
    </row>
    <row r="5874" spans="2:3" x14ac:dyDescent="0.25">
      <c r="B5874" s="294">
        <v>5809</v>
      </c>
      <c r="C5874" s="295">
        <v>96.348544906526541</v>
      </c>
    </row>
    <row r="5875" spans="2:3" x14ac:dyDescent="0.25">
      <c r="B5875" s="294">
        <v>5810</v>
      </c>
      <c r="C5875" s="295">
        <v>137.1253412841819</v>
      </c>
    </row>
    <row r="5876" spans="2:3" x14ac:dyDescent="0.25">
      <c r="B5876" s="294">
        <v>5811</v>
      </c>
      <c r="C5876" s="295">
        <v>96.575408914270753</v>
      </c>
    </row>
    <row r="5877" spans="2:3" x14ac:dyDescent="0.25">
      <c r="B5877" s="294">
        <v>5812</v>
      </c>
      <c r="C5877" s="295">
        <v>190.48351833796241</v>
      </c>
    </row>
    <row r="5878" spans="2:3" x14ac:dyDescent="0.25">
      <c r="B5878" s="294">
        <v>5813</v>
      </c>
      <c r="C5878" s="295">
        <v>102.49846322463142</v>
      </c>
    </row>
    <row r="5879" spans="2:3" x14ac:dyDescent="0.25">
      <c r="B5879" s="294">
        <v>5814</v>
      </c>
      <c r="C5879" s="295">
        <v>94.27104459139133</v>
      </c>
    </row>
    <row r="5880" spans="2:3" x14ac:dyDescent="0.25">
      <c r="B5880" s="294">
        <v>5815</v>
      </c>
      <c r="C5880" s="295">
        <v>92.492291849936294</v>
      </c>
    </row>
    <row r="5881" spans="2:3" x14ac:dyDescent="0.25">
      <c r="B5881" s="294">
        <v>5816</v>
      </c>
      <c r="C5881" s="295">
        <v>98.655437051259867</v>
      </c>
    </row>
    <row r="5882" spans="2:3" x14ac:dyDescent="0.25">
      <c r="B5882" s="294">
        <v>5817</v>
      </c>
      <c r="C5882" s="295">
        <v>97.535237229850637</v>
      </c>
    </row>
    <row r="5883" spans="2:3" x14ac:dyDescent="0.25">
      <c r="B5883" s="294">
        <v>5818</v>
      </c>
      <c r="C5883" s="295">
        <v>134.63364189273403</v>
      </c>
    </row>
    <row r="5884" spans="2:3" x14ac:dyDescent="0.25">
      <c r="B5884" s="294">
        <v>5819</v>
      </c>
      <c r="C5884" s="295">
        <v>131.36813848426482</v>
      </c>
    </row>
    <row r="5885" spans="2:3" x14ac:dyDescent="0.25">
      <c r="B5885" s="294">
        <v>5820</v>
      </c>
      <c r="C5885" s="295">
        <v>162.84703753127923</v>
      </c>
    </row>
    <row r="5886" spans="2:3" x14ac:dyDescent="0.25">
      <c r="B5886" s="294">
        <v>5821</v>
      </c>
      <c r="C5886" s="295">
        <v>86.718378704116986</v>
      </c>
    </row>
    <row r="5887" spans="2:3" x14ac:dyDescent="0.25">
      <c r="B5887" s="294">
        <v>5822</v>
      </c>
      <c r="C5887" s="295">
        <v>101.44534759059871</v>
      </c>
    </row>
    <row r="5888" spans="2:3" x14ac:dyDescent="0.25">
      <c r="B5888" s="294">
        <v>5823</v>
      </c>
      <c r="C5888" s="295">
        <v>110.21552479990781</v>
      </c>
    </row>
    <row r="5889" spans="2:3" x14ac:dyDescent="0.25">
      <c r="B5889" s="294">
        <v>5824</v>
      </c>
      <c r="C5889" s="295">
        <v>147.3293772004584</v>
      </c>
    </row>
    <row r="5890" spans="2:3" x14ac:dyDescent="0.25">
      <c r="B5890" s="294">
        <v>5825</v>
      </c>
      <c r="C5890" s="295">
        <v>191.9323697414145</v>
      </c>
    </row>
    <row r="5891" spans="2:3" x14ac:dyDescent="0.25">
      <c r="B5891" s="294">
        <v>5826</v>
      </c>
      <c r="C5891" s="295">
        <v>198.26503150043985</v>
      </c>
    </row>
    <row r="5892" spans="2:3" x14ac:dyDescent="0.25">
      <c r="B5892" s="294">
        <v>5827</v>
      </c>
      <c r="C5892" s="295">
        <v>177.78194614615444</v>
      </c>
    </row>
    <row r="5893" spans="2:3" x14ac:dyDescent="0.25">
      <c r="B5893" s="294">
        <v>5828</v>
      </c>
      <c r="C5893" s="295">
        <v>131.34096894822861</v>
      </c>
    </row>
    <row r="5894" spans="2:3" x14ac:dyDescent="0.25">
      <c r="B5894" s="294">
        <v>5829</v>
      </c>
      <c r="C5894" s="295">
        <v>134.93291932409053</v>
      </c>
    </row>
    <row r="5895" spans="2:3" x14ac:dyDescent="0.25">
      <c r="B5895" s="294">
        <v>5830</v>
      </c>
      <c r="C5895" s="295">
        <v>184.6225359282974</v>
      </c>
    </row>
    <row r="5896" spans="2:3" x14ac:dyDescent="0.25">
      <c r="B5896" s="294">
        <v>5831</v>
      </c>
      <c r="C5896" s="295">
        <v>74.419211465608342</v>
      </c>
    </row>
    <row r="5897" spans="2:3" x14ac:dyDescent="0.25">
      <c r="B5897" s="294">
        <v>5832</v>
      </c>
      <c r="C5897" s="295">
        <v>122.10481567044795</v>
      </c>
    </row>
    <row r="5898" spans="2:3" x14ac:dyDescent="0.25">
      <c r="B5898" s="294">
        <v>5833</v>
      </c>
      <c r="C5898" s="295">
        <v>155.67803698500956</v>
      </c>
    </row>
    <row r="5899" spans="2:3" x14ac:dyDescent="0.25">
      <c r="B5899" s="294">
        <v>5834</v>
      </c>
      <c r="C5899" s="295">
        <v>167.40197887472198</v>
      </c>
    </row>
    <row r="5900" spans="2:3" x14ac:dyDescent="0.25">
      <c r="B5900" s="294">
        <v>5835</v>
      </c>
      <c r="C5900" s="295">
        <v>118.65150943759207</v>
      </c>
    </row>
    <row r="5901" spans="2:3" x14ac:dyDescent="0.25">
      <c r="B5901" s="294">
        <v>5836</v>
      </c>
      <c r="C5901" s="295">
        <v>95.365890545723147</v>
      </c>
    </row>
    <row r="5902" spans="2:3" x14ac:dyDescent="0.25">
      <c r="B5902" s="294">
        <v>5837</v>
      </c>
      <c r="C5902" s="295">
        <v>155.66564080358972</v>
      </c>
    </row>
    <row r="5903" spans="2:3" x14ac:dyDescent="0.25">
      <c r="B5903" s="294">
        <v>5838</v>
      </c>
      <c r="C5903" s="295">
        <v>79.74045342124262</v>
      </c>
    </row>
    <row r="5904" spans="2:3" x14ac:dyDescent="0.25">
      <c r="B5904" s="294">
        <v>5839</v>
      </c>
      <c r="C5904" s="295">
        <v>123.47000147723092</v>
      </c>
    </row>
    <row r="5905" spans="2:3" x14ac:dyDescent="0.25">
      <c r="B5905" s="294">
        <v>5840</v>
      </c>
      <c r="C5905" s="295">
        <v>188.62958943395063</v>
      </c>
    </row>
    <row r="5906" spans="2:3" x14ac:dyDescent="0.25">
      <c r="B5906" s="294">
        <v>5841</v>
      </c>
      <c r="C5906" s="295">
        <v>130.58913255973499</v>
      </c>
    </row>
    <row r="5907" spans="2:3" x14ac:dyDescent="0.25">
      <c r="B5907" s="294">
        <v>5842</v>
      </c>
      <c r="C5907" s="295">
        <v>97.456879978607276</v>
      </c>
    </row>
    <row r="5908" spans="2:3" x14ac:dyDescent="0.25">
      <c r="B5908" s="294">
        <v>5843</v>
      </c>
      <c r="C5908" s="295">
        <v>135.43925849077576</v>
      </c>
    </row>
    <row r="5909" spans="2:3" x14ac:dyDescent="0.25">
      <c r="B5909" s="294">
        <v>5844</v>
      </c>
      <c r="C5909" s="295">
        <v>169.80872816351444</v>
      </c>
    </row>
    <row r="5910" spans="2:3" x14ac:dyDescent="0.25">
      <c r="B5910" s="294">
        <v>5845</v>
      </c>
      <c r="C5910" s="295">
        <v>84.381584052216738</v>
      </c>
    </row>
    <row r="5911" spans="2:3" x14ac:dyDescent="0.25">
      <c r="B5911" s="294">
        <v>5846</v>
      </c>
      <c r="C5911" s="295">
        <v>136.85409314741077</v>
      </c>
    </row>
    <row r="5912" spans="2:3" x14ac:dyDescent="0.25">
      <c r="B5912" s="294">
        <v>5847</v>
      </c>
      <c r="C5912" s="295">
        <v>161.26935129595302</v>
      </c>
    </row>
    <row r="5913" spans="2:3" x14ac:dyDescent="0.25">
      <c r="B5913" s="294">
        <v>5848</v>
      </c>
      <c r="C5913" s="295">
        <v>173.48759926720774</v>
      </c>
    </row>
    <row r="5914" spans="2:3" x14ac:dyDescent="0.25">
      <c r="B5914" s="294">
        <v>5849</v>
      </c>
      <c r="C5914" s="295">
        <v>112.0307720568114</v>
      </c>
    </row>
    <row r="5915" spans="2:3" x14ac:dyDescent="0.25">
      <c r="B5915" s="294">
        <v>5850</v>
      </c>
      <c r="C5915" s="295">
        <v>134.32172986255972</v>
      </c>
    </row>
    <row r="5916" spans="2:3" x14ac:dyDescent="0.25">
      <c r="B5916" s="294">
        <v>5851</v>
      </c>
      <c r="C5916" s="295">
        <v>125.40466180340772</v>
      </c>
    </row>
    <row r="5917" spans="2:3" x14ac:dyDescent="0.25">
      <c r="B5917" s="294">
        <v>5852</v>
      </c>
      <c r="C5917" s="295">
        <v>82.959800710662535</v>
      </c>
    </row>
    <row r="5918" spans="2:3" x14ac:dyDescent="0.25">
      <c r="B5918" s="294">
        <v>5853</v>
      </c>
      <c r="C5918" s="295">
        <v>117.83346395507482</v>
      </c>
    </row>
    <row r="5919" spans="2:3" x14ac:dyDescent="0.25">
      <c r="B5919" s="294">
        <v>5854</v>
      </c>
      <c r="C5919" s="295">
        <v>167.35993827776858</v>
      </c>
    </row>
    <row r="5920" spans="2:3" x14ac:dyDescent="0.25">
      <c r="B5920" s="294">
        <v>5855</v>
      </c>
      <c r="C5920" s="295">
        <v>123.77832473291409</v>
      </c>
    </row>
    <row r="5921" spans="2:3" x14ac:dyDescent="0.25">
      <c r="B5921" s="294">
        <v>5856</v>
      </c>
      <c r="C5921" s="295">
        <v>79.235105755598596</v>
      </c>
    </row>
    <row r="5922" spans="2:3" x14ac:dyDescent="0.25">
      <c r="B5922" s="294">
        <v>5857</v>
      </c>
      <c r="C5922" s="295">
        <v>103.08751724389748</v>
      </c>
    </row>
    <row r="5923" spans="2:3" x14ac:dyDescent="0.25">
      <c r="B5923" s="294">
        <v>5858</v>
      </c>
      <c r="C5923" s="295">
        <v>204.93725859611251</v>
      </c>
    </row>
    <row r="5924" spans="2:3" x14ac:dyDescent="0.25">
      <c r="B5924" s="294">
        <v>5859</v>
      </c>
      <c r="C5924" s="295">
        <v>117.85424313351375</v>
      </c>
    </row>
    <row r="5925" spans="2:3" x14ac:dyDescent="0.25">
      <c r="B5925" s="294">
        <v>5860</v>
      </c>
      <c r="C5925" s="295">
        <v>118.19678564273389</v>
      </c>
    </row>
    <row r="5926" spans="2:3" x14ac:dyDescent="0.25">
      <c r="B5926" s="294">
        <v>5861</v>
      </c>
      <c r="C5926" s="295">
        <v>200.43463903749011</v>
      </c>
    </row>
    <row r="5927" spans="2:3" x14ac:dyDescent="0.25">
      <c r="B5927" s="294">
        <v>5862</v>
      </c>
      <c r="C5927" s="295">
        <v>125.51249965064338</v>
      </c>
    </row>
    <row r="5928" spans="2:3" x14ac:dyDescent="0.25">
      <c r="B5928" s="294">
        <v>5863</v>
      </c>
      <c r="C5928" s="295">
        <v>99.526950098389833</v>
      </c>
    </row>
    <row r="5929" spans="2:3" x14ac:dyDescent="0.25">
      <c r="B5929" s="294">
        <v>5864</v>
      </c>
      <c r="C5929" s="295">
        <v>112.34281415049048</v>
      </c>
    </row>
    <row r="5930" spans="2:3" x14ac:dyDescent="0.25">
      <c r="B5930" s="294">
        <v>5865</v>
      </c>
      <c r="C5930" s="295">
        <v>117.32090851387767</v>
      </c>
    </row>
    <row r="5931" spans="2:3" x14ac:dyDescent="0.25">
      <c r="B5931" s="294">
        <v>5866</v>
      </c>
      <c r="C5931" s="295">
        <v>102.11584002682295</v>
      </c>
    </row>
    <row r="5932" spans="2:3" x14ac:dyDescent="0.25">
      <c r="B5932" s="294">
        <v>5867</v>
      </c>
      <c r="C5932" s="295">
        <v>146.74529310752305</v>
      </c>
    </row>
    <row r="5933" spans="2:3" x14ac:dyDescent="0.25">
      <c r="B5933" s="294">
        <v>5868</v>
      </c>
      <c r="C5933" s="295">
        <v>140.04694082750356</v>
      </c>
    </row>
    <row r="5934" spans="2:3" x14ac:dyDescent="0.25">
      <c r="B5934" s="294">
        <v>5869</v>
      </c>
      <c r="C5934" s="295">
        <v>113.26996126013574</v>
      </c>
    </row>
    <row r="5935" spans="2:3" x14ac:dyDescent="0.25">
      <c r="B5935" s="294">
        <v>5870</v>
      </c>
      <c r="C5935" s="295">
        <v>119.02757873934661</v>
      </c>
    </row>
    <row r="5936" spans="2:3" x14ac:dyDescent="0.25">
      <c r="B5936" s="294">
        <v>5871</v>
      </c>
      <c r="C5936" s="295">
        <v>117.45985750965124</v>
      </c>
    </row>
    <row r="5937" spans="2:3" x14ac:dyDescent="0.25">
      <c r="B5937" s="294">
        <v>5872</v>
      </c>
      <c r="C5937" s="295">
        <v>126.49413387293976</v>
      </c>
    </row>
    <row r="5938" spans="2:3" x14ac:dyDescent="0.25">
      <c r="B5938" s="294">
        <v>5873</v>
      </c>
      <c r="C5938" s="295">
        <v>139.73321871418031</v>
      </c>
    </row>
    <row r="5939" spans="2:3" x14ac:dyDescent="0.25">
      <c r="B5939" s="294">
        <v>5874</v>
      </c>
      <c r="C5939" s="295">
        <v>170.97959473452124</v>
      </c>
    </row>
    <row r="5940" spans="2:3" x14ac:dyDescent="0.25">
      <c r="B5940" s="294">
        <v>5875</v>
      </c>
      <c r="C5940" s="295">
        <v>71.001025994653702</v>
      </c>
    </row>
    <row r="5941" spans="2:3" x14ac:dyDescent="0.25">
      <c r="B5941" s="294">
        <v>5876</v>
      </c>
      <c r="C5941" s="295">
        <v>95.158397831911117</v>
      </c>
    </row>
    <row r="5942" spans="2:3" x14ac:dyDescent="0.25">
      <c r="B5942" s="294">
        <v>5877</v>
      </c>
      <c r="C5942" s="295">
        <v>85.491807608119089</v>
      </c>
    </row>
    <row r="5943" spans="2:3" x14ac:dyDescent="0.25">
      <c r="B5943" s="294">
        <v>5878</v>
      </c>
      <c r="C5943" s="295">
        <v>138.73003599621546</v>
      </c>
    </row>
    <row r="5944" spans="2:3" x14ac:dyDescent="0.25">
      <c r="B5944" s="294">
        <v>5879</v>
      </c>
      <c r="C5944" s="295">
        <v>150.5292236172557</v>
      </c>
    </row>
    <row r="5945" spans="2:3" x14ac:dyDescent="0.25">
      <c r="B5945" s="294">
        <v>5880</v>
      </c>
      <c r="C5945" s="295">
        <v>95.064466448781076</v>
      </c>
    </row>
    <row r="5946" spans="2:3" x14ac:dyDescent="0.25">
      <c r="B5946" s="294">
        <v>5881</v>
      </c>
      <c r="C5946" s="295">
        <v>97.143117622379776</v>
      </c>
    </row>
    <row r="5947" spans="2:3" x14ac:dyDescent="0.25">
      <c r="B5947" s="294">
        <v>5882</v>
      </c>
      <c r="C5947" s="295">
        <v>109.86249087234552</v>
      </c>
    </row>
    <row r="5948" spans="2:3" x14ac:dyDescent="0.25">
      <c r="B5948" s="294">
        <v>5883</v>
      </c>
      <c r="C5948" s="295">
        <v>137.83482285756202</v>
      </c>
    </row>
    <row r="5949" spans="2:3" x14ac:dyDescent="0.25">
      <c r="B5949" s="294">
        <v>5884</v>
      </c>
      <c r="C5949" s="295">
        <v>125.38851088510165</v>
      </c>
    </row>
    <row r="5950" spans="2:3" x14ac:dyDescent="0.25">
      <c r="B5950" s="294">
        <v>5885</v>
      </c>
      <c r="C5950" s="295">
        <v>115.17414759939294</v>
      </c>
    </row>
    <row r="5951" spans="2:3" x14ac:dyDescent="0.25">
      <c r="B5951" s="294">
        <v>5886</v>
      </c>
      <c r="C5951" s="295">
        <v>96.234984779397806</v>
      </c>
    </row>
    <row r="5952" spans="2:3" x14ac:dyDescent="0.25">
      <c r="B5952" s="294">
        <v>5887</v>
      </c>
      <c r="C5952" s="295">
        <v>118.94077801940685</v>
      </c>
    </row>
    <row r="5953" spans="2:3" x14ac:dyDescent="0.25">
      <c r="B5953" s="294">
        <v>5888</v>
      </c>
      <c r="C5953" s="295">
        <v>182.89406836255159</v>
      </c>
    </row>
    <row r="5954" spans="2:3" x14ac:dyDescent="0.25">
      <c r="B5954" s="294">
        <v>5889</v>
      </c>
      <c r="C5954" s="295">
        <v>172.17196605657102</v>
      </c>
    </row>
    <row r="5955" spans="2:3" x14ac:dyDescent="0.25">
      <c r="B5955" s="294">
        <v>5890</v>
      </c>
      <c r="C5955" s="295">
        <v>123.16143411076243</v>
      </c>
    </row>
    <row r="5956" spans="2:3" x14ac:dyDescent="0.25">
      <c r="B5956" s="294">
        <v>5891</v>
      </c>
      <c r="C5956" s="295">
        <v>84.78736123938674</v>
      </c>
    </row>
    <row r="5957" spans="2:3" x14ac:dyDescent="0.25">
      <c r="B5957" s="294">
        <v>5892</v>
      </c>
      <c r="C5957" s="295">
        <v>147.04202747963188</v>
      </c>
    </row>
    <row r="5958" spans="2:3" x14ac:dyDescent="0.25">
      <c r="B5958" s="294">
        <v>5893</v>
      </c>
      <c r="C5958" s="295">
        <v>89.892041478342207</v>
      </c>
    </row>
    <row r="5959" spans="2:3" x14ac:dyDescent="0.25">
      <c r="B5959" s="294">
        <v>5894</v>
      </c>
      <c r="C5959" s="295">
        <v>125.50516033044178</v>
      </c>
    </row>
    <row r="5960" spans="2:3" x14ac:dyDescent="0.25">
      <c r="B5960" s="294">
        <v>5895</v>
      </c>
      <c r="C5960" s="295">
        <v>190.83112776876661</v>
      </c>
    </row>
    <row r="5961" spans="2:3" x14ac:dyDescent="0.25">
      <c r="B5961" s="294">
        <v>5896</v>
      </c>
      <c r="C5961" s="295">
        <v>88.007660016712293</v>
      </c>
    </row>
    <row r="5962" spans="2:3" x14ac:dyDescent="0.25">
      <c r="B5962" s="294">
        <v>5897</v>
      </c>
      <c r="C5962" s="295">
        <v>183.33584615091905</v>
      </c>
    </row>
    <row r="5963" spans="2:3" x14ac:dyDescent="0.25">
      <c r="B5963" s="294">
        <v>5898</v>
      </c>
      <c r="C5963" s="295">
        <v>147.41290598581318</v>
      </c>
    </row>
    <row r="5964" spans="2:3" x14ac:dyDescent="0.25">
      <c r="B5964" s="294">
        <v>5899</v>
      </c>
      <c r="C5964" s="295">
        <v>151.88871075685694</v>
      </c>
    </row>
    <row r="5965" spans="2:3" x14ac:dyDescent="0.25">
      <c r="B5965" s="294">
        <v>5900</v>
      </c>
      <c r="C5965" s="295">
        <v>124.40242283398811</v>
      </c>
    </row>
    <row r="5966" spans="2:3" x14ac:dyDescent="0.25">
      <c r="B5966" s="294">
        <v>5901</v>
      </c>
      <c r="C5966" s="295">
        <v>67.801399874217751</v>
      </c>
    </row>
    <row r="5967" spans="2:3" x14ac:dyDescent="0.25">
      <c r="B5967" s="294">
        <v>5902</v>
      </c>
      <c r="C5967" s="295">
        <v>116.5051113846589</v>
      </c>
    </row>
    <row r="5968" spans="2:3" x14ac:dyDescent="0.25">
      <c r="B5968" s="294">
        <v>5903</v>
      </c>
      <c r="C5968" s="295">
        <v>130.96438669054976</v>
      </c>
    </row>
    <row r="5969" spans="2:3" x14ac:dyDescent="0.25">
      <c r="B5969" s="294">
        <v>5904</v>
      </c>
      <c r="C5969" s="295">
        <v>130.50575187065579</v>
      </c>
    </row>
    <row r="5970" spans="2:3" x14ac:dyDescent="0.25">
      <c r="B5970" s="294">
        <v>5905</v>
      </c>
      <c r="C5970" s="295">
        <v>87.757127989103807</v>
      </c>
    </row>
    <row r="5971" spans="2:3" x14ac:dyDescent="0.25">
      <c r="B5971" s="294">
        <v>5906</v>
      </c>
      <c r="C5971" s="295">
        <v>125.71084523130119</v>
      </c>
    </row>
    <row r="5972" spans="2:3" x14ac:dyDescent="0.25">
      <c r="B5972" s="294">
        <v>5907</v>
      </c>
      <c r="C5972" s="295">
        <v>114.97264873870239</v>
      </c>
    </row>
    <row r="5973" spans="2:3" x14ac:dyDescent="0.25">
      <c r="B5973" s="294">
        <v>5908</v>
      </c>
      <c r="C5973" s="295">
        <v>171.39889836349977</v>
      </c>
    </row>
    <row r="5974" spans="2:3" x14ac:dyDescent="0.25">
      <c r="B5974" s="294">
        <v>5909</v>
      </c>
      <c r="C5974" s="295">
        <v>83.556657940601525</v>
      </c>
    </row>
    <row r="5975" spans="2:3" x14ac:dyDescent="0.25">
      <c r="B5975" s="294">
        <v>5910</v>
      </c>
      <c r="C5975" s="295">
        <v>131.80077524108918</v>
      </c>
    </row>
    <row r="5976" spans="2:3" x14ac:dyDescent="0.25">
      <c r="B5976" s="294">
        <v>5911</v>
      </c>
      <c r="C5976" s="295">
        <v>135.355914304691</v>
      </c>
    </row>
    <row r="5977" spans="2:3" x14ac:dyDescent="0.25">
      <c r="B5977" s="294">
        <v>5912</v>
      </c>
      <c r="C5977" s="295">
        <v>166.04751953252509</v>
      </c>
    </row>
    <row r="5978" spans="2:3" x14ac:dyDescent="0.25">
      <c r="B5978" s="294">
        <v>5913</v>
      </c>
      <c r="C5978" s="295">
        <v>197.72114395674549</v>
      </c>
    </row>
    <row r="5979" spans="2:3" x14ac:dyDescent="0.25">
      <c r="B5979" s="294">
        <v>5914</v>
      </c>
      <c r="C5979" s="295">
        <v>121.04807586905514</v>
      </c>
    </row>
    <row r="5980" spans="2:3" x14ac:dyDescent="0.25">
      <c r="B5980" s="294">
        <v>5915</v>
      </c>
      <c r="C5980" s="295">
        <v>190.68714465344527</v>
      </c>
    </row>
    <row r="5981" spans="2:3" x14ac:dyDescent="0.25">
      <c r="B5981" s="294">
        <v>5916</v>
      </c>
      <c r="C5981" s="295">
        <v>160.76460314380364</v>
      </c>
    </row>
    <row r="5982" spans="2:3" x14ac:dyDescent="0.25">
      <c r="B5982" s="294">
        <v>5917</v>
      </c>
      <c r="C5982" s="295">
        <v>215.44958903426917</v>
      </c>
    </row>
    <row r="5983" spans="2:3" x14ac:dyDescent="0.25">
      <c r="B5983" s="294">
        <v>5918</v>
      </c>
      <c r="C5983" s="295">
        <v>188.0317648358297</v>
      </c>
    </row>
    <row r="5984" spans="2:3" x14ac:dyDescent="0.25">
      <c r="B5984" s="294">
        <v>5919</v>
      </c>
      <c r="C5984" s="295">
        <v>115.90499876900483</v>
      </c>
    </row>
    <row r="5985" spans="2:3" x14ac:dyDescent="0.25">
      <c r="B5985" s="294">
        <v>5920</v>
      </c>
      <c r="C5985" s="295">
        <v>144.26804993545079</v>
      </c>
    </row>
    <row r="5986" spans="2:3" x14ac:dyDescent="0.25">
      <c r="B5986" s="294">
        <v>5921</v>
      </c>
      <c r="C5986" s="295">
        <v>129.9744470411394</v>
      </c>
    </row>
    <row r="5987" spans="2:3" x14ac:dyDescent="0.25">
      <c r="B5987" s="294">
        <v>5922</v>
      </c>
      <c r="C5987" s="295">
        <v>96.039343389413105</v>
      </c>
    </row>
    <row r="5988" spans="2:3" x14ac:dyDescent="0.25">
      <c r="B5988" s="294">
        <v>5923</v>
      </c>
      <c r="C5988" s="295">
        <v>123.77926231385496</v>
      </c>
    </row>
    <row r="5989" spans="2:3" x14ac:dyDescent="0.25">
      <c r="B5989" s="294">
        <v>5924</v>
      </c>
      <c r="C5989" s="295">
        <v>93.426812979018393</v>
      </c>
    </row>
    <row r="5990" spans="2:3" x14ac:dyDescent="0.25">
      <c r="B5990" s="294">
        <v>5925</v>
      </c>
      <c r="C5990" s="295">
        <v>136.51656511543936</v>
      </c>
    </row>
    <row r="5991" spans="2:3" x14ac:dyDescent="0.25">
      <c r="B5991" s="294">
        <v>5926</v>
      </c>
      <c r="C5991" s="295">
        <v>114.4838717085134</v>
      </c>
    </row>
    <row r="5992" spans="2:3" x14ac:dyDescent="0.25">
      <c r="B5992" s="294">
        <v>5927</v>
      </c>
      <c r="C5992" s="295">
        <v>154.41597065355276</v>
      </c>
    </row>
    <row r="5993" spans="2:3" x14ac:dyDescent="0.25">
      <c r="B5993" s="294">
        <v>5928</v>
      </c>
      <c r="C5993" s="295">
        <v>100.58116886546846</v>
      </c>
    </row>
    <row r="5994" spans="2:3" x14ac:dyDescent="0.25">
      <c r="B5994" s="294">
        <v>5929</v>
      </c>
      <c r="C5994" s="295">
        <v>131.3539386380973</v>
      </c>
    </row>
    <row r="5995" spans="2:3" x14ac:dyDescent="0.25">
      <c r="B5995" s="294">
        <v>5930</v>
      </c>
      <c r="C5995" s="295">
        <v>123.58216557806472</v>
      </c>
    </row>
    <row r="5996" spans="2:3" x14ac:dyDescent="0.25">
      <c r="B5996" s="294">
        <v>5931</v>
      </c>
      <c r="C5996" s="295">
        <v>201.17135593936857</v>
      </c>
    </row>
    <row r="5997" spans="2:3" x14ac:dyDescent="0.25">
      <c r="B5997" s="294">
        <v>5932</v>
      </c>
      <c r="C5997" s="295">
        <v>152.2628488438416</v>
      </c>
    </row>
    <row r="5998" spans="2:3" x14ac:dyDescent="0.25">
      <c r="B5998" s="294">
        <v>5933</v>
      </c>
      <c r="C5998" s="295">
        <v>105.86608927999893</v>
      </c>
    </row>
    <row r="5999" spans="2:3" x14ac:dyDescent="0.25">
      <c r="B5999" s="294">
        <v>5934</v>
      </c>
      <c r="C5999" s="295">
        <v>154.74936355999924</v>
      </c>
    </row>
    <row r="6000" spans="2:3" x14ac:dyDescent="0.25">
      <c r="B6000" s="294">
        <v>5935</v>
      </c>
      <c r="C6000" s="295">
        <v>122.50341772648574</v>
      </c>
    </row>
    <row r="6001" spans="2:3" x14ac:dyDescent="0.25">
      <c r="B6001" s="294">
        <v>5936</v>
      </c>
      <c r="C6001" s="295">
        <v>168.5143478532203</v>
      </c>
    </row>
    <row r="6002" spans="2:3" x14ac:dyDescent="0.25">
      <c r="B6002" s="294">
        <v>5937</v>
      </c>
      <c r="C6002" s="295">
        <v>98.847340048678561</v>
      </c>
    </row>
    <row r="6003" spans="2:3" x14ac:dyDescent="0.25">
      <c r="B6003" s="294">
        <v>5938</v>
      </c>
      <c r="C6003" s="295">
        <v>99.597131926678969</v>
      </c>
    </row>
    <row r="6004" spans="2:3" x14ac:dyDescent="0.25">
      <c r="B6004" s="294">
        <v>5939</v>
      </c>
      <c r="C6004" s="295">
        <v>76.376923874040898</v>
      </c>
    </row>
    <row r="6005" spans="2:3" x14ac:dyDescent="0.25">
      <c r="B6005" s="294">
        <v>5940</v>
      </c>
      <c r="C6005" s="295">
        <v>78.384177913474076</v>
      </c>
    </row>
    <row r="6006" spans="2:3" x14ac:dyDescent="0.25">
      <c r="B6006" s="294">
        <v>5941</v>
      </c>
      <c r="C6006" s="295">
        <v>80.743430006239578</v>
      </c>
    </row>
    <row r="6007" spans="2:3" x14ac:dyDescent="0.25">
      <c r="B6007" s="294">
        <v>5942</v>
      </c>
      <c r="C6007" s="295">
        <v>172.33449017887915</v>
      </c>
    </row>
    <row r="6008" spans="2:3" x14ac:dyDescent="0.25">
      <c r="B6008" s="294">
        <v>5943</v>
      </c>
      <c r="C6008" s="295">
        <v>168.29452267731602</v>
      </c>
    </row>
    <row r="6009" spans="2:3" x14ac:dyDescent="0.25">
      <c r="B6009" s="294">
        <v>5944</v>
      </c>
      <c r="C6009" s="295">
        <v>111.25057997034315</v>
      </c>
    </row>
    <row r="6010" spans="2:3" x14ac:dyDescent="0.25">
      <c r="B6010" s="294">
        <v>5945</v>
      </c>
      <c r="C6010" s="295">
        <v>91.006576553430079</v>
      </c>
    </row>
    <row r="6011" spans="2:3" x14ac:dyDescent="0.25">
      <c r="B6011" s="294">
        <v>5946</v>
      </c>
      <c r="C6011" s="295">
        <v>105.53366941264831</v>
      </c>
    </row>
    <row r="6012" spans="2:3" x14ac:dyDescent="0.25">
      <c r="B6012" s="294">
        <v>5947</v>
      </c>
      <c r="C6012" s="295">
        <v>129.97042774943279</v>
      </c>
    </row>
    <row r="6013" spans="2:3" x14ac:dyDescent="0.25">
      <c r="B6013" s="294">
        <v>5948</v>
      </c>
      <c r="C6013" s="295">
        <v>140.36245070081787</v>
      </c>
    </row>
    <row r="6014" spans="2:3" x14ac:dyDescent="0.25">
      <c r="B6014" s="294">
        <v>5949</v>
      </c>
      <c r="C6014" s="295">
        <v>127.1625082690405</v>
      </c>
    </row>
    <row r="6015" spans="2:3" x14ac:dyDescent="0.25">
      <c r="B6015" s="294">
        <v>5950</v>
      </c>
      <c r="C6015" s="295">
        <v>134.16586353952692</v>
      </c>
    </row>
    <row r="6016" spans="2:3" x14ac:dyDescent="0.25">
      <c r="B6016" s="294">
        <v>5951</v>
      </c>
      <c r="C6016" s="295">
        <v>207.62068203557769</v>
      </c>
    </row>
    <row r="6017" spans="2:3" x14ac:dyDescent="0.25">
      <c r="B6017" s="294">
        <v>5952</v>
      </c>
      <c r="C6017" s="295">
        <v>173.10123656720688</v>
      </c>
    </row>
    <row r="6018" spans="2:3" x14ac:dyDescent="0.25">
      <c r="B6018" s="294">
        <v>5953</v>
      </c>
      <c r="C6018" s="295">
        <v>129.12754768598143</v>
      </c>
    </row>
    <row r="6019" spans="2:3" x14ac:dyDescent="0.25">
      <c r="B6019" s="294">
        <v>5954</v>
      </c>
      <c r="C6019" s="295">
        <v>113.09000483474131</v>
      </c>
    </row>
    <row r="6020" spans="2:3" x14ac:dyDescent="0.25">
      <c r="B6020" s="294">
        <v>5955</v>
      </c>
      <c r="C6020" s="295">
        <v>142.77955770213214</v>
      </c>
    </row>
    <row r="6021" spans="2:3" x14ac:dyDescent="0.25">
      <c r="B6021" s="294">
        <v>5956</v>
      </c>
      <c r="C6021" s="295">
        <v>152.72349909088138</v>
      </c>
    </row>
    <row r="6022" spans="2:3" x14ac:dyDescent="0.25">
      <c r="B6022" s="294">
        <v>5957</v>
      </c>
      <c r="C6022" s="295">
        <v>77.903802730331464</v>
      </c>
    </row>
    <row r="6023" spans="2:3" x14ac:dyDescent="0.25">
      <c r="B6023" s="294">
        <v>5958</v>
      </c>
      <c r="C6023" s="295">
        <v>124.96197641384531</v>
      </c>
    </row>
    <row r="6024" spans="2:3" x14ac:dyDescent="0.25">
      <c r="B6024" s="294">
        <v>5959</v>
      </c>
      <c r="C6024" s="295">
        <v>114.41161180920241</v>
      </c>
    </row>
    <row r="6025" spans="2:3" x14ac:dyDescent="0.25">
      <c r="B6025" s="294">
        <v>5960</v>
      </c>
      <c r="C6025" s="295">
        <v>94.958917545111731</v>
      </c>
    </row>
    <row r="6026" spans="2:3" x14ac:dyDescent="0.25">
      <c r="B6026" s="294">
        <v>5961</v>
      </c>
      <c r="C6026" s="295">
        <v>140.91034554344802</v>
      </c>
    </row>
    <row r="6027" spans="2:3" x14ac:dyDescent="0.25">
      <c r="B6027" s="294">
        <v>5962</v>
      </c>
      <c r="C6027" s="295">
        <v>96.152060252026018</v>
      </c>
    </row>
    <row r="6028" spans="2:3" x14ac:dyDescent="0.25">
      <c r="B6028" s="294">
        <v>5963</v>
      </c>
      <c r="C6028" s="295">
        <v>98.812596043212238</v>
      </c>
    </row>
    <row r="6029" spans="2:3" x14ac:dyDescent="0.25">
      <c r="B6029" s="294">
        <v>5964</v>
      </c>
      <c r="C6029" s="295">
        <v>132.48260140125473</v>
      </c>
    </row>
    <row r="6030" spans="2:3" x14ac:dyDescent="0.25">
      <c r="B6030" s="294">
        <v>5965</v>
      </c>
      <c r="C6030" s="295">
        <v>166.676468797116</v>
      </c>
    </row>
    <row r="6031" spans="2:3" x14ac:dyDescent="0.25">
      <c r="B6031" s="294">
        <v>5966</v>
      </c>
      <c r="C6031" s="295">
        <v>112.80110226825984</v>
      </c>
    </row>
    <row r="6032" spans="2:3" x14ac:dyDescent="0.25">
      <c r="B6032" s="294">
        <v>5967</v>
      </c>
      <c r="C6032" s="295">
        <v>106.60687395608684</v>
      </c>
    </row>
    <row r="6033" spans="2:3" x14ac:dyDescent="0.25">
      <c r="B6033" s="294">
        <v>5968</v>
      </c>
      <c r="C6033" s="295">
        <v>116.56669344476228</v>
      </c>
    </row>
    <row r="6034" spans="2:3" x14ac:dyDescent="0.25">
      <c r="B6034" s="294">
        <v>5969</v>
      </c>
      <c r="C6034" s="295">
        <v>97.016577738014661</v>
      </c>
    </row>
    <row r="6035" spans="2:3" x14ac:dyDescent="0.25">
      <c r="B6035" s="294">
        <v>5970</v>
      </c>
      <c r="C6035" s="295">
        <v>101.01577707721114</v>
      </c>
    </row>
    <row r="6036" spans="2:3" x14ac:dyDescent="0.25">
      <c r="B6036" s="294">
        <v>5971</v>
      </c>
      <c r="C6036" s="295">
        <v>128.89680587596453</v>
      </c>
    </row>
    <row r="6037" spans="2:3" x14ac:dyDescent="0.25">
      <c r="B6037" s="294">
        <v>5972</v>
      </c>
      <c r="C6037" s="295">
        <v>86.073894499020327</v>
      </c>
    </row>
    <row r="6038" spans="2:3" x14ac:dyDescent="0.25">
      <c r="B6038" s="294">
        <v>5973</v>
      </c>
      <c r="C6038" s="295">
        <v>112.88310700010484</v>
      </c>
    </row>
    <row r="6039" spans="2:3" x14ac:dyDescent="0.25">
      <c r="B6039" s="294">
        <v>5974</v>
      </c>
      <c r="C6039" s="295">
        <v>139.23751855228619</v>
      </c>
    </row>
    <row r="6040" spans="2:3" x14ac:dyDescent="0.25">
      <c r="B6040" s="294">
        <v>5975</v>
      </c>
      <c r="C6040" s="295">
        <v>69.78326759575593</v>
      </c>
    </row>
    <row r="6041" spans="2:3" x14ac:dyDescent="0.25">
      <c r="B6041" s="294">
        <v>5976</v>
      </c>
      <c r="C6041" s="295">
        <v>168.19952563433168</v>
      </c>
    </row>
    <row r="6042" spans="2:3" x14ac:dyDescent="0.25">
      <c r="B6042" s="294">
        <v>5977</v>
      </c>
      <c r="C6042" s="295">
        <v>105.92588489240518</v>
      </c>
    </row>
    <row r="6043" spans="2:3" x14ac:dyDescent="0.25">
      <c r="B6043" s="294">
        <v>5978</v>
      </c>
      <c r="C6043" s="295">
        <v>184.41805162840109</v>
      </c>
    </row>
    <row r="6044" spans="2:3" x14ac:dyDescent="0.25">
      <c r="B6044" s="294">
        <v>5979</v>
      </c>
      <c r="C6044" s="295">
        <v>142.73050757828037</v>
      </c>
    </row>
    <row r="6045" spans="2:3" x14ac:dyDescent="0.25">
      <c r="B6045" s="294">
        <v>5980</v>
      </c>
      <c r="C6045" s="295">
        <v>108.81153260825002</v>
      </c>
    </row>
    <row r="6046" spans="2:3" x14ac:dyDescent="0.25">
      <c r="B6046" s="294">
        <v>5981</v>
      </c>
      <c r="C6046" s="295">
        <v>119.54402732389451</v>
      </c>
    </row>
    <row r="6047" spans="2:3" x14ac:dyDescent="0.25">
      <c r="B6047" s="294">
        <v>5982</v>
      </c>
      <c r="C6047" s="295">
        <v>90.545834449546987</v>
      </c>
    </row>
    <row r="6048" spans="2:3" x14ac:dyDescent="0.25">
      <c r="B6048" s="294">
        <v>5983</v>
      </c>
      <c r="C6048" s="295">
        <v>84.8822555321442</v>
      </c>
    </row>
    <row r="6049" spans="2:3" x14ac:dyDescent="0.25">
      <c r="B6049" s="294">
        <v>5984</v>
      </c>
      <c r="C6049" s="295">
        <v>71.838333626917489</v>
      </c>
    </row>
    <row r="6050" spans="2:3" x14ac:dyDescent="0.25">
      <c r="B6050" s="294">
        <v>5985</v>
      </c>
      <c r="C6050" s="295">
        <v>88.205061286663636</v>
      </c>
    </row>
    <row r="6051" spans="2:3" x14ac:dyDescent="0.25">
      <c r="B6051" s="294">
        <v>5986</v>
      </c>
      <c r="C6051" s="295">
        <v>107.62756273234537</v>
      </c>
    </row>
    <row r="6052" spans="2:3" x14ac:dyDescent="0.25">
      <c r="B6052" s="294">
        <v>5987</v>
      </c>
      <c r="C6052" s="295">
        <v>91.349661664870638</v>
      </c>
    </row>
    <row r="6053" spans="2:3" x14ac:dyDescent="0.25">
      <c r="B6053" s="294">
        <v>5988</v>
      </c>
      <c r="C6053" s="295">
        <v>127.38140442534581</v>
      </c>
    </row>
    <row r="6054" spans="2:3" x14ac:dyDescent="0.25">
      <c r="B6054" s="294">
        <v>5989</v>
      </c>
      <c r="C6054" s="295">
        <v>104.43199834505175</v>
      </c>
    </row>
    <row r="6055" spans="2:3" x14ac:dyDescent="0.25">
      <c r="B6055" s="294">
        <v>5990</v>
      </c>
      <c r="C6055" s="295">
        <v>165.48403047564361</v>
      </c>
    </row>
    <row r="6056" spans="2:3" x14ac:dyDescent="0.25">
      <c r="B6056" s="294">
        <v>5991</v>
      </c>
      <c r="C6056" s="295">
        <v>138.96116546005055</v>
      </c>
    </row>
    <row r="6057" spans="2:3" x14ac:dyDescent="0.25">
      <c r="B6057" s="294">
        <v>5992</v>
      </c>
      <c r="C6057" s="295">
        <v>112.28138457191935</v>
      </c>
    </row>
    <row r="6058" spans="2:3" x14ac:dyDescent="0.25">
      <c r="B6058" s="294">
        <v>5993</v>
      </c>
      <c r="C6058" s="295">
        <v>120.66230318604291</v>
      </c>
    </row>
    <row r="6059" spans="2:3" x14ac:dyDescent="0.25">
      <c r="B6059" s="294">
        <v>5994</v>
      </c>
      <c r="C6059" s="295">
        <v>114.14939202538235</v>
      </c>
    </row>
    <row r="6060" spans="2:3" x14ac:dyDescent="0.25">
      <c r="B6060" s="294">
        <v>5995</v>
      </c>
      <c r="C6060" s="295">
        <v>226.81309351003566</v>
      </c>
    </row>
    <row r="6061" spans="2:3" x14ac:dyDescent="0.25">
      <c r="B6061" s="294">
        <v>5996</v>
      </c>
      <c r="C6061" s="295">
        <v>137.58856272905643</v>
      </c>
    </row>
    <row r="6062" spans="2:3" x14ac:dyDescent="0.25">
      <c r="B6062" s="294">
        <v>5997</v>
      </c>
      <c r="C6062" s="295">
        <v>88.775328374595134</v>
      </c>
    </row>
    <row r="6063" spans="2:3" x14ac:dyDescent="0.25">
      <c r="B6063" s="294">
        <v>5998</v>
      </c>
      <c r="C6063" s="295">
        <v>99.102332378049553</v>
      </c>
    </row>
    <row r="6064" spans="2:3" x14ac:dyDescent="0.25">
      <c r="B6064" s="294">
        <v>5999</v>
      </c>
      <c r="C6064" s="295">
        <v>136.66402197554848</v>
      </c>
    </row>
    <row r="6065" spans="2:3" x14ac:dyDescent="0.25">
      <c r="B6065" s="294">
        <v>6000</v>
      </c>
      <c r="C6065" s="295">
        <v>80.103863836717167</v>
      </c>
    </row>
    <row r="6066" spans="2:3" x14ac:dyDescent="0.25">
      <c r="B6066" s="294">
        <v>6001</v>
      </c>
      <c r="C6066" s="295">
        <v>97.16518097972272</v>
      </c>
    </row>
    <row r="6067" spans="2:3" x14ac:dyDescent="0.25">
      <c r="B6067" s="294">
        <v>6002</v>
      </c>
      <c r="C6067" s="295">
        <v>143.28883290081924</v>
      </c>
    </row>
    <row r="6068" spans="2:3" x14ac:dyDescent="0.25">
      <c r="B6068" s="294">
        <v>6003</v>
      </c>
      <c r="C6068" s="295">
        <v>130.1776493673255</v>
      </c>
    </row>
    <row r="6069" spans="2:3" x14ac:dyDescent="0.25">
      <c r="B6069" s="294">
        <v>6004</v>
      </c>
      <c r="C6069" s="295">
        <v>137.59333647249849</v>
      </c>
    </row>
    <row r="6070" spans="2:3" x14ac:dyDescent="0.25">
      <c r="B6070" s="294">
        <v>6005</v>
      </c>
      <c r="C6070" s="295">
        <v>133.64295556027432</v>
      </c>
    </row>
    <row r="6071" spans="2:3" x14ac:dyDescent="0.25">
      <c r="B6071" s="294">
        <v>6006</v>
      </c>
      <c r="C6071" s="295">
        <v>168.16687496949845</v>
      </c>
    </row>
    <row r="6072" spans="2:3" x14ac:dyDescent="0.25">
      <c r="B6072" s="294">
        <v>6007</v>
      </c>
      <c r="C6072" s="295">
        <v>78.294233827477257</v>
      </c>
    </row>
    <row r="6073" spans="2:3" x14ac:dyDescent="0.25">
      <c r="B6073" s="294">
        <v>6008</v>
      </c>
      <c r="C6073" s="295">
        <v>129.95565459648344</v>
      </c>
    </row>
    <row r="6074" spans="2:3" x14ac:dyDescent="0.25">
      <c r="B6074" s="294">
        <v>6009</v>
      </c>
      <c r="C6074" s="295">
        <v>118.76770934968337</v>
      </c>
    </row>
    <row r="6075" spans="2:3" x14ac:dyDescent="0.25">
      <c r="B6075" s="294">
        <v>6010</v>
      </c>
      <c r="C6075" s="295">
        <v>101.20063791741549</v>
      </c>
    </row>
    <row r="6076" spans="2:3" x14ac:dyDescent="0.25">
      <c r="B6076" s="294">
        <v>6011</v>
      </c>
      <c r="C6076" s="295">
        <v>120.08771279513104</v>
      </c>
    </row>
    <row r="6077" spans="2:3" x14ac:dyDescent="0.25">
      <c r="B6077" s="294">
        <v>6012</v>
      </c>
      <c r="C6077" s="295">
        <v>163.66494236436802</v>
      </c>
    </row>
    <row r="6078" spans="2:3" x14ac:dyDescent="0.25">
      <c r="B6078" s="294">
        <v>6013</v>
      </c>
      <c r="C6078" s="295">
        <v>137.52794070972197</v>
      </c>
    </row>
    <row r="6079" spans="2:3" x14ac:dyDescent="0.25">
      <c r="B6079" s="294">
        <v>6014</v>
      </c>
      <c r="C6079" s="295">
        <v>130.09406518160731</v>
      </c>
    </row>
    <row r="6080" spans="2:3" x14ac:dyDescent="0.25">
      <c r="B6080" s="294">
        <v>6015</v>
      </c>
      <c r="C6080" s="295">
        <v>122.1216523214448</v>
      </c>
    </row>
    <row r="6081" spans="2:3" x14ac:dyDescent="0.25">
      <c r="B6081" s="294">
        <v>6016</v>
      </c>
      <c r="C6081" s="295">
        <v>82.18513026295858</v>
      </c>
    </row>
    <row r="6082" spans="2:3" x14ac:dyDescent="0.25">
      <c r="B6082" s="294">
        <v>6017</v>
      </c>
      <c r="C6082" s="295">
        <v>136.71572278576616</v>
      </c>
    </row>
    <row r="6083" spans="2:3" x14ac:dyDescent="0.25">
      <c r="B6083" s="294">
        <v>6018</v>
      </c>
      <c r="C6083" s="295">
        <v>187.51804609742123</v>
      </c>
    </row>
    <row r="6084" spans="2:3" x14ac:dyDescent="0.25">
      <c r="B6084" s="294">
        <v>6019</v>
      </c>
      <c r="C6084" s="295">
        <v>161.68340281351504</v>
      </c>
    </row>
    <row r="6085" spans="2:3" x14ac:dyDescent="0.25">
      <c r="B6085" s="294">
        <v>6020</v>
      </c>
      <c r="C6085" s="295">
        <v>162.2567198673062</v>
      </c>
    </row>
    <row r="6086" spans="2:3" x14ac:dyDescent="0.25">
      <c r="B6086" s="294">
        <v>6021</v>
      </c>
      <c r="C6086" s="295">
        <v>120.82739149425765</v>
      </c>
    </row>
    <row r="6087" spans="2:3" x14ac:dyDescent="0.25">
      <c r="B6087" s="294">
        <v>6022</v>
      </c>
      <c r="C6087" s="295">
        <v>199.61045677921112</v>
      </c>
    </row>
    <row r="6088" spans="2:3" x14ac:dyDescent="0.25">
      <c r="B6088" s="294">
        <v>6023</v>
      </c>
      <c r="C6088" s="295">
        <v>133.64601240346633</v>
      </c>
    </row>
    <row r="6089" spans="2:3" x14ac:dyDescent="0.25">
      <c r="B6089" s="294">
        <v>6024</v>
      </c>
      <c r="C6089" s="295">
        <v>82.101591013062446</v>
      </c>
    </row>
    <row r="6090" spans="2:3" x14ac:dyDescent="0.25">
      <c r="B6090" s="294">
        <v>6025</v>
      </c>
      <c r="C6090" s="295">
        <v>102.74221635422991</v>
      </c>
    </row>
    <row r="6091" spans="2:3" x14ac:dyDescent="0.25">
      <c r="B6091" s="294">
        <v>6026</v>
      </c>
      <c r="C6091" s="295">
        <v>130.98603395598329</v>
      </c>
    </row>
    <row r="6092" spans="2:3" x14ac:dyDescent="0.25">
      <c r="B6092" s="294">
        <v>6027</v>
      </c>
      <c r="C6092" s="295">
        <v>130.46325113907315</v>
      </c>
    </row>
    <row r="6093" spans="2:3" x14ac:dyDescent="0.25">
      <c r="B6093" s="294">
        <v>6028</v>
      </c>
      <c r="C6093" s="295">
        <v>157.83856621338055</v>
      </c>
    </row>
    <row r="6094" spans="2:3" x14ac:dyDescent="0.25">
      <c r="B6094" s="294">
        <v>6029</v>
      </c>
      <c r="C6094" s="295">
        <v>151.63379745186003</v>
      </c>
    </row>
    <row r="6095" spans="2:3" x14ac:dyDescent="0.25">
      <c r="B6095" s="294">
        <v>6030</v>
      </c>
      <c r="C6095" s="295">
        <v>85.89832716882492</v>
      </c>
    </row>
    <row r="6096" spans="2:3" x14ac:dyDescent="0.25">
      <c r="B6096" s="294">
        <v>6031</v>
      </c>
      <c r="C6096" s="295">
        <v>78.29833162329254</v>
      </c>
    </row>
    <row r="6097" spans="2:3" x14ac:dyDescent="0.25">
      <c r="B6097" s="294">
        <v>6032</v>
      </c>
      <c r="C6097" s="295">
        <v>89.665664926246961</v>
      </c>
    </row>
    <row r="6098" spans="2:3" x14ac:dyDescent="0.25">
      <c r="B6098" s="294">
        <v>6033</v>
      </c>
      <c r="C6098" s="295">
        <v>119.92203890419516</v>
      </c>
    </row>
    <row r="6099" spans="2:3" x14ac:dyDescent="0.25">
      <c r="B6099" s="294">
        <v>6034</v>
      </c>
      <c r="C6099" s="295">
        <v>155.31266982557511</v>
      </c>
    </row>
    <row r="6100" spans="2:3" x14ac:dyDescent="0.25">
      <c r="B6100" s="294">
        <v>6035</v>
      </c>
      <c r="C6100" s="295">
        <v>136.85912642650544</v>
      </c>
    </row>
    <row r="6101" spans="2:3" x14ac:dyDescent="0.25">
      <c r="B6101" s="294">
        <v>6036</v>
      </c>
      <c r="C6101" s="295">
        <v>145.24422786393097</v>
      </c>
    </row>
    <row r="6102" spans="2:3" x14ac:dyDescent="0.25">
      <c r="B6102" s="294">
        <v>6037</v>
      </c>
      <c r="C6102" s="295">
        <v>142.66825651434519</v>
      </c>
    </row>
    <row r="6103" spans="2:3" x14ac:dyDescent="0.25">
      <c r="B6103" s="294">
        <v>6038</v>
      </c>
      <c r="C6103" s="295">
        <v>111.9891669738997</v>
      </c>
    </row>
    <row r="6104" spans="2:3" x14ac:dyDescent="0.25">
      <c r="B6104" s="294">
        <v>6039</v>
      </c>
      <c r="C6104" s="295">
        <v>114.82745998763752</v>
      </c>
    </row>
    <row r="6105" spans="2:3" x14ac:dyDescent="0.25">
      <c r="B6105" s="294">
        <v>6040</v>
      </c>
      <c r="C6105" s="295">
        <v>134.04023271460892</v>
      </c>
    </row>
    <row r="6106" spans="2:3" x14ac:dyDescent="0.25">
      <c r="B6106" s="294">
        <v>6041</v>
      </c>
      <c r="C6106" s="295">
        <v>140.54852692086411</v>
      </c>
    </row>
    <row r="6107" spans="2:3" x14ac:dyDescent="0.25">
      <c r="B6107" s="294">
        <v>6042</v>
      </c>
      <c r="C6107" s="295">
        <v>83.494458760053845</v>
      </c>
    </row>
    <row r="6108" spans="2:3" x14ac:dyDescent="0.25">
      <c r="B6108" s="294">
        <v>6043</v>
      </c>
      <c r="C6108" s="295">
        <v>100.4410623066092</v>
      </c>
    </row>
    <row r="6109" spans="2:3" x14ac:dyDescent="0.25">
      <c r="B6109" s="294">
        <v>6044</v>
      </c>
      <c r="C6109" s="295">
        <v>137.76659952121031</v>
      </c>
    </row>
    <row r="6110" spans="2:3" x14ac:dyDescent="0.25">
      <c r="B6110" s="294">
        <v>6045</v>
      </c>
      <c r="C6110" s="295">
        <v>123.67918790630983</v>
      </c>
    </row>
    <row r="6111" spans="2:3" x14ac:dyDescent="0.25">
      <c r="B6111" s="294">
        <v>6046</v>
      </c>
      <c r="C6111" s="295">
        <v>167.58717501157571</v>
      </c>
    </row>
    <row r="6112" spans="2:3" x14ac:dyDescent="0.25">
      <c r="B6112" s="294">
        <v>6047</v>
      </c>
      <c r="C6112" s="295">
        <v>141.73811069031467</v>
      </c>
    </row>
    <row r="6113" spans="2:3" x14ac:dyDescent="0.25">
      <c r="B6113" s="294">
        <v>6048</v>
      </c>
      <c r="C6113" s="295">
        <v>88.493799284503268</v>
      </c>
    </row>
    <row r="6114" spans="2:3" x14ac:dyDescent="0.25">
      <c r="B6114" s="294">
        <v>6049</v>
      </c>
      <c r="C6114" s="295">
        <v>81.108208857616688</v>
      </c>
    </row>
    <row r="6115" spans="2:3" x14ac:dyDescent="0.25">
      <c r="B6115" s="294">
        <v>6050</v>
      </c>
      <c r="C6115" s="295">
        <v>87.995207011360549</v>
      </c>
    </row>
    <row r="6116" spans="2:3" x14ac:dyDescent="0.25">
      <c r="B6116" s="294">
        <v>6051</v>
      </c>
      <c r="C6116" s="295">
        <v>152.28148462256848</v>
      </c>
    </row>
    <row r="6117" spans="2:3" x14ac:dyDescent="0.25">
      <c r="B6117" s="294">
        <v>6052</v>
      </c>
      <c r="C6117" s="295">
        <v>124.8427455062395</v>
      </c>
    </row>
    <row r="6118" spans="2:3" x14ac:dyDescent="0.25">
      <c r="B6118" s="294">
        <v>6053</v>
      </c>
      <c r="C6118" s="295">
        <v>129.52514909875271</v>
      </c>
    </row>
    <row r="6119" spans="2:3" x14ac:dyDescent="0.25">
      <c r="B6119" s="294">
        <v>6054</v>
      </c>
      <c r="C6119" s="295">
        <v>134.07433448180518</v>
      </c>
    </row>
    <row r="6120" spans="2:3" x14ac:dyDescent="0.25">
      <c r="B6120" s="294">
        <v>6055</v>
      </c>
      <c r="C6120" s="295">
        <v>148.07181719124708</v>
      </c>
    </row>
    <row r="6121" spans="2:3" x14ac:dyDescent="0.25">
      <c r="B6121" s="294">
        <v>6056</v>
      </c>
      <c r="C6121" s="295">
        <v>165.63384687734163</v>
      </c>
    </row>
    <row r="6122" spans="2:3" x14ac:dyDescent="0.25">
      <c r="B6122" s="294">
        <v>6057</v>
      </c>
      <c r="C6122" s="295">
        <v>133.10769198172227</v>
      </c>
    </row>
    <row r="6123" spans="2:3" x14ac:dyDescent="0.25">
      <c r="B6123" s="294">
        <v>6058</v>
      </c>
      <c r="C6123" s="295">
        <v>106.81864702879494</v>
      </c>
    </row>
    <row r="6124" spans="2:3" x14ac:dyDescent="0.25">
      <c r="B6124" s="294">
        <v>6059</v>
      </c>
      <c r="C6124" s="295">
        <v>121.80283036565204</v>
      </c>
    </row>
    <row r="6125" spans="2:3" x14ac:dyDescent="0.25">
      <c r="B6125" s="294">
        <v>6060</v>
      </c>
      <c r="C6125" s="295">
        <v>148.37215515174756</v>
      </c>
    </row>
    <row r="6126" spans="2:3" x14ac:dyDescent="0.25">
      <c r="B6126" s="294">
        <v>6061</v>
      </c>
      <c r="C6126" s="295">
        <v>90.096827936454716</v>
      </c>
    </row>
    <row r="6127" spans="2:3" x14ac:dyDescent="0.25">
      <c r="B6127" s="294">
        <v>6062</v>
      </c>
      <c r="C6127" s="295">
        <v>105.53756562894911</v>
      </c>
    </row>
    <row r="6128" spans="2:3" x14ac:dyDescent="0.25">
      <c r="B6128" s="294">
        <v>6063</v>
      </c>
      <c r="C6128" s="295">
        <v>179.28922570886544</v>
      </c>
    </row>
    <row r="6129" spans="2:3" x14ac:dyDescent="0.25">
      <c r="B6129" s="294">
        <v>6064</v>
      </c>
      <c r="C6129" s="295">
        <v>168.92338271294136</v>
      </c>
    </row>
    <row r="6130" spans="2:3" x14ac:dyDescent="0.25">
      <c r="B6130" s="294">
        <v>6065</v>
      </c>
      <c r="C6130" s="295">
        <v>122.37744928628683</v>
      </c>
    </row>
    <row r="6131" spans="2:3" x14ac:dyDescent="0.25">
      <c r="B6131" s="294">
        <v>6066</v>
      </c>
      <c r="C6131" s="295">
        <v>87.04342802733251</v>
      </c>
    </row>
    <row r="6132" spans="2:3" x14ac:dyDescent="0.25">
      <c r="B6132" s="294">
        <v>6067</v>
      </c>
      <c r="C6132" s="295">
        <v>113.94775283731512</v>
      </c>
    </row>
    <row r="6133" spans="2:3" x14ac:dyDescent="0.25">
      <c r="B6133" s="294">
        <v>6068</v>
      </c>
      <c r="C6133" s="295">
        <v>137.57893288693515</v>
      </c>
    </row>
    <row r="6134" spans="2:3" x14ac:dyDescent="0.25">
      <c r="B6134" s="294">
        <v>6069</v>
      </c>
      <c r="C6134" s="295">
        <v>114.82351800737456</v>
      </c>
    </row>
    <row r="6135" spans="2:3" x14ac:dyDescent="0.25">
      <c r="B6135" s="294">
        <v>6070</v>
      </c>
      <c r="C6135" s="295">
        <v>92.959910738978735</v>
      </c>
    </row>
    <row r="6136" spans="2:3" x14ac:dyDescent="0.25">
      <c r="B6136" s="294">
        <v>6071</v>
      </c>
      <c r="C6136" s="295">
        <v>99.770970837222649</v>
      </c>
    </row>
    <row r="6137" spans="2:3" x14ac:dyDescent="0.25">
      <c r="B6137" s="294">
        <v>6072</v>
      </c>
      <c r="C6137" s="295">
        <v>126.68936342954458</v>
      </c>
    </row>
    <row r="6138" spans="2:3" x14ac:dyDescent="0.25">
      <c r="B6138" s="294">
        <v>6073</v>
      </c>
      <c r="C6138" s="295">
        <v>118.56932634903053</v>
      </c>
    </row>
    <row r="6139" spans="2:3" x14ac:dyDescent="0.25">
      <c r="B6139" s="294">
        <v>6074</v>
      </c>
      <c r="C6139" s="295">
        <v>124.54498851726719</v>
      </c>
    </row>
    <row r="6140" spans="2:3" x14ac:dyDescent="0.25">
      <c r="B6140" s="294">
        <v>6075</v>
      </c>
      <c r="C6140" s="295">
        <v>159.68817596035021</v>
      </c>
    </row>
    <row r="6141" spans="2:3" x14ac:dyDescent="0.25">
      <c r="B6141" s="294">
        <v>6076</v>
      </c>
      <c r="C6141" s="295">
        <v>81.813665203627423</v>
      </c>
    </row>
    <row r="6142" spans="2:3" x14ac:dyDescent="0.25">
      <c r="B6142" s="294">
        <v>6077</v>
      </c>
      <c r="C6142" s="295">
        <v>145.30161423733273</v>
      </c>
    </row>
    <row r="6143" spans="2:3" x14ac:dyDescent="0.25">
      <c r="B6143" s="294">
        <v>6078</v>
      </c>
      <c r="C6143" s="295">
        <v>141.66543419213613</v>
      </c>
    </row>
    <row r="6144" spans="2:3" x14ac:dyDescent="0.25">
      <c r="B6144" s="294">
        <v>6079</v>
      </c>
      <c r="C6144" s="295">
        <v>115.36078484660584</v>
      </c>
    </row>
    <row r="6145" spans="2:3" x14ac:dyDescent="0.25">
      <c r="B6145" s="294">
        <v>6080</v>
      </c>
      <c r="C6145" s="295">
        <v>130.04687791924587</v>
      </c>
    </row>
    <row r="6146" spans="2:3" x14ac:dyDescent="0.25">
      <c r="B6146" s="294">
        <v>6081</v>
      </c>
      <c r="C6146" s="295">
        <v>218.4875896737995</v>
      </c>
    </row>
    <row r="6147" spans="2:3" x14ac:dyDescent="0.25">
      <c r="B6147" s="294">
        <v>6082</v>
      </c>
      <c r="C6147" s="295">
        <v>80.223628413679208</v>
      </c>
    </row>
    <row r="6148" spans="2:3" x14ac:dyDescent="0.25">
      <c r="B6148" s="294">
        <v>6083</v>
      </c>
      <c r="C6148" s="295">
        <v>197.27377999677503</v>
      </c>
    </row>
    <row r="6149" spans="2:3" x14ac:dyDescent="0.25">
      <c r="B6149" s="294">
        <v>6084</v>
      </c>
      <c r="C6149" s="295">
        <v>164.50095197540759</v>
      </c>
    </row>
    <row r="6150" spans="2:3" x14ac:dyDescent="0.25">
      <c r="B6150" s="294">
        <v>6085</v>
      </c>
      <c r="C6150" s="295">
        <v>110.88938354621668</v>
      </c>
    </row>
    <row r="6151" spans="2:3" x14ac:dyDescent="0.25">
      <c r="B6151" s="294">
        <v>6086</v>
      </c>
      <c r="C6151" s="295">
        <v>122.38237433019702</v>
      </c>
    </row>
    <row r="6152" spans="2:3" x14ac:dyDescent="0.25">
      <c r="B6152" s="294">
        <v>6087</v>
      </c>
      <c r="C6152" s="295">
        <v>143.52737156682031</v>
      </c>
    </row>
    <row r="6153" spans="2:3" x14ac:dyDescent="0.25">
      <c r="B6153" s="294">
        <v>6088</v>
      </c>
      <c r="C6153" s="295">
        <v>109.23309805057188</v>
      </c>
    </row>
    <row r="6154" spans="2:3" x14ac:dyDescent="0.25">
      <c r="B6154" s="294">
        <v>6089</v>
      </c>
      <c r="C6154" s="295">
        <v>98.074176156402956</v>
      </c>
    </row>
    <row r="6155" spans="2:3" x14ac:dyDescent="0.25">
      <c r="B6155" s="294">
        <v>6090</v>
      </c>
      <c r="C6155" s="295">
        <v>117.65577434717328</v>
      </c>
    </row>
    <row r="6156" spans="2:3" x14ac:dyDescent="0.25">
      <c r="B6156" s="294">
        <v>6091</v>
      </c>
      <c r="C6156" s="295">
        <v>117.61293443582792</v>
      </c>
    </row>
    <row r="6157" spans="2:3" x14ac:dyDescent="0.25">
      <c r="B6157" s="294">
        <v>6092</v>
      </c>
      <c r="C6157" s="295">
        <v>126.58008845390026</v>
      </c>
    </row>
    <row r="6158" spans="2:3" x14ac:dyDescent="0.25">
      <c r="B6158" s="294">
        <v>6093</v>
      </c>
      <c r="C6158" s="295">
        <v>87.114143443149928</v>
      </c>
    </row>
    <row r="6159" spans="2:3" x14ac:dyDescent="0.25">
      <c r="B6159" s="294">
        <v>6094</v>
      </c>
      <c r="C6159" s="295">
        <v>140.30731761184717</v>
      </c>
    </row>
    <row r="6160" spans="2:3" x14ac:dyDescent="0.25">
      <c r="B6160" s="294">
        <v>6095</v>
      </c>
      <c r="C6160" s="295">
        <v>114.80821667410318</v>
      </c>
    </row>
    <row r="6161" spans="2:3" x14ac:dyDescent="0.25">
      <c r="B6161" s="294">
        <v>6096</v>
      </c>
      <c r="C6161" s="295">
        <v>128.35416011509463</v>
      </c>
    </row>
    <row r="6162" spans="2:3" x14ac:dyDescent="0.25">
      <c r="B6162" s="294">
        <v>6097</v>
      </c>
      <c r="C6162" s="295">
        <v>111.51524422967523</v>
      </c>
    </row>
    <row r="6163" spans="2:3" x14ac:dyDescent="0.25">
      <c r="B6163" s="294">
        <v>6098</v>
      </c>
      <c r="C6163" s="295">
        <v>121.77973108217867</v>
      </c>
    </row>
    <row r="6164" spans="2:3" x14ac:dyDescent="0.25">
      <c r="B6164" s="294">
        <v>6099</v>
      </c>
      <c r="C6164" s="295">
        <v>114.83963191079145</v>
      </c>
    </row>
    <row r="6165" spans="2:3" x14ac:dyDescent="0.25">
      <c r="B6165" s="294">
        <v>6100</v>
      </c>
      <c r="C6165" s="295">
        <v>82.163967963992761</v>
      </c>
    </row>
    <row r="6166" spans="2:3" x14ac:dyDescent="0.25">
      <c r="B6166" s="294">
        <v>6101</v>
      </c>
      <c r="C6166" s="295">
        <v>149.97712425056193</v>
      </c>
    </row>
    <row r="6167" spans="2:3" x14ac:dyDescent="0.25">
      <c r="B6167" s="294">
        <v>6102</v>
      </c>
      <c r="C6167" s="295">
        <v>123.23579480476387</v>
      </c>
    </row>
    <row r="6168" spans="2:3" x14ac:dyDescent="0.25">
      <c r="B6168" s="294">
        <v>6103</v>
      </c>
      <c r="C6168" s="295">
        <v>173.4798078607846</v>
      </c>
    </row>
    <row r="6169" spans="2:3" x14ac:dyDescent="0.25">
      <c r="B6169" s="294">
        <v>6104</v>
      </c>
      <c r="C6169" s="295">
        <v>168.65477676182553</v>
      </c>
    </row>
    <row r="6170" spans="2:3" x14ac:dyDescent="0.25">
      <c r="B6170" s="294">
        <v>6105</v>
      </c>
      <c r="C6170" s="295">
        <v>139.71099428506926</v>
      </c>
    </row>
    <row r="6171" spans="2:3" x14ac:dyDescent="0.25">
      <c r="B6171" s="294">
        <v>6106</v>
      </c>
      <c r="C6171" s="295">
        <v>124.60055681181991</v>
      </c>
    </row>
    <row r="6172" spans="2:3" x14ac:dyDescent="0.25">
      <c r="B6172" s="294">
        <v>6107</v>
      </c>
      <c r="C6172" s="295">
        <v>156.26372383988149</v>
      </c>
    </row>
    <row r="6173" spans="2:3" x14ac:dyDescent="0.25">
      <c r="B6173" s="294">
        <v>6108</v>
      </c>
      <c r="C6173" s="295">
        <v>147.62460517965988</v>
      </c>
    </row>
    <row r="6174" spans="2:3" x14ac:dyDescent="0.25">
      <c r="B6174" s="294">
        <v>6109</v>
      </c>
      <c r="C6174" s="295">
        <v>202.64947505122669</v>
      </c>
    </row>
    <row r="6175" spans="2:3" x14ac:dyDescent="0.25">
      <c r="B6175" s="294">
        <v>6110</v>
      </c>
      <c r="C6175" s="295">
        <v>179.41232426535228</v>
      </c>
    </row>
    <row r="6176" spans="2:3" x14ac:dyDescent="0.25">
      <c r="B6176" s="294">
        <v>6111</v>
      </c>
      <c r="C6176" s="295">
        <v>146.03663117970657</v>
      </c>
    </row>
    <row r="6177" spans="2:3" x14ac:dyDescent="0.25">
      <c r="B6177" s="294">
        <v>6112</v>
      </c>
      <c r="C6177" s="295">
        <v>156.28622344868973</v>
      </c>
    </row>
    <row r="6178" spans="2:3" x14ac:dyDescent="0.25">
      <c r="B6178" s="294">
        <v>6113</v>
      </c>
      <c r="C6178" s="295">
        <v>92.582268521146958</v>
      </c>
    </row>
    <row r="6179" spans="2:3" x14ac:dyDescent="0.25">
      <c r="B6179" s="294">
        <v>6114</v>
      </c>
      <c r="C6179" s="295">
        <v>171.97205991213161</v>
      </c>
    </row>
    <row r="6180" spans="2:3" x14ac:dyDescent="0.25">
      <c r="B6180" s="294">
        <v>6115</v>
      </c>
      <c r="C6180" s="295">
        <v>131.47963010875679</v>
      </c>
    </row>
    <row r="6181" spans="2:3" x14ac:dyDescent="0.25">
      <c r="B6181" s="294">
        <v>6116</v>
      </c>
      <c r="C6181" s="295">
        <v>130.86299484651519</v>
      </c>
    </row>
    <row r="6182" spans="2:3" x14ac:dyDescent="0.25">
      <c r="B6182" s="294">
        <v>6117</v>
      </c>
      <c r="C6182" s="295">
        <v>133.90668060657046</v>
      </c>
    </row>
    <row r="6183" spans="2:3" x14ac:dyDescent="0.25">
      <c r="B6183" s="294">
        <v>6118</v>
      </c>
      <c r="C6183" s="295">
        <v>143.31466705781537</v>
      </c>
    </row>
    <row r="6184" spans="2:3" x14ac:dyDescent="0.25">
      <c r="B6184" s="294">
        <v>6119</v>
      </c>
      <c r="C6184" s="295">
        <v>130.15066128276376</v>
      </c>
    </row>
    <row r="6185" spans="2:3" x14ac:dyDescent="0.25">
      <c r="B6185" s="294">
        <v>6120</v>
      </c>
      <c r="C6185" s="295">
        <v>122.63016677052747</v>
      </c>
    </row>
    <row r="6186" spans="2:3" x14ac:dyDescent="0.25">
      <c r="B6186" s="294">
        <v>6121</v>
      </c>
      <c r="C6186" s="295">
        <v>161.41599339741032</v>
      </c>
    </row>
    <row r="6187" spans="2:3" x14ac:dyDescent="0.25">
      <c r="B6187" s="294">
        <v>6122</v>
      </c>
      <c r="C6187" s="295">
        <v>161.07065082668896</v>
      </c>
    </row>
    <row r="6188" spans="2:3" x14ac:dyDescent="0.25">
      <c r="B6188" s="294">
        <v>6123</v>
      </c>
      <c r="C6188" s="295">
        <v>132.86622245488479</v>
      </c>
    </row>
    <row r="6189" spans="2:3" x14ac:dyDescent="0.25">
      <c r="B6189" s="294">
        <v>6124</v>
      </c>
      <c r="C6189" s="295">
        <v>161.11570863882986</v>
      </c>
    </row>
    <row r="6190" spans="2:3" x14ac:dyDescent="0.25">
      <c r="B6190" s="294">
        <v>6125</v>
      </c>
      <c r="C6190" s="295">
        <v>86.03604809517752</v>
      </c>
    </row>
    <row r="6191" spans="2:3" x14ac:dyDescent="0.25">
      <c r="B6191" s="294">
        <v>6126</v>
      </c>
      <c r="C6191" s="295">
        <v>99.309308138499091</v>
      </c>
    </row>
    <row r="6192" spans="2:3" x14ac:dyDescent="0.25">
      <c r="B6192" s="294">
        <v>6127</v>
      </c>
      <c r="C6192" s="295">
        <v>136.47560254233025</v>
      </c>
    </row>
    <row r="6193" spans="2:3" x14ac:dyDescent="0.25">
      <c r="B6193" s="294">
        <v>6128</v>
      </c>
      <c r="C6193" s="295">
        <v>114.80269854397386</v>
      </c>
    </row>
    <row r="6194" spans="2:3" x14ac:dyDescent="0.25">
      <c r="B6194" s="294">
        <v>6129</v>
      </c>
      <c r="C6194" s="295">
        <v>118.4811847878499</v>
      </c>
    </row>
    <row r="6195" spans="2:3" x14ac:dyDescent="0.25">
      <c r="B6195" s="294">
        <v>6130</v>
      </c>
      <c r="C6195" s="295">
        <v>176.54691553971486</v>
      </c>
    </row>
    <row r="6196" spans="2:3" x14ac:dyDescent="0.25">
      <c r="B6196" s="294">
        <v>6131</v>
      </c>
      <c r="C6196" s="295">
        <v>114.40828079190621</v>
      </c>
    </row>
    <row r="6197" spans="2:3" x14ac:dyDescent="0.25">
      <c r="B6197" s="294">
        <v>6132</v>
      </c>
      <c r="C6197" s="295">
        <v>85.727263774651036</v>
      </c>
    </row>
    <row r="6198" spans="2:3" x14ac:dyDescent="0.25">
      <c r="B6198" s="294">
        <v>6133</v>
      </c>
      <c r="C6198" s="295">
        <v>161.331891235309</v>
      </c>
    </row>
    <row r="6199" spans="2:3" x14ac:dyDescent="0.25">
      <c r="B6199" s="294">
        <v>6134</v>
      </c>
      <c r="C6199" s="295">
        <v>131.73810218794458</v>
      </c>
    </row>
    <row r="6200" spans="2:3" x14ac:dyDescent="0.25">
      <c r="B6200" s="294">
        <v>6135</v>
      </c>
      <c r="C6200" s="295">
        <v>126.63433779993521</v>
      </c>
    </row>
    <row r="6201" spans="2:3" x14ac:dyDescent="0.25">
      <c r="B6201" s="294">
        <v>6136</v>
      </c>
      <c r="C6201" s="295">
        <v>186.05792767539685</v>
      </c>
    </row>
    <row r="6202" spans="2:3" x14ac:dyDescent="0.25">
      <c r="B6202" s="294">
        <v>6137</v>
      </c>
      <c r="C6202" s="295">
        <v>174.03855568988797</v>
      </c>
    </row>
    <row r="6203" spans="2:3" x14ac:dyDescent="0.25">
      <c r="B6203" s="294">
        <v>6138</v>
      </c>
      <c r="C6203" s="295">
        <v>101.06376388550765</v>
      </c>
    </row>
    <row r="6204" spans="2:3" x14ac:dyDescent="0.25">
      <c r="B6204" s="294">
        <v>6139</v>
      </c>
      <c r="C6204" s="295">
        <v>103.96855028846518</v>
      </c>
    </row>
    <row r="6205" spans="2:3" x14ac:dyDescent="0.25">
      <c r="B6205" s="294">
        <v>6140</v>
      </c>
      <c r="C6205" s="295">
        <v>113.26215206784079</v>
      </c>
    </row>
    <row r="6206" spans="2:3" x14ac:dyDescent="0.25">
      <c r="B6206" s="294">
        <v>6141</v>
      </c>
      <c r="C6206" s="295">
        <v>157.57679597038594</v>
      </c>
    </row>
    <row r="6207" spans="2:3" x14ac:dyDescent="0.25">
      <c r="B6207" s="294">
        <v>6142</v>
      </c>
      <c r="C6207" s="295">
        <v>175.42999201205279</v>
      </c>
    </row>
    <row r="6208" spans="2:3" x14ac:dyDescent="0.25">
      <c r="B6208" s="294">
        <v>6143</v>
      </c>
      <c r="C6208" s="295">
        <v>194.45999143460119</v>
      </c>
    </row>
    <row r="6209" spans="2:3" x14ac:dyDescent="0.25">
      <c r="B6209" s="294">
        <v>6144</v>
      </c>
      <c r="C6209" s="295">
        <v>171.66172582003651</v>
      </c>
    </row>
    <row r="6210" spans="2:3" x14ac:dyDescent="0.25">
      <c r="B6210" s="294">
        <v>6145</v>
      </c>
      <c r="C6210" s="295">
        <v>193.31947676375972</v>
      </c>
    </row>
    <row r="6211" spans="2:3" x14ac:dyDescent="0.25">
      <c r="B6211" s="294">
        <v>6146</v>
      </c>
      <c r="C6211" s="295">
        <v>62.526958446300988</v>
      </c>
    </row>
    <row r="6212" spans="2:3" x14ac:dyDescent="0.25">
      <c r="B6212" s="294">
        <v>6147</v>
      </c>
      <c r="C6212" s="295">
        <v>89.409675306097014</v>
      </c>
    </row>
    <row r="6213" spans="2:3" x14ac:dyDescent="0.25">
      <c r="B6213" s="294">
        <v>6148</v>
      </c>
      <c r="C6213" s="295">
        <v>132.9766438119143</v>
      </c>
    </row>
    <row r="6214" spans="2:3" x14ac:dyDescent="0.25">
      <c r="B6214" s="294">
        <v>6149</v>
      </c>
      <c r="C6214" s="295">
        <v>139.80670739223217</v>
      </c>
    </row>
    <row r="6215" spans="2:3" x14ac:dyDescent="0.25">
      <c r="B6215" s="294">
        <v>6150</v>
      </c>
      <c r="C6215" s="295">
        <v>140.21366755228723</v>
      </c>
    </row>
    <row r="6216" spans="2:3" x14ac:dyDescent="0.25">
      <c r="B6216" s="294">
        <v>6151</v>
      </c>
      <c r="C6216" s="295">
        <v>85.595472206800764</v>
      </c>
    </row>
    <row r="6217" spans="2:3" x14ac:dyDescent="0.25">
      <c r="B6217" s="294">
        <v>6152</v>
      </c>
      <c r="C6217" s="295">
        <v>152.03424060719354</v>
      </c>
    </row>
    <row r="6218" spans="2:3" x14ac:dyDescent="0.25">
      <c r="B6218" s="294">
        <v>6153</v>
      </c>
      <c r="C6218" s="295">
        <v>129.8946272264223</v>
      </c>
    </row>
    <row r="6219" spans="2:3" x14ac:dyDescent="0.25">
      <c r="B6219" s="294">
        <v>6154</v>
      </c>
      <c r="C6219" s="295">
        <v>152.15114175889761</v>
      </c>
    </row>
    <row r="6220" spans="2:3" x14ac:dyDescent="0.25">
      <c r="B6220" s="294">
        <v>6155</v>
      </c>
      <c r="C6220" s="295">
        <v>81.801341866190455</v>
      </c>
    </row>
    <row r="6221" spans="2:3" x14ac:dyDescent="0.25">
      <c r="B6221" s="294">
        <v>6156</v>
      </c>
      <c r="C6221" s="295">
        <v>122.37871129224072</v>
      </c>
    </row>
    <row r="6222" spans="2:3" x14ac:dyDescent="0.25">
      <c r="B6222" s="294">
        <v>6157</v>
      </c>
      <c r="C6222" s="295">
        <v>131.90874075587607</v>
      </c>
    </row>
    <row r="6223" spans="2:3" x14ac:dyDescent="0.25">
      <c r="B6223" s="294">
        <v>6158</v>
      </c>
      <c r="C6223" s="295">
        <v>155.85815104843041</v>
      </c>
    </row>
    <row r="6224" spans="2:3" x14ac:dyDescent="0.25">
      <c r="B6224" s="294">
        <v>6159</v>
      </c>
      <c r="C6224" s="295">
        <v>180.74288402297643</v>
      </c>
    </row>
    <row r="6225" spans="2:3" x14ac:dyDescent="0.25">
      <c r="B6225" s="294">
        <v>6160</v>
      </c>
      <c r="C6225" s="295">
        <v>105.56405310397162</v>
      </c>
    </row>
    <row r="6226" spans="2:3" x14ac:dyDescent="0.25">
      <c r="B6226" s="294">
        <v>6161</v>
      </c>
      <c r="C6226" s="295">
        <v>86.596479158770563</v>
      </c>
    </row>
    <row r="6227" spans="2:3" x14ac:dyDescent="0.25">
      <c r="B6227" s="294">
        <v>6162</v>
      </c>
      <c r="C6227" s="295">
        <v>110.30318797125332</v>
      </c>
    </row>
    <row r="6228" spans="2:3" x14ac:dyDescent="0.25">
      <c r="B6228" s="294">
        <v>6163</v>
      </c>
      <c r="C6228" s="295">
        <v>160.87292387301162</v>
      </c>
    </row>
    <row r="6229" spans="2:3" x14ac:dyDescent="0.25">
      <c r="B6229" s="294">
        <v>6164</v>
      </c>
      <c r="C6229" s="295">
        <v>102.47391414426616</v>
      </c>
    </row>
    <row r="6230" spans="2:3" x14ac:dyDescent="0.25">
      <c r="B6230" s="294">
        <v>6165</v>
      </c>
      <c r="C6230" s="295">
        <v>186.25379591297778</v>
      </c>
    </row>
    <row r="6231" spans="2:3" x14ac:dyDescent="0.25">
      <c r="B6231" s="294">
        <v>6166</v>
      </c>
      <c r="C6231" s="295">
        <v>117.45901063010541</v>
      </c>
    </row>
    <row r="6232" spans="2:3" x14ac:dyDescent="0.25">
      <c r="B6232" s="294">
        <v>6167</v>
      </c>
      <c r="C6232" s="295">
        <v>97.942566526308639</v>
      </c>
    </row>
    <row r="6233" spans="2:3" x14ac:dyDescent="0.25">
      <c r="B6233" s="294">
        <v>6168</v>
      </c>
      <c r="C6233" s="295">
        <v>118.23895264234007</v>
      </c>
    </row>
    <row r="6234" spans="2:3" x14ac:dyDescent="0.25">
      <c r="B6234" s="294">
        <v>6169</v>
      </c>
      <c r="C6234" s="295">
        <v>125.12950932379286</v>
      </c>
    </row>
    <row r="6235" spans="2:3" x14ac:dyDescent="0.25">
      <c r="B6235" s="294">
        <v>6170</v>
      </c>
      <c r="C6235" s="295">
        <v>199.30890643371941</v>
      </c>
    </row>
    <row r="6236" spans="2:3" x14ac:dyDescent="0.25">
      <c r="B6236" s="294">
        <v>6171</v>
      </c>
      <c r="C6236" s="295">
        <v>151.45828302500345</v>
      </c>
    </row>
    <row r="6237" spans="2:3" x14ac:dyDescent="0.25">
      <c r="B6237" s="294">
        <v>6172</v>
      </c>
      <c r="C6237" s="295">
        <v>89.57742561129713</v>
      </c>
    </row>
    <row r="6238" spans="2:3" x14ac:dyDescent="0.25">
      <c r="B6238" s="294">
        <v>6173</v>
      </c>
      <c r="C6238" s="295">
        <v>136.62743176168479</v>
      </c>
    </row>
    <row r="6239" spans="2:3" x14ac:dyDescent="0.25">
      <c r="B6239" s="294">
        <v>6174</v>
      </c>
      <c r="C6239" s="295">
        <v>165.24269538714972</v>
      </c>
    </row>
    <row r="6240" spans="2:3" x14ac:dyDescent="0.25">
      <c r="B6240" s="294">
        <v>6175</v>
      </c>
      <c r="C6240" s="295">
        <v>92.89057461448337</v>
      </c>
    </row>
    <row r="6241" spans="2:3" x14ac:dyDescent="0.25">
      <c r="B6241" s="294">
        <v>6176</v>
      </c>
      <c r="C6241" s="295">
        <v>138.85048291593682</v>
      </c>
    </row>
    <row r="6242" spans="2:3" x14ac:dyDescent="0.25">
      <c r="B6242" s="294">
        <v>6177</v>
      </c>
      <c r="C6242" s="295">
        <v>185.48908588855568</v>
      </c>
    </row>
    <row r="6243" spans="2:3" x14ac:dyDescent="0.25">
      <c r="B6243" s="294">
        <v>6178</v>
      </c>
      <c r="C6243" s="295">
        <v>85.237320007624476</v>
      </c>
    </row>
    <row r="6244" spans="2:3" x14ac:dyDescent="0.25">
      <c r="B6244" s="294">
        <v>6179</v>
      </c>
      <c r="C6244" s="295">
        <v>161.98921349876417</v>
      </c>
    </row>
    <row r="6245" spans="2:3" x14ac:dyDescent="0.25">
      <c r="B6245" s="294">
        <v>6180</v>
      </c>
      <c r="C6245" s="295">
        <v>151.15156131881284</v>
      </c>
    </row>
    <row r="6246" spans="2:3" x14ac:dyDescent="0.25">
      <c r="B6246" s="294">
        <v>6181</v>
      </c>
      <c r="C6246" s="295">
        <v>127.93176798090494</v>
      </c>
    </row>
    <row r="6247" spans="2:3" x14ac:dyDescent="0.25">
      <c r="B6247" s="294">
        <v>6182</v>
      </c>
      <c r="C6247" s="295">
        <v>133.67130514697988</v>
      </c>
    </row>
    <row r="6248" spans="2:3" x14ac:dyDescent="0.25">
      <c r="B6248" s="294">
        <v>6183</v>
      </c>
      <c r="C6248" s="295">
        <v>119.23408535757231</v>
      </c>
    </row>
    <row r="6249" spans="2:3" x14ac:dyDescent="0.25">
      <c r="B6249" s="294">
        <v>6184</v>
      </c>
      <c r="C6249" s="295">
        <v>142.58991271177223</v>
      </c>
    </row>
    <row r="6250" spans="2:3" x14ac:dyDescent="0.25">
      <c r="B6250" s="294">
        <v>6185</v>
      </c>
      <c r="C6250" s="295">
        <v>146.50213077168138</v>
      </c>
    </row>
    <row r="6251" spans="2:3" x14ac:dyDescent="0.25">
      <c r="B6251" s="294">
        <v>6186</v>
      </c>
      <c r="C6251" s="295">
        <v>132.46043475036049</v>
      </c>
    </row>
    <row r="6252" spans="2:3" x14ac:dyDescent="0.25">
      <c r="B6252" s="294">
        <v>6187</v>
      </c>
      <c r="C6252" s="295">
        <v>104.13741028194889</v>
      </c>
    </row>
    <row r="6253" spans="2:3" x14ac:dyDescent="0.25">
      <c r="B6253" s="294">
        <v>6188</v>
      </c>
      <c r="C6253" s="295">
        <v>163.05304927645881</v>
      </c>
    </row>
    <row r="6254" spans="2:3" x14ac:dyDescent="0.25">
      <c r="B6254" s="294">
        <v>6189</v>
      </c>
      <c r="C6254" s="295">
        <v>109.38425213612911</v>
      </c>
    </row>
    <row r="6255" spans="2:3" x14ac:dyDescent="0.25">
      <c r="B6255" s="294">
        <v>6190</v>
      </c>
      <c r="C6255" s="295">
        <v>108.8641702735388</v>
      </c>
    </row>
    <row r="6256" spans="2:3" x14ac:dyDescent="0.25">
      <c r="B6256" s="294">
        <v>6191</v>
      </c>
      <c r="C6256" s="295">
        <v>156.75811403045793</v>
      </c>
    </row>
    <row r="6257" spans="2:3" x14ac:dyDescent="0.25">
      <c r="B6257" s="294">
        <v>6192</v>
      </c>
      <c r="C6257" s="295">
        <v>141.12914105761965</v>
      </c>
    </row>
    <row r="6258" spans="2:3" x14ac:dyDescent="0.25">
      <c r="B6258" s="294">
        <v>6193</v>
      </c>
      <c r="C6258" s="295">
        <v>101.74781054406891</v>
      </c>
    </row>
    <row r="6259" spans="2:3" x14ac:dyDescent="0.25">
      <c r="B6259" s="294">
        <v>6194</v>
      </c>
      <c r="C6259" s="295">
        <v>172.08467159451209</v>
      </c>
    </row>
    <row r="6260" spans="2:3" x14ac:dyDescent="0.25">
      <c r="B6260" s="294">
        <v>6195</v>
      </c>
      <c r="C6260" s="295">
        <v>113.73720808223725</v>
      </c>
    </row>
    <row r="6261" spans="2:3" x14ac:dyDescent="0.25">
      <c r="B6261" s="294">
        <v>6196</v>
      </c>
      <c r="C6261" s="295">
        <v>87.436447067671821</v>
      </c>
    </row>
    <row r="6262" spans="2:3" x14ac:dyDescent="0.25">
      <c r="B6262" s="294">
        <v>6197</v>
      </c>
      <c r="C6262" s="295">
        <v>92.381189782050086</v>
      </c>
    </row>
    <row r="6263" spans="2:3" x14ac:dyDescent="0.25">
      <c r="B6263" s="294">
        <v>6198</v>
      </c>
      <c r="C6263" s="295">
        <v>135.13518540778546</v>
      </c>
    </row>
    <row r="6264" spans="2:3" x14ac:dyDescent="0.25">
      <c r="B6264" s="294">
        <v>6199</v>
      </c>
      <c r="C6264" s="295">
        <v>114.42001266762094</v>
      </c>
    </row>
    <row r="6265" spans="2:3" x14ac:dyDescent="0.25">
      <c r="B6265" s="294">
        <v>6200</v>
      </c>
      <c r="C6265" s="295">
        <v>129.32615231202323</v>
      </c>
    </row>
    <row r="6266" spans="2:3" x14ac:dyDescent="0.25">
      <c r="B6266" s="294">
        <v>6201</v>
      </c>
      <c r="C6266" s="295">
        <v>164.39282688170243</v>
      </c>
    </row>
    <row r="6267" spans="2:3" x14ac:dyDescent="0.25">
      <c r="B6267" s="294">
        <v>6202</v>
      </c>
      <c r="C6267" s="295">
        <v>122.94802056095133</v>
      </c>
    </row>
    <row r="6268" spans="2:3" x14ac:dyDescent="0.25">
      <c r="B6268" s="294">
        <v>6203</v>
      </c>
      <c r="C6268" s="295">
        <v>130.56480070828962</v>
      </c>
    </row>
    <row r="6269" spans="2:3" x14ac:dyDescent="0.25">
      <c r="B6269" s="294">
        <v>6204</v>
      </c>
      <c r="C6269" s="295">
        <v>163.01007803101476</v>
      </c>
    </row>
    <row r="6270" spans="2:3" x14ac:dyDescent="0.25">
      <c r="B6270" s="294">
        <v>6205</v>
      </c>
      <c r="C6270" s="295">
        <v>167.75936935085815</v>
      </c>
    </row>
    <row r="6271" spans="2:3" x14ac:dyDescent="0.25">
      <c r="B6271" s="294">
        <v>6206</v>
      </c>
      <c r="C6271" s="295">
        <v>153.04209932299455</v>
      </c>
    </row>
    <row r="6272" spans="2:3" x14ac:dyDescent="0.25">
      <c r="B6272" s="294">
        <v>6207</v>
      </c>
      <c r="C6272" s="295">
        <v>132.06122429682827</v>
      </c>
    </row>
    <row r="6273" spans="2:3" x14ac:dyDescent="0.25">
      <c r="B6273" s="294">
        <v>6208</v>
      </c>
      <c r="C6273" s="295">
        <v>110.15603684830852</v>
      </c>
    </row>
    <row r="6274" spans="2:3" x14ac:dyDescent="0.25">
      <c r="B6274" s="294">
        <v>6209</v>
      </c>
      <c r="C6274" s="295">
        <v>93.697643701124107</v>
      </c>
    </row>
    <row r="6275" spans="2:3" x14ac:dyDescent="0.25">
      <c r="B6275" s="294">
        <v>6210</v>
      </c>
      <c r="C6275" s="295">
        <v>113.10454302342154</v>
      </c>
    </row>
    <row r="6276" spans="2:3" x14ac:dyDescent="0.25">
      <c r="B6276" s="294">
        <v>6211</v>
      </c>
      <c r="C6276" s="295">
        <v>149.7526768941149</v>
      </c>
    </row>
    <row r="6277" spans="2:3" x14ac:dyDescent="0.25">
      <c r="B6277" s="294">
        <v>6212</v>
      </c>
      <c r="C6277" s="295">
        <v>112.11987758103322</v>
      </c>
    </row>
    <row r="6278" spans="2:3" x14ac:dyDescent="0.25">
      <c r="B6278" s="294">
        <v>6213</v>
      </c>
      <c r="C6278" s="295">
        <v>154.66351670150135</v>
      </c>
    </row>
    <row r="6279" spans="2:3" x14ac:dyDescent="0.25">
      <c r="B6279" s="294">
        <v>6214</v>
      </c>
      <c r="C6279" s="295">
        <v>218.16024298170109</v>
      </c>
    </row>
    <row r="6280" spans="2:3" x14ac:dyDescent="0.25">
      <c r="B6280" s="294">
        <v>6215</v>
      </c>
      <c r="C6280" s="295">
        <v>106.76680172100126</v>
      </c>
    </row>
    <row r="6281" spans="2:3" x14ac:dyDescent="0.25">
      <c r="B6281" s="294">
        <v>6216</v>
      </c>
      <c r="C6281" s="295">
        <v>91.670337702338145</v>
      </c>
    </row>
    <row r="6282" spans="2:3" x14ac:dyDescent="0.25">
      <c r="B6282" s="294">
        <v>6217</v>
      </c>
      <c r="C6282" s="295">
        <v>158.68447864940669</v>
      </c>
    </row>
    <row r="6283" spans="2:3" x14ac:dyDescent="0.25">
      <c r="B6283" s="294">
        <v>6218</v>
      </c>
      <c r="C6283" s="295">
        <v>120.61903184079557</v>
      </c>
    </row>
    <row r="6284" spans="2:3" x14ac:dyDescent="0.25">
      <c r="B6284" s="294">
        <v>6219</v>
      </c>
      <c r="C6284" s="295">
        <v>118.17844984740216</v>
      </c>
    </row>
    <row r="6285" spans="2:3" x14ac:dyDescent="0.25">
      <c r="B6285" s="294">
        <v>6220</v>
      </c>
      <c r="C6285" s="295">
        <v>86.098975641373471</v>
      </c>
    </row>
    <row r="6286" spans="2:3" x14ac:dyDescent="0.25">
      <c r="B6286" s="294">
        <v>6221</v>
      </c>
      <c r="C6286" s="295">
        <v>73.271961956456892</v>
      </c>
    </row>
    <row r="6287" spans="2:3" x14ac:dyDescent="0.25">
      <c r="B6287" s="294">
        <v>6222</v>
      </c>
      <c r="C6287" s="295">
        <v>115.53307282067576</v>
      </c>
    </row>
    <row r="6288" spans="2:3" x14ac:dyDescent="0.25">
      <c r="B6288" s="294">
        <v>6223</v>
      </c>
      <c r="C6288" s="295">
        <v>91.355270329430681</v>
      </c>
    </row>
    <row r="6289" spans="2:3" x14ac:dyDescent="0.25">
      <c r="B6289" s="294">
        <v>6224</v>
      </c>
      <c r="C6289" s="295">
        <v>150.8856460912597</v>
      </c>
    </row>
    <row r="6290" spans="2:3" x14ac:dyDescent="0.25">
      <c r="B6290" s="294">
        <v>6225</v>
      </c>
      <c r="C6290" s="295">
        <v>139.02772833454975</v>
      </c>
    </row>
    <row r="6291" spans="2:3" x14ac:dyDescent="0.25">
      <c r="B6291" s="294">
        <v>6226</v>
      </c>
      <c r="C6291" s="295">
        <v>81.022414979488531</v>
      </c>
    </row>
    <row r="6292" spans="2:3" x14ac:dyDescent="0.25">
      <c r="B6292" s="294">
        <v>6227</v>
      </c>
      <c r="C6292" s="295">
        <v>134.47024776649084</v>
      </c>
    </row>
    <row r="6293" spans="2:3" x14ac:dyDescent="0.25">
      <c r="B6293" s="294">
        <v>6228</v>
      </c>
      <c r="C6293" s="295">
        <v>125.40748219358903</v>
      </c>
    </row>
    <row r="6294" spans="2:3" x14ac:dyDescent="0.25">
      <c r="B6294" s="294">
        <v>6229</v>
      </c>
      <c r="C6294" s="295">
        <v>129.0416402270408</v>
      </c>
    </row>
    <row r="6295" spans="2:3" x14ac:dyDescent="0.25">
      <c r="B6295" s="294">
        <v>6230</v>
      </c>
      <c r="C6295" s="295">
        <v>116.95431727944694</v>
      </c>
    </row>
    <row r="6296" spans="2:3" x14ac:dyDescent="0.25">
      <c r="B6296" s="294">
        <v>6231</v>
      </c>
      <c r="C6296" s="295">
        <v>150.20093801735206</v>
      </c>
    </row>
    <row r="6297" spans="2:3" x14ac:dyDescent="0.25">
      <c r="B6297" s="294">
        <v>6232</v>
      </c>
      <c r="C6297" s="295">
        <v>82.593827581600948</v>
      </c>
    </row>
    <row r="6298" spans="2:3" x14ac:dyDescent="0.25">
      <c r="B6298" s="294">
        <v>6233</v>
      </c>
      <c r="C6298" s="295">
        <v>136.87422746100583</v>
      </c>
    </row>
    <row r="6299" spans="2:3" x14ac:dyDescent="0.25">
      <c r="B6299" s="294">
        <v>6234</v>
      </c>
      <c r="C6299" s="295">
        <v>158.17008635539685</v>
      </c>
    </row>
    <row r="6300" spans="2:3" x14ac:dyDescent="0.25">
      <c r="B6300" s="294">
        <v>6235</v>
      </c>
      <c r="C6300" s="295">
        <v>156.61747279501782</v>
      </c>
    </row>
    <row r="6301" spans="2:3" x14ac:dyDescent="0.25">
      <c r="B6301" s="294">
        <v>6236</v>
      </c>
      <c r="C6301" s="295">
        <v>172.06176957393558</v>
      </c>
    </row>
    <row r="6302" spans="2:3" x14ac:dyDescent="0.25">
      <c r="B6302" s="294">
        <v>6237</v>
      </c>
      <c r="C6302" s="295">
        <v>95.428485083061446</v>
      </c>
    </row>
    <row r="6303" spans="2:3" x14ac:dyDescent="0.25">
      <c r="B6303" s="294">
        <v>6238</v>
      </c>
      <c r="C6303" s="295">
        <v>138.05799375429763</v>
      </c>
    </row>
    <row r="6304" spans="2:3" x14ac:dyDescent="0.25">
      <c r="B6304" s="294">
        <v>6239</v>
      </c>
      <c r="C6304" s="295">
        <v>161.20328972605535</v>
      </c>
    </row>
    <row r="6305" spans="2:3" x14ac:dyDescent="0.25">
      <c r="B6305" s="294">
        <v>6240</v>
      </c>
      <c r="C6305" s="295">
        <v>179.23111248854241</v>
      </c>
    </row>
    <row r="6306" spans="2:3" x14ac:dyDescent="0.25">
      <c r="B6306" s="294">
        <v>6241</v>
      </c>
      <c r="C6306" s="295">
        <v>171.32580305469219</v>
      </c>
    </row>
    <row r="6307" spans="2:3" x14ac:dyDescent="0.25">
      <c r="B6307" s="294">
        <v>6242</v>
      </c>
      <c r="C6307" s="295">
        <v>90.068533490893728</v>
      </c>
    </row>
    <row r="6308" spans="2:3" x14ac:dyDescent="0.25">
      <c r="B6308" s="294">
        <v>6243</v>
      </c>
      <c r="C6308" s="295">
        <v>103.5354083166674</v>
      </c>
    </row>
    <row r="6309" spans="2:3" x14ac:dyDescent="0.25">
      <c r="B6309" s="294">
        <v>6244</v>
      </c>
      <c r="C6309" s="295">
        <v>131.18343369408083</v>
      </c>
    </row>
    <row r="6310" spans="2:3" x14ac:dyDescent="0.25">
      <c r="B6310" s="294">
        <v>6245</v>
      </c>
      <c r="C6310" s="295">
        <v>125.15496308246935</v>
      </c>
    </row>
    <row r="6311" spans="2:3" x14ac:dyDescent="0.25">
      <c r="B6311" s="294">
        <v>6246</v>
      </c>
      <c r="C6311" s="295">
        <v>118.03040231974202</v>
      </c>
    </row>
    <row r="6312" spans="2:3" x14ac:dyDescent="0.25">
      <c r="B6312" s="294">
        <v>6247</v>
      </c>
      <c r="C6312" s="295">
        <v>125.77424188616646</v>
      </c>
    </row>
    <row r="6313" spans="2:3" x14ac:dyDescent="0.25">
      <c r="B6313" s="294">
        <v>6248</v>
      </c>
      <c r="C6313" s="295">
        <v>100.55459821156651</v>
      </c>
    </row>
    <row r="6314" spans="2:3" x14ac:dyDescent="0.25">
      <c r="B6314" s="294">
        <v>6249</v>
      </c>
      <c r="C6314" s="295">
        <v>131.54815164666536</v>
      </c>
    </row>
    <row r="6315" spans="2:3" x14ac:dyDescent="0.25">
      <c r="B6315" s="294">
        <v>6250</v>
      </c>
      <c r="C6315" s="295">
        <v>82.390139226878503</v>
      </c>
    </row>
    <row r="6316" spans="2:3" x14ac:dyDescent="0.25">
      <c r="B6316" s="294">
        <v>6251</v>
      </c>
      <c r="C6316" s="295">
        <v>124.8534483863501</v>
      </c>
    </row>
    <row r="6317" spans="2:3" x14ac:dyDescent="0.25">
      <c r="B6317" s="294">
        <v>6252</v>
      </c>
      <c r="C6317" s="295">
        <v>140.34906321496572</v>
      </c>
    </row>
    <row r="6318" spans="2:3" x14ac:dyDescent="0.25">
      <c r="B6318" s="294">
        <v>6253</v>
      </c>
      <c r="C6318" s="295">
        <v>133.40909525698152</v>
      </c>
    </row>
    <row r="6319" spans="2:3" x14ac:dyDescent="0.25">
      <c r="B6319" s="294">
        <v>6254</v>
      </c>
      <c r="C6319" s="295">
        <v>85.303138053207547</v>
      </c>
    </row>
    <row r="6320" spans="2:3" x14ac:dyDescent="0.25">
      <c r="B6320" s="294">
        <v>6255</v>
      </c>
      <c r="C6320" s="295">
        <v>136.37792560456575</v>
      </c>
    </row>
    <row r="6321" spans="2:3" x14ac:dyDescent="0.25">
      <c r="B6321" s="294">
        <v>6256</v>
      </c>
      <c r="C6321" s="295">
        <v>112.69063013573245</v>
      </c>
    </row>
    <row r="6322" spans="2:3" x14ac:dyDescent="0.25">
      <c r="B6322" s="294">
        <v>6257</v>
      </c>
      <c r="C6322" s="295">
        <v>112.56040071057075</v>
      </c>
    </row>
    <row r="6323" spans="2:3" x14ac:dyDescent="0.25">
      <c r="B6323" s="294">
        <v>6258</v>
      </c>
      <c r="C6323" s="295">
        <v>121.23626644882528</v>
      </c>
    </row>
    <row r="6324" spans="2:3" x14ac:dyDescent="0.25">
      <c r="B6324" s="294">
        <v>6259</v>
      </c>
      <c r="C6324" s="295">
        <v>170.13414930867407</v>
      </c>
    </row>
    <row r="6325" spans="2:3" x14ac:dyDescent="0.25">
      <c r="B6325" s="294">
        <v>6260</v>
      </c>
      <c r="C6325" s="295">
        <v>147.97669609774493</v>
      </c>
    </row>
    <row r="6326" spans="2:3" x14ac:dyDescent="0.25">
      <c r="B6326" s="294">
        <v>6261</v>
      </c>
      <c r="C6326" s="295">
        <v>104.7151054878106</v>
      </c>
    </row>
    <row r="6327" spans="2:3" x14ac:dyDescent="0.25">
      <c r="B6327" s="294">
        <v>6262</v>
      </c>
      <c r="C6327" s="295">
        <v>142.93569246233227</v>
      </c>
    </row>
    <row r="6328" spans="2:3" x14ac:dyDescent="0.25">
      <c r="B6328" s="294">
        <v>6263</v>
      </c>
      <c r="C6328" s="295">
        <v>141.65197225516306</v>
      </c>
    </row>
    <row r="6329" spans="2:3" x14ac:dyDescent="0.25">
      <c r="B6329" s="294">
        <v>6264</v>
      </c>
      <c r="C6329" s="295">
        <v>167.76827969733188</v>
      </c>
    </row>
    <row r="6330" spans="2:3" x14ac:dyDescent="0.25">
      <c r="B6330" s="294">
        <v>6265</v>
      </c>
      <c r="C6330" s="295">
        <v>129.97573846328734</v>
      </c>
    </row>
    <row r="6331" spans="2:3" x14ac:dyDescent="0.25">
      <c r="B6331" s="294">
        <v>6266</v>
      </c>
      <c r="C6331" s="295">
        <v>183.21541438218122</v>
      </c>
    </row>
    <row r="6332" spans="2:3" x14ac:dyDescent="0.25">
      <c r="B6332" s="294">
        <v>6267</v>
      </c>
      <c r="C6332" s="295">
        <v>76.209380384513096</v>
      </c>
    </row>
    <row r="6333" spans="2:3" x14ac:dyDescent="0.25">
      <c r="B6333" s="294">
        <v>6268</v>
      </c>
      <c r="C6333" s="295">
        <v>115.35018202072817</v>
      </c>
    </row>
    <row r="6334" spans="2:3" x14ac:dyDescent="0.25">
      <c r="B6334" s="294">
        <v>6269</v>
      </c>
      <c r="C6334" s="295">
        <v>101.19428332768186</v>
      </c>
    </row>
    <row r="6335" spans="2:3" x14ac:dyDescent="0.25">
      <c r="B6335" s="294">
        <v>6270</v>
      </c>
      <c r="C6335" s="295">
        <v>101.50860090963346</v>
      </c>
    </row>
    <row r="6336" spans="2:3" x14ac:dyDescent="0.25">
      <c r="B6336" s="294">
        <v>6271</v>
      </c>
      <c r="C6336" s="295">
        <v>137.86900893489872</v>
      </c>
    </row>
    <row r="6337" spans="2:3" x14ac:dyDescent="0.25">
      <c r="B6337" s="294">
        <v>6272</v>
      </c>
      <c r="C6337" s="295">
        <v>186.01452753853985</v>
      </c>
    </row>
    <row r="6338" spans="2:3" x14ac:dyDescent="0.25">
      <c r="B6338" s="294">
        <v>6273</v>
      </c>
      <c r="C6338" s="295">
        <v>105.2670636010392</v>
      </c>
    </row>
    <row r="6339" spans="2:3" x14ac:dyDescent="0.25">
      <c r="B6339" s="294">
        <v>6274</v>
      </c>
      <c r="C6339" s="295">
        <v>122.84429462810198</v>
      </c>
    </row>
    <row r="6340" spans="2:3" x14ac:dyDescent="0.25">
      <c r="B6340" s="294">
        <v>6275</v>
      </c>
      <c r="C6340" s="295">
        <v>148.73762118038715</v>
      </c>
    </row>
    <row r="6341" spans="2:3" x14ac:dyDescent="0.25">
      <c r="B6341" s="294">
        <v>6276</v>
      </c>
      <c r="C6341" s="295">
        <v>180.05764305966582</v>
      </c>
    </row>
    <row r="6342" spans="2:3" x14ac:dyDescent="0.25">
      <c r="B6342" s="294">
        <v>6277</v>
      </c>
      <c r="C6342" s="295">
        <v>74.797358596663855</v>
      </c>
    </row>
    <row r="6343" spans="2:3" x14ac:dyDescent="0.25">
      <c r="B6343" s="294">
        <v>6278</v>
      </c>
      <c r="C6343" s="295">
        <v>139.62764440330994</v>
      </c>
    </row>
    <row r="6344" spans="2:3" x14ac:dyDescent="0.25">
      <c r="B6344" s="294">
        <v>6279</v>
      </c>
      <c r="C6344" s="295">
        <v>90.066088378436007</v>
      </c>
    </row>
    <row r="6345" spans="2:3" x14ac:dyDescent="0.25">
      <c r="B6345" s="294">
        <v>6280</v>
      </c>
      <c r="C6345" s="295">
        <v>105.07981975985267</v>
      </c>
    </row>
    <row r="6346" spans="2:3" x14ac:dyDescent="0.25">
      <c r="B6346" s="294">
        <v>6281</v>
      </c>
      <c r="C6346" s="295">
        <v>125.09875191707397</v>
      </c>
    </row>
    <row r="6347" spans="2:3" x14ac:dyDescent="0.25">
      <c r="B6347" s="294">
        <v>6282</v>
      </c>
      <c r="C6347" s="295">
        <v>107.34096444261043</v>
      </c>
    </row>
    <row r="6348" spans="2:3" x14ac:dyDescent="0.25">
      <c r="B6348" s="294">
        <v>6283</v>
      </c>
      <c r="C6348" s="295">
        <v>153.08010620413086</v>
      </c>
    </row>
    <row r="6349" spans="2:3" x14ac:dyDescent="0.25">
      <c r="B6349" s="294">
        <v>6284</v>
      </c>
      <c r="C6349" s="295">
        <v>175.28730276979354</v>
      </c>
    </row>
    <row r="6350" spans="2:3" x14ac:dyDescent="0.25">
      <c r="B6350" s="294">
        <v>6285</v>
      </c>
      <c r="C6350" s="295">
        <v>141.78477839424141</v>
      </c>
    </row>
    <row r="6351" spans="2:3" x14ac:dyDescent="0.25">
      <c r="B6351" s="294">
        <v>6286</v>
      </c>
      <c r="C6351" s="295">
        <v>206.68737583746986</v>
      </c>
    </row>
    <row r="6352" spans="2:3" x14ac:dyDescent="0.25">
      <c r="B6352" s="294">
        <v>6287</v>
      </c>
      <c r="C6352" s="295">
        <v>197.51445377354585</v>
      </c>
    </row>
    <row r="6353" spans="2:3" x14ac:dyDescent="0.25">
      <c r="B6353" s="294">
        <v>6288</v>
      </c>
      <c r="C6353" s="295">
        <v>172.28665967729526</v>
      </c>
    </row>
    <row r="6354" spans="2:3" x14ac:dyDescent="0.25">
      <c r="B6354" s="294">
        <v>6289</v>
      </c>
      <c r="C6354" s="295">
        <v>148.65321563531739</v>
      </c>
    </row>
    <row r="6355" spans="2:3" x14ac:dyDescent="0.25">
      <c r="B6355" s="294">
        <v>6290</v>
      </c>
      <c r="C6355" s="295">
        <v>93.568778513413378</v>
      </c>
    </row>
    <row r="6356" spans="2:3" x14ac:dyDescent="0.25">
      <c r="B6356" s="294">
        <v>6291</v>
      </c>
      <c r="C6356" s="295">
        <v>203.76196482119411</v>
      </c>
    </row>
    <row r="6357" spans="2:3" x14ac:dyDescent="0.25">
      <c r="B6357" s="294">
        <v>6292</v>
      </c>
      <c r="C6357" s="295">
        <v>131.95888331568997</v>
      </c>
    </row>
    <row r="6358" spans="2:3" x14ac:dyDescent="0.25">
      <c r="B6358" s="294">
        <v>6293</v>
      </c>
      <c r="C6358" s="295">
        <v>184.33107175256771</v>
      </c>
    </row>
    <row r="6359" spans="2:3" x14ac:dyDescent="0.25">
      <c r="B6359" s="294">
        <v>6294</v>
      </c>
      <c r="C6359" s="295">
        <v>158.44063949957649</v>
      </c>
    </row>
    <row r="6360" spans="2:3" x14ac:dyDescent="0.25">
      <c r="B6360" s="294">
        <v>6295</v>
      </c>
      <c r="C6360" s="295">
        <v>162.95597620433529</v>
      </c>
    </row>
    <row r="6361" spans="2:3" x14ac:dyDescent="0.25">
      <c r="B6361" s="294">
        <v>6296</v>
      </c>
      <c r="C6361" s="295">
        <v>184.41558989690137</v>
      </c>
    </row>
    <row r="6362" spans="2:3" x14ac:dyDescent="0.25">
      <c r="B6362" s="294">
        <v>6297</v>
      </c>
      <c r="C6362" s="295">
        <v>136.70429236198953</v>
      </c>
    </row>
    <row r="6363" spans="2:3" x14ac:dyDescent="0.25">
      <c r="B6363" s="294">
        <v>6298</v>
      </c>
      <c r="C6363" s="295">
        <v>112.07226166079391</v>
      </c>
    </row>
    <row r="6364" spans="2:3" x14ac:dyDescent="0.25">
      <c r="B6364" s="294">
        <v>6299</v>
      </c>
      <c r="C6364" s="295">
        <v>162.1767589409946</v>
      </c>
    </row>
    <row r="6365" spans="2:3" x14ac:dyDescent="0.25">
      <c r="B6365" s="294">
        <v>6300</v>
      </c>
      <c r="C6365" s="295">
        <v>106.304460642397</v>
      </c>
    </row>
    <row r="6366" spans="2:3" x14ac:dyDescent="0.25">
      <c r="B6366" s="294">
        <v>6301</v>
      </c>
      <c r="C6366" s="295">
        <v>87.046958694593485</v>
      </c>
    </row>
    <row r="6367" spans="2:3" x14ac:dyDescent="0.25">
      <c r="B6367" s="294">
        <v>6302</v>
      </c>
      <c r="C6367" s="295">
        <v>105.58851559886816</v>
      </c>
    </row>
    <row r="6368" spans="2:3" x14ac:dyDescent="0.25">
      <c r="B6368" s="294">
        <v>6303</v>
      </c>
      <c r="C6368" s="295">
        <v>135.82004223359024</v>
      </c>
    </row>
    <row r="6369" spans="2:3" x14ac:dyDescent="0.25">
      <c r="B6369" s="294">
        <v>6304</v>
      </c>
      <c r="C6369" s="295">
        <v>124.31672172514307</v>
      </c>
    </row>
    <row r="6370" spans="2:3" x14ac:dyDescent="0.25">
      <c r="B6370" s="294">
        <v>6305</v>
      </c>
      <c r="C6370" s="295">
        <v>150.19501292691132</v>
      </c>
    </row>
    <row r="6371" spans="2:3" x14ac:dyDescent="0.25">
      <c r="B6371" s="294">
        <v>6306</v>
      </c>
      <c r="C6371" s="295">
        <v>113.54247663826114</v>
      </c>
    </row>
    <row r="6372" spans="2:3" x14ac:dyDescent="0.25">
      <c r="B6372" s="294">
        <v>6307</v>
      </c>
      <c r="C6372" s="295">
        <v>150.90698437033689</v>
      </c>
    </row>
    <row r="6373" spans="2:3" x14ac:dyDescent="0.25">
      <c r="B6373" s="294">
        <v>6308</v>
      </c>
      <c r="C6373" s="295">
        <v>136.41384568521465</v>
      </c>
    </row>
    <row r="6374" spans="2:3" x14ac:dyDescent="0.25">
      <c r="B6374" s="294">
        <v>6309</v>
      </c>
      <c r="C6374" s="295">
        <v>94.167647813731193</v>
      </c>
    </row>
    <row r="6375" spans="2:3" x14ac:dyDescent="0.25">
      <c r="B6375" s="294">
        <v>6310</v>
      </c>
      <c r="C6375" s="295">
        <v>76.449876863936694</v>
      </c>
    </row>
    <row r="6376" spans="2:3" x14ac:dyDescent="0.25">
      <c r="B6376" s="294">
        <v>6311</v>
      </c>
      <c r="C6376" s="295">
        <v>92.427194302636394</v>
      </c>
    </row>
    <row r="6377" spans="2:3" x14ac:dyDescent="0.25">
      <c r="B6377" s="294">
        <v>6312</v>
      </c>
      <c r="C6377" s="295">
        <v>166.57381597725384</v>
      </c>
    </row>
    <row r="6378" spans="2:3" x14ac:dyDescent="0.25">
      <c r="B6378" s="294">
        <v>6313</v>
      </c>
      <c r="C6378" s="295">
        <v>155.07709259392158</v>
      </c>
    </row>
    <row r="6379" spans="2:3" x14ac:dyDescent="0.25">
      <c r="B6379" s="294">
        <v>6314</v>
      </c>
      <c r="C6379" s="295">
        <v>119.07587466173086</v>
      </c>
    </row>
    <row r="6380" spans="2:3" x14ac:dyDescent="0.25">
      <c r="B6380" s="294">
        <v>6315</v>
      </c>
      <c r="C6380" s="295">
        <v>111.22169520111919</v>
      </c>
    </row>
    <row r="6381" spans="2:3" x14ac:dyDescent="0.25">
      <c r="B6381" s="294">
        <v>6316</v>
      </c>
      <c r="C6381" s="295">
        <v>101.85484209339593</v>
      </c>
    </row>
    <row r="6382" spans="2:3" x14ac:dyDescent="0.25">
      <c r="B6382" s="294">
        <v>6317</v>
      </c>
      <c r="C6382" s="295">
        <v>130.19932303786351</v>
      </c>
    </row>
    <row r="6383" spans="2:3" x14ac:dyDescent="0.25">
      <c r="B6383" s="294">
        <v>6318</v>
      </c>
      <c r="C6383" s="295">
        <v>96.567434032568968</v>
      </c>
    </row>
    <row r="6384" spans="2:3" x14ac:dyDescent="0.25">
      <c r="B6384" s="294">
        <v>6319</v>
      </c>
      <c r="C6384" s="295">
        <v>108.57868932482708</v>
      </c>
    </row>
    <row r="6385" spans="2:3" x14ac:dyDescent="0.25">
      <c r="B6385" s="294">
        <v>6320</v>
      </c>
      <c r="C6385" s="295">
        <v>198.61227864575932</v>
      </c>
    </row>
    <row r="6386" spans="2:3" x14ac:dyDescent="0.25">
      <c r="B6386" s="294">
        <v>6321</v>
      </c>
      <c r="C6386" s="295">
        <v>165.07672062387792</v>
      </c>
    </row>
    <row r="6387" spans="2:3" x14ac:dyDescent="0.25">
      <c r="B6387" s="294">
        <v>6322</v>
      </c>
      <c r="C6387" s="295">
        <v>164.28272726114474</v>
      </c>
    </row>
    <row r="6388" spans="2:3" x14ac:dyDescent="0.25">
      <c r="B6388" s="294">
        <v>6323</v>
      </c>
      <c r="C6388" s="295">
        <v>121.3634189237797</v>
      </c>
    </row>
    <row r="6389" spans="2:3" x14ac:dyDescent="0.25">
      <c r="B6389" s="294">
        <v>6324</v>
      </c>
      <c r="C6389" s="295">
        <v>122.75049318988096</v>
      </c>
    </row>
    <row r="6390" spans="2:3" x14ac:dyDescent="0.25">
      <c r="B6390" s="294">
        <v>6325</v>
      </c>
      <c r="C6390" s="295">
        <v>119.38699635024112</v>
      </c>
    </row>
    <row r="6391" spans="2:3" x14ac:dyDescent="0.25">
      <c r="B6391" s="294">
        <v>6326</v>
      </c>
      <c r="C6391" s="295">
        <v>125.92632733248526</v>
      </c>
    </row>
    <row r="6392" spans="2:3" x14ac:dyDescent="0.25">
      <c r="B6392" s="294">
        <v>6327</v>
      </c>
      <c r="C6392" s="295">
        <v>159.42294523504347</v>
      </c>
    </row>
    <row r="6393" spans="2:3" x14ac:dyDescent="0.25">
      <c r="B6393" s="294">
        <v>6328</v>
      </c>
      <c r="C6393" s="295">
        <v>80.274417005023437</v>
      </c>
    </row>
    <row r="6394" spans="2:3" x14ac:dyDescent="0.25">
      <c r="B6394" s="294">
        <v>6329</v>
      </c>
      <c r="C6394" s="295">
        <v>164.66479769184582</v>
      </c>
    </row>
    <row r="6395" spans="2:3" x14ac:dyDescent="0.25">
      <c r="B6395" s="294">
        <v>6330</v>
      </c>
      <c r="C6395" s="295">
        <v>165.93759829844532</v>
      </c>
    </row>
    <row r="6396" spans="2:3" x14ac:dyDescent="0.25">
      <c r="B6396" s="294">
        <v>6331</v>
      </c>
      <c r="C6396" s="295">
        <v>145.60756080592336</v>
      </c>
    </row>
    <row r="6397" spans="2:3" x14ac:dyDescent="0.25">
      <c r="B6397" s="294">
        <v>6332</v>
      </c>
      <c r="C6397" s="295">
        <v>136.56994442269527</v>
      </c>
    </row>
    <row r="6398" spans="2:3" x14ac:dyDescent="0.25">
      <c r="B6398" s="294">
        <v>6333</v>
      </c>
      <c r="C6398" s="295">
        <v>135.16585132641359</v>
      </c>
    </row>
    <row r="6399" spans="2:3" x14ac:dyDescent="0.25">
      <c r="B6399" s="294">
        <v>6334</v>
      </c>
      <c r="C6399" s="295">
        <v>88.758040585860584</v>
      </c>
    </row>
    <row r="6400" spans="2:3" x14ac:dyDescent="0.25">
      <c r="B6400" s="294">
        <v>6335</v>
      </c>
      <c r="C6400" s="295">
        <v>157.60377618800231</v>
      </c>
    </row>
    <row r="6401" spans="2:3" x14ac:dyDescent="0.25">
      <c r="B6401" s="294">
        <v>6336</v>
      </c>
      <c r="C6401" s="295">
        <v>125.20263464012974</v>
      </c>
    </row>
    <row r="6402" spans="2:3" x14ac:dyDescent="0.25">
      <c r="B6402" s="294">
        <v>6337</v>
      </c>
      <c r="C6402" s="295">
        <v>152.06626625270729</v>
      </c>
    </row>
    <row r="6403" spans="2:3" x14ac:dyDescent="0.25">
      <c r="B6403" s="294">
        <v>6338</v>
      </c>
      <c r="C6403" s="295">
        <v>90.988117357874842</v>
      </c>
    </row>
    <row r="6404" spans="2:3" x14ac:dyDescent="0.25">
      <c r="B6404" s="294">
        <v>6339</v>
      </c>
      <c r="C6404" s="295">
        <v>158.86538491808739</v>
      </c>
    </row>
    <row r="6405" spans="2:3" x14ac:dyDescent="0.25">
      <c r="B6405" s="294">
        <v>6340</v>
      </c>
      <c r="C6405" s="295">
        <v>103.7479772700391</v>
      </c>
    </row>
    <row r="6406" spans="2:3" x14ac:dyDescent="0.25">
      <c r="B6406" s="294">
        <v>6341</v>
      </c>
      <c r="C6406" s="295">
        <v>131.45055533822151</v>
      </c>
    </row>
    <row r="6407" spans="2:3" x14ac:dyDescent="0.25">
      <c r="B6407" s="294">
        <v>6342</v>
      </c>
      <c r="C6407" s="295">
        <v>92.4501271730459</v>
      </c>
    </row>
    <row r="6408" spans="2:3" x14ac:dyDescent="0.25">
      <c r="B6408" s="294">
        <v>6343</v>
      </c>
      <c r="C6408" s="295">
        <v>166.09543594029088</v>
      </c>
    </row>
    <row r="6409" spans="2:3" x14ac:dyDescent="0.25">
      <c r="B6409" s="294">
        <v>6344</v>
      </c>
      <c r="C6409" s="295">
        <v>154.60407831428091</v>
      </c>
    </row>
    <row r="6410" spans="2:3" x14ac:dyDescent="0.25">
      <c r="B6410" s="294">
        <v>6345</v>
      </c>
      <c r="C6410" s="295">
        <v>141.41278073740233</v>
      </c>
    </row>
    <row r="6411" spans="2:3" x14ac:dyDescent="0.25">
      <c r="B6411" s="294">
        <v>6346</v>
      </c>
      <c r="C6411" s="295">
        <v>95.207741021999738</v>
      </c>
    </row>
    <row r="6412" spans="2:3" x14ac:dyDescent="0.25">
      <c r="B6412" s="294">
        <v>6347</v>
      </c>
      <c r="C6412" s="295">
        <v>128.34100862338315</v>
      </c>
    </row>
    <row r="6413" spans="2:3" x14ac:dyDescent="0.25">
      <c r="B6413" s="294">
        <v>6348</v>
      </c>
      <c r="C6413" s="295">
        <v>99.980954180260426</v>
      </c>
    </row>
    <row r="6414" spans="2:3" x14ac:dyDescent="0.25">
      <c r="B6414" s="294">
        <v>6349</v>
      </c>
      <c r="C6414" s="295">
        <v>138.10407323311216</v>
      </c>
    </row>
    <row r="6415" spans="2:3" x14ac:dyDescent="0.25">
      <c r="B6415" s="294">
        <v>6350</v>
      </c>
      <c r="C6415" s="295">
        <v>128.11811333676746</v>
      </c>
    </row>
    <row r="6416" spans="2:3" x14ac:dyDescent="0.25">
      <c r="B6416" s="294">
        <v>6351</v>
      </c>
      <c r="C6416" s="295">
        <v>115.85215476593544</v>
      </c>
    </row>
    <row r="6417" spans="2:3" x14ac:dyDescent="0.25">
      <c r="B6417" s="294">
        <v>6352</v>
      </c>
      <c r="C6417" s="295">
        <v>161.00702958431305</v>
      </c>
    </row>
    <row r="6418" spans="2:3" x14ac:dyDescent="0.25">
      <c r="B6418" s="294">
        <v>6353</v>
      </c>
      <c r="C6418" s="295">
        <v>126.736255448565</v>
      </c>
    </row>
    <row r="6419" spans="2:3" x14ac:dyDescent="0.25">
      <c r="B6419" s="294">
        <v>6354</v>
      </c>
      <c r="C6419" s="295">
        <v>95.966489912782805</v>
      </c>
    </row>
    <row r="6420" spans="2:3" x14ac:dyDescent="0.25">
      <c r="B6420" s="294">
        <v>6355</v>
      </c>
      <c r="C6420" s="295">
        <v>130.6491926603419</v>
      </c>
    </row>
    <row r="6421" spans="2:3" x14ac:dyDescent="0.25">
      <c r="B6421" s="294">
        <v>6356</v>
      </c>
      <c r="C6421" s="295">
        <v>106.09233454231912</v>
      </c>
    </row>
    <row r="6422" spans="2:3" x14ac:dyDescent="0.25">
      <c r="B6422" s="294">
        <v>6357</v>
      </c>
      <c r="C6422" s="295">
        <v>91.728495703072596</v>
      </c>
    </row>
    <row r="6423" spans="2:3" x14ac:dyDescent="0.25">
      <c r="B6423" s="294">
        <v>6358</v>
      </c>
      <c r="C6423" s="295">
        <v>169.80188593204502</v>
      </c>
    </row>
    <row r="6424" spans="2:3" x14ac:dyDescent="0.25">
      <c r="B6424" s="294">
        <v>6359</v>
      </c>
      <c r="C6424" s="295">
        <v>189.95138895770683</v>
      </c>
    </row>
    <row r="6425" spans="2:3" x14ac:dyDescent="0.25">
      <c r="B6425" s="294">
        <v>6360</v>
      </c>
      <c r="C6425" s="295">
        <v>127.17462759979801</v>
      </c>
    </row>
    <row r="6426" spans="2:3" x14ac:dyDescent="0.25">
      <c r="B6426" s="294">
        <v>6361</v>
      </c>
      <c r="C6426" s="295">
        <v>132.69366733457355</v>
      </c>
    </row>
    <row r="6427" spans="2:3" x14ac:dyDescent="0.25">
      <c r="B6427" s="294">
        <v>6362</v>
      </c>
      <c r="C6427" s="295">
        <v>147.85799755985852</v>
      </c>
    </row>
    <row r="6428" spans="2:3" x14ac:dyDescent="0.25">
      <c r="B6428" s="294">
        <v>6363</v>
      </c>
      <c r="C6428" s="295">
        <v>103.17243108671093</v>
      </c>
    </row>
    <row r="6429" spans="2:3" x14ac:dyDescent="0.25">
      <c r="B6429" s="294">
        <v>6364</v>
      </c>
      <c r="C6429" s="295">
        <v>98.354056688746098</v>
      </c>
    </row>
    <row r="6430" spans="2:3" x14ac:dyDescent="0.25">
      <c r="B6430" s="294">
        <v>6365</v>
      </c>
      <c r="C6430" s="295">
        <v>177.84623762793001</v>
      </c>
    </row>
    <row r="6431" spans="2:3" x14ac:dyDescent="0.25">
      <c r="B6431" s="294">
        <v>6366</v>
      </c>
      <c r="C6431" s="295">
        <v>148.88915061854965</v>
      </c>
    </row>
    <row r="6432" spans="2:3" x14ac:dyDescent="0.25">
      <c r="B6432" s="294">
        <v>6367</v>
      </c>
      <c r="C6432" s="295">
        <v>199.58410100148211</v>
      </c>
    </row>
    <row r="6433" spans="2:3" x14ac:dyDescent="0.25">
      <c r="B6433" s="294">
        <v>6368</v>
      </c>
      <c r="C6433" s="295">
        <v>114.65772534598634</v>
      </c>
    </row>
    <row r="6434" spans="2:3" x14ac:dyDescent="0.25">
      <c r="B6434" s="294">
        <v>6369</v>
      </c>
      <c r="C6434" s="295">
        <v>157.55891967450719</v>
      </c>
    </row>
    <row r="6435" spans="2:3" x14ac:dyDescent="0.25">
      <c r="B6435" s="294">
        <v>6370</v>
      </c>
      <c r="C6435" s="295">
        <v>123.8717139598532</v>
      </c>
    </row>
    <row r="6436" spans="2:3" x14ac:dyDescent="0.25">
      <c r="B6436" s="294">
        <v>6371</v>
      </c>
      <c r="C6436" s="295">
        <v>137.18530836967309</v>
      </c>
    </row>
    <row r="6437" spans="2:3" x14ac:dyDescent="0.25">
      <c r="B6437" s="294">
        <v>6372</v>
      </c>
      <c r="C6437" s="295">
        <v>78.404988830267868</v>
      </c>
    </row>
    <row r="6438" spans="2:3" x14ac:dyDescent="0.25">
      <c r="B6438" s="294">
        <v>6373</v>
      </c>
      <c r="C6438" s="295">
        <v>114.23607421693151</v>
      </c>
    </row>
    <row r="6439" spans="2:3" x14ac:dyDescent="0.25">
      <c r="B6439" s="294">
        <v>6374</v>
      </c>
      <c r="C6439" s="295">
        <v>133.14068090488394</v>
      </c>
    </row>
    <row r="6440" spans="2:3" x14ac:dyDescent="0.25">
      <c r="B6440" s="294">
        <v>6375</v>
      </c>
      <c r="C6440" s="295">
        <v>91.578436201026037</v>
      </c>
    </row>
    <row r="6441" spans="2:3" x14ac:dyDescent="0.25">
      <c r="B6441" s="294">
        <v>6376</v>
      </c>
      <c r="C6441" s="295">
        <v>178.3812360914456</v>
      </c>
    </row>
    <row r="6442" spans="2:3" x14ac:dyDescent="0.25">
      <c r="B6442" s="294">
        <v>6377</v>
      </c>
      <c r="C6442" s="295">
        <v>136.08409315479511</v>
      </c>
    </row>
    <row r="6443" spans="2:3" x14ac:dyDescent="0.25">
      <c r="B6443" s="294">
        <v>6378</v>
      </c>
      <c r="C6443" s="295">
        <v>80.014511646889332</v>
      </c>
    </row>
    <row r="6444" spans="2:3" x14ac:dyDescent="0.25">
      <c r="B6444" s="294">
        <v>6379</v>
      </c>
      <c r="C6444" s="295">
        <v>164.18748270094858</v>
      </c>
    </row>
    <row r="6445" spans="2:3" x14ac:dyDescent="0.25">
      <c r="B6445" s="294">
        <v>6380</v>
      </c>
      <c r="C6445" s="295">
        <v>140.14895501001217</v>
      </c>
    </row>
    <row r="6446" spans="2:3" x14ac:dyDescent="0.25">
      <c r="B6446" s="294">
        <v>6381</v>
      </c>
      <c r="C6446" s="295">
        <v>173.90226451842184</v>
      </c>
    </row>
    <row r="6447" spans="2:3" x14ac:dyDescent="0.25">
      <c r="B6447" s="294">
        <v>6382</v>
      </c>
      <c r="C6447" s="295">
        <v>166.39639765939683</v>
      </c>
    </row>
    <row r="6448" spans="2:3" x14ac:dyDescent="0.25">
      <c r="B6448" s="294">
        <v>6383</v>
      </c>
      <c r="C6448" s="295">
        <v>144.90671735629689</v>
      </c>
    </row>
    <row r="6449" spans="2:3" x14ac:dyDescent="0.25">
      <c r="B6449" s="294">
        <v>6384</v>
      </c>
      <c r="C6449" s="295">
        <v>139.24716299497561</v>
      </c>
    </row>
    <row r="6450" spans="2:3" x14ac:dyDescent="0.25">
      <c r="B6450" s="294">
        <v>6385</v>
      </c>
      <c r="C6450" s="295">
        <v>113.47744947416226</v>
      </c>
    </row>
    <row r="6451" spans="2:3" x14ac:dyDescent="0.25">
      <c r="B6451" s="294">
        <v>6386</v>
      </c>
      <c r="C6451" s="295">
        <v>163.83368497064106</v>
      </c>
    </row>
    <row r="6452" spans="2:3" x14ac:dyDescent="0.25">
      <c r="B6452" s="294">
        <v>6387</v>
      </c>
      <c r="C6452" s="295">
        <v>152.25680903433926</v>
      </c>
    </row>
    <row r="6453" spans="2:3" x14ac:dyDescent="0.25">
      <c r="B6453" s="294">
        <v>6388</v>
      </c>
      <c r="C6453" s="295">
        <v>77.472303072405069</v>
      </c>
    </row>
    <row r="6454" spans="2:3" x14ac:dyDescent="0.25">
      <c r="B6454" s="294">
        <v>6389</v>
      </c>
      <c r="C6454" s="295">
        <v>98.885228197233914</v>
      </c>
    </row>
    <row r="6455" spans="2:3" x14ac:dyDescent="0.25">
      <c r="B6455" s="294">
        <v>6390</v>
      </c>
      <c r="C6455" s="295">
        <v>116.6179470527252</v>
      </c>
    </row>
    <row r="6456" spans="2:3" x14ac:dyDescent="0.25">
      <c r="B6456" s="294">
        <v>6391</v>
      </c>
      <c r="C6456" s="295">
        <v>143.92115332106908</v>
      </c>
    </row>
    <row r="6457" spans="2:3" x14ac:dyDescent="0.25">
      <c r="B6457" s="294">
        <v>6392</v>
      </c>
      <c r="C6457" s="295">
        <v>143.37538469400681</v>
      </c>
    </row>
    <row r="6458" spans="2:3" x14ac:dyDescent="0.25">
      <c r="B6458" s="294">
        <v>6393</v>
      </c>
      <c r="C6458" s="295">
        <v>112.47696095223336</v>
      </c>
    </row>
    <row r="6459" spans="2:3" x14ac:dyDescent="0.25">
      <c r="B6459" s="294">
        <v>6394</v>
      </c>
      <c r="C6459" s="295">
        <v>131.96211196801607</v>
      </c>
    </row>
    <row r="6460" spans="2:3" x14ac:dyDescent="0.25">
      <c r="B6460" s="294">
        <v>6395</v>
      </c>
      <c r="C6460" s="295">
        <v>165.37742240932207</v>
      </c>
    </row>
    <row r="6461" spans="2:3" x14ac:dyDescent="0.25">
      <c r="B6461" s="294">
        <v>6396</v>
      </c>
      <c r="C6461" s="295">
        <v>197.56965752697073</v>
      </c>
    </row>
    <row r="6462" spans="2:3" x14ac:dyDescent="0.25">
      <c r="B6462" s="294">
        <v>6397</v>
      </c>
      <c r="C6462" s="295">
        <v>138.35846083496943</v>
      </c>
    </row>
    <row r="6463" spans="2:3" x14ac:dyDescent="0.25">
      <c r="B6463" s="294">
        <v>6398</v>
      </c>
      <c r="C6463" s="295">
        <v>131.69000114674122</v>
      </c>
    </row>
    <row r="6464" spans="2:3" x14ac:dyDescent="0.25">
      <c r="B6464" s="294">
        <v>6399</v>
      </c>
      <c r="C6464" s="295">
        <v>112.83388666751767</v>
      </c>
    </row>
    <row r="6465" spans="2:3" x14ac:dyDescent="0.25">
      <c r="B6465" s="294">
        <v>6400</v>
      </c>
      <c r="C6465" s="295">
        <v>128.11112358493708</v>
      </c>
    </row>
    <row r="6466" spans="2:3" x14ac:dyDescent="0.25">
      <c r="B6466" s="294">
        <v>6401</v>
      </c>
      <c r="C6466" s="295">
        <v>180.53084693939707</v>
      </c>
    </row>
    <row r="6467" spans="2:3" x14ac:dyDescent="0.25">
      <c r="B6467" s="294">
        <v>6402</v>
      </c>
      <c r="C6467" s="295">
        <v>205.45067427357102</v>
      </c>
    </row>
    <row r="6468" spans="2:3" x14ac:dyDescent="0.25">
      <c r="B6468" s="294">
        <v>6403</v>
      </c>
      <c r="C6468" s="295">
        <v>171.09746751097413</v>
      </c>
    </row>
    <row r="6469" spans="2:3" x14ac:dyDescent="0.25">
      <c r="B6469" s="294">
        <v>6404</v>
      </c>
      <c r="C6469" s="295">
        <v>109.74968417608173</v>
      </c>
    </row>
    <row r="6470" spans="2:3" x14ac:dyDescent="0.25">
      <c r="B6470" s="294">
        <v>6405</v>
      </c>
      <c r="C6470" s="295">
        <v>137.77190244306078</v>
      </c>
    </row>
    <row r="6471" spans="2:3" x14ac:dyDescent="0.25">
      <c r="B6471" s="294">
        <v>6406</v>
      </c>
      <c r="C6471" s="295">
        <v>159.5662515714105</v>
      </c>
    </row>
    <row r="6472" spans="2:3" x14ac:dyDescent="0.25">
      <c r="B6472" s="294">
        <v>6407</v>
      </c>
      <c r="C6472" s="295">
        <v>127.03837267267573</v>
      </c>
    </row>
    <row r="6473" spans="2:3" x14ac:dyDescent="0.25">
      <c r="B6473" s="294">
        <v>6408</v>
      </c>
      <c r="C6473" s="295">
        <v>96.473033953356776</v>
      </c>
    </row>
    <row r="6474" spans="2:3" x14ac:dyDescent="0.25">
      <c r="B6474" s="294">
        <v>6409</v>
      </c>
      <c r="C6474" s="295">
        <v>94.436793555698898</v>
      </c>
    </row>
    <row r="6475" spans="2:3" x14ac:dyDescent="0.25">
      <c r="B6475" s="294">
        <v>6410</v>
      </c>
      <c r="C6475" s="295">
        <v>185.43555444485105</v>
      </c>
    </row>
    <row r="6476" spans="2:3" x14ac:dyDescent="0.25">
      <c r="B6476" s="294">
        <v>6411</v>
      </c>
      <c r="C6476" s="295">
        <v>191.67662123466559</v>
      </c>
    </row>
    <row r="6477" spans="2:3" x14ac:dyDescent="0.25">
      <c r="B6477" s="294">
        <v>6412</v>
      </c>
      <c r="C6477" s="295">
        <v>146.12393689151583</v>
      </c>
    </row>
    <row r="6478" spans="2:3" x14ac:dyDescent="0.25">
      <c r="B6478" s="294">
        <v>6413</v>
      </c>
      <c r="C6478" s="295">
        <v>91.528348137184153</v>
      </c>
    </row>
    <row r="6479" spans="2:3" x14ac:dyDescent="0.25">
      <c r="B6479" s="294">
        <v>6414</v>
      </c>
      <c r="C6479" s="295">
        <v>110.42630238475201</v>
      </c>
    </row>
    <row r="6480" spans="2:3" x14ac:dyDescent="0.25">
      <c r="B6480" s="294">
        <v>6415</v>
      </c>
      <c r="C6480" s="295">
        <v>133.31016611755035</v>
      </c>
    </row>
    <row r="6481" spans="2:3" x14ac:dyDescent="0.25">
      <c r="B6481" s="294">
        <v>6416</v>
      </c>
      <c r="C6481" s="295">
        <v>135.95156962647332</v>
      </c>
    </row>
    <row r="6482" spans="2:3" x14ac:dyDescent="0.25">
      <c r="B6482" s="294">
        <v>6417</v>
      </c>
      <c r="C6482" s="295">
        <v>149.48226766869575</v>
      </c>
    </row>
    <row r="6483" spans="2:3" x14ac:dyDescent="0.25">
      <c r="B6483" s="294">
        <v>6418</v>
      </c>
      <c r="C6483" s="295">
        <v>154.18747048414616</v>
      </c>
    </row>
    <row r="6484" spans="2:3" x14ac:dyDescent="0.25">
      <c r="B6484" s="294">
        <v>6419</v>
      </c>
      <c r="C6484" s="295">
        <v>79.71900697407375</v>
      </c>
    </row>
    <row r="6485" spans="2:3" x14ac:dyDescent="0.25">
      <c r="B6485" s="294">
        <v>6420</v>
      </c>
      <c r="C6485" s="295">
        <v>129.33912376931426</v>
      </c>
    </row>
    <row r="6486" spans="2:3" x14ac:dyDescent="0.25">
      <c r="B6486" s="294">
        <v>6421</v>
      </c>
      <c r="C6486" s="295">
        <v>168.41841504700835</v>
      </c>
    </row>
    <row r="6487" spans="2:3" x14ac:dyDescent="0.25">
      <c r="B6487" s="294">
        <v>6422</v>
      </c>
      <c r="C6487" s="295">
        <v>94.664512704970662</v>
      </c>
    </row>
    <row r="6488" spans="2:3" x14ac:dyDescent="0.25">
      <c r="B6488" s="294">
        <v>6423</v>
      </c>
      <c r="C6488" s="295">
        <v>90.734384140454537</v>
      </c>
    </row>
    <row r="6489" spans="2:3" x14ac:dyDescent="0.25">
      <c r="B6489" s="294">
        <v>6424</v>
      </c>
      <c r="C6489" s="295">
        <v>178.09445011829621</v>
      </c>
    </row>
    <row r="6490" spans="2:3" x14ac:dyDescent="0.25">
      <c r="B6490" s="294">
        <v>6425</v>
      </c>
      <c r="C6490" s="295">
        <v>103.44933381852573</v>
      </c>
    </row>
    <row r="6491" spans="2:3" x14ac:dyDescent="0.25">
      <c r="B6491" s="294">
        <v>6426</v>
      </c>
      <c r="C6491" s="295">
        <v>123.583169873598</v>
      </c>
    </row>
    <row r="6492" spans="2:3" x14ac:dyDescent="0.25">
      <c r="B6492" s="294">
        <v>6427</v>
      </c>
      <c r="C6492" s="295">
        <v>157.98364233393693</v>
      </c>
    </row>
    <row r="6493" spans="2:3" x14ac:dyDescent="0.25">
      <c r="B6493" s="294">
        <v>6428</v>
      </c>
      <c r="C6493" s="295">
        <v>117.22164069067513</v>
      </c>
    </row>
    <row r="6494" spans="2:3" x14ac:dyDescent="0.25">
      <c r="B6494" s="294">
        <v>6429</v>
      </c>
      <c r="C6494" s="295">
        <v>132.62940843882927</v>
      </c>
    </row>
    <row r="6495" spans="2:3" x14ac:dyDescent="0.25">
      <c r="B6495" s="294">
        <v>6430</v>
      </c>
      <c r="C6495" s="295">
        <v>97.278388480673314</v>
      </c>
    </row>
    <row r="6496" spans="2:3" x14ac:dyDescent="0.25">
      <c r="B6496" s="294">
        <v>6431</v>
      </c>
      <c r="C6496" s="295">
        <v>152.08506336030121</v>
      </c>
    </row>
    <row r="6497" spans="2:3" x14ac:dyDescent="0.25">
      <c r="B6497" s="294">
        <v>6432</v>
      </c>
      <c r="C6497" s="295">
        <v>102.42710316405264</v>
      </c>
    </row>
    <row r="6498" spans="2:3" x14ac:dyDescent="0.25">
      <c r="B6498" s="294">
        <v>6433</v>
      </c>
      <c r="C6498" s="295">
        <v>125.28399181000665</v>
      </c>
    </row>
    <row r="6499" spans="2:3" x14ac:dyDescent="0.25">
      <c r="B6499" s="294">
        <v>6434</v>
      </c>
      <c r="C6499" s="295">
        <v>177.29016549223923</v>
      </c>
    </row>
    <row r="6500" spans="2:3" x14ac:dyDescent="0.25">
      <c r="B6500" s="294">
        <v>6435</v>
      </c>
      <c r="C6500" s="295">
        <v>123.9038534425267</v>
      </c>
    </row>
    <row r="6501" spans="2:3" x14ac:dyDescent="0.25">
      <c r="B6501" s="294">
        <v>6436</v>
      </c>
      <c r="C6501" s="295">
        <v>127.14581427235466</v>
      </c>
    </row>
    <row r="6502" spans="2:3" x14ac:dyDescent="0.25">
      <c r="B6502" s="294">
        <v>6437</v>
      </c>
      <c r="C6502" s="295">
        <v>119.22025676735251</v>
      </c>
    </row>
    <row r="6503" spans="2:3" x14ac:dyDescent="0.25">
      <c r="B6503" s="294">
        <v>6438</v>
      </c>
      <c r="C6503" s="295">
        <v>90.000388998781233</v>
      </c>
    </row>
    <row r="6504" spans="2:3" x14ac:dyDescent="0.25">
      <c r="B6504" s="294">
        <v>6439</v>
      </c>
      <c r="C6504" s="295">
        <v>170.98572710543891</v>
      </c>
    </row>
    <row r="6505" spans="2:3" x14ac:dyDescent="0.25">
      <c r="B6505" s="294">
        <v>6440</v>
      </c>
      <c r="C6505" s="295">
        <v>91.733173256780475</v>
      </c>
    </row>
    <row r="6506" spans="2:3" x14ac:dyDescent="0.25">
      <c r="B6506" s="294">
        <v>6441</v>
      </c>
      <c r="C6506" s="295">
        <v>130.9705394897629</v>
      </c>
    </row>
    <row r="6507" spans="2:3" x14ac:dyDescent="0.25">
      <c r="B6507" s="294">
        <v>6442</v>
      </c>
      <c r="C6507" s="295">
        <v>130.86354744190771</v>
      </c>
    </row>
    <row r="6508" spans="2:3" x14ac:dyDescent="0.25">
      <c r="B6508" s="294">
        <v>6443</v>
      </c>
      <c r="C6508" s="295">
        <v>149.56237536605727</v>
      </c>
    </row>
    <row r="6509" spans="2:3" x14ac:dyDescent="0.25">
      <c r="B6509" s="294">
        <v>6444</v>
      </c>
      <c r="C6509" s="295">
        <v>73.120585284979342</v>
      </c>
    </row>
    <row r="6510" spans="2:3" x14ac:dyDescent="0.25">
      <c r="B6510" s="294">
        <v>6445</v>
      </c>
      <c r="C6510" s="295">
        <v>130.38373653662501</v>
      </c>
    </row>
    <row r="6511" spans="2:3" x14ac:dyDescent="0.25">
      <c r="B6511" s="294">
        <v>6446</v>
      </c>
      <c r="C6511" s="295">
        <v>126.22581340833177</v>
      </c>
    </row>
    <row r="6512" spans="2:3" x14ac:dyDescent="0.25">
      <c r="B6512" s="294">
        <v>6447</v>
      </c>
      <c r="C6512" s="295">
        <v>142.78996904929997</v>
      </c>
    </row>
    <row r="6513" spans="2:3" x14ac:dyDescent="0.25">
      <c r="B6513" s="294">
        <v>6448</v>
      </c>
      <c r="C6513" s="295">
        <v>106.88880266177333</v>
      </c>
    </row>
    <row r="6514" spans="2:3" x14ac:dyDescent="0.25">
      <c r="B6514" s="294">
        <v>6449</v>
      </c>
      <c r="C6514" s="295">
        <v>116.71715298885655</v>
      </c>
    </row>
    <row r="6515" spans="2:3" x14ac:dyDescent="0.25">
      <c r="B6515" s="294">
        <v>6450</v>
      </c>
      <c r="C6515" s="295">
        <v>153.77833366526227</v>
      </c>
    </row>
    <row r="6516" spans="2:3" x14ac:dyDescent="0.25">
      <c r="B6516" s="294">
        <v>6451</v>
      </c>
      <c r="C6516" s="295">
        <v>172.34007350964362</v>
      </c>
    </row>
    <row r="6517" spans="2:3" x14ac:dyDescent="0.25">
      <c r="B6517" s="294">
        <v>6452</v>
      </c>
      <c r="C6517" s="295">
        <v>166.71831324745582</v>
      </c>
    </row>
    <row r="6518" spans="2:3" x14ac:dyDescent="0.25">
      <c r="B6518" s="294">
        <v>6453</v>
      </c>
      <c r="C6518" s="295">
        <v>185.15420485524416</v>
      </c>
    </row>
    <row r="6519" spans="2:3" x14ac:dyDescent="0.25">
      <c r="B6519" s="294">
        <v>6454</v>
      </c>
      <c r="C6519" s="295">
        <v>192.31032707983178</v>
      </c>
    </row>
    <row r="6520" spans="2:3" x14ac:dyDescent="0.25">
      <c r="B6520" s="294">
        <v>6455</v>
      </c>
      <c r="C6520" s="295">
        <v>153.89269711435071</v>
      </c>
    </row>
    <row r="6521" spans="2:3" x14ac:dyDescent="0.25">
      <c r="B6521" s="294">
        <v>6456</v>
      </c>
      <c r="C6521" s="295">
        <v>99.541670531871233</v>
      </c>
    </row>
    <row r="6522" spans="2:3" x14ac:dyDescent="0.25">
      <c r="B6522" s="294">
        <v>6457</v>
      </c>
      <c r="C6522" s="295">
        <v>107.48297619287818</v>
      </c>
    </row>
    <row r="6523" spans="2:3" x14ac:dyDescent="0.25">
      <c r="B6523" s="294">
        <v>6458</v>
      </c>
      <c r="C6523" s="295">
        <v>108.50814569644217</v>
      </c>
    </row>
    <row r="6524" spans="2:3" x14ac:dyDescent="0.25">
      <c r="B6524" s="294">
        <v>6459</v>
      </c>
      <c r="C6524" s="295">
        <v>81.557600871134255</v>
      </c>
    </row>
    <row r="6525" spans="2:3" x14ac:dyDescent="0.25">
      <c r="B6525" s="294">
        <v>6460</v>
      </c>
      <c r="C6525" s="295">
        <v>96.146499864701028</v>
      </c>
    </row>
    <row r="6526" spans="2:3" x14ac:dyDescent="0.25">
      <c r="B6526" s="294">
        <v>6461</v>
      </c>
      <c r="C6526" s="295">
        <v>89.947005615622999</v>
      </c>
    </row>
    <row r="6527" spans="2:3" x14ac:dyDescent="0.25">
      <c r="B6527" s="294">
        <v>6462</v>
      </c>
      <c r="C6527" s="295">
        <v>110.75445282867746</v>
      </c>
    </row>
    <row r="6528" spans="2:3" x14ac:dyDescent="0.25">
      <c r="B6528" s="294">
        <v>6463</v>
      </c>
      <c r="C6528" s="295">
        <v>99.106931110785268</v>
      </c>
    </row>
    <row r="6529" spans="2:3" x14ac:dyDescent="0.25">
      <c r="B6529" s="294">
        <v>6464</v>
      </c>
      <c r="C6529" s="295">
        <v>89.650799662708238</v>
      </c>
    </row>
    <row r="6530" spans="2:3" x14ac:dyDescent="0.25">
      <c r="B6530" s="294">
        <v>6465</v>
      </c>
      <c r="C6530" s="295">
        <v>137.18717043815468</v>
      </c>
    </row>
    <row r="6531" spans="2:3" x14ac:dyDescent="0.25">
      <c r="B6531" s="294">
        <v>6466</v>
      </c>
      <c r="C6531" s="295">
        <v>110.5435443207885</v>
      </c>
    </row>
    <row r="6532" spans="2:3" x14ac:dyDescent="0.25">
      <c r="B6532" s="294">
        <v>6467</v>
      </c>
      <c r="C6532" s="295">
        <v>89.899004684666409</v>
      </c>
    </row>
    <row r="6533" spans="2:3" x14ac:dyDescent="0.25">
      <c r="B6533" s="294">
        <v>6468</v>
      </c>
      <c r="C6533" s="295">
        <v>150.77129888957222</v>
      </c>
    </row>
    <row r="6534" spans="2:3" x14ac:dyDescent="0.25">
      <c r="B6534" s="294">
        <v>6469</v>
      </c>
      <c r="C6534" s="295">
        <v>93.02116029766546</v>
      </c>
    </row>
    <row r="6535" spans="2:3" x14ac:dyDescent="0.25">
      <c r="B6535" s="294">
        <v>6470</v>
      </c>
      <c r="C6535" s="295">
        <v>138.09212534279686</v>
      </c>
    </row>
    <row r="6536" spans="2:3" x14ac:dyDescent="0.25">
      <c r="B6536" s="294">
        <v>6471</v>
      </c>
      <c r="C6536" s="295">
        <v>125.74605938270298</v>
      </c>
    </row>
    <row r="6537" spans="2:3" x14ac:dyDescent="0.25">
      <c r="B6537" s="294">
        <v>6472</v>
      </c>
      <c r="C6537" s="295">
        <v>121.79725238611616</v>
      </c>
    </row>
    <row r="6538" spans="2:3" x14ac:dyDescent="0.25">
      <c r="B6538" s="294">
        <v>6473</v>
      </c>
      <c r="C6538" s="295">
        <v>82.099617160780383</v>
      </c>
    </row>
    <row r="6539" spans="2:3" x14ac:dyDescent="0.25">
      <c r="B6539" s="294">
        <v>6474</v>
      </c>
      <c r="C6539" s="295">
        <v>143.07575912453433</v>
      </c>
    </row>
    <row r="6540" spans="2:3" x14ac:dyDescent="0.25">
      <c r="B6540" s="294">
        <v>6475</v>
      </c>
      <c r="C6540" s="295">
        <v>126.4252882253041</v>
      </c>
    </row>
    <row r="6541" spans="2:3" x14ac:dyDescent="0.25">
      <c r="B6541" s="294">
        <v>6476</v>
      </c>
      <c r="C6541" s="295">
        <v>120.30056523298693</v>
      </c>
    </row>
    <row r="6542" spans="2:3" x14ac:dyDescent="0.25">
      <c r="B6542" s="294">
        <v>6477</v>
      </c>
      <c r="C6542" s="295">
        <v>144.13941374683628</v>
      </c>
    </row>
    <row r="6543" spans="2:3" x14ac:dyDescent="0.25">
      <c r="B6543" s="294">
        <v>6478</v>
      </c>
      <c r="C6543" s="295">
        <v>174.39129760606411</v>
      </c>
    </row>
    <row r="6544" spans="2:3" x14ac:dyDescent="0.25">
      <c r="B6544" s="294">
        <v>6479</v>
      </c>
      <c r="C6544" s="295">
        <v>119.72652062493901</v>
      </c>
    </row>
    <row r="6545" spans="2:3" x14ac:dyDescent="0.25">
      <c r="B6545" s="294">
        <v>6480</v>
      </c>
      <c r="C6545" s="295">
        <v>163.87171789304932</v>
      </c>
    </row>
    <row r="6546" spans="2:3" x14ac:dyDescent="0.25">
      <c r="B6546" s="294">
        <v>6481</v>
      </c>
      <c r="C6546" s="295">
        <v>128.67702376423188</v>
      </c>
    </row>
    <row r="6547" spans="2:3" x14ac:dyDescent="0.25">
      <c r="B6547" s="294">
        <v>6482</v>
      </c>
      <c r="C6547" s="295">
        <v>197.06092836829302</v>
      </c>
    </row>
    <row r="6548" spans="2:3" x14ac:dyDescent="0.25">
      <c r="B6548" s="294">
        <v>6483</v>
      </c>
      <c r="C6548" s="295">
        <v>87.936670587934515</v>
      </c>
    </row>
    <row r="6549" spans="2:3" x14ac:dyDescent="0.25">
      <c r="B6549" s="294">
        <v>6484</v>
      </c>
      <c r="C6549" s="295">
        <v>133.07505014570197</v>
      </c>
    </row>
    <row r="6550" spans="2:3" x14ac:dyDescent="0.25">
      <c r="B6550" s="294">
        <v>6485</v>
      </c>
      <c r="C6550" s="295">
        <v>152.91606323488773</v>
      </c>
    </row>
    <row r="6551" spans="2:3" x14ac:dyDescent="0.25">
      <c r="B6551" s="294">
        <v>6486</v>
      </c>
      <c r="C6551" s="295">
        <v>92.1036853052087</v>
      </c>
    </row>
    <row r="6552" spans="2:3" x14ac:dyDescent="0.25">
      <c r="B6552" s="294">
        <v>6487</v>
      </c>
      <c r="C6552" s="295">
        <v>120.9493712022005</v>
      </c>
    </row>
    <row r="6553" spans="2:3" x14ac:dyDescent="0.25">
      <c r="B6553" s="294">
        <v>6488</v>
      </c>
      <c r="C6553" s="295">
        <v>148.96363473121343</v>
      </c>
    </row>
    <row r="6554" spans="2:3" x14ac:dyDescent="0.25">
      <c r="B6554" s="294">
        <v>6489</v>
      </c>
      <c r="C6554" s="295">
        <v>129.51282204546806</v>
      </c>
    </row>
    <row r="6555" spans="2:3" x14ac:dyDescent="0.25">
      <c r="B6555" s="294">
        <v>6490</v>
      </c>
      <c r="C6555" s="295">
        <v>130.75543903527165</v>
      </c>
    </row>
    <row r="6556" spans="2:3" x14ac:dyDescent="0.25">
      <c r="B6556" s="294">
        <v>6491</v>
      </c>
      <c r="C6556" s="295">
        <v>147.75225888382408</v>
      </c>
    </row>
    <row r="6557" spans="2:3" x14ac:dyDescent="0.25">
      <c r="B6557" s="294">
        <v>6492</v>
      </c>
      <c r="C6557" s="295">
        <v>142.77316366545043</v>
      </c>
    </row>
    <row r="6558" spans="2:3" x14ac:dyDescent="0.25">
      <c r="B6558" s="294">
        <v>6493</v>
      </c>
      <c r="C6558" s="295">
        <v>109.666678562827</v>
      </c>
    </row>
    <row r="6559" spans="2:3" x14ac:dyDescent="0.25">
      <c r="B6559" s="294">
        <v>6494</v>
      </c>
      <c r="C6559" s="295">
        <v>157.18071289791732</v>
      </c>
    </row>
    <row r="6560" spans="2:3" x14ac:dyDescent="0.25">
      <c r="B6560" s="294">
        <v>6495</v>
      </c>
      <c r="C6560" s="295">
        <v>152.34420644827082</v>
      </c>
    </row>
    <row r="6561" spans="2:3" x14ac:dyDescent="0.25">
      <c r="B6561" s="294">
        <v>6496</v>
      </c>
      <c r="C6561" s="295">
        <v>90.018722848203851</v>
      </c>
    </row>
    <row r="6562" spans="2:3" x14ac:dyDescent="0.25">
      <c r="B6562" s="294">
        <v>6497</v>
      </c>
      <c r="C6562" s="295">
        <v>157.66036970538065</v>
      </c>
    </row>
    <row r="6563" spans="2:3" x14ac:dyDescent="0.25">
      <c r="B6563" s="294">
        <v>6498</v>
      </c>
      <c r="C6563" s="295">
        <v>184.64297967892981</v>
      </c>
    </row>
    <row r="6564" spans="2:3" x14ac:dyDescent="0.25">
      <c r="B6564" s="294">
        <v>6499</v>
      </c>
      <c r="C6564" s="295">
        <v>121.66960632294126</v>
      </c>
    </row>
    <row r="6565" spans="2:3" x14ac:dyDescent="0.25">
      <c r="B6565" s="294">
        <v>6500</v>
      </c>
      <c r="C6565" s="295">
        <v>80.795587452584272</v>
      </c>
    </row>
    <row r="6566" spans="2:3" x14ac:dyDescent="0.25">
      <c r="B6566" s="294">
        <v>6501</v>
      </c>
      <c r="C6566" s="295">
        <v>139.99778731300233</v>
      </c>
    </row>
    <row r="6567" spans="2:3" x14ac:dyDescent="0.25">
      <c r="B6567" s="294">
        <v>6502</v>
      </c>
      <c r="C6567" s="295">
        <v>185.32847209720489</v>
      </c>
    </row>
    <row r="6568" spans="2:3" x14ac:dyDescent="0.25">
      <c r="B6568" s="294">
        <v>6503</v>
      </c>
      <c r="C6568" s="295">
        <v>122.53921209563381</v>
      </c>
    </row>
    <row r="6569" spans="2:3" x14ac:dyDescent="0.25">
      <c r="B6569" s="294">
        <v>6504</v>
      </c>
      <c r="C6569" s="295">
        <v>121.48337270167073</v>
      </c>
    </row>
    <row r="6570" spans="2:3" x14ac:dyDescent="0.25">
      <c r="B6570" s="294">
        <v>6505</v>
      </c>
      <c r="C6570" s="295">
        <v>176.25002188784654</v>
      </c>
    </row>
    <row r="6571" spans="2:3" x14ac:dyDescent="0.25">
      <c r="B6571" s="294">
        <v>6506</v>
      </c>
      <c r="C6571" s="295">
        <v>134.31576898336351</v>
      </c>
    </row>
    <row r="6572" spans="2:3" x14ac:dyDescent="0.25">
      <c r="B6572" s="294">
        <v>6507</v>
      </c>
      <c r="C6572" s="295">
        <v>127.10077881781464</v>
      </c>
    </row>
    <row r="6573" spans="2:3" x14ac:dyDescent="0.25">
      <c r="B6573" s="294">
        <v>6508</v>
      </c>
      <c r="C6573" s="295">
        <v>138.0380434272063</v>
      </c>
    </row>
    <row r="6574" spans="2:3" x14ac:dyDescent="0.25">
      <c r="B6574" s="294">
        <v>6509</v>
      </c>
      <c r="C6574" s="295">
        <v>133.33509218607881</v>
      </c>
    </row>
    <row r="6575" spans="2:3" x14ac:dyDescent="0.25">
      <c r="B6575" s="294">
        <v>6510</v>
      </c>
      <c r="C6575" s="295">
        <v>159.8837519698946</v>
      </c>
    </row>
    <row r="6576" spans="2:3" x14ac:dyDescent="0.25">
      <c r="B6576" s="294">
        <v>6511</v>
      </c>
      <c r="C6576" s="295">
        <v>90.875452972261002</v>
      </c>
    </row>
    <row r="6577" spans="2:3" x14ac:dyDescent="0.25">
      <c r="B6577" s="294">
        <v>6512</v>
      </c>
      <c r="C6577" s="295">
        <v>109.97681986051413</v>
      </c>
    </row>
    <row r="6578" spans="2:3" x14ac:dyDescent="0.25">
      <c r="B6578" s="294">
        <v>6513</v>
      </c>
      <c r="C6578" s="295">
        <v>154.87251048434953</v>
      </c>
    </row>
    <row r="6579" spans="2:3" x14ac:dyDescent="0.25">
      <c r="B6579" s="294">
        <v>6514</v>
      </c>
      <c r="C6579" s="295">
        <v>108.47014105952594</v>
      </c>
    </row>
    <row r="6580" spans="2:3" x14ac:dyDescent="0.25">
      <c r="B6580" s="294">
        <v>6515</v>
      </c>
      <c r="C6580" s="295">
        <v>84.921957071032878</v>
      </c>
    </row>
    <row r="6581" spans="2:3" x14ac:dyDescent="0.25">
      <c r="B6581" s="294">
        <v>6516</v>
      </c>
      <c r="C6581" s="295">
        <v>163.07284244554356</v>
      </c>
    </row>
    <row r="6582" spans="2:3" x14ac:dyDescent="0.25">
      <c r="B6582" s="294">
        <v>6517</v>
      </c>
      <c r="C6582" s="295">
        <v>122.14401448459077</v>
      </c>
    </row>
    <row r="6583" spans="2:3" x14ac:dyDescent="0.25">
      <c r="B6583" s="294">
        <v>6518</v>
      </c>
      <c r="C6583" s="295">
        <v>169.29890270411622</v>
      </c>
    </row>
    <row r="6584" spans="2:3" x14ac:dyDescent="0.25">
      <c r="B6584" s="294">
        <v>6519</v>
      </c>
      <c r="C6584" s="295">
        <v>148.06472820551227</v>
      </c>
    </row>
    <row r="6585" spans="2:3" x14ac:dyDescent="0.25">
      <c r="B6585" s="294">
        <v>6520</v>
      </c>
      <c r="C6585" s="295">
        <v>105.78292514610774</v>
      </c>
    </row>
    <row r="6586" spans="2:3" x14ac:dyDescent="0.25">
      <c r="B6586" s="294">
        <v>6521</v>
      </c>
      <c r="C6586" s="295">
        <v>140.33448439813748</v>
      </c>
    </row>
    <row r="6587" spans="2:3" x14ac:dyDescent="0.25">
      <c r="B6587" s="294">
        <v>6522</v>
      </c>
      <c r="C6587" s="295">
        <v>95.957783984472599</v>
      </c>
    </row>
    <row r="6588" spans="2:3" x14ac:dyDescent="0.25">
      <c r="B6588" s="294">
        <v>6523</v>
      </c>
      <c r="C6588" s="295">
        <v>212.79186896141937</v>
      </c>
    </row>
    <row r="6589" spans="2:3" x14ac:dyDescent="0.25">
      <c r="B6589" s="294">
        <v>6524</v>
      </c>
      <c r="C6589" s="295">
        <v>133.54856989230473</v>
      </c>
    </row>
    <row r="6590" spans="2:3" x14ac:dyDescent="0.25">
      <c r="B6590" s="294">
        <v>6525</v>
      </c>
      <c r="C6590" s="295">
        <v>114.65898249983144</v>
      </c>
    </row>
    <row r="6591" spans="2:3" x14ac:dyDescent="0.25">
      <c r="B6591" s="294">
        <v>6526</v>
      </c>
      <c r="C6591" s="295">
        <v>143.33029989570917</v>
      </c>
    </row>
    <row r="6592" spans="2:3" x14ac:dyDescent="0.25">
      <c r="B6592" s="294">
        <v>6527</v>
      </c>
      <c r="C6592" s="295">
        <v>113.7183787962833</v>
      </c>
    </row>
    <row r="6593" spans="2:3" x14ac:dyDescent="0.25">
      <c r="B6593" s="294">
        <v>6528</v>
      </c>
      <c r="C6593" s="295">
        <v>76.324024356263209</v>
      </c>
    </row>
    <row r="6594" spans="2:3" x14ac:dyDescent="0.25">
      <c r="B6594" s="294">
        <v>6529</v>
      </c>
      <c r="C6594" s="295">
        <v>187.93167538547954</v>
      </c>
    </row>
    <row r="6595" spans="2:3" x14ac:dyDescent="0.25">
      <c r="B6595" s="294">
        <v>6530</v>
      </c>
      <c r="C6595" s="295">
        <v>130.04161442351113</v>
      </c>
    </row>
    <row r="6596" spans="2:3" x14ac:dyDescent="0.25">
      <c r="B6596" s="294">
        <v>6531</v>
      </c>
      <c r="C6596" s="295">
        <v>77.932848365743297</v>
      </c>
    </row>
    <row r="6597" spans="2:3" x14ac:dyDescent="0.25">
      <c r="B6597" s="294">
        <v>6532</v>
      </c>
      <c r="C6597" s="295">
        <v>111.43471054600812</v>
      </c>
    </row>
    <row r="6598" spans="2:3" x14ac:dyDescent="0.25">
      <c r="B6598" s="294">
        <v>6533</v>
      </c>
      <c r="C6598" s="295">
        <v>119.18950550754127</v>
      </c>
    </row>
    <row r="6599" spans="2:3" x14ac:dyDescent="0.25">
      <c r="B6599" s="294">
        <v>6534</v>
      </c>
      <c r="C6599" s="295">
        <v>184.39834441382152</v>
      </c>
    </row>
    <row r="6600" spans="2:3" x14ac:dyDescent="0.25">
      <c r="B6600" s="294">
        <v>6535</v>
      </c>
      <c r="C6600" s="295">
        <v>125.23005633906727</v>
      </c>
    </row>
    <row r="6601" spans="2:3" x14ac:dyDescent="0.25">
      <c r="B6601" s="294">
        <v>6536</v>
      </c>
      <c r="C6601" s="295">
        <v>157.60216167638379</v>
      </c>
    </row>
    <row r="6602" spans="2:3" x14ac:dyDescent="0.25">
      <c r="B6602" s="294">
        <v>6537</v>
      </c>
      <c r="C6602" s="295">
        <v>109.92105449541242</v>
      </c>
    </row>
    <row r="6603" spans="2:3" x14ac:dyDescent="0.25">
      <c r="B6603" s="294">
        <v>6538</v>
      </c>
      <c r="C6603" s="295">
        <v>103.91968572315656</v>
      </c>
    </row>
    <row r="6604" spans="2:3" x14ac:dyDescent="0.25">
      <c r="B6604" s="294">
        <v>6539</v>
      </c>
      <c r="C6604" s="295">
        <v>104.98457805322221</v>
      </c>
    </row>
    <row r="6605" spans="2:3" x14ac:dyDescent="0.25">
      <c r="B6605" s="294">
        <v>6540</v>
      </c>
      <c r="C6605" s="295">
        <v>127.81798953887439</v>
      </c>
    </row>
    <row r="6606" spans="2:3" x14ac:dyDescent="0.25">
      <c r="B6606" s="294">
        <v>6541</v>
      </c>
      <c r="C6606" s="295">
        <v>90.215482363556688</v>
      </c>
    </row>
    <row r="6607" spans="2:3" x14ac:dyDescent="0.25">
      <c r="B6607" s="294">
        <v>6542</v>
      </c>
      <c r="C6607" s="295">
        <v>162.13693148310671</v>
      </c>
    </row>
    <row r="6608" spans="2:3" x14ac:dyDescent="0.25">
      <c r="B6608" s="294">
        <v>6543</v>
      </c>
      <c r="C6608" s="295">
        <v>68.063180068151325</v>
      </c>
    </row>
    <row r="6609" spans="2:3" x14ac:dyDescent="0.25">
      <c r="B6609" s="294">
        <v>6544</v>
      </c>
      <c r="C6609" s="295">
        <v>157.741184769516</v>
      </c>
    </row>
    <row r="6610" spans="2:3" x14ac:dyDescent="0.25">
      <c r="B6610" s="294">
        <v>6545</v>
      </c>
      <c r="C6610" s="295">
        <v>150.88169402400592</v>
      </c>
    </row>
    <row r="6611" spans="2:3" x14ac:dyDescent="0.25">
      <c r="B6611" s="294">
        <v>6546</v>
      </c>
      <c r="C6611" s="295">
        <v>93.788532407747766</v>
      </c>
    </row>
    <row r="6612" spans="2:3" x14ac:dyDescent="0.25">
      <c r="B6612" s="294">
        <v>6547</v>
      </c>
      <c r="C6612" s="295">
        <v>146.29796957517959</v>
      </c>
    </row>
    <row r="6613" spans="2:3" x14ac:dyDescent="0.25">
      <c r="B6613" s="294">
        <v>6548</v>
      </c>
      <c r="C6613" s="295">
        <v>160.9393249071112</v>
      </c>
    </row>
    <row r="6614" spans="2:3" x14ac:dyDescent="0.25">
      <c r="B6614" s="294">
        <v>6549</v>
      </c>
      <c r="C6614" s="295">
        <v>130.3833325872925</v>
      </c>
    </row>
    <row r="6615" spans="2:3" x14ac:dyDescent="0.25">
      <c r="B6615" s="294">
        <v>6550</v>
      </c>
      <c r="C6615" s="295">
        <v>108.57102770173753</v>
      </c>
    </row>
    <row r="6616" spans="2:3" x14ac:dyDescent="0.25">
      <c r="B6616" s="294">
        <v>6551</v>
      </c>
      <c r="C6616" s="295">
        <v>147.27609424170527</v>
      </c>
    </row>
    <row r="6617" spans="2:3" x14ac:dyDescent="0.25">
      <c r="B6617" s="294">
        <v>6552</v>
      </c>
      <c r="C6617" s="295">
        <v>79.802818112857068</v>
      </c>
    </row>
    <row r="6618" spans="2:3" x14ac:dyDescent="0.25">
      <c r="B6618" s="294">
        <v>6553</v>
      </c>
      <c r="C6618" s="295">
        <v>119.59108519887667</v>
      </c>
    </row>
    <row r="6619" spans="2:3" x14ac:dyDescent="0.25">
      <c r="B6619" s="294">
        <v>6554</v>
      </c>
      <c r="C6619" s="295">
        <v>130.02155954730455</v>
      </c>
    </row>
    <row r="6620" spans="2:3" x14ac:dyDescent="0.25">
      <c r="B6620" s="294">
        <v>6555</v>
      </c>
      <c r="C6620" s="295">
        <v>141.18558728685991</v>
      </c>
    </row>
    <row r="6621" spans="2:3" x14ac:dyDescent="0.25">
      <c r="B6621" s="294">
        <v>6556</v>
      </c>
      <c r="C6621" s="295">
        <v>158.81041689243045</v>
      </c>
    </row>
    <row r="6622" spans="2:3" x14ac:dyDescent="0.25">
      <c r="B6622" s="294">
        <v>6557</v>
      </c>
      <c r="C6622" s="295">
        <v>145.76591768966011</v>
      </c>
    </row>
    <row r="6623" spans="2:3" x14ac:dyDescent="0.25">
      <c r="B6623" s="294">
        <v>6558</v>
      </c>
      <c r="C6623" s="295">
        <v>96.049170743703058</v>
      </c>
    </row>
    <row r="6624" spans="2:3" x14ac:dyDescent="0.25">
      <c r="B6624" s="294">
        <v>6559</v>
      </c>
      <c r="C6624" s="295">
        <v>134.19590943767849</v>
      </c>
    </row>
    <row r="6625" spans="2:3" x14ac:dyDescent="0.25">
      <c r="B6625" s="294">
        <v>6560</v>
      </c>
      <c r="C6625" s="295">
        <v>103.57067263301302</v>
      </c>
    </row>
    <row r="6626" spans="2:3" x14ac:dyDescent="0.25">
      <c r="B6626" s="294">
        <v>6561</v>
      </c>
      <c r="C6626" s="295">
        <v>155.39850638144122</v>
      </c>
    </row>
    <row r="6627" spans="2:3" x14ac:dyDescent="0.25">
      <c r="B6627" s="294">
        <v>6562</v>
      </c>
      <c r="C6627" s="295">
        <v>138.56401036042507</v>
      </c>
    </row>
    <row r="6628" spans="2:3" x14ac:dyDescent="0.25">
      <c r="B6628" s="294">
        <v>6563</v>
      </c>
      <c r="C6628" s="295">
        <v>142.45886218389609</v>
      </c>
    </row>
    <row r="6629" spans="2:3" x14ac:dyDescent="0.25">
      <c r="B6629" s="294">
        <v>6564</v>
      </c>
      <c r="C6629" s="295">
        <v>131.82135966658035</v>
      </c>
    </row>
    <row r="6630" spans="2:3" x14ac:dyDescent="0.25">
      <c r="B6630" s="294">
        <v>6565</v>
      </c>
      <c r="C6630" s="295">
        <v>106.73870053770358</v>
      </c>
    </row>
    <row r="6631" spans="2:3" x14ac:dyDescent="0.25">
      <c r="B6631" s="294">
        <v>6566</v>
      </c>
      <c r="C6631" s="295">
        <v>183.4211590391244</v>
      </c>
    </row>
    <row r="6632" spans="2:3" x14ac:dyDescent="0.25">
      <c r="B6632" s="294">
        <v>6567</v>
      </c>
      <c r="C6632" s="295">
        <v>117.28049338565449</v>
      </c>
    </row>
    <row r="6633" spans="2:3" x14ac:dyDescent="0.25">
      <c r="B6633" s="294">
        <v>6568</v>
      </c>
      <c r="C6633" s="295">
        <v>135.22325911609599</v>
      </c>
    </row>
    <row r="6634" spans="2:3" x14ac:dyDescent="0.25">
      <c r="B6634" s="294">
        <v>6569</v>
      </c>
      <c r="C6634" s="295">
        <v>129.23431779077657</v>
      </c>
    </row>
    <row r="6635" spans="2:3" x14ac:dyDescent="0.25">
      <c r="B6635" s="294">
        <v>6570</v>
      </c>
      <c r="C6635" s="295">
        <v>162.91233990861599</v>
      </c>
    </row>
    <row r="6636" spans="2:3" x14ac:dyDescent="0.25">
      <c r="B6636" s="294">
        <v>6571</v>
      </c>
      <c r="C6636" s="295">
        <v>158.72895656009428</v>
      </c>
    </row>
    <row r="6637" spans="2:3" x14ac:dyDescent="0.25">
      <c r="B6637" s="294">
        <v>6572</v>
      </c>
      <c r="C6637" s="295">
        <v>169.30521206262785</v>
      </c>
    </row>
    <row r="6638" spans="2:3" x14ac:dyDescent="0.25">
      <c r="B6638" s="294">
        <v>6573</v>
      </c>
      <c r="C6638" s="295">
        <v>104.15438193227948</v>
      </c>
    </row>
    <row r="6639" spans="2:3" x14ac:dyDescent="0.25">
      <c r="B6639" s="294">
        <v>6574</v>
      </c>
      <c r="C6639" s="295">
        <v>158.15043801628596</v>
      </c>
    </row>
    <row r="6640" spans="2:3" x14ac:dyDescent="0.25">
      <c r="B6640" s="294">
        <v>6575</v>
      </c>
      <c r="C6640" s="295">
        <v>176.69514816840885</v>
      </c>
    </row>
    <row r="6641" spans="2:3" x14ac:dyDescent="0.25">
      <c r="B6641" s="294">
        <v>6576</v>
      </c>
      <c r="C6641" s="295">
        <v>77.36936088793324</v>
      </c>
    </row>
    <row r="6642" spans="2:3" x14ac:dyDescent="0.25">
      <c r="B6642" s="294">
        <v>6577</v>
      </c>
      <c r="C6642" s="295">
        <v>158.70831582759169</v>
      </c>
    </row>
    <row r="6643" spans="2:3" x14ac:dyDescent="0.25">
      <c r="B6643" s="294">
        <v>6578</v>
      </c>
      <c r="C6643" s="295">
        <v>89.753140363477826</v>
      </c>
    </row>
    <row r="6644" spans="2:3" x14ac:dyDescent="0.25">
      <c r="B6644" s="294">
        <v>6579</v>
      </c>
      <c r="C6644" s="295">
        <v>73.728898406074805</v>
      </c>
    </row>
    <row r="6645" spans="2:3" x14ac:dyDescent="0.25">
      <c r="B6645" s="294">
        <v>6580</v>
      </c>
      <c r="C6645" s="295">
        <v>115.44141254464415</v>
      </c>
    </row>
    <row r="6646" spans="2:3" x14ac:dyDescent="0.25">
      <c r="B6646" s="294">
        <v>6581</v>
      </c>
      <c r="C6646" s="295">
        <v>100.69743287102665</v>
      </c>
    </row>
    <row r="6647" spans="2:3" x14ac:dyDescent="0.25">
      <c r="B6647" s="294">
        <v>6582</v>
      </c>
      <c r="C6647" s="295">
        <v>107.20716456231239</v>
      </c>
    </row>
    <row r="6648" spans="2:3" x14ac:dyDescent="0.25">
      <c r="B6648" s="294">
        <v>6583</v>
      </c>
      <c r="C6648" s="295">
        <v>128.21844519035005</v>
      </c>
    </row>
    <row r="6649" spans="2:3" x14ac:dyDescent="0.25">
      <c r="B6649" s="294">
        <v>6584</v>
      </c>
      <c r="C6649" s="295">
        <v>129.4416459076939</v>
      </c>
    </row>
    <row r="6650" spans="2:3" x14ac:dyDescent="0.25">
      <c r="B6650" s="294">
        <v>6585</v>
      </c>
      <c r="C6650" s="295">
        <v>118.03140222403445</v>
      </c>
    </row>
    <row r="6651" spans="2:3" x14ac:dyDescent="0.25">
      <c r="B6651" s="294">
        <v>6586</v>
      </c>
      <c r="C6651" s="295">
        <v>174.98648522241646</v>
      </c>
    </row>
    <row r="6652" spans="2:3" x14ac:dyDescent="0.25">
      <c r="B6652" s="294">
        <v>6587</v>
      </c>
      <c r="C6652" s="295">
        <v>112.52730549125563</v>
      </c>
    </row>
    <row r="6653" spans="2:3" x14ac:dyDescent="0.25">
      <c r="B6653" s="294">
        <v>6588</v>
      </c>
      <c r="C6653" s="295">
        <v>173.10135417536173</v>
      </c>
    </row>
    <row r="6654" spans="2:3" x14ac:dyDescent="0.25">
      <c r="B6654" s="294">
        <v>6589</v>
      </c>
      <c r="C6654" s="295">
        <v>144.33531499773437</v>
      </c>
    </row>
    <row r="6655" spans="2:3" x14ac:dyDescent="0.25">
      <c r="B6655" s="294">
        <v>6590</v>
      </c>
      <c r="C6655" s="295">
        <v>116.0994140309711</v>
      </c>
    </row>
    <row r="6656" spans="2:3" x14ac:dyDescent="0.25">
      <c r="B6656" s="294">
        <v>6591</v>
      </c>
      <c r="C6656" s="295">
        <v>116.37810970159937</v>
      </c>
    </row>
    <row r="6657" spans="2:3" x14ac:dyDescent="0.25">
      <c r="B6657" s="294">
        <v>6592</v>
      </c>
      <c r="C6657" s="295">
        <v>214.44479591860559</v>
      </c>
    </row>
    <row r="6658" spans="2:3" x14ac:dyDescent="0.25">
      <c r="B6658" s="294">
        <v>6593</v>
      </c>
      <c r="C6658" s="295">
        <v>176.2324144649231</v>
      </c>
    </row>
    <row r="6659" spans="2:3" x14ac:dyDescent="0.25">
      <c r="B6659" s="294">
        <v>6594</v>
      </c>
      <c r="C6659" s="295">
        <v>115.50374388460421</v>
      </c>
    </row>
    <row r="6660" spans="2:3" x14ac:dyDescent="0.25">
      <c r="B6660" s="294">
        <v>6595</v>
      </c>
      <c r="C6660" s="295">
        <v>132.5927287859208</v>
      </c>
    </row>
    <row r="6661" spans="2:3" x14ac:dyDescent="0.25">
      <c r="B6661" s="294">
        <v>6596</v>
      </c>
      <c r="C6661" s="295">
        <v>127.6086623649966</v>
      </c>
    </row>
    <row r="6662" spans="2:3" x14ac:dyDescent="0.25">
      <c r="B6662" s="294">
        <v>6597</v>
      </c>
      <c r="C6662" s="295">
        <v>99.442284907126833</v>
      </c>
    </row>
    <row r="6663" spans="2:3" x14ac:dyDescent="0.25">
      <c r="B6663" s="294">
        <v>6598</v>
      </c>
      <c r="C6663" s="295">
        <v>153.14485601039698</v>
      </c>
    </row>
    <row r="6664" spans="2:3" x14ac:dyDescent="0.25">
      <c r="B6664" s="294">
        <v>6599</v>
      </c>
      <c r="C6664" s="295">
        <v>121.12182657884595</v>
      </c>
    </row>
    <row r="6665" spans="2:3" x14ac:dyDescent="0.25">
      <c r="B6665" s="294">
        <v>6600</v>
      </c>
      <c r="C6665" s="295">
        <v>101.03204659033085</v>
      </c>
    </row>
    <row r="6666" spans="2:3" x14ac:dyDescent="0.25">
      <c r="B6666" s="294">
        <v>6601</v>
      </c>
      <c r="C6666" s="295">
        <v>187.61146943659185</v>
      </c>
    </row>
    <row r="6667" spans="2:3" x14ac:dyDescent="0.25">
      <c r="B6667" s="294">
        <v>6602</v>
      </c>
      <c r="C6667" s="295">
        <v>116.83712092213108</v>
      </c>
    </row>
    <row r="6668" spans="2:3" x14ac:dyDescent="0.25">
      <c r="B6668" s="294">
        <v>6603</v>
      </c>
      <c r="C6668" s="295">
        <v>135.20913650799775</v>
      </c>
    </row>
    <row r="6669" spans="2:3" x14ac:dyDescent="0.25">
      <c r="B6669" s="294">
        <v>6604</v>
      </c>
      <c r="C6669" s="295">
        <v>98.889482362481289</v>
      </c>
    </row>
    <row r="6670" spans="2:3" x14ac:dyDescent="0.25">
      <c r="B6670" s="294">
        <v>6605</v>
      </c>
      <c r="C6670" s="295">
        <v>138.04581311322249</v>
      </c>
    </row>
    <row r="6671" spans="2:3" x14ac:dyDescent="0.25">
      <c r="B6671" s="294">
        <v>6606</v>
      </c>
      <c r="C6671" s="295">
        <v>130.60030502034087</v>
      </c>
    </row>
    <row r="6672" spans="2:3" x14ac:dyDescent="0.25">
      <c r="B6672" s="294">
        <v>6607</v>
      </c>
      <c r="C6672" s="295">
        <v>141.79561176267515</v>
      </c>
    </row>
    <row r="6673" spans="2:3" x14ac:dyDescent="0.25">
      <c r="B6673" s="294">
        <v>6608</v>
      </c>
      <c r="C6673" s="295">
        <v>114.07485217541881</v>
      </c>
    </row>
    <row r="6674" spans="2:3" x14ac:dyDescent="0.25">
      <c r="B6674" s="294">
        <v>6609</v>
      </c>
      <c r="C6674" s="295">
        <v>149.16127133911115</v>
      </c>
    </row>
    <row r="6675" spans="2:3" x14ac:dyDescent="0.25">
      <c r="B6675" s="294">
        <v>6610</v>
      </c>
      <c r="C6675" s="295">
        <v>108.14223248061404</v>
      </c>
    </row>
    <row r="6676" spans="2:3" x14ac:dyDescent="0.25">
      <c r="B6676" s="294">
        <v>6611</v>
      </c>
      <c r="C6676" s="295">
        <v>114.12457755295148</v>
      </c>
    </row>
    <row r="6677" spans="2:3" x14ac:dyDescent="0.25">
      <c r="B6677" s="294">
        <v>6612</v>
      </c>
      <c r="C6677" s="295">
        <v>96.335169134318875</v>
      </c>
    </row>
    <row r="6678" spans="2:3" x14ac:dyDescent="0.25">
      <c r="B6678" s="294">
        <v>6613</v>
      </c>
      <c r="C6678" s="295">
        <v>109.76170364596118</v>
      </c>
    </row>
    <row r="6679" spans="2:3" x14ac:dyDescent="0.25">
      <c r="B6679" s="294">
        <v>6614</v>
      </c>
      <c r="C6679" s="295">
        <v>160.57683543354409</v>
      </c>
    </row>
    <row r="6680" spans="2:3" x14ac:dyDescent="0.25">
      <c r="B6680" s="294">
        <v>6615</v>
      </c>
      <c r="C6680" s="295">
        <v>150.82071734625072</v>
      </c>
    </row>
    <row r="6681" spans="2:3" x14ac:dyDescent="0.25">
      <c r="B6681" s="294">
        <v>6616</v>
      </c>
      <c r="C6681" s="295">
        <v>89.271643979056762</v>
      </c>
    </row>
    <row r="6682" spans="2:3" x14ac:dyDescent="0.25">
      <c r="B6682" s="294">
        <v>6617</v>
      </c>
      <c r="C6682" s="295">
        <v>152.7137326724702</v>
      </c>
    </row>
    <row r="6683" spans="2:3" x14ac:dyDescent="0.25">
      <c r="B6683" s="294">
        <v>6618</v>
      </c>
      <c r="C6683" s="295">
        <v>84.997012801931362</v>
      </c>
    </row>
    <row r="6684" spans="2:3" x14ac:dyDescent="0.25">
      <c r="B6684" s="294">
        <v>6619</v>
      </c>
      <c r="C6684" s="295">
        <v>113.54516796449286</v>
      </c>
    </row>
    <row r="6685" spans="2:3" x14ac:dyDescent="0.25">
      <c r="B6685" s="294">
        <v>6620</v>
      </c>
      <c r="C6685" s="295">
        <v>217.52162575878575</v>
      </c>
    </row>
    <row r="6686" spans="2:3" x14ac:dyDescent="0.25">
      <c r="B6686" s="294">
        <v>6621</v>
      </c>
      <c r="C6686" s="295">
        <v>121.43602884757308</v>
      </c>
    </row>
    <row r="6687" spans="2:3" x14ac:dyDescent="0.25">
      <c r="B6687" s="294">
        <v>6622</v>
      </c>
      <c r="C6687" s="295">
        <v>111.66704199113303</v>
      </c>
    </row>
    <row r="6688" spans="2:3" x14ac:dyDescent="0.25">
      <c r="B6688" s="294">
        <v>6623</v>
      </c>
      <c r="C6688" s="295">
        <v>123.40036296578475</v>
      </c>
    </row>
    <row r="6689" spans="2:3" x14ac:dyDescent="0.25">
      <c r="B6689" s="294">
        <v>6624</v>
      </c>
      <c r="C6689" s="295">
        <v>117.15442269668718</v>
      </c>
    </row>
    <row r="6690" spans="2:3" x14ac:dyDescent="0.25">
      <c r="B6690" s="294">
        <v>6625</v>
      </c>
      <c r="C6690" s="295">
        <v>128.87725611958447</v>
      </c>
    </row>
    <row r="6691" spans="2:3" x14ac:dyDescent="0.25">
      <c r="B6691" s="294">
        <v>6626</v>
      </c>
      <c r="C6691" s="295">
        <v>117.64035733040876</v>
      </c>
    </row>
    <row r="6692" spans="2:3" x14ac:dyDescent="0.25">
      <c r="B6692" s="294">
        <v>6627</v>
      </c>
      <c r="C6692" s="295">
        <v>143.38722981280026</v>
      </c>
    </row>
    <row r="6693" spans="2:3" x14ac:dyDescent="0.25">
      <c r="B6693" s="294">
        <v>6628</v>
      </c>
      <c r="C6693" s="295">
        <v>194.49177829935201</v>
      </c>
    </row>
    <row r="6694" spans="2:3" x14ac:dyDescent="0.25">
      <c r="B6694" s="294">
        <v>6629</v>
      </c>
      <c r="C6694" s="295">
        <v>101.59736722975533</v>
      </c>
    </row>
    <row r="6695" spans="2:3" x14ac:dyDescent="0.25">
      <c r="B6695" s="294">
        <v>6630</v>
      </c>
      <c r="C6695" s="295">
        <v>95.29099220296925</v>
      </c>
    </row>
    <row r="6696" spans="2:3" x14ac:dyDescent="0.25">
      <c r="B6696" s="294">
        <v>6631</v>
      </c>
      <c r="C6696" s="295">
        <v>135.59218684926401</v>
      </c>
    </row>
    <row r="6697" spans="2:3" x14ac:dyDescent="0.25">
      <c r="B6697" s="294">
        <v>6632</v>
      </c>
      <c r="C6697" s="295">
        <v>129.942284326476</v>
      </c>
    </row>
    <row r="6698" spans="2:3" x14ac:dyDescent="0.25">
      <c r="B6698" s="294">
        <v>6633</v>
      </c>
      <c r="C6698" s="295">
        <v>156.26154886099411</v>
      </c>
    </row>
    <row r="6699" spans="2:3" x14ac:dyDescent="0.25">
      <c r="B6699" s="294">
        <v>6634</v>
      </c>
      <c r="C6699" s="295">
        <v>152.24025573691381</v>
      </c>
    </row>
    <row r="6700" spans="2:3" x14ac:dyDescent="0.25">
      <c r="B6700" s="294">
        <v>6635</v>
      </c>
      <c r="C6700" s="295">
        <v>189.90237853377755</v>
      </c>
    </row>
    <row r="6701" spans="2:3" x14ac:dyDescent="0.25">
      <c r="B6701" s="294">
        <v>6636</v>
      </c>
      <c r="C6701" s="295">
        <v>113.51514254231833</v>
      </c>
    </row>
    <row r="6702" spans="2:3" x14ac:dyDescent="0.25">
      <c r="B6702" s="294">
        <v>6637</v>
      </c>
      <c r="C6702" s="295">
        <v>151.97395363547764</v>
      </c>
    </row>
    <row r="6703" spans="2:3" x14ac:dyDescent="0.25">
      <c r="B6703" s="294">
        <v>6638</v>
      </c>
      <c r="C6703" s="295">
        <v>153.07200359750217</v>
      </c>
    </row>
    <row r="6704" spans="2:3" x14ac:dyDescent="0.25">
      <c r="B6704" s="294">
        <v>6639</v>
      </c>
      <c r="C6704" s="295">
        <v>136.5247718839928</v>
      </c>
    </row>
    <row r="6705" spans="2:3" x14ac:dyDescent="0.25">
      <c r="B6705" s="294">
        <v>6640</v>
      </c>
      <c r="C6705" s="295">
        <v>141.26762286870718</v>
      </c>
    </row>
    <row r="6706" spans="2:3" x14ac:dyDescent="0.25">
      <c r="B6706" s="294">
        <v>6641</v>
      </c>
      <c r="C6706" s="295">
        <v>93.784191746319124</v>
      </c>
    </row>
    <row r="6707" spans="2:3" x14ac:dyDescent="0.25">
      <c r="B6707" s="294">
        <v>6642</v>
      </c>
      <c r="C6707" s="295">
        <v>126.65504480531</v>
      </c>
    </row>
    <row r="6708" spans="2:3" x14ac:dyDescent="0.25">
      <c r="B6708" s="294">
        <v>6643</v>
      </c>
      <c r="C6708" s="295">
        <v>70.287869189759874</v>
      </c>
    </row>
    <row r="6709" spans="2:3" x14ac:dyDescent="0.25">
      <c r="B6709" s="294">
        <v>6644</v>
      </c>
      <c r="C6709" s="295">
        <v>154.38746062899287</v>
      </c>
    </row>
    <row r="6710" spans="2:3" x14ac:dyDescent="0.25">
      <c r="B6710" s="294">
        <v>6645</v>
      </c>
      <c r="C6710" s="295">
        <v>88.05564675790518</v>
      </c>
    </row>
    <row r="6711" spans="2:3" x14ac:dyDescent="0.25">
      <c r="B6711" s="294">
        <v>6646</v>
      </c>
      <c r="C6711" s="295">
        <v>163.07199104562108</v>
      </c>
    </row>
    <row r="6712" spans="2:3" x14ac:dyDescent="0.25">
      <c r="B6712" s="294">
        <v>6647</v>
      </c>
      <c r="C6712" s="295">
        <v>127.34496117667361</v>
      </c>
    </row>
    <row r="6713" spans="2:3" x14ac:dyDescent="0.25">
      <c r="B6713" s="294">
        <v>6648</v>
      </c>
      <c r="C6713" s="295">
        <v>115.18471946875619</v>
      </c>
    </row>
    <row r="6714" spans="2:3" x14ac:dyDescent="0.25">
      <c r="B6714" s="294">
        <v>6649</v>
      </c>
      <c r="C6714" s="295">
        <v>142.36500053731942</v>
      </c>
    </row>
    <row r="6715" spans="2:3" x14ac:dyDescent="0.25">
      <c r="B6715" s="294">
        <v>6650</v>
      </c>
      <c r="C6715" s="295">
        <v>136.20596352833056</v>
      </c>
    </row>
    <row r="6716" spans="2:3" x14ac:dyDescent="0.25">
      <c r="B6716" s="294">
        <v>6651</v>
      </c>
      <c r="C6716" s="295">
        <v>140.99013172880584</v>
      </c>
    </row>
    <row r="6717" spans="2:3" x14ac:dyDescent="0.25">
      <c r="B6717" s="294">
        <v>6652</v>
      </c>
      <c r="C6717" s="295">
        <v>177.83409148120671</v>
      </c>
    </row>
    <row r="6718" spans="2:3" x14ac:dyDescent="0.25">
      <c r="B6718" s="294">
        <v>6653</v>
      </c>
      <c r="C6718" s="295">
        <v>105.78526006453176</v>
      </c>
    </row>
    <row r="6719" spans="2:3" x14ac:dyDescent="0.25">
      <c r="B6719" s="294">
        <v>6654</v>
      </c>
      <c r="C6719" s="295">
        <v>108.97644677333378</v>
      </c>
    </row>
    <row r="6720" spans="2:3" x14ac:dyDescent="0.25">
      <c r="B6720" s="294">
        <v>6655</v>
      </c>
      <c r="C6720" s="295">
        <v>136.57182213503535</v>
      </c>
    </row>
    <row r="6721" spans="2:3" x14ac:dyDescent="0.25">
      <c r="B6721" s="294">
        <v>6656</v>
      </c>
      <c r="C6721" s="295">
        <v>177.7909252929563</v>
      </c>
    </row>
    <row r="6722" spans="2:3" x14ac:dyDescent="0.25">
      <c r="B6722" s="294">
        <v>6657</v>
      </c>
      <c r="C6722" s="295">
        <v>171.58049771978546</v>
      </c>
    </row>
    <row r="6723" spans="2:3" x14ac:dyDescent="0.25">
      <c r="B6723" s="294">
        <v>6658</v>
      </c>
      <c r="C6723" s="295">
        <v>86.807369342165074</v>
      </c>
    </row>
    <row r="6724" spans="2:3" x14ac:dyDescent="0.25">
      <c r="B6724" s="294">
        <v>6659</v>
      </c>
      <c r="C6724" s="295">
        <v>99.082756828847181</v>
      </c>
    </row>
    <row r="6725" spans="2:3" x14ac:dyDescent="0.25">
      <c r="B6725" s="294">
        <v>6660</v>
      </c>
      <c r="C6725" s="295">
        <v>96.77774497073986</v>
      </c>
    </row>
    <row r="6726" spans="2:3" x14ac:dyDescent="0.25">
      <c r="B6726" s="294">
        <v>6661</v>
      </c>
      <c r="C6726" s="295">
        <v>144.87533938794598</v>
      </c>
    </row>
    <row r="6727" spans="2:3" x14ac:dyDescent="0.25">
      <c r="B6727" s="294">
        <v>6662</v>
      </c>
      <c r="C6727" s="295">
        <v>182.00406793159411</v>
      </c>
    </row>
    <row r="6728" spans="2:3" x14ac:dyDescent="0.25">
      <c r="B6728" s="294">
        <v>6663</v>
      </c>
      <c r="C6728" s="295">
        <v>120.83144943868314</v>
      </c>
    </row>
    <row r="6729" spans="2:3" x14ac:dyDescent="0.25">
      <c r="B6729" s="294">
        <v>6664</v>
      </c>
      <c r="C6729" s="295">
        <v>107.02408164984814</v>
      </c>
    </row>
    <row r="6730" spans="2:3" x14ac:dyDescent="0.25">
      <c r="B6730" s="294">
        <v>6665</v>
      </c>
      <c r="C6730" s="295">
        <v>180.14389694810768</v>
      </c>
    </row>
    <row r="6731" spans="2:3" x14ac:dyDescent="0.25">
      <c r="B6731" s="294">
        <v>6666</v>
      </c>
      <c r="C6731" s="295">
        <v>76.327130394379594</v>
      </c>
    </row>
    <row r="6732" spans="2:3" x14ac:dyDescent="0.25">
      <c r="B6732" s="294">
        <v>6667</v>
      </c>
      <c r="C6732" s="295">
        <v>86.993968794365671</v>
      </c>
    </row>
    <row r="6733" spans="2:3" x14ac:dyDescent="0.25">
      <c r="B6733" s="294">
        <v>6668</v>
      </c>
      <c r="C6733" s="295">
        <v>122.27400756445732</v>
      </c>
    </row>
    <row r="6734" spans="2:3" x14ac:dyDescent="0.25">
      <c r="B6734" s="294">
        <v>6669</v>
      </c>
      <c r="C6734" s="295">
        <v>104.12133039668257</v>
      </c>
    </row>
    <row r="6735" spans="2:3" x14ac:dyDescent="0.25">
      <c r="B6735" s="294">
        <v>6670</v>
      </c>
      <c r="C6735" s="295">
        <v>146.45185814328278</v>
      </c>
    </row>
    <row r="6736" spans="2:3" x14ac:dyDescent="0.25">
      <c r="B6736" s="294">
        <v>6671</v>
      </c>
      <c r="C6736" s="295">
        <v>182.90514592879788</v>
      </c>
    </row>
    <row r="6737" spans="2:3" x14ac:dyDescent="0.25">
      <c r="B6737" s="294">
        <v>6672</v>
      </c>
      <c r="C6737" s="295">
        <v>85.984974456536548</v>
      </c>
    </row>
    <row r="6738" spans="2:3" x14ac:dyDescent="0.25">
      <c r="B6738" s="294">
        <v>6673</v>
      </c>
      <c r="C6738" s="295">
        <v>176.129189578021</v>
      </c>
    </row>
    <row r="6739" spans="2:3" x14ac:dyDescent="0.25">
      <c r="B6739" s="294">
        <v>6674</v>
      </c>
      <c r="C6739" s="295">
        <v>106.6705332611289</v>
      </c>
    </row>
    <row r="6740" spans="2:3" x14ac:dyDescent="0.25">
      <c r="B6740" s="294">
        <v>6675</v>
      </c>
      <c r="C6740" s="295">
        <v>142.86642809798155</v>
      </c>
    </row>
    <row r="6741" spans="2:3" x14ac:dyDescent="0.25">
      <c r="B6741" s="294">
        <v>6676</v>
      </c>
      <c r="C6741" s="295">
        <v>88.915415003400895</v>
      </c>
    </row>
    <row r="6742" spans="2:3" x14ac:dyDescent="0.25">
      <c r="B6742" s="294">
        <v>6677</v>
      </c>
      <c r="C6742" s="295">
        <v>163.9769488143466</v>
      </c>
    </row>
    <row r="6743" spans="2:3" x14ac:dyDescent="0.25">
      <c r="B6743" s="294">
        <v>6678</v>
      </c>
      <c r="C6743" s="295">
        <v>98.773988073835852</v>
      </c>
    </row>
    <row r="6744" spans="2:3" x14ac:dyDescent="0.25">
      <c r="B6744" s="294">
        <v>6679</v>
      </c>
      <c r="C6744" s="295">
        <v>106.05998208527259</v>
      </c>
    </row>
    <row r="6745" spans="2:3" x14ac:dyDescent="0.25">
      <c r="B6745" s="294">
        <v>6680</v>
      </c>
      <c r="C6745" s="295">
        <v>162.78725604222421</v>
      </c>
    </row>
    <row r="6746" spans="2:3" x14ac:dyDescent="0.25">
      <c r="B6746" s="294">
        <v>6681</v>
      </c>
      <c r="C6746" s="295">
        <v>133.73322533434094</v>
      </c>
    </row>
    <row r="6747" spans="2:3" x14ac:dyDescent="0.25">
      <c r="B6747" s="294">
        <v>6682</v>
      </c>
      <c r="C6747" s="295">
        <v>199.94940783888606</v>
      </c>
    </row>
    <row r="6748" spans="2:3" x14ac:dyDescent="0.25">
      <c r="B6748" s="294">
        <v>6683</v>
      </c>
      <c r="C6748" s="295">
        <v>199.51452703451181</v>
      </c>
    </row>
    <row r="6749" spans="2:3" x14ac:dyDescent="0.25">
      <c r="B6749" s="294">
        <v>6684</v>
      </c>
      <c r="C6749" s="295">
        <v>154.47607303051853</v>
      </c>
    </row>
    <row r="6750" spans="2:3" x14ac:dyDescent="0.25">
      <c r="B6750" s="294">
        <v>6685</v>
      </c>
      <c r="C6750" s="295">
        <v>111.62702832094166</v>
      </c>
    </row>
    <row r="6751" spans="2:3" x14ac:dyDescent="0.25">
      <c r="B6751" s="294">
        <v>6686</v>
      </c>
      <c r="C6751" s="295">
        <v>85.93019058697331</v>
      </c>
    </row>
    <row r="6752" spans="2:3" x14ac:dyDescent="0.25">
      <c r="B6752" s="294">
        <v>6687</v>
      </c>
      <c r="C6752" s="295">
        <v>137.06389518618033</v>
      </c>
    </row>
    <row r="6753" spans="2:3" x14ac:dyDescent="0.25">
      <c r="B6753" s="294">
        <v>6688</v>
      </c>
      <c r="C6753" s="295">
        <v>82.002424705477623</v>
      </c>
    </row>
    <row r="6754" spans="2:3" x14ac:dyDescent="0.25">
      <c r="B6754" s="294">
        <v>6689</v>
      </c>
      <c r="C6754" s="295">
        <v>157.26024343947458</v>
      </c>
    </row>
    <row r="6755" spans="2:3" x14ac:dyDescent="0.25">
      <c r="B6755" s="294">
        <v>6690</v>
      </c>
      <c r="C6755" s="295">
        <v>129.1681854004552</v>
      </c>
    </row>
    <row r="6756" spans="2:3" x14ac:dyDescent="0.25">
      <c r="B6756" s="294">
        <v>6691</v>
      </c>
      <c r="C6756" s="295">
        <v>117.61367204352693</v>
      </c>
    </row>
    <row r="6757" spans="2:3" x14ac:dyDescent="0.25">
      <c r="B6757" s="294">
        <v>6692</v>
      </c>
      <c r="C6757" s="295">
        <v>154.56820795263263</v>
      </c>
    </row>
    <row r="6758" spans="2:3" x14ac:dyDescent="0.25">
      <c r="B6758" s="294">
        <v>6693</v>
      </c>
      <c r="C6758" s="295">
        <v>95.756705001728974</v>
      </c>
    </row>
    <row r="6759" spans="2:3" x14ac:dyDescent="0.25">
      <c r="B6759" s="294">
        <v>6694</v>
      </c>
      <c r="C6759" s="295">
        <v>133.70415340532401</v>
      </c>
    </row>
    <row r="6760" spans="2:3" x14ac:dyDescent="0.25">
      <c r="B6760" s="294">
        <v>6695</v>
      </c>
      <c r="C6760" s="295">
        <v>201.37631340727214</v>
      </c>
    </row>
    <row r="6761" spans="2:3" x14ac:dyDescent="0.25">
      <c r="B6761" s="294">
        <v>6696</v>
      </c>
      <c r="C6761" s="295">
        <v>128.69476756305619</v>
      </c>
    </row>
    <row r="6762" spans="2:3" x14ac:dyDescent="0.25">
      <c r="B6762" s="294">
        <v>6697</v>
      </c>
      <c r="C6762" s="295">
        <v>128.03251442776289</v>
      </c>
    </row>
    <row r="6763" spans="2:3" x14ac:dyDescent="0.25">
      <c r="B6763" s="294">
        <v>6698</v>
      </c>
      <c r="C6763" s="295">
        <v>122.16558178418151</v>
      </c>
    </row>
    <row r="6764" spans="2:3" x14ac:dyDescent="0.25">
      <c r="B6764" s="294">
        <v>6699</v>
      </c>
      <c r="C6764" s="295">
        <v>145.22010994941172</v>
      </c>
    </row>
    <row r="6765" spans="2:3" x14ac:dyDescent="0.25">
      <c r="B6765" s="294">
        <v>6700</v>
      </c>
      <c r="C6765" s="295">
        <v>148.84184158206807</v>
      </c>
    </row>
    <row r="6766" spans="2:3" x14ac:dyDescent="0.25">
      <c r="B6766" s="294">
        <v>6701</v>
      </c>
      <c r="C6766" s="295">
        <v>83.071044236515618</v>
      </c>
    </row>
    <row r="6767" spans="2:3" x14ac:dyDescent="0.25">
      <c r="B6767" s="294">
        <v>6702</v>
      </c>
      <c r="C6767" s="295">
        <v>129.36156032761312</v>
      </c>
    </row>
    <row r="6768" spans="2:3" x14ac:dyDescent="0.25">
      <c r="B6768" s="294">
        <v>6703</v>
      </c>
      <c r="C6768" s="295">
        <v>148.01666748282622</v>
      </c>
    </row>
    <row r="6769" spans="2:3" x14ac:dyDescent="0.25">
      <c r="B6769" s="294">
        <v>6704</v>
      </c>
      <c r="C6769" s="295">
        <v>119.39710989110813</v>
      </c>
    </row>
    <row r="6770" spans="2:3" x14ac:dyDescent="0.25">
      <c r="B6770" s="294">
        <v>6705</v>
      </c>
      <c r="C6770" s="295">
        <v>133.56056179376444</v>
      </c>
    </row>
    <row r="6771" spans="2:3" x14ac:dyDescent="0.25">
      <c r="B6771" s="294">
        <v>6706</v>
      </c>
      <c r="C6771" s="295">
        <v>68.876207659065813</v>
      </c>
    </row>
    <row r="6772" spans="2:3" x14ac:dyDescent="0.25">
      <c r="B6772" s="294">
        <v>6707</v>
      </c>
      <c r="C6772" s="295">
        <v>132.14432793629817</v>
      </c>
    </row>
    <row r="6773" spans="2:3" x14ac:dyDescent="0.25">
      <c r="B6773" s="294">
        <v>6708</v>
      </c>
      <c r="C6773" s="295">
        <v>73.124988086508381</v>
      </c>
    </row>
    <row r="6774" spans="2:3" x14ac:dyDescent="0.25">
      <c r="B6774" s="294">
        <v>6709</v>
      </c>
      <c r="C6774" s="295">
        <v>144.18631173193614</v>
      </c>
    </row>
    <row r="6775" spans="2:3" x14ac:dyDescent="0.25">
      <c r="B6775" s="294">
        <v>6710</v>
      </c>
      <c r="C6775" s="295">
        <v>100.80724514351539</v>
      </c>
    </row>
    <row r="6776" spans="2:3" x14ac:dyDescent="0.25">
      <c r="B6776" s="294">
        <v>6711</v>
      </c>
      <c r="C6776" s="295">
        <v>119.53534248112337</v>
      </c>
    </row>
    <row r="6777" spans="2:3" x14ac:dyDescent="0.25">
      <c r="B6777" s="294">
        <v>6712</v>
      </c>
      <c r="C6777" s="295">
        <v>140.8882111587825</v>
      </c>
    </row>
    <row r="6778" spans="2:3" x14ac:dyDescent="0.25">
      <c r="B6778" s="294">
        <v>6713</v>
      </c>
      <c r="C6778" s="295">
        <v>121.96407307293458</v>
      </c>
    </row>
    <row r="6779" spans="2:3" x14ac:dyDescent="0.25">
      <c r="B6779" s="294">
        <v>6714</v>
      </c>
      <c r="C6779" s="295">
        <v>150.24107609287634</v>
      </c>
    </row>
    <row r="6780" spans="2:3" x14ac:dyDescent="0.25">
      <c r="B6780" s="294">
        <v>6715</v>
      </c>
      <c r="C6780" s="295">
        <v>174.54891163875254</v>
      </c>
    </row>
    <row r="6781" spans="2:3" x14ac:dyDescent="0.25">
      <c r="B6781" s="294">
        <v>6716</v>
      </c>
      <c r="C6781" s="295">
        <v>99.01417324967565</v>
      </c>
    </row>
    <row r="6782" spans="2:3" x14ac:dyDescent="0.25">
      <c r="B6782" s="294">
        <v>6717</v>
      </c>
      <c r="C6782" s="295">
        <v>122.73451049036808</v>
      </c>
    </row>
    <row r="6783" spans="2:3" x14ac:dyDescent="0.25">
      <c r="B6783" s="294">
        <v>6718</v>
      </c>
      <c r="C6783" s="295">
        <v>110.57588790106124</v>
      </c>
    </row>
    <row r="6784" spans="2:3" x14ac:dyDescent="0.25">
      <c r="B6784" s="294">
        <v>6719</v>
      </c>
      <c r="C6784" s="295">
        <v>170.45173616659193</v>
      </c>
    </row>
    <row r="6785" spans="2:3" x14ac:dyDescent="0.25">
      <c r="B6785" s="294">
        <v>6720</v>
      </c>
      <c r="C6785" s="295">
        <v>127.09909980194406</v>
      </c>
    </row>
    <row r="6786" spans="2:3" x14ac:dyDescent="0.25">
      <c r="B6786" s="294">
        <v>6721</v>
      </c>
      <c r="C6786" s="295">
        <v>89.017925558384761</v>
      </c>
    </row>
    <row r="6787" spans="2:3" x14ac:dyDescent="0.25">
      <c r="B6787" s="294">
        <v>6722</v>
      </c>
      <c r="C6787" s="295">
        <v>93.664306423277225</v>
      </c>
    </row>
    <row r="6788" spans="2:3" x14ac:dyDescent="0.25">
      <c r="B6788" s="294">
        <v>6723</v>
      </c>
      <c r="C6788" s="295">
        <v>123.40611980135964</v>
      </c>
    </row>
    <row r="6789" spans="2:3" x14ac:dyDescent="0.25">
      <c r="B6789" s="294">
        <v>6724</v>
      </c>
      <c r="C6789" s="295">
        <v>156.08206843407913</v>
      </c>
    </row>
    <row r="6790" spans="2:3" x14ac:dyDescent="0.25">
      <c r="B6790" s="294">
        <v>6725</v>
      </c>
      <c r="C6790" s="295">
        <v>100.35370624831455</v>
      </c>
    </row>
    <row r="6791" spans="2:3" x14ac:dyDescent="0.25">
      <c r="B6791" s="294">
        <v>6726</v>
      </c>
      <c r="C6791" s="295">
        <v>121.35600104106824</v>
      </c>
    </row>
    <row r="6792" spans="2:3" x14ac:dyDescent="0.25">
      <c r="B6792" s="294">
        <v>6727</v>
      </c>
      <c r="C6792" s="295">
        <v>154.43458979024427</v>
      </c>
    </row>
    <row r="6793" spans="2:3" x14ac:dyDescent="0.25">
      <c r="B6793" s="294">
        <v>6728</v>
      </c>
      <c r="C6793" s="295">
        <v>73.29703947508861</v>
      </c>
    </row>
    <row r="6794" spans="2:3" x14ac:dyDescent="0.25">
      <c r="B6794" s="294">
        <v>6729</v>
      </c>
      <c r="C6794" s="295">
        <v>147.58698018046289</v>
      </c>
    </row>
    <row r="6795" spans="2:3" x14ac:dyDescent="0.25">
      <c r="B6795" s="294">
        <v>6730</v>
      </c>
      <c r="C6795" s="295">
        <v>155.84618238201278</v>
      </c>
    </row>
    <row r="6796" spans="2:3" x14ac:dyDescent="0.25">
      <c r="B6796" s="294">
        <v>6731</v>
      </c>
      <c r="C6796" s="295">
        <v>133.64446304223537</v>
      </c>
    </row>
    <row r="6797" spans="2:3" x14ac:dyDescent="0.25">
      <c r="B6797" s="294">
        <v>6732</v>
      </c>
      <c r="C6797" s="295">
        <v>103.02987626399215</v>
      </c>
    </row>
    <row r="6798" spans="2:3" x14ac:dyDescent="0.25">
      <c r="B6798" s="294">
        <v>6733</v>
      </c>
      <c r="C6798" s="295">
        <v>162.52591365266164</v>
      </c>
    </row>
    <row r="6799" spans="2:3" x14ac:dyDescent="0.25">
      <c r="B6799" s="294">
        <v>6734</v>
      </c>
      <c r="C6799" s="295">
        <v>110.03858895246881</v>
      </c>
    </row>
    <row r="6800" spans="2:3" x14ac:dyDescent="0.25">
      <c r="B6800" s="294">
        <v>6735</v>
      </c>
      <c r="C6800" s="295">
        <v>105.75655816294707</v>
      </c>
    </row>
    <row r="6801" spans="2:3" x14ac:dyDescent="0.25">
      <c r="B6801" s="294">
        <v>6736</v>
      </c>
      <c r="C6801" s="295">
        <v>132.90374349685993</v>
      </c>
    </row>
    <row r="6802" spans="2:3" x14ac:dyDescent="0.25">
      <c r="B6802" s="294">
        <v>6737</v>
      </c>
      <c r="C6802" s="295">
        <v>129.25222601228802</v>
      </c>
    </row>
    <row r="6803" spans="2:3" x14ac:dyDescent="0.25">
      <c r="B6803" s="294">
        <v>6738</v>
      </c>
      <c r="C6803" s="295">
        <v>170.34433633823915</v>
      </c>
    </row>
    <row r="6804" spans="2:3" x14ac:dyDescent="0.25">
      <c r="B6804" s="294">
        <v>6739</v>
      </c>
      <c r="C6804" s="295">
        <v>139.50944415700172</v>
      </c>
    </row>
    <row r="6805" spans="2:3" x14ac:dyDescent="0.25">
      <c r="B6805" s="294">
        <v>6740</v>
      </c>
      <c r="C6805" s="295">
        <v>104.06021130927689</v>
      </c>
    </row>
    <row r="6806" spans="2:3" x14ac:dyDescent="0.25">
      <c r="B6806" s="294">
        <v>6741</v>
      </c>
      <c r="C6806" s="295">
        <v>135.15934558300813</v>
      </c>
    </row>
    <row r="6807" spans="2:3" x14ac:dyDescent="0.25">
      <c r="B6807" s="294">
        <v>6742</v>
      </c>
      <c r="C6807" s="295">
        <v>121.82798141445943</v>
      </c>
    </row>
    <row r="6808" spans="2:3" x14ac:dyDescent="0.25">
      <c r="B6808" s="294">
        <v>6743</v>
      </c>
      <c r="C6808" s="295">
        <v>121.51764224670561</v>
      </c>
    </row>
    <row r="6809" spans="2:3" x14ac:dyDescent="0.25">
      <c r="B6809" s="294">
        <v>6744</v>
      </c>
      <c r="C6809" s="295">
        <v>132.49403347633893</v>
      </c>
    </row>
    <row r="6810" spans="2:3" x14ac:dyDescent="0.25">
      <c r="B6810" s="294">
        <v>6745</v>
      </c>
      <c r="C6810" s="295">
        <v>99.334308139131494</v>
      </c>
    </row>
    <row r="6811" spans="2:3" x14ac:dyDescent="0.25">
      <c r="B6811" s="294">
        <v>6746</v>
      </c>
      <c r="C6811" s="295">
        <v>103.80360513517681</v>
      </c>
    </row>
    <row r="6812" spans="2:3" x14ac:dyDescent="0.25">
      <c r="B6812" s="294">
        <v>6747</v>
      </c>
      <c r="C6812" s="295">
        <v>136.48673816858729</v>
      </c>
    </row>
    <row r="6813" spans="2:3" x14ac:dyDescent="0.25">
      <c r="B6813" s="294">
        <v>6748</v>
      </c>
      <c r="C6813" s="295">
        <v>165.34031303296155</v>
      </c>
    </row>
    <row r="6814" spans="2:3" x14ac:dyDescent="0.25">
      <c r="B6814" s="294">
        <v>6749</v>
      </c>
      <c r="C6814" s="295">
        <v>123.3676420523946</v>
      </c>
    </row>
    <row r="6815" spans="2:3" x14ac:dyDescent="0.25">
      <c r="B6815" s="294">
        <v>6750</v>
      </c>
      <c r="C6815" s="295">
        <v>173.04185352878838</v>
      </c>
    </row>
    <row r="6816" spans="2:3" x14ac:dyDescent="0.25">
      <c r="B6816" s="294">
        <v>6751</v>
      </c>
      <c r="C6816" s="295">
        <v>125.03503626242197</v>
      </c>
    </row>
    <row r="6817" spans="2:3" x14ac:dyDescent="0.25">
      <c r="B6817" s="294">
        <v>6752</v>
      </c>
      <c r="C6817" s="295">
        <v>83.573629814492932</v>
      </c>
    </row>
    <row r="6818" spans="2:3" x14ac:dyDescent="0.25">
      <c r="B6818" s="294">
        <v>6753</v>
      </c>
      <c r="C6818" s="295">
        <v>123.72109973322819</v>
      </c>
    </row>
    <row r="6819" spans="2:3" x14ac:dyDescent="0.25">
      <c r="B6819" s="294">
        <v>6754</v>
      </c>
      <c r="C6819" s="295">
        <v>109.94814660943155</v>
      </c>
    </row>
    <row r="6820" spans="2:3" x14ac:dyDescent="0.25">
      <c r="B6820" s="294">
        <v>6755</v>
      </c>
      <c r="C6820" s="295">
        <v>186.62336609606541</v>
      </c>
    </row>
    <row r="6821" spans="2:3" x14ac:dyDescent="0.25">
      <c r="B6821" s="294">
        <v>6756</v>
      </c>
      <c r="C6821" s="295">
        <v>136.56245934619304</v>
      </c>
    </row>
    <row r="6822" spans="2:3" x14ac:dyDescent="0.25">
      <c r="B6822" s="294">
        <v>6757</v>
      </c>
      <c r="C6822" s="295">
        <v>135.04763969977364</v>
      </c>
    </row>
    <row r="6823" spans="2:3" x14ac:dyDescent="0.25">
      <c r="B6823" s="294">
        <v>6758</v>
      </c>
      <c r="C6823" s="295">
        <v>134.56830703598195</v>
      </c>
    </row>
    <row r="6824" spans="2:3" x14ac:dyDescent="0.25">
      <c r="B6824" s="294">
        <v>6759</v>
      </c>
      <c r="C6824" s="295">
        <v>135.0808871775497</v>
      </c>
    </row>
    <row r="6825" spans="2:3" x14ac:dyDescent="0.25">
      <c r="B6825" s="294">
        <v>6760</v>
      </c>
      <c r="C6825" s="295">
        <v>105.53182903330762</v>
      </c>
    </row>
    <row r="6826" spans="2:3" x14ac:dyDescent="0.25">
      <c r="B6826" s="294">
        <v>6761</v>
      </c>
      <c r="C6826" s="295">
        <v>117.65491483585737</v>
      </c>
    </row>
    <row r="6827" spans="2:3" x14ac:dyDescent="0.25">
      <c r="B6827" s="294">
        <v>6762</v>
      </c>
      <c r="C6827" s="295">
        <v>147.36974282067678</v>
      </c>
    </row>
    <row r="6828" spans="2:3" x14ac:dyDescent="0.25">
      <c r="B6828" s="294">
        <v>6763</v>
      </c>
      <c r="C6828" s="295">
        <v>119.03942853317739</v>
      </c>
    </row>
    <row r="6829" spans="2:3" x14ac:dyDescent="0.25">
      <c r="B6829" s="294">
        <v>6764</v>
      </c>
      <c r="C6829" s="295">
        <v>98.196464549449445</v>
      </c>
    </row>
    <row r="6830" spans="2:3" x14ac:dyDescent="0.25">
      <c r="B6830" s="294">
        <v>6765</v>
      </c>
      <c r="C6830" s="295">
        <v>119.37469384834672</v>
      </c>
    </row>
    <row r="6831" spans="2:3" x14ac:dyDescent="0.25">
      <c r="B6831" s="294">
        <v>6766</v>
      </c>
      <c r="C6831" s="295">
        <v>120.14827894718147</v>
      </c>
    </row>
    <row r="6832" spans="2:3" x14ac:dyDescent="0.25">
      <c r="B6832" s="294">
        <v>6767</v>
      </c>
      <c r="C6832" s="295">
        <v>147.03704511661425</v>
      </c>
    </row>
    <row r="6833" spans="2:3" x14ac:dyDescent="0.25">
      <c r="B6833" s="294">
        <v>6768</v>
      </c>
      <c r="C6833" s="295">
        <v>174.67883053863582</v>
      </c>
    </row>
    <row r="6834" spans="2:3" x14ac:dyDescent="0.25">
      <c r="B6834" s="294">
        <v>6769</v>
      </c>
      <c r="C6834" s="295">
        <v>131.75767858104248</v>
      </c>
    </row>
    <row r="6835" spans="2:3" x14ac:dyDescent="0.25">
      <c r="B6835" s="294">
        <v>6770</v>
      </c>
      <c r="C6835" s="295">
        <v>109.73820523046756</v>
      </c>
    </row>
    <row r="6836" spans="2:3" x14ac:dyDescent="0.25">
      <c r="B6836" s="294">
        <v>6771</v>
      </c>
      <c r="C6836" s="295">
        <v>126.13922548817395</v>
      </c>
    </row>
    <row r="6837" spans="2:3" x14ac:dyDescent="0.25">
      <c r="B6837" s="294">
        <v>6772</v>
      </c>
      <c r="C6837" s="295">
        <v>94.303391429293896</v>
      </c>
    </row>
    <row r="6838" spans="2:3" x14ac:dyDescent="0.25">
      <c r="B6838" s="294">
        <v>6773</v>
      </c>
      <c r="C6838" s="295">
        <v>87.218943088877126</v>
      </c>
    </row>
    <row r="6839" spans="2:3" x14ac:dyDescent="0.25">
      <c r="B6839" s="294">
        <v>6774</v>
      </c>
      <c r="C6839" s="295">
        <v>160.30306696364002</v>
      </c>
    </row>
    <row r="6840" spans="2:3" x14ac:dyDescent="0.25">
      <c r="B6840" s="294">
        <v>6775</v>
      </c>
      <c r="C6840" s="295">
        <v>124.41726995534989</v>
      </c>
    </row>
    <row r="6841" spans="2:3" x14ac:dyDescent="0.25">
      <c r="B6841" s="294">
        <v>6776</v>
      </c>
      <c r="C6841" s="295">
        <v>168.05375686319786</v>
      </c>
    </row>
    <row r="6842" spans="2:3" x14ac:dyDescent="0.25">
      <c r="B6842" s="294">
        <v>6777</v>
      </c>
      <c r="C6842" s="295">
        <v>102.5596156204069</v>
      </c>
    </row>
    <row r="6843" spans="2:3" x14ac:dyDescent="0.25">
      <c r="B6843" s="294">
        <v>6778</v>
      </c>
      <c r="C6843" s="295">
        <v>181.13346803701177</v>
      </c>
    </row>
    <row r="6844" spans="2:3" x14ac:dyDescent="0.25">
      <c r="B6844" s="294">
        <v>6779</v>
      </c>
      <c r="C6844" s="295">
        <v>181.70218018945579</v>
      </c>
    </row>
    <row r="6845" spans="2:3" x14ac:dyDescent="0.25">
      <c r="B6845" s="294">
        <v>6780</v>
      </c>
      <c r="C6845" s="295">
        <v>207.63780831938061</v>
      </c>
    </row>
    <row r="6846" spans="2:3" x14ac:dyDescent="0.25">
      <c r="B6846" s="294">
        <v>6781</v>
      </c>
      <c r="C6846" s="295">
        <v>69.937109431672283</v>
      </c>
    </row>
    <row r="6847" spans="2:3" x14ac:dyDescent="0.25">
      <c r="B6847" s="294">
        <v>6782</v>
      </c>
      <c r="C6847" s="295">
        <v>109.11307566207304</v>
      </c>
    </row>
    <row r="6848" spans="2:3" x14ac:dyDescent="0.25">
      <c r="B6848" s="294">
        <v>6783</v>
      </c>
      <c r="C6848" s="295">
        <v>85.991172281659146</v>
      </c>
    </row>
    <row r="6849" spans="2:3" x14ac:dyDescent="0.25">
      <c r="B6849" s="294">
        <v>6784</v>
      </c>
      <c r="C6849" s="295">
        <v>112.76266129304483</v>
      </c>
    </row>
    <row r="6850" spans="2:3" x14ac:dyDescent="0.25">
      <c r="B6850" s="294">
        <v>6785</v>
      </c>
      <c r="C6850" s="295">
        <v>78.817370885481324</v>
      </c>
    </row>
    <row r="6851" spans="2:3" x14ac:dyDescent="0.25">
      <c r="B6851" s="294">
        <v>6786</v>
      </c>
      <c r="C6851" s="295">
        <v>100.74396322236382</v>
      </c>
    </row>
    <row r="6852" spans="2:3" x14ac:dyDescent="0.25">
      <c r="B6852" s="294">
        <v>6787</v>
      </c>
      <c r="C6852" s="295">
        <v>130.27974862331672</v>
      </c>
    </row>
    <row r="6853" spans="2:3" x14ac:dyDescent="0.25">
      <c r="B6853" s="294">
        <v>6788</v>
      </c>
      <c r="C6853" s="295">
        <v>125.20703617203313</v>
      </c>
    </row>
    <row r="6854" spans="2:3" x14ac:dyDescent="0.25">
      <c r="B6854" s="294">
        <v>6789</v>
      </c>
      <c r="C6854" s="295">
        <v>126.14379503508717</v>
      </c>
    </row>
    <row r="6855" spans="2:3" x14ac:dyDescent="0.25">
      <c r="B6855" s="294">
        <v>6790</v>
      </c>
      <c r="C6855" s="295">
        <v>147.23851726927393</v>
      </c>
    </row>
    <row r="6856" spans="2:3" x14ac:dyDescent="0.25">
      <c r="B6856" s="294">
        <v>6791</v>
      </c>
      <c r="C6856" s="295">
        <v>162.38793849638211</v>
      </c>
    </row>
    <row r="6857" spans="2:3" x14ac:dyDescent="0.25">
      <c r="B6857" s="294">
        <v>6792</v>
      </c>
      <c r="C6857" s="295">
        <v>111.66569337413785</v>
      </c>
    </row>
    <row r="6858" spans="2:3" x14ac:dyDescent="0.25">
      <c r="B6858" s="294">
        <v>6793</v>
      </c>
      <c r="C6858" s="295">
        <v>89.859266942377005</v>
      </c>
    </row>
    <row r="6859" spans="2:3" x14ac:dyDescent="0.25">
      <c r="B6859" s="294">
        <v>6794</v>
      </c>
      <c r="C6859" s="295">
        <v>180.82780618885261</v>
      </c>
    </row>
    <row r="6860" spans="2:3" x14ac:dyDescent="0.25">
      <c r="B6860" s="294">
        <v>6795</v>
      </c>
      <c r="C6860" s="295">
        <v>122.33472766146696</v>
      </c>
    </row>
    <row r="6861" spans="2:3" x14ac:dyDescent="0.25">
      <c r="B6861" s="294">
        <v>6796</v>
      </c>
      <c r="C6861" s="295">
        <v>118.03138580259629</v>
      </c>
    </row>
    <row r="6862" spans="2:3" x14ac:dyDescent="0.25">
      <c r="B6862" s="294">
        <v>6797</v>
      </c>
      <c r="C6862" s="295">
        <v>131.09320478879727</v>
      </c>
    </row>
    <row r="6863" spans="2:3" x14ac:dyDescent="0.25">
      <c r="B6863" s="294">
        <v>6798</v>
      </c>
      <c r="C6863" s="295">
        <v>125.06369053267416</v>
      </c>
    </row>
    <row r="6864" spans="2:3" x14ac:dyDescent="0.25">
      <c r="B6864" s="294">
        <v>6799</v>
      </c>
      <c r="C6864" s="295">
        <v>146.95399513656508</v>
      </c>
    </row>
    <row r="6865" spans="2:3" x14ac:dyDescent="0.25">
      <c r="B6865" s="294">
        <v>6800</v>
      </c>
      <c r="C6865" s="295">
        <v>116.30680219937186</v>
      </c>
    </row>
    <row r="6866" spans="2:3" x14ac:dyDescent="0.25">
      <c r="B6866" s="294">
        <v>6801</v>
      </c>
      <c r="C6866" s="295">
        <v>160.37221091662605</v>
      </c>
    </row>
    <row r="6867" spans="2:3" x14ac:dyDescent="0.25">
      <c r="B6867" s="294">
        <v>6802</v>
      </c>
      <c r="C6867" s="295">
        <v>193.37717251752534</v>
      </c>
    </row>
    <row r="6868" spans="2:3" x14ac:dyDescent="0.25">
      <c r="B6868" s="294">
        <v>6803</v>
      </c>
      <c r="C6868" s="295">
        <v>140.97119349727632</v>
      </c>
    </row>
    <row r="6869" spans="2:3" x14ac:dyDescent="0.25">
      <c r="B6869" s="294">
        <v>6804</v>
      </c>
      <c r="C6869" s="295">
        <v>172.60946276731676</v>
      </c>
    </row>
    <row r="6870" spans="2:3" x14ac:dyDescent="0.25">
      <c r="B6870" s="294">
        <v>6805</v>
      </c>
      <c r="C6870" s="295">
        <v>116.32000628764116</v>
      </c>
    </row>
    <row r="6871" spans="2:3" x14ac:dyDescent="0.25">
      <c r="B6871" s="294">
        <v>6806</v>
      </c>
      <c r="C6871" s="295">
        <v>133.12263368711263</v>
      </c>
    </row>
    <row r="6872" spans="2:3" x14ac:dyDescent="0.25">
      <c r="B6872" s="294">
        <v>6807</v>
      </c>
      <c r="C6872" s="295">
        <v>130.58242014924014</v>
      </c>
    </row>
    <row r="6873" spans="2:3" x14ac:dyDescent="0.25">
      <c r="B6873" s="294">
        <v>6808</v>
      </c>
      <c r="C6873" s="295">
        <v>156.90064663888785</v>
      </c>
    </row>
    <row r="6874" spans="2:3" x14ac:dyDescent="0.25">
      <c r="B6874" s="294">
        <v>6809</v>
      </c>
      <c r="C6874" s="295">
        <v>84.523969313975471</v>
      </c>
    </row>
    <row r="6875" spans="2:3" x14ac:dyDescent="0.25">
      <c r="B6875" s="294">
        <v>6810</v>
      </c>
      <c r="C6875" s="295">
        <v>172.04886405281769</v>
      </c>
    </row>
    <row r="6876" spans="2:3" x14ac:dyDescent="0.25">
      <c r="B6876" s="294">
        <v>6811</v>
      </c>
      <c r="C6876" s="295">
        <v>161.66370723392271</v>
      </c>
    </row>
    <row r="6877" spans="2:3" x14ac:dyDescent="0.25">
      <c r="B6877" s="294">
        <v>6812</v>
      </c>
      <c r="C6877" s="295">
        <v>125.81539790754989</v>
      </c>
    </row>
    <row r="6878" spans="2:3" x14ac:dyDescent="0.25">
      <c r="B6878" s="294">
        <v>6813</v>
      </c>
      <c r="C6878" s="295">
        <v>82.855883489133817</v>
      </c>
    </row>
    <row r="6879" spans="2:3" x14ac:dyDescent="0.25">
      <c r="B6879" s="294">
        <v>6814</v>
      </c>
      <c r="C6879" s="295">
        <v>195.66392734372755</v>
      </c>
    </row>
    <row r="6880" spans="2:3" x14ac:dyDescent="0.25">
      <c r="B6880" s="294">
        <v>6815</v>
      </c>
      <c r="C6880" s="295">
        <v>89.774432979565958</v>
      </c>
    </row>
    <row r="6881" spans="2:3" x14ac:dyDescent="0.25">
      <c r="B6881" s="294">
        <v>6816</v>
      </c>
      <c r="C6881" s="295">
        <v>110.09820176953284</v>
      </c>
    </row>
    <row r="6882" spans="2:3" x14ac:dyDescent="0.25">
      <c r="B6882" s="294">
        <v>6817</v>
      </c>
      <c r="C6882" s="295">
        <v>148.02216101670277</v>
      </c>
    </row>
    <row r="6883" spans="2:3" x14ac:dyDescent="0.25">
      <c r="B6883" s="294">
        <v>6818</v>
      </c>
      <c r="C6883" s="295">
        <v>115.75593072506786</v>
      </c>
    </row>
    <row r="6884" spans="2:3" x14ac:dyDescent="0.25">
      <c r="B6884" s="294">
        <v>6819</v>
      </c>
      <c r="C6884" s="295">
        <v>172.44284977017765</v>
      </c>
    </row>
    <row r="6885" spans="2:3" x14ac:dyDescent="0.25">
      <c r="B6885" s="294">
        <v>6820</v>
      </c>
      <c r="C6885" s="295">
        <v>121.99800446554967</v>
      </c>
    </row>
    <row r="6886" spans="2:3" x14ac:dyDescent="0.25">
      <c r="B6886" s="294">
        <v>6821</v>
      </c>
      <c r="C6886" s="295">
        <v>196.00087100274484</v>
      </c>
    </row>
    <row r="6887" spans="2:3" x14ac:dyDescent="0.25">
      <c r="B6887" s="294">
        <v>6822</v>
      </c>
      <c r="C6887" s="295">
        <v>128.04751039221037</v>
      </c>
    </row>
    <row r="6888" spans="2:3" x14ac:dyDescent="0.25">
      <c r="B6888" s="294">
        <v>6823</v>
      </c>
      <c r="C6888" s="295">
        <v>99.319605101197652</v>
      </c>
    </row>
    <row r="6889" spans="2:3" x14ac:dyDescent="0.25">
      <c r="B6889" s="294">
        <v>6824</v>
      </c>
      <c r="C6889" s="295">
        <v>146.130704555742</v>
      </c>
    </row>
    <row r="6890" spans="2:3" x14ac:dyDescent="0.25">
      <c r="B6890" s="294">
        <v>6825</v>
      </c>
      <c r="C6890" s="295">
        <v>196.22474393481497</v>
      </c>
    </row>
    <row r="6891" spans="2:3" x14ac:dyDescent="0.25">
      <c r="B6891" s="294">
        <v>6826</v>
      </c>
      <c r="C6891" s="295">
        <v>133.03398031665944</v>
      </c>
    </row>
    <row r="6892" spans="2:3" x14ac:dyDescent="0.25">
      <c r="B6892" s="294">
        <v>6827</v>
      </c>
      <c r="C6892" s="295">
        <v>126.54565880910884</v>
      </c>
    </row>
    <row r="6893" spans="2:3" x14ac:dyDescent="0.25">
      <c r="B6893" s="294">
        <v>6828</v>
      </c>
      <c r="C6893" s="295">
        <v>168.21272957172314</v>
      </c>
    </row>
    <row r="6894" spans="2:3" x14ac:dyDescent="0.25">
      <c r="B6894" s="294">
        <v>6829</v>
      </c>
      <c r="C6894" s="295">
        <v>82.692976786182498</v>
      </c>
    </row>
    <row r="6895" spans="2:3" x14ac:dyDescent="0.25">
      <c r="B6895" s="294">
        <v>6830</v>
      </c>
      <c r="C6895" s="295">
        <v>120.80622120838805</v>
      </c>
    </row>
    <row r="6896" spans="2:3" x14ac:dyDescent="0.25">
      <c r="B6896" s="294">
        <v>6831</v>
      </c>
      <c r="C6896" s="295">
        <v>80.068838902823614</v>
      </c>
    </row>
    <row r="6897" spans="2:3" x14ac:dyDescent="0.25">
      <c r="B6897" s="294">
        <v>6832</v>
      </c>
      <c r="C6897" s="295">
        <v>98.901643999274114</v>
      </c>
    </row>
    <row r="6898" spans="2:3" x14ac:dyDescent="0.25">
      <c r="B6898" s="294">
        <v>6833</v>
      </c>
      <c r="C6898" s="295">
        <v>90.220020627384415</v>
      </c>
    </row>
    <row r="6899" spans="2:3" x14ac:dyDescent="0.25">
      <c r="B6899" s="294">
        <v>6834</v>
      </c>
      <c r="C6899" s="295">
        <v>125.9820101276341</v>
      </c>
    </row>
    <row r="6900" spans="2:3" x14ac:dyDescent="0.25">
      <c r="B6900" s="294">
        <v>6835</v>
      </c>
      <c r="C6900" s="295">
        <v>134.49462834204499</v>
      </c>
    </row>
    <row r="6901" spans="2:3" x14ac:dyDescent="0.25">
      <c r="B6901" s="294">
        <v>6836</v>
      </c>
      <c r="C6901" s="295">
        <v>124.06210066644704</v>
      </c>
    </row>
    <row r="6902" spans="2:3" x14ac:dyDescent="0.25">
      <c r="B6902" s="294">
        <v>6837</v>
      </c>
      <c r="C6902" s="295">
        <v>93.38665096554567</v>
      </c>
    </row>
    <row r="6903" spans="2:3" x14ac:dyDescent="0.25">
      <c r="B6903" s="294">
        <v>6838</v>
      </c>
      <c r="C6903" s="295">
        <v>125.32347366632308</v>
      </c>
    </row>
    <row r="6904" spans="2:3" x14ac:dyDescent="0.25">
      <c r="B6904" s="294">
        <v>6839</v>
      </c>
      <c r="C6904" s="295">
        <v>110.32983050549529</v>
      </c>
    </row>
    <row r="6905" spans="2:3" x14ac:dyDescent="0.25">
      <c r="B6905" s="294">
        <v>6840</v>
      </c>
      <c r="C6905" s="295">
        <v>110.46964072874276</v>
      </c>
    </row>
    <row r="6906" spans="2:3" x14ac:dyDescent="0.25">
      <c r="B6906" s="294">
        <v>6841</v>
      </c>
      <c r="C6906" s="295">
        <v>143.92895812315729</v>
      </c>
    </row>
    <row r="6907" spans="2:3" x14ac:dyDescent="0.25">
      <c r="B6907" s="294">
        <v>6842</v>
      </c>
      <c r="C6907" s="295">
        <v>123.53927493522914</v>
      </c>
    </row>
    <row r="6908" spans="2:3" x14ac:dyDescent="0.25">
      <c r="B6908" s="294">
        <v>6843</v>
      </c>
      <c r="C6908" s="295">
        <v>136.52042403539053</v>
      </c>
    </row>
    <row r="6909" spans="2:3" x14ac:dyDescent="0.25">
      <c r="B6909" s="294">
        <v>6844</v>
      </c>
      <c r="C6909" s="295">
        <v>95.636168456149534</v>
      </c>
    </row>
    <row r="6910" spans="2:3" x14ac:dyDescent="0.25">
      <c r="B6910" s="294">
        <v>6845</v>
      </c>
      <c r="C6910" s="295">
        <v>78.467203816811988</v>
      </c>
    </row>
    <row r="6911" spans="2:3" x14ac:dyDescent="0.25">
      <c r="B6911" s="294">
        <v>6846</v>
      </c>
      <c r="C6911" s="295">
        <v>207.64694966314195</v>
      </c>
    </row>
    <row r="6912" spans="2:3" x14ac:dyDescent="0.25">
      <c r="B6912" s="294">
        <v>6847</v>
      </c>
      <c r="C6912" s="295">
        <v>148.28151778610626</v>
      </c>
    </row>
    <row r="6913" spans="2:3" x14ac:dyDescent="0.25">
      <c r="B6913" s="294">
        <v>6848</v>
      </c>
      <c r="C6913" s="295">
        <v>148.42808013208062</v>
      </c>
    </row>
    <row r="6914" spans="2:3" x14ac:dyDescent="0.25">
      <c r="B6914" s="294">
        <v>6849</v>
      </c>
      <c r="C6914" s="295">
        <v>163.55305381632752</v>
      </c>
    </row>
    <row r="6915" spans="2:3" x14ac:dyDescent="0.25">
      <c r="B6915" s="294">
        <v>6850</v>
      </c>
      <c r="C6915" s="295">
        <v>127.37802082458229</v>
      </c>
    </row>
    <row r="6916" spans="2:3" x14ac:dyDescent="0.25">
      <c r="B6916" s="294">
        <v>6851</v>
      </c>
      <c r="C6916" s="295">
        <v>117.96513164823179</v>
      </c>
    </row>
    <row r="6917" spans="2:3" x14ac:dyDescent="0.25">
      <c r="B6917" s="294">
        <v>6852</v>
      </c>
      <c r="C6917" s="295">
        <v>143.60185049752371</v>
      </c>
    </row>
    <row r="6918" spans="2:3" x14ac:dyDescent="0.25">
      <c r="B6918" s="294">
        <v>6853</v>
      </c>
      <c r="C6918" s="295">
        <v>138.08057534704022</v>
      </c>
    </row>
    <row r="6919" spans="2:3" x14ac:dyDescent="0.25">
      <c r="B6919" s="294">
        <v>6854</v>
      </c>
      <c r="C6919" s="295">
        <v>150.62974991681028</v>
      </c>
    </row>
    <row r="6920" spans="2:3" x14ac:dyDescent="0.25">
      <c r="B6920" s="294">
        <v>6855</v>
      </c>
      <c r="C6920" s="295">
        <v>72.401068405987544</v>
      </c>
    </row>
    <row r="6921" spans="2:3" x14ac:dyDescent="0.25">
      <c r="B6921" s="294">
        <v>6856</v>
      </c>
      <c r="C6921" s="295">
        <v>112.46007766976673</v>
      </c>
    </row>
    <row r="6922" spans="2:3" x14ac:dyDescent="0.25">
      <c r="B6922" s="294">
        <v>6857</v>
      </c>
      <c r="C6922" s="295">
        <v>119.31094917372454</v>
      </c>
    </row>
    <row r="6923" spans="2:3" x14ac:dyDescent="0.25">
      <c r="B6923" s="294">
        <v>6858</v>
      </c>
      <c r="C6923" s="295">
        <v>122.58307071298941</v>
      </c>
    </row>
    <row r="6924" spans="2:3" x14ac:dyDescent="0.25">
      <c r="B6924" s="294">
        <v>6859</v>
      </c>
      <c r="C6924" s="295">
        <v>174.30196494643178</v>
      </c>
    </row>
    <row r="6925" spans="2:3" x14ac:dyDescent="0.25">
      <c r="B6925" s="294">
        <v>6860</v>
      </c>
      <c r="C6925" s="295">
        <v>80.685005637499529</v>
      </c>
    </row>
    <row r="6926" spans="2:3" x14ac:dyDescent="0.25">
      <c r="B6926" s="294">
        <v>6861</v>
      </c>
      <c r="C6926" s="295">
        <v>91.85371387583703</v>
      </c>
    </row>
    <row r="6927" spans="2:3" x14ac:dyDescent="0.25">
      <c r="B6927" s="294">
        <v>6862</v>
      </c>
      <c r="C6927" s="295">
        <v>101.38884738704536</v>
      </c>
    </row>
    <row r="6928" spans="2:3" x14ac:dyDescent="0.25">
      <c r="B6928" s="294">
        <v>6863</v>
      </c>
      <c r="C6928" s="295">
        <v>113.51141654843988</v>
      </c>
    </row>
    <row r="6929" spans="2:3" x14ac:dyDescent="0.25">
      <c r="B6929" s="294">
        <v>6864</v>
      </c>
      <c r="C6929" s="295">
        <v>95.196182198234027</v>
      </c>
    </row>
    <row r="6930" spans="2:3" x14ac:dyDescent="0.25">
      <c r="B6930" s="294">
        <v>6865</v>
      </c>
      <c r="C6930" s="295">
        <v>181.46489210418315</v>
      </c>
    </row>
    <row r="6931" spans="2:3" x14ac:dyDescent="0.25">
      <c r="B6931" s="294">
        <v>6866</v>
      </c>
      <c r="C6931" s="295">
        <v>121.30587134220565</v>
      </c>
    </row>
    <row r="6932" spans="2:3" x14ac:dyDescent="0.25">
      <c r="B6932" s="294">
        <v>6867</v>
      </c>
      <c r="C6932" s="295">
        <v>177.60695272140771</v>
      </c>
    </row>
    <row r="6933" spans="2:3" x14ac:dyDescent="0.25">
      <c r="B6933" s="294">
        <v>6868</v>
      </c>
      <c r="C6933" s="295">
        <v>122.96855819837818</v>
      </c>
    </row>
    <row r="6934" spans="2:3" x14ac:dyDescent="0.25">
      <c r="B6934" s="294">
        <v>6869</v>
      </c>
      <c r="C6934" s="295">
        <v>109.72019094596021</v>
      </c>
    </row>
    <row r="6935" spans="2:3" x14ac:dyDescent="0.25">
      <c r="B6935" s="294">
        <v>6870</v>
      </c>
      <c r="C6935" s="295">
        <v>146.55597188650074</v>
      </c>
    </row>
    <row r="6936" spans="2:3" x14ac:dyDescent="0.25">
      <c r="B6936" s="294">
        <v>6871</v>
      </c>
      <c r="C6936" s="295">
        <v>110.37400331486654</v>
      </c>
    </row>
    <row r="6937" spans="2:3" x14ac:dyDescent="0.25">
      <c r="B6937" s="294">
        <v>6872</v>
      </c>
      <c r="C6937" s="295">
        <v>123.40833245678786</v>
      </c>
    </row>
    <row r="6938" spans="2:3" x14ac:dyDescent="0.25">
      <c r="B6938" s="294">
        <v>6873</v>
      </c>
      <c r="C6938" s="295">
        <v>150.64867205063743</v>
      </c>
    </row>
    <row r="6939" spans="2:3" x14ac:dyDescent="0.25">
      <c r="B6939" s="294">
        <v>6874</v>
      </c>
      <c r="C6939" s="295">
        <v>108.92834320361119</v>
      </c>
    </row>
    <row r="6940" spans="2:3" x14ac:dyDescent="0.25">
      <c r="B6940" s="294">
        <v>6875</v>
      </c>
      <c r="C6940" s="295">
        <v>170.35596749337043</v>
      </c>
    </row>
    <row r="6941" spans="2:3" x14ac:dyDescent="0.25">
      <c r="B6941" s="294">
        <v>6876</v>
      </c>
      <c r="C6941" s="295">
        <v>136.50357741606814</v>
      </c>
    </row>
    <row r="6942" spans="2:3" x14ac:dyDescent="0.25">
      <c r="B6942" s="294">
        <v>6877</v>
      </c>
      <c r="C6942" s="295">
        <v>202.2142130087276</v>
      </c>
    </row>
    <row r="6943" spans="2:3" x14ac:dyDescent="0.25">
      <c r="B6943" s="294">
        <v>6878</v>
      </c>
      <c r="C6943" s="295">
        <v>130.45586386677058</v>
      </c>
    </row>
    <row r="6944" spans="2:3" x14ac:dyDescent="0.25">
      <c r="B6944" s="294">
        <v>6879</v>
      </c>
      <c r="C6944" s="295">
        <v>93.682130318958855</v>
      </c>
    </row>
    <row r="6945" spans="2:3" x14ac:dyDescent="0.25">
      <c r="B6945" s="294">
        <v>6880</v>
      </c>
      <c r="C6945" s="295">
        <v>110.12401580059418</v>
      </c>
    </row>
    <row r="6946" spans="2:3" x14ac:dyDescent="0.25">
      <c r="B6946" s="294">
        <v>6881</v>
      </c>
      <c r="C6946" s="295">
        <v>120.74016807172237</v>
      </c>
    </row>
    <row r="6947" spans="2:3" x14ac:dyDescent="0.25">
      <c r="B6947" s="294">
        <v>6882</v>
      </c>
      <c r="C6947" s="295">
        <v>182.89028363467048</v>
      </c>
    </row>
    <row r="6948" spans="2:3" x14ac:dyDescent="0.25">
      <c r="B6948" s="294">
        <v>6883</v>
      </c>
      <c r="C6948" s="295">
        <v>106.4350104589988</v>
      </c>
    </row>
    <row r="6949" spans="2:3" x14ac:dyDescent="0.25">
      <c r="B6949" s="294">
        <v>6884</v>
      </c>
      <c r="C6949" s="295">
        <v>160.4514793943377</v>
      </c>
    </row>
    <row r="6950" spans="2:3" x14ac:dyDescent="0.25">
      <c r="B6950" s="294">
        <v>6885</v>
      </c>
      <c r="C6950" s="295">
        <v>142.95389345505083</v>
      </c>
    </row>
    <row r="6951" spans="2:3" x14ac:dyDescent="0.25">
      <c r="B6951" s="294">
        <v>6886</v>
      </c>
      <c r="C6951" s="295">
        <v>116.2977242239065</v>
      </c>
    </row>
    <row r="6952" spans="2:3" x14ac:dyDescent="0.25">
      <c r="B6952" s="294">
        <v>6887</v>
      </c>
      <c r="C6952" s="295">
        <v>128.15412895439266</v>
      </c>
    </row>
    <row r="6953" spans="2:3" x14ac:dyDescent="0.25">
      <c r="B6953" s="294">
        <v>6888</v>
      </c>
      <c r="C6953" s="295">
        <v>81.759903499418144</v>
      </c>
    </row>
    <row r="6954" spans="2:3" x14ac:dyDescent="0.25">
      <c r="B6954" s="294">
        <v>6889</v>
      </c>
      <c r="C6954" s="295">
        <v>99.10789212566641</v>
      </c>
    </row>
    <row r="6955" spans="2:3" x14ac:dyDescent="0.25">
      <c r="B6955" s="294">
        <v>6890</v>
      </c>
      <c r="C6955" s="295">
        <v>127.6944534166732</v>
      </c>
    </row>
    <row r="6956" spans="2:3" x14ac:dyDescent="0.25">
      <c r="B6956" s="294">
        <v>6891</v>
      </c>
      <c r="C6956" s="295">
        <v>145.40727897687472</v>
      </c>
    </row>
    <row r="6957" spans="2:3" x14ac:dyDescent="0.25">
      <c r="B6957" s="294">
        <v>6892</v>
      </c>
      <c r="C6957" s="295">
        <v>192.34469867804938</v>
      </c>
    </row>
    <row r="6958" spans="2:3" x14ac:dyDescent="0.25">
      <c r="B6958" s="294">
        <v>6893</v>
      </c>
      <c r="C6958" s="295">
        <v>102.93750992317712</v>
      </c>
    </row>
    <row r="6959" spans="2:3" x14ac:dyDescent="0.25">
      <c r="B6959" s="294">
        <v>6894</v>
      </c>
      <c r="C6959" s="295">
        <v>160.62738889586473</v>
      </c>
    </row>
    <row r="6960" spans="2:3" x14ac:dyDescent="0.25">
      <c r="B6960" s="294">
        <v>6895</v>
      </c>
      <c r="C6960" s="295">
        <v>176.42603289828219</v>
      </c>
    </row>
    <row r="6961" spans="2:3" x14ac:dyDescent="0.25">
      <c r="B6961" s="294">
        <v>6896</v>
      </c>
      <c r="C6961" s="295">
        <v>107.81240119043999</v>
      </c>
    </row>
    <row r="6962" spans="2:3" x14ac:dyDescent="0.25">
      <c r="B6962" s="294">
        <v>6897</v>
      </c>
      <c r="C6962" s="295">
        <v>128.9141366940928</v>
      </c>
    </row>
    <row r="6963" spans="2:3" x14ac:dyDescent="0.25">
      <c r="B6963" s="294">
        <v>6898</v>
      </c>
      <c r="C6963" s="295">
        <v>158.22557163643464</v>
      </c>
    </row>
    <row r="6964" spans="2:3" x14ac:dyDescent="0.25">
      <c r="B6964" s="294">
        <v>6899</v>
      </c>
      <c r="C6964" s="295">
        <v>134.83112365932652</v>
      </c>
    </row>
    <row r="6965" spans="2:3" x14ac:dyDescent="0.25">
      <c r="B6965" s="294">
        <v>6900</v>
      </c>
      <c r="C6965" s="295">
        <v>73.189314073480716</v>
      </c>
    </row>
    <row r="6966" spans="2:3" x14ac:dyDescent="0.25">
      <c r="B6966" s="294">
        <v>6901</v>
      </c>
      <c r="C6966" s="295">
        <v>132.11784890730317</v>
      </c>
    </row>
    <row r="6967" spans="2:3" x14ac:dyDescent="0.25">
      <c r="B6967" s="294">
        <v>6902</v>
      </c>
      <c r="C6967" s="295">
        <v>163.07586543927644</v>
      </c>
    </row>
    <row r="6968" spans="2:3" x14ac:dyDescent="0.25">
      <c r="B6968" s="294">
        <v>6903</v>
      </c>
      <c r="C6968" s="295">
        <v>102.92401790179176</v>
      </c>
    </row>
    <row r="6969" spans="2:3" x14ac:dyDescent="0.25">
      <c r="B6969" s="294">
        <v>6904</v>
      </c>
      <c r="C6969" s="295">
        <v>185.97903202108347</v>
      </c>
    </row>
    <row r="6970" spans="2:3" x14ac:dyDescent="0.25">
      <c r="B6970" s="294">
        <v>6905</v>
      </c>
      <c r="C6970" s="295">
        <v>122.37135533684079</v>
      </c>
    </row>
    <row r="6971" spans="2:3" x14ac:dyDescent="0.25">
      <c r="B6971" s="294">
        <v>6906</v>
      </c>
      <c r="C6971" s="295">
        <v>146.94747783323987</v>
      </c>
    </row>
    <row r="6972" spans="2:3" x14ac:dyDescent="0.25">
      <c r="B6972" s="294">
        <v>6907</v>
      </c>
      <c r="C6972" s="295">
        <v>122.97255792353693</v>
      </c>
    </row>
    <row r="6973" spans="2:3" x14ac:dyDescent="0.25">
      <c r="B6973" s="294">
        <v>6908</v>
      </c>
      <c r="C6973" s="295">
        <v>141.95868402093825</v>
      </c>
    </row>
    <row r="6974" spans="2:3" x14ac:dyDescent="0.25">
      <c r="B6974" s="294">
        <v>6909</v>
      </c>
      <c r="C6974" s="295">
        <v>154.41268361768942</v>
      </c>
    </row>
    <row r="6975" spans="2:3" x14ac:dyDescent="0.25">
      <c r="B6975" s="294">
        <v>6910</v>
      </c>
      <c r="C6975" s="295">
        <v>176.53161197932985</v>
      </c>
    </row>
    <row r="6976" spans="2:3" x14ac:dyDescent="0.25">
      <c r="B6976" s="294">
        <v>6911</v>
      </c>
      <c r="C6976" s="295">
        <v>125.78152060424826</v>
      </c>
    </row>
    <row r="6977" spans="2:3" x14ac:dyDescent="0.25">
      <c r="B6977" s="294">
        <v>6912</v>
      </c>
      <c r="C6977" s="295">
        <v>94.303502267883943</v>
      </c>
    </row>
    <row r="6978" spans="2:3" x14ac:dyDescent="0.25">
      <c r="B6978" s="294">
        <v>6913</v>
      </c>
      <c r="C6978" s="295">
        <v>129.39758224377601</v>
      </c>
    </row>
    <row r="6979" spans="2:3" x14ac:dyDescent="0.25">
      <c r="B6979" s="294">
        <v>6914</v>
      </c>
      <c r="C6979" s="295">
        <v>120.28398402708511</v>
      </c>
    </row>
    <row r="6980" spans="2:3" x14ac:dyDescent="0.25">
      <c r="B6980" s="294">
        <v>6915</v>
      </c>
      <c r="C6980" s="295">
        <v>130.86049287899695</v>
      </c>
    </row>
    <row r="6981" spans="2:3" x14ac:dyDescent="0.25">
      <c r="B6981" s="294">
        <v>6916</v>
      </c>
      <c r="C6981" s="295">
        <v>132.60063885575113</v>
      </c>
    </row>
    <row r="6982" spans="2:3" x14ac:dyDescent="0.25">
      <c r="B6982" s="294">
        <v>6917</v>
      </c>
      <c r="C6982" s="295">
        <v>207.52848505438789</v>
      </c>
    </row>
    <row r="6983" spans="2:3" x14ac:dyDescent="0.25">
      <c r="B6983" s="294">
        <v>6918</v>
      </c>
      <c r="C6983" s="295">
        <v>117.646167397787</v>
      </c>
    </row>
    <row r="6984" spans="2:3" x14ac:dyDescent="0.25">
      <c r="B6984" s="294">
        <v>6919</v>
      </c>
      <c r="C6984" s="295">
        <v>132.68343609820204</v>
      </c>
    </row>
    <row r="6985" spans="2:3" x14ac:dyDescent="0.25">
      <c r="B6985" s="294">
        <v>6920</v>
      </c>
      <c r="C6985" s="295">
        <v>109.99611179156558</v>
      </c>
    </row>
    <row r="6986" spans="2:3" x14ac:dyDescent="0.25">
      <c r="B6986" s="294">
        <v>6921</v>
      </c>
      <c r="C6986" s="295">
        <v>137.83908020835534</v>
      </c>
    </row>
    <row r="6987" spans="2:3" x14ac:dyDescent="0.25">
      <c r="B6987" s="294">
        <v>6922</v>
      </c>
      <c r="C6987" s="295">
        <v>127.20798064955714</v>
      </c>
    </row>
    <row r="6988" spans="2:3" x14ac:dyDescent="0.25">
      <c r="B6988" s="294">
        <v>6923</v>
      </c>
      <c r="C6988" s="295">
        <v>111.27778407004044</v>
      </c>
    </row>
    <row r="6989" spans="2:3" x14ac:dyDescent="0.25">
      <c r="B6989" s="294">
        <v>6924</v>
      </c>
      <c r="C6989" s="295">
        <v>120.44000720263382</v>
      </c>
    </row>
    <row r="6990" spans="2:3" x14ac:dyDescent="0.25">
      <c r="B6990" s="294">
        <v>6925</v>
      </c>
      <c r="C6990" s="295">
        <v>128.51413552229343</v>
      </c>
    </row>
    <row r="6991" spans="2:3" x14ac:dyDescent="0.25">
      <c r="B6991" s="294">
        <v>6926</v>
      </c>
      <c r="C6991" s="295">
        <v>119.99613416643859</v>
      </c>
    </row>
    <row r="6992" spans="2:3" x14ac:dyDescent="0.25">
      <c r="B6992" s="294">
        <v>6927</v>
      </c>
      <c r="C6992" s="295">
        <v>166.11673217023832</v>
      </c>
    </row>
    <row r="6993" spans="2:3" x14ac:dyDescent="0.25">
      <c r="B6993" s="294">
        <v>6928</v>
      </c>
      <c r="C6993" s="295">
        <v>169.71124805386646</v>
      </c>
    </row>
    <row r="6994" spans="2:3" x14ac:dyDescent="0.25">
      <c r="B6994" s="294">
        <v>6929</v>
      </c>
      <c r="C6994" s="295">
        <v>143.83066820192772</v>
      </c>
    </row>
    <row r="6995" spans="2:3" x14ac:dyDescent="0.25">
      <c r="B6995" s="294">
        <v>6930</v>
      </c>
      <c r="C6995" s="295">
        <v>69.204292075351077</v>
      </c>
    </row>
    <row r="6996" spans="2:3" x14ac:dyDescent="0.25">
      <c r="B6996" s="294">
        <v>6931</v>
      </c>
      <c r="C6996" s="295">
        <v>162.93215514738063</v>
      </c>
    </row>
    <row r="6997" spans="2:3" x14ac:dyDescent="0.25">
      <c r="B6997" s="294">
        <v>6932</v>
      </c>
      <c r="C6997" s="295">
        <v>203.534189850806</v>
      </c>
    </row>
    <row r="6998" spans="2:3" x14ac:dyDescent="0.25">
      <c r="B6998" s="294">
        <v>6933</v>
      </c>
      <c r="C6998" s="295">
        <v>86.21749783738413</v>
      </c>
    </row>
    <row r="6999" spans="2:3" x14ac:dyDescent="0.25">
      <c r="B6999" s="294">
        <v>6934</v>
      </c>
      <c r="C6999" s="295">
        <v>115.75146037174841</v>
      </c>
    </row>
    <row r="7000" spans="2:3" x14ac:dyDescent="0.25">
      <c r="B7000" s="294">
        <v>6935</v>
      </c>
      <c r="C7000" s="295">
        <v>134.43137633006506</v>
      </c>
    </row>
    <row r="7001" spans="2:3" x14ac:dyDescent="0.25">
      <c r="B7001" s="294">
        <v>6936</v>
      </c>
      <c r="C7001" s="295">
        <v>104.82086211719874</v>
      </c>
    </row>
    <row r="7002" spans="2:3" x14ac:dyDescent="0.25">
      <c r="B7002" s="294">
        <v>6937</v>
      </c>
      <c r="C7002" s="295">
        <v>177.3488995040365</v>
      </c>
    </row>
    <row r="7003" spans="2:3" x14ac:dyDescent="0.25">
      <c r="B7003" s="294">
        <v>6938</v>
      </c>
      <c r="C7003" s="295">
        <v>177.42460829173922</v>
      </c>
    </row>
    <row r="7004" spans="2:3" x14ac:dyDescent="0.25">
      <c r="B7004" s="294">
        <v>6939</v>
      </c>
      <c r="C7004" s="295">
        <v>154.96346150836234</v>
      </c>
    </row>
    <row r="7005" spans="2:3" x14ac:dyDescent="0.25">
      <c r="B7005" s="294">
        <v>6940</v>
      </c>
      <c r="C7005" s="295">
        <v>120.54541361905513</v>
      </c>
    </row>
    <row r="7006" spans="2:3" x14ac:dyDescent="0.25">
      <c r="B7006" s="294">
        <v>6941</v>
      </c>
      <c r="C7006" s="295">
        <v>165.15400620494296</v>
      </c>
    </row>
    <row r="7007" spans="2:3" x14ac:dyDescent="0.25">
      <c r="B7007" s="294">
        <v>6942</v>
      </c>
      <c r="C7007" s="295">
        <v>141.32556761890712</v>
      </c>
    </row>
    <row r="7008" spans="2:3" x14ac:dyDescent="0.25">
      <c r="B7008" s="294">
        <v>6943</v>
      </c>
      <c r="C7008" s="295">
        <v>129.87047409773083</v>
      </c>
    </row>
    <row r="7009" spans="2:3" x14ac:dyDescent="0.25">
      <c r="B7009" s="294">
        <v>6944</v>
      </c>
      <c r="C7009" s="295">
        <v>86.191860464888052</v>
      </c>
    </row>
    <row r="7010" spans="2:3" x14ac:dyDescent="0.25">
      <c r="B7010" s="294">
        <v>6945</v>
      </c>
      <c r="C7010" s="295">
        <v>118.83400113197638</v>
      </c>
    </row>
    <row r="7011" spans="2:3" x14ac:dyDescent="0.25">
      <c r="B7011" s="294">
        <v>6946</v>
      </c>
      <c r="C7011" s="295">
        <v>90.543101974540122</v>
      </c>
    </row>
    <row r="7012" spans="2:3" x14ac:dyDescent="0.25">
      <c r="B7012" s="294">
        <v>6947</v>
      </c>
      <c r="C7012" s="295">
        <v>124.15825980943939</v>
      </c>
    </row>
    <row r="7013" spans="2:3" x14ac:dyDescent="0.25">
      <c r="B7013" s="294">
        <v>6948</v>
      </c>
      <c r="C7013" s="295">
        <v>187.34113765071999</v>
      </c>
    </row>
    <row r="7014" spans="2:3" x14ac:dyDescent="0.25">
      <c r="B7014" s="294">
        <v>6949</v>
      </c>
      <c r="C7014" s="295">
        <v>140.6225807931516</v>
      </c>
    </row>
    <row r="7015" spans="2:3" x14ac:dyDescent="0.25">
      <c r="B7015" s="294">
        <v>6950</v>
      </c>
      <c r="C7015" s="295">
        <v>90.15699480350338</v>
      </c>
    </row>
    <row r="7016" spans="2:3" x14ac:dyDescent="0.25">
      <c r="B7016" s="294">
        <v>6951</v>
      </c>
      <c r="C7016" s="295">
        <v>133.90192974943838</v>
      </c>
    </row>
    <row r="7017" spans="2:3" x14ac:dyDescent="0.25">
      <c r="B7017" s="294">
        <v>6952</v>
      </c>
      <c r="C7017" s="295">
        <v>161.2665630913915</v>
      </c>
    </row>
    <row r="7018" spans="2:3" x14ac:dyDescent="0.25">
      <c r="B7018" s="294">
        <v>6953</v>
      </c>
      <c r="C7018" s="295">
        <v>135.94083408608199</v>
      </c>
    </row>
    <row r="7019" spans="2:3" x14ac:dyDescent="0.25">
      <c r="B7019" s="294">
        <v>6954</v>
      </c>
      <c r="C7019" s="295">
        <v>138.33526143221366</v>
      </c>
    </row>
    <row r="7020" spans="2:3" x14ac:dyDescent="0.25">
      <c r="B7020" s="294">
        <v>6955</v>
      </c>
      <c r="C7020" s="295">
        <v>190.66288153746507</v>
      </c>
    </row>
    <row r="7021" spans="2:3" x14ac:dyDescent="0.25">
      <c r="B7021" s="294">
        <v>6956</v>
      </c>
      <c r="C7021" s="295">
        <v>138.91887778015854</v>
      </c>
    </row>
    <row r="7022" spans="2:3" x14ac:dyDescent="0.25">
      <c r="B7022" s="294">
        <v>6957</v>
      </c>
      <c r="C7022" s="295">
        <v>177.6324212683416</v>
      </c>
    </row>
    <row r="7023" spans="2:3" x14ac:dyDescent="0.25">
      <c r="B7023" s="294">
        <v>6958</v>
      </c>
      <c r="C7023" s="295">
        <v>141.8045833259493</v>
      </c>
    </row>
    <row r="7024" spans="2:3" x14ac:dyDescent="0.25">
      <c r="B7024" s="294">
        <v>6959</v>
      </c>
      <c r="C7024" s="295">
        <v>130.23986907732819</v>
      </c>
    </row>
    <row r="7025" spans="2:3" x14ac:dyDescent="0.25">
      <c r="B7025" s="294">
        <v>6960</v>
      </c>
      <c r="C7025" s="295">
        <v>123.38128106830541</v>
      </c>
    </row>
    <row r="7026" spans="2:3" x14ac:dyDescent="0.25">
      <c r="B7026" s="294">
        <v>6961</v>
      </c>
      <c r="C7026" s="295">
        <v>128.88932240515356</v>
      </c>
    </row>
    <row r="7027" spans="2:3" x14ac:dyDescent="0.25">
      <c r="B7027" s="294">
        <v>6962</v>
      </c>
      <c r="C7027" s="295">
        <v>104.73266704063711</v>
      </c>
    </row>
    <row r="7028" spans="2:3" x14ac:dyDescent="0.25">
      <c r="B7028" s="294">
        <v>6963</v>
      </c>
      <c r="C7028" s="295">
        <v>182.30598851408206</v>
      </c>
    </row>
    <row r="7029" spans="2:3" x14ac:dyDescent="0.25">
      <c r="B7029" s="294">
        <v>6964</v>
      </c>
      <c r="C7029" s="295">
        <v>112.27621165252434</v>
      </c>
    </row>
    <row r="7030" spans="2:3" x14ac:dyDescent="0.25">
      <c r="B7030" s="294">
        <v>6965</v>
      </c>
      <c r="C7030" s="295">
        <v>114.8088806132989</v>
      </c>
    </row>
    <row r="7031" spans="2:3" x14ac:dyDescent="0.25">
      <c r="B7031" s="294">
        <v>6966</v>
      </c>
      <c r="C7031" s="295">
        <v>109.55862512549943</v>
      </c>
    </row>
    <row r="7032" spans="2:3" x14ac:dyDescent="0.25">
      <c r="B7032" s="294">
        <v>6967</v>
      </c>
      <c r="C7032" s="295">
        <v>148.6158523404637</v>
      </c>
    </row>
    <row r="7033" spans="2:3" x14ac:dyDescent="0.25">
      <c r="B7033" s="294">
        <v>6968</v>
      </c>
      <c r="C7033" s="295">
        <v>164.27179926827478</v>
      </c>
    </row>
    <row r="7034" spans="2:3" x14ac:dyDescent="0.25">
      <c r="B7034" s="294">
        <v>6969</v>
      </c>
      <c r="C7034" s="295">
        <v>180.28897962957475</v>
      </c>
    </row>
    <row r="7035" spans="2:3" x14ac:dyDescent="0.25">
      <c r="B7035" s="294">
        <v>6970</v>
      </c>
      <c r="C7035" s="295">
        <v>110.17216508517289</v>
      </c>
    </row>
    <row r="7036" spans="2:3" x14ac:dyDescent="0.25">
      <c r="B7036" s="294">
        <v>6971</v>
      </c>
      <c r="C7036" s="295">
        <v>153.09295475637532</v>
      </c>
    </row>
    <row r="7037" spans="2:3" x14ac:dyDescent="0.25">
      <c r="B7037" s="294">
        <v>6972</v>
      </c>
      <c r="C7037" s="295">
        <v>108.1114135088751</v>
      </c>
    </row>
    <row r="7038" spans="2:3" x14ac:dyDescent="0.25">
      <c r="B7038" s="294">
        <v>6973</v>
      </c>
      <c r="C7038" s="295">
        <v>81.087823090117638</v>
      </c>
    </row>
    <row r="7039" spans="2:3" x14ac:dyDescent="0.25">
      <c r="B7039" s="294">
        <v>6974</v>
      </c>
      <c r="C7039" s="295">
        <v>137.05690338258657</v>
      </c>
    </row>
    <row r="7040" spans="2:3" x14ac:dyDescent="0.25">
      <c r="B7040" s="294">
        <v>6975</v>
      </c>
      <c r="C7040" s="295">
        <v>147.04605470433211</v>
      </c>
    </row>
    <row r="7041" spans="2:3" x14ac:dyDescent="0.25">
      <c r="B7041" s="294">
        <v>6976</v>
      </c>
      <c r="C7041" s="295">
        <v>122.36353202145526</v>
      </c>
    </row>
    <row r="7042" spans="2:3" x14ac:dyDescent="0.25">
      <c r="B7042" s="294">
        <v>6977</v>
      </c>
      <c r="C7042" s="295">
        <v>108.52156533533679</v>
      </c>
    </row>
    <row r="7043" spans="2:3" x14ac:dyDescent="0.25">
      <c r="B7043" s="294">
        <v>6978</v>
      </c>
      <c r="C7043" s="295">
        <v>201.34024379577792</v>
      </c>
    </row>
    <row r="7044" spans="2:3" x14ac:dyDescent="0.25">
      <c r="B7044" s="294">
        <v>6979</v>
      </c>
      <c r="C7044" s="295">
        <v>80.223512875162442</v>
      </c>
    </row>
    <row r="7045" spans="2:3" x14ac:dyDescent="0.25">
      <c r="B7045" s="294">
        <v>6980</v>
      </c>
      <c r="C7045" s="295">
        <v>108.6640767330891</v>
      </c>
    </row>
    <row r="7046" spans="2:3" x14ac:dyDescent="0.25">
      <c r="B7046" s="294">
        <v>6981</v>
      </c>
      <c r="C7046" s="295">
        <v>136.15354084269285</v>
      </c>
    </row>
    <row r="7047" spans="2:3" x14ac:dyDescent="0.25">
      <c r="B7047" s="294">
        <v>6982</v>
      </c>
      <c r="C7047" s="295">
        <v>114.66217692283115</v>
      </c>
    </row>
    <row r="7048" spans="2:3" x14ac:dyDescent="0.25">
      <c r="B7048" s="294">
        <v>6983</v>
      </c>
      <c r="C7048" s="295">
        <v>143.40953713884161</v>
      </c>
    </row>
    <row r="7049" spans="2:3" x14ac:dyDescent="0.25">
      <c r="B7049" s="294">
        <v>6984</v>
      </c>
      <c r="C7049" s="295">
        <v>127.79532888109306</v>
      </c>
    </row>
    <row r="7050" spans="2:3" x14ac:dyDescent="0.25">
      <c r="B7050" s="294">
        <v>6985</v>
      </c>
      <c r="C7050" s="295">
        <v>129.56224807899139</v>
      </c>
    </row>
    <row r="7051" spans="2:3" x14ac:dyDescent="0.25">
      <c r="B7051" s="294">
        <v>6986</v>
      </c>
      <c r="C7051" s="295">
        <v>77.396903048344925</v>
      </c>
    </row>
    <row r="7052" spans="2:3" x14ac:dyDescent="0.25">
      <c r="B7052" s="294">
        <v>6987</v>
      </c>
      <c r="C7052" s="295">
        <v>119.15524073183251</v>
      </c>
    </row>
    <row r="7053" spans="2:3" x14ac:dyDescent="0.25">
      <c r="B7053" s="294">
        <v>6988</v>
      </c>
      <c r="C7053" s="295">
        <v>84.40527028666466</v>
      </c>
    </row>
    <row r="7054" spans="2:3" x14ac:dyDescent="0.25">
      <c r="B7054" s="294">
        <v>6989</v>
      </c>
      <c r="C7054" s="295">
        <v>192.0825840588617</v>
      </c>
    </row>
    <row r="7055" spans="2:3" x14ac:dyDescent="0.25">
      <c r="B7055" s="294">
        <v>6990</v>
      </c>
      <c r="C7055" s="295">
        <v>196.08919716953693</v>
      </c>
    </row>
    <row r="7056" spans="2:3" x14ac:dyDescent="0.25">
      <c r="B7056" s="294">
        <v>6991</v>
      </c>
      <c r="C7056" s="295">
        <v>150.89800412491587</v>
      </c>
    </row>
    <row r="7057" spans="2:3" x14ac:dyDescent="0.25">
      <c r="B7057" s="294">
        <v>6992</v>
      </c>
      <c r="C7057" s="295">
        <v>172.68522282836477</v>
      </c>
    </row>
    <row r="7058" spans="2:3" x14ac:dyDescent="0.25">
      <c r="B7058" s="294">
        <v>6993</v>
      </c>
      <c r="C7058" s="295">
        <v>89.229450058897299</v>
      </c>
    </row>
    <row r="7059" spans="2:3" x14ac:dyDescent="0.25">
      <c r="B7059" s="294">
        <v>6994</v>
      </c>
      <c r="C7059" s="295">
        <v>142.6422817537364</v>
      </c>
    </row>
    <row r="7060" spans="2:3" x14ac:dyDescent="0.25">
      <c r="B7060" s="294">
        <v>6995</v>
      </c>
      <c r="C7060" s="295">
        <v>119.63006752215173</v>
      </c>
    </row>
    <row r="7061" spans="2:3" x14ac:dyDescent="0.25">
      <c r="B7061" s="294">
        <v>6996</v>
      </c>
      <c r="C7061" s="295">
        <v>127.53570557230682</v>
      </c>
    </row>
    <row r="7062" spans="2:3" x14ac:dyDescent="0.25">
      <c r="B7062" s="294">
        <v>6997</v>
      </c>
      <c r="C7062" s="295">
        <v>98.495671930058677</v>
      </c>
    </row>
    <row r="7063" spans="2:3" x14ac:dyDescent="0.25">
      <c r="B7063" s="294">
        <v>6998</v>
      </c>
      <c r="C7063" s="295">
        <v>83.988498522304909</v>
      </c>
    </row>
    <row r="7064" spans="2:3" x14ac:dyDescent="0.25">
      <c r="B7064" s="294">
        <v>6999</v>
      </c>
      <c r="C7064" s="295">
        <v>65.439834863523757</v>
      </c>
    </row>
    <row r="7065" spans="2:3" x14ac:dyDescent="0.25">
      <c r="B7065" s="294">
        <v>7000</v>
      </c>
      <c r="C7065" s="295">
        <v>146.00320579754856</v>
      </c>
    </row>
    <row r="7066" spans="2:3" x14ac:dyDescent="0.25">
      <c r="B7066" s="294">
        <v>7001</v>
      </c>
      <c r="C7066" s="295">
        <v>83.694419467366004</v>
      </c>
    </row>
    <row r="7067" spans="2:3" x14ac:dyDescent="0.25">
      <c r="B7067" s="294">
        <v>7002</v>
      </c>
      <c r="C7067" s="295">
        <v>95.776416468752444</v>
      </c>
    </row>
    <row r="7068" spans="2:3" x14ac:dyDescent="0.25">
      <c r="B7068" s="294">
        <v>7003</v>
      </c>
      <c r="C7068" s="295">
        <v>73.394959734867285</v>
      </c>
    </row>
    <row r="7069" spans="2:3" x14ac:dyDescent="0.25">
      <c r="B7069" s="294">
        <v>7004</v>
      </c>
      <c r="C7069" s="295">
        <v>83.96776604638157</v>
      </c>
    </row>
    <row r="7070" spans="2:3" x14ac:dyDescent="0.25">
      <c r="B7070" s="294">
        <v>7005</v>
      </c>
      <c r="C7070" s="295">
        <v>164.72258067723499</v>
      </c>
    </row>
    <row r="7071" spans="2:3" x14ac:dyDescent="0.25">
      <c r="B7071" s="294">
        <v>7006</v>
      </c>
      <c r="C7071" s="295">
        <v>191.26192322231452</v>
      </c>
    </row>
    <row r="7072" spans="2:3" x14ac:dyDescent="0.25">
      <c r="B7072" s="294">
        <v>7007</v>
      </c>
      <c r="C7072" s="295">
        <v>146.97439161411592</v>
      </c>
    </row>
    <row r="7073" spans="2:3" x14ac:dyDescent="0.25">
      <c r="B7073" s="294">
        <v>7008</v>
      </c>
      <c r="C7073" s="295">
        <v>106.9958491506008</v>
      </c>
    </row>
    <row r="7074" spans="2:3" x14ac:dyDescent="0.25">
      <c r="B7074" s="294">
        <v>7009</v>
      </c>
      <c r="C7074" s="295">
        <v>143.32509518017815</v>
      </c>
    </row>
    <row r="7075" spans="2:3" x14ac:dyDescent="0.25">
      <c r="B7075" s="294">
        <v>7010</v>
      </c>
      <c r="C7075" s="295">
        <v>131.09341959147233</v>
      </c>
    </row>
    <row r="7076" spans="2:3" x14ac:dyDescent="0.25">
      <c r="B7076" s="294">
        <v>7011</v>
      </c>
      <c r="C7076" s="295">
        <v>96.265577262135778</v>
      </c>
    </row>
    <row r="7077" spans="2:3" x14ac:dyDescent="0.25">
      <c r="B7077" s="294">
        <v>7012</v>
      </c>
      <c r="C7077" s="295">
        <v>128.23384598169474</v>
      </c>
    </row>
    <row r="7078" spans="2:3" x14ac:dyDescent="0.25">
      <c r="B7078" s="294">
        <v>7013</v>
      </c>
      <c r="C7078" s="295">
        <v>90.623694883709589</v>
      </c>
    </row>
    <row r="7079" spans="2:3" x14ac:dyDescent="0.25">
      <c r="B7079" s="294">
        <v>7014</v>
      </c>
      <c r="C7079" s="295">
        <v>121.44803463886684</v>
      </c>
    </row>
    <row r="7080" spans="2:3" x14ac:dyDescent="0.25">
      <c r="B7080" s="294">
        <v>7015</v>
      </c>
      <c r="C7080" s="295">
        <v>119.80562726736359</v>
      </c>
    </row>
    <row r="7081" spans="2:3" x14ac:dyDescent="0.25">
      <c r="B7081" s="294">
        <v>7016</v>
      </c>
      <c r="C7081" s="295">
        <v>155.06509780929679</v>
      </c>
    </row>
    <row r="7082" spans="2:3" x14ac:dyDescent="0.25">
      <c r="B7082" s="294">
        <v>7017</v>
      </c>
      <c r="C7082" s="295">
        <v>165.34814678088782</v>
      </c>
    </row>
    <row r="7083" spans="2:3" x14ac:dyDescent="0.25">
      <c r="B7083" s="294">
        <v>7018</v>
      </c>
      <c r="C7083" s="295">
        <v>164.61884427545624</v>
      </c>
    </row>
    <row r="7084" spans="2:3" x14ac:dyDescent="0.25">
      <c r="B7084" s="294">
        <v>7019</v>
      </c>
      <c r="C7084" s="295">
        <v>127.84973886246985</v>
      </c>
    </row>
    <row r="7085" spans="2:3" x14ac:dyDescent="0.25">
      <c r="B7085" s="294">
        <v>7020</v>
      </c>
      <c r="C7085" s="295">
        <v>79.076727609101951</v>
      </c>
    </row>
    <row r="7086" spans="2:3" x14ac:dyDescent="0.25">
      <c r="B7086" s="294">
        <v>7021</v>
      </c>
      <c r="C7086" s="295">
        <v>159.30925994580144</v>
      </c>
    </row>
    <row r="7087" spans="2:3" x14ac:dyDescent="0.25">
      <c r="B7087" s="294">
        <v>7022</v>
      </c>
      <c r="C7087" s="295">
        <v>118.09484887661139</v>
      </c>
    </row>
    <row r="7088" spans="2:3" x14ac:dyDescent="0.25">
      <c r="B7088" s="294">
        <v>7023</v>
      </c>
      <c r="C7088" s="295">
        <v>153.427087942149</v>
      </c>
    </row>
    <row r="7089" spans="2:3" x14ac:dyDescent="0.25">
      <c r="B7089" s="294">
        <v>7024</v>
      </c>
      <c r="C7089" s="295">
        <v>132.04647956606848</v>
      </c>
    </row>
    <row r="7090" spans="2:3" x14ac:dyDescent="0.25">
      <c r="B7090" s="294">
        <v>7025</v>
      </c>
      <c r="C7090" s="295">
        <v>132.14636757797797</v>
      </c>
    </row>
    <row r="7091" spans="2:3" x14ac:dyDescent="0.25">
      <c r="B7091" s="294">
        <v>7026</v>
      </c>
      <c r="C7091" s="295">
        <v>111.69070890579209</v>
      </c>
    </row>
    <row r="7092" spans="2:3" x14ac:dyDescent="0.25">
      <c r="B7092" s="294">
        <v>7027</v>
      </c>
      <c r="C7092" s="295">
        <v>92.120551473080269</v>
      </c>
    </row>
    <row r="7093" spans="2:3" x14ac:dyDescent="0.25">
      <c r="B7093" s="294">
        <v>7028</v>
      </c>
      <c r="C7093" s="295">
        <v>127.12590945165786</v>
      </c>
    </row>
    <row r="7094" spans="2:3" x14ac:dyDescent="0.25">
      <c r="B7094" s="294">
        <v>7029</v>
      </c>
      <c r="C7094" s="295">
        <v>154.24275057468606</v>
      </c>
    </row>
    <row r="7095" spans="2:3" x14ac:dyDescent="0.25">
      <c r="B7095" s="294">
        <v>7030</v>
      </c>
      <c r="C7095" s="295">
        <v>67.774810571900431</v>
      </c>
    </row>
    <row r="7096" spans="2:3" x14ac:dyDescent="0.25">
      <c r="B7096" s="294">
        <v>7031</v>
      </c>
      <c r="C7096" s="295">
        <v>86.425245809965787</v>
      </c>
    </row>
    <row r="7097" spans="2:3" x14ac:dyDescent="0.25">
      <c r="B7097" s="294">
        <v>7032</v>
      </c>
      <c r="C7097" s="295">
        <v>96.64848277569925</v>
      </c>
    </row>
    <row r="7098" spans="2:3" x14ac:dyDescent="0.25">
      <c r="B7098" s="294">
        <v>7033</v>
      </c>
      <c r="C7098" s="295">
        <v>96.729805657051273</v>
      </c>
    </row>
    <row r="7099" spans="2:3" x14ac:dyDescent="0.25">
      <c r="B7099" s="294">
        <v>7034</v>
      </c>
      <c r="C7099" s="295">
        <v>171.80699618527052</v>
      </c>
    </row>
    <row r="7100" spans="2:3" x14ac:dyDescent="0.25">
      <c r="B7100" s="294">
        <v>7035</v>
      </c>
      <c r="C7100" s="295">
        <v>129.32515984888687</v>
      </c>
    </row>
    <row r="7101" spans="2:3" x14ac:dyDescent="0.25">
      <c r="B7101" s="294">
        <v>7036</v>
      </c>
      <c r="C7101" s="295">
        <v>107.99691166483538</v>
      </c>
    </row>
    <row r="7102" spans="2:3" x14ac:dyDescent="0.25">
      <c r="B7102" s="294">
        <v>7037</v>
      </c>
      <c r="C7102" s="295">
        <v>121.56377168646424</v>
      </c>
    </row>
    <row r="7103" spans="2:3" x14ac:dyDescent="0.25">
      <c r="B7103" s="294">
        <v>7038</v>
      </c>
      <c r="C7103" s="295">
        <v>167.88710497283654</v>
      </c>
    </row>
    <row r="7104" spans="2:3" x14ac:dyDescent="0.25">
      <c r="B7104" s="294">
        <v>7039</v>
      </c>
      <c r="C7104" s="295">
        <v>113.60472986791541</v>
      </c>
    </row>
    <row r="7105" spans="2:3" x14ac:dyDescent="0.25">
      <c r="B7105" s="294">
        <v>7040</v>
      </c>
      <c r="C7105" s="295">
        <v>86.27797442632054</v>
      </c>
    </row>
    <row r="7106" spans="2:3" x14ac:dyDescent="0.25">
      <c r="B7106" s="294">
        <v>7041</v>
      </c>
      <c r="C7106" s="295">
        <v>136.69710980812044</v>
      </c>
    </row>
    <row r="7107" spans="2:3" x14ac:dyDescent="0.25">
      <c r="B7107" s="294">
        <v>7042</v>
      </c>
      <c r="C7107" s="295">
        <v>185.26403270185671</v>
      </c>
    </row>
    <row r="7108" spans="2:3" x14ac:dyDescent="0.25">
      <c r="B7108" s="294">
        <v>7043</v>
      </c>
      <c r="C7108" s="295">
        <v>140.58523385627365</v>
      </c>
    </row>
    <row r="7109" spans="2:3" x14ac:dyDescent="0.25">
      <c r="B7109" s="294">
        <v>7044</v>
      </c>
      <c r="C7109" s="295">
        <v>119.53191410268289</v>
      </c>
    </row>
    <row r="7110" spans="2:3" x14ac:dyDescent="0.25">
      <c r="B7110" s="294">
        <v>7045</v>
      </c>
      <c r="C7110" s="295">
        <v>92.288658217923626</v>
      </c>
    </row>
    <row r="7111" spans="2:3" x14ac:dyDescent="0.25">
      <c r="B7111" s="294">
        <v>7046</v>
      </c>
      <c r="C7111" s="295">
        <v>113.80620566196043</v>
      </c>
    </row>
    <row r="7112" spans="2:3" x14ac:dyDescent="0.25">
      <c r="B7112" s="294">
        <v>7047</v>
      </c>
      <c r="C7112" s="295">
        <v>217.64852206024787</v>
      </c>
    </row>
    <row r="7113" spans="2:3" x14ac:dyDescent="0.25">
      <c r="B7113" s="294">
        <v>7048</v>
      </c>
      <c r="C7113" s="295">
        <v>136.09976726642958</v>
      </c>
    </row>
    <row r="7114" spans="2:3" x14ac:dyDescent="0.25">
      <c r="B7114" s="294">
        <v>7049</v>
      </c>
      <c r="C7114" s="295">
        <v>131.43555731077737</v>
      </c>
    </row>
    <row r="7115" spans="2:3" x14ac:dyDescent="0.25">
      <c r="B7115" s="294">
        <v>7050</v>
      </c>
      <c r="C7115" s="295">
        <v>174.86667284244331</v>
      </c>
    </row>
    <row r="7116" spans="2:3" x14ac:dyDescent="0.25">
      <c r="B7116" s="294">
        <v>7051</v>
      </c>
      <c r="C7116" s="295">
        <v>159.94995763586581</v>
      </c>
    </row>
    <row r="7117" spans="2:3" x14ac:dyDescent="0.25">
      <c r="B7117" s="294">
        <v>7052</v>
      </c>
      <c r="C7117" s="295">
        <v>138.90060202063557</v>
      </c>
    </row>
    <row r="7118" spans="2:3" x14ac:dyDescent="0.25">
      <c r="B7118" s="294">
        <v>7053</v>
      </c>
      <c r="C7118" s="295">
        <v>100.03711082398561</v>
      </c>
    </row>
    <row r="7119" spans="2:3" x14ac:dyDescent="0.25">
      <c r="B7119" s="294">
        <v>7054</v>
      </c>
      <c r="C7119" s="295">
        <v>175.91614034542292</v>
      </c>
    </row>
    <row r="7120" spans="2:3" x14ac:dyDescent="0.25">
      <c r="B7120" s="294">
        <v>7055</v>
      </c>
      <c r="C7120" s="295">
        <v>202.95436674035804</v>
      </c>
    </row>
    <row r="7121" spans="2:3" x14ac:dyDescent="0.25">
      <c r="B7121" s="294">
        <v>7056</v>
      </c>
      <c r="C7121" s="295">
        <v>121.70050790084304</v>
      </c>
    </row>
    <row r="7122" spans="2:3" x14ac:dyDescent="0.25">
      <c r="B7122" s="294">
        <v>7057</v>
      </c>
      <c r="C7122" s="295">
        <v>157.35465477964095</v>
      </c>
    </row>
    <row r="7123" spans="2:3" x14ac:dyDescent="0.25">
      <c r="B7123" s="294">
        <v>7058</v>
      </c>
      <c r="C7123" s="295">
        <v>171.11453188191115</v>
      </c>
    </row>
    <row r="7124" spans="2:3" x14ac:dyDescent="0.25">
      <c r="B7124" s="294">
        <v>7059</v>
      </c>
      <c r="C7124" s="295">
        <v>120.80819434833938</v>
      </c>
    </row>
    <row r="7125" spans="2:3" x14ac:dyDescent="0.25">
      <c r="B7125" s="294">
        <v>7060</v>
      </c>
      <c r="C7125" s="295">
        <v>91.287920212243407</v>
      </c>
    </row>
    <row r="7126" spans="2:3" x14ac:dyDescent="0.25">
      <c r="B7126" s="294">
        <v>7061</v>
      </c>
      <c r="C7126" s="295">
        <v>163.42061672928668</v>
      </c>
    </row>
    <row r="7127" spans="2:3" x14ac:dyDescent="0.25">
      <c r="B7127" s="294">
        <v>7062</v>
      </c>
      <c r="C7127" s="295">
        <v>114.26201184406406</v>
      </c>
    </row>
    <row r="7128" spans="2:3" x14ac:dyDescent="0.25">
      <c r="B7128" s="294">
        <v>7063</v>
      </c>
      <c r="C7128" s="295">
        <v>107.64317655403225</v>
      </c>
    </row>
    <row r="7129" spans="2:3" x14ac:dyDescent="0.25">
      <c r="B7129" s="294">
        <v>7064</v>
      </c>
      <c r="C7129" s="295">
        <v>171.98359813981614</v>
      </c>
    </row>
    <row r="7130" spans="2:3" x14ac:dyDescent="0.25">
      <c r="B7130" s="294">
        <v>7065</v>
      </c>
      <c r="C7130" s="295">
        <v>116.85406375674694</v>
      </c>
    </row>
    <row r="7131" spans="2:3" x14ac:dyDescent="0.25">
      <c r="B7131" s="294">
        <v>7066</v>
      </c>
      <c r="C7131" s="295">
        <v>82.924372348795472</v>
      </c>
    </row>
    <row r="7132" spans="2:3" x14ac:dyDescent="0.25">
      <c r="B7132" s="294">
        <v>7067</v>
      </c>
      <c r="C7132" s="295">
        <v>149.70164668494226</v>
      </c>
    </row>
    <row r="7133" spans="2:3" x14ac:dyDescent="0.25">
      <c r="B7133" s="294">
        <v>7068</v>
      </c>
      <c r="C7133" s="295">
        <v>144.05619621969268</v>
      </c>
    </row>
    <row r="7134" spans="2:3" x14ac:dyDescent="0.25">
      <c r="B7134" s="294">
        <v>7069</v>
      </c>
      <c r="C7134" s="295">
        <v>136.4634904701567</v>
      </c>
    </row>
    <row r="7135" spans="2:3" x14ac:dyDescent="0.25">
      <c r="B7135" s="294">
        <v>7070</v>
      </c>
      <c r="C7135" s="295">
        <v>156.87412121391685</v>
      </c>
    </row>
    <row r="7136" spans="2:3" x14ac:dyDescent="0.25">
      <c r="B7136" s="294">
        <v>7071</v>
      </c>
      <c r="C7136" s="295">
        <v>98.565216296557836</v>
      </c>
    </row>
    <row r="7137" spans="2:3" x14ac:dyDescent="0.25">
      <c r="B7137" s="294">
        <v>7072</v>
      </c>
      <c r="C7137" s="295">
        <v>78.938386816825812</v>
      </c>
    </row>
    <row r="7138" spans="2:3" x14ac:dyDescent="0.25">
      <c r="B7138" s="294">
        <v>7073</v>
      </c>
      <c r="C7138" s="295">
        <v>103.68939076077896</v>
      </c>
    </row>
    <row r="7139" spans="2:3" x14ac:dyDescent="0.25">
      <c r="B7139" s="294">
        <v>7074</v>
      </c>
      <c r="C7139" s="295">
        <v>141.11209541882633</v>
      </c>
    </row>
    <row r="7140" spans="2:3" x14ac:dyDescent="0.25">
      <c r="B7140" s="294">
        <v>7075</v>
      </c>
      <c r="C7140" s="295">
        <v>137.71807409647522</v>
      </c>
    </row>
    <row r="7141" spans="2:3" x14ac:dyDescent="0.25">
      <c r="B7141" s="294">
        <v>7076</v>
      </c>
      <c r="C7141" s="295">
        <v>131.70823163997417</v>
      </c>
    </row>
    <row r="7142" spans="2:3" x14ac:dyDescent="0.25">
      <c r="B7142" s="294">
        <v>7077</v>
      </c>
      <c r="C7142" s="295">
        <v>160.01514570707334</v>
      </c>
    </row>
    <row r="7143" spans="2:3" x14ac:dyDescent="0.25">
      <c r="B7143" s="294">
        <v>7078</v>
      </c>
      <c r="C7143" s="295">
        <v>139.86803818161758</v>
      </c>
    </row>
    <row r="7144" spans="2:3" x14ac:dyDescent="0.25">
      <c r="B7144" s="294">
        <v>7079</v>
      </c>
      <c r="C7144" s="295">
        <v>117.70827991230965</v>
      </c>
    </row>
    <row r="7145" spans="2:3" x14ac:dyDescent="0.25">
      <c r="B7145" s="294">
        <v>7080</v>
      </c>
      <c r="C7145" s="295">
        <v>136.15556709506046</v>
      </c>
    </row>
    <row r="7146" spans="2:3" x14ac:dyDescent="0.25">
      <c r="B7146" s="294">
        <v>7081</v>
      </c>
      <c r="C7146" s="295">
        <v>109.32450112899885</v>
      </c>
    </row>
    <row r="7147" spans="2:3" x14ac:dyDescent="0.25">
      <c r="B7147" s="294">
        <v>7082</v>
      </c>
      <c r="C7147" s="295">
        <v>124.59009652550105</v>
      </c>
    </row>
    <row r="7148" spans="2:3" x14ac:dyDescent="0.25">
      <c r="B7148" s="294">
        <v>7083</v>
      </c>
      <c r="C7148" s="295">
        <v>130.09447532736712</v>
      </c>
    </row>
    <row r="7149" spans="2:3" x14ac:dyDescent="0.25">
      <c r="B7149" s="294">
        <v>7084</v>
      </c>
      <c r="C7149" s="295">
        <v>85.024511946028014</v>
      </c>
    </row>
    <row r="7150" spans="2:3" x14ac:dyDescent="0.25">
      <c r="B7150" s="294">
        <v>7085</v>
      </c>
      <c r="C7150" s="295">
        <v>125.20695524252866</v>
      </c>
    </row>
    <row r="7151" spans="2:3" x14ac:dyDescent="0.25">
      <c r="B7151" s="294">
        <v>7086</v>
      </c>
      <c r="C7151" s="295">
        <v>112.17873424266494</v>
      </c>
    </row>
    <row r="7152" spans="2:3" x14ac:dyDescent="0.25">
      <c r="B7152" s="294">
        <v>7087</v>
      </c>
      <c r="C7152" s="295">
        <v>137.03996743730698</v>
      </c>
    </row>
    <row r="7153" spans="2:3" x14ac:dyDescent="0.25">
      <c r="B7153" s="294">
        <v>7088</v>
      </c>
      <c r="C7153" s="295">
        <v>106.88721110561256</v>
      </c>
    </row>
    <row r="7154" spans="2:3" x14ac:dyDescent="0.25">
      <c r="B7154" s="294">
        <v>7089</v>
      </c>
      <c r="C7154" s="295">
        <v>155.26673010461241</v>
      </c>
    </row>
    <row r="7155" spans="2:3" x14ac:dyDescent="0.25">
      <c r="B7155" s="294">
        <v>7090</v>
      </c>
      <c r="C7155" s="295">
        <v>118.56808635532548</v>
      </c>
    </row>
    <row r="7156" spans="2:3" x14ac:dyDescent="0.25">
      <c r="B7156" s="294">
        <v>7091</v>
      </c>
      <c r="C7156" s="295">
        <v>122.32176284265836</v>
      </c>
    </row>
    <row r="7157" spans="2:3" x14ac:dyDescent="0.25">
      <c r="B7157" s="294">
        <v>7092</v>
      </c>
      <c r="C7157" s="295">
        <v>91.79954860693914</v>
      </c>
    </row>
    <row r="7158" spans="2:3" x14ac:dyDescent="0.25">
      <c r="B7158" s="294">
        <v>7093</v>
      </c>
      <c r="C7158" s="295">
        <v>115.86181823919145</v>
      </c>
    </row>
    <row r="7159" spans="2:3" x14ac:dyDescent="0.25">
      <c r="B7159" s="294">
        <v>7094</v>
      </c>
      <c r="C7159" s="295">
        <v>139.52941689888979</v>
      </c>
    </row>
    <row r="7160" spans="2:3" x14ac:dyDescent="0.25">
      <c r="B7160" s="294">
        <v>7095</v>
      </c>
      <c r="C7160" s="295">
        <v>194.1989154263467</v>
      </c>
    </row>
    <row r="7161" spans="2:3" x14ac:dyDescent="0.25">
      <c r="B7161" s="294">
        <v>7096</v>
      </c>
      <c r="C7161" s="295">
        <v>84.492903095780775</v>
      </c>
    </row>
    <row r="7162" spans="2:3" x14ac:dyDescent="0.25">
      <c r="B7162" s="294">
        <v>7097</v>
      </c>
      <c r="C7162" s="295">
        <v>140.76526959829027</v>
      </c>
    </row>
    <row r="7163" spans="2:3" x14ac:dyDescent="0.25">
      <c r="B7163" s="294">
        <v>7098</v>
      </c>
      <c r="C7163" s="295">
        <v>125.98495561540548</v>
      </c>
    </row>
    <row r="7164" spans="2:3" x14ac:dyDescent="0.25">
      <c r="B7164" s="294">
        <v>7099</v>
      </c>
      <c r="C7164" s="295">
        <v>97.622861907525902</v>
      </c>
    </row>
    <row r="7165" spans="2:3" x14ac:dyDescent="0.25">
      <c r="B7165" s="294">
        <v>7100</v>
      </c>
      <c r="C7165" s="295">
        <v>92.820603815996876</v>
      </c>
    </row>
    <row r="7166" spans="2:3" x14ac:dyDescent="0.25">
      <c r="B7166" s="294">
        <v>7101</v>
      </c>
      <c r="C7166" s="295">
        <v>121.34746882182927</v>
      </c>
    </row>
    <row r="7167" spans="2:3" x14ac:dyDescent="0.25">
      <c r="B7167" s="294">
        <v>7102</v>
      </c>
      <c r="C7167" s="295">
        <v>153.85268336115814</v>
      </c>
    </row>
    <row r="7168" spans="2:3" x14ac:dyDescent="0.25">
      <c r="B7168" s="294">
        <v>7103</v>
      </c>
      <c r="C7168" s="295">
        <v>169.16522013609801</v>
      </c>
    </row>
    <row r="7169" spans="2:3" x14ac:dyDescent="0.25">
      <c r="B7169" s="294">
        <v>7104</v>
      </c>
      <c r="C7169" s="295">
        <v>82.215345777127368</v>
      </c>
    </row>
    <row r="7170" spans="2:3" x14ac:dyDescent="0.25">
      <c r="B7170" s="294">
        <v>7105</v>
      </c>
      <c r="C7170" s="295">
        <v>100.86270766477746</v>
      </c>
    </row>
    <row r="7171" spans="2:3" x14ac:dyDescent="0.25">
      <c r="B7171" s="294">
        <v>7106</v>
      </c>
      <c r="C7171" s="295">
        <v>87.523270012816326</v>
      </c>
    </row>
    <row r="7172" spans="2:3" x14ac:dyDescent="0.25">
      <c r="B7172" s="294">
        <v>7107</v>
      </c>
      <c r="C7172" s="295">
        <v>202.0569386361872</v>
      </c>
    </row>
    <row r="7173" spans="2:3" x14ac:dyDescent="0.25">
      <c r="B7173" s="294">
        <v>7108</v>
      </c>
      <c r="C7173" s="295">
        <v>74.942068073671166</v>
      </c>
    </row>
    <row r="7174" spans="2:3" x14ac:dyDescent="0.25">
      <c r="B7174" s="294">
        <v>7109</v>
      </c>
      <c r="C7174" s="295">
        <v>144.36427692193831</v>
      </c>
    </row>
    <row r="7175" spans="2:3" x14ac:dyDescent="0.25">
      <c r="B7175" s="294">
        <v>7110</v>
      </c>
      <c r="C7175" s="295">
        <v>147.41047770055008</v>
      </c>
    </row>
    <row r="7176" spans="2:3" x14ac:dyDescent="0.25">
      <c r="B7176" s="294">
        <v>7111</v>
      </c>
      <c r="C7176" s="295">
        <v>122.3020618399041</v>
      </c>
    </row>
    <row r="7177" spans="2:3" x14ac:dyDescent="0.25">
      <c r="B7177" s="294">
        <v>7112</v>
      </c>
      <c r="C7177" s="295">
        <v>111.97002363069474</v>
      </c>
    </row>
    <row r="7178" spans="2:3" x14ac:dyDescent="0.25">
      <c r="B7178" s="294">
        <v>7113</v>
      </c>
      <c r="C7178" s="295">
        <v>101.90848246876641</v>
      </c>
    </row>
    <row r="7179" spans="2:3" x14ac:dyDescent="0.25">
      <c r="B7179" s="294">
        <v>7114</v>
      </c>
      <c r="C7179" s="295">
        <v>163.79828816620341</v>
      </c>
    </row>
    <row r="7180" spans="2:3" x14ac:dyDescent="0.25">
      <c r="B7180" s="294">
        <v>7115</v>
      </c>
      <c r="C7180" s="295">
        <v>148.4828022499542</v>
      </c>
    </row>
    <row r="7181" spans="2:3" x14ac:dyDescent="0.25">
      <c r="B7181" s="294">
        <v>7116</v>
      </c>
      <c r="C7181" s="295">
        <v>87.355309964205603</v>
      </c>
    </row>
    <row r="7182" spans="2:3" x14ac:dyDescent="0.25">
      <c r="B7182" s="294">
        <v>7117</v>
      </c>
      <c r="C7182" s="295">
        <v>129.40866881309054</v>
      </c>
    </row>
    <row r="7183" spans="2:3" x14ac:dyDescent="0.25">
      <c r="B7183" s="294">
        <v>7118</v>
      </c>
      <c r="C7183" s="295">
        <v>106.26602640458226</v>
      </c>
    </row>
    <row r="7184" spans="2:3" x14ac:dyDescent="0.25">
      <c r="B7184" s="294">
        <v>7119</v>
      </c>
      <c r="C7184" s="295">
        <v>93.284046428344666</v>
      </c>
    </row>
    <row r="7185" spans="2:3" x14ac:dyDescent="0.25">
      <c r="B7185" s="294">
        <v>7120</v>
      </c>
      <c r="C7185" s="295">
        <v>150.60493994669821</v>
      </c>
    </row>
    <row r="7186" spans="2:3" x14ac:dyDescent="0.25">
      <c r="B7186" s="294">
        <v>7121</v>
      </c>
      <c r="C7186" s="295">
        <v>132.41062963637694</v>
      </c>
    </row>
    <row r="7187" spans="2:3" x14ac:dyDescent="0.25">
      <c r="B7187" s="294">
        <v>7122</v>
      </c>
      <c r="C7187" s="295">
        <v>96.022238871248334</v>
      </c>
    </row>
    <row r="7188" spans="2:3" x14ac:dyDescent="0.25">
      <c r="B7188" s="294">
        <v>7123</v>
      </c>
      <c r="C7188" s="295">
        <v>82.392457098375331</v>
      </c>
    </row>
    <row r="7189" spans="2:3" x14ac:dyDescent="0.25">
      <c r="B7189" s="294">
        <v>7124</v>
      </c>
      <c r="C7189" s="295">
        <v>137.42412273203436</v>
      </c>
    </row>
    <row r="7190" spans="2:3" x14ac:dyDescent="0.25">
      <c r="B7190" s="294">
        <v>7125</v>
      </c>
      <c r="C7190" s="295">
        <v>80.27163792205441</v>
      </c>
    </row>
    <row r="7191" spans="2:3" x14ac:dyDescent="0.25">
      <c r="B7191" s="294">
        <v>7126</v>
      </c>
      <c r="C7191" s="295">
        <v>83.467174553575916</v>
      </c>
    </row>
    <row r="7192" spans="2:3" x14ac:dyDescent="0.25">
      <c r="B7192" s="294">
        <v>7127</v>
      </c>
      <c r="C7192" s="295">
        <v>109.2521474982826</v>
      </c>
    </row>
    <row r="7193" spans="2:3" x14ac:dyDescent="0.25">
      <c r="B7193" s="294">
        <v>7128</v>
      </c>
      <c r="C7193" s="295">
        <v>78.210427856888742</v>
      </c>
    </row>
    <row r="7194" spans="2:3" x14ac:dyDescent="0.25">
      <c r="B7194" s="294">
        <v>7129</v>
      </c>
      <c r="C7194" s="295">
        <v>99.569634601723067</v>
      </c>
    </row>
    <row r="7195" spans="2:3" x14ac:dyDescent="0.25">
      <c r="B7195" s="294">
        <v>7130</v>
      </c>
      <c r="C7195" s="295">
        <v>146.4667261918384</v>
      </c>
    </row>
    <row r="7196" spans="2:3" x14ac:dyDescent="0.25">
      <c r="B7196" s="294">
        <v>7131</v>
      </c>
      <c r="C7196" s="295">
        <v>170.11666571557649</v>
      </c>
    </row>
    <row r="7197" spans="2:3" x14ac:dyDescent="0.25">
      <c r="B7197" s="294">
        <v>7132</v>
      </c>
      <c r="C7197" s="295">
        <v>115.90194103377382</v>
      </c>
    </row>
    <row r="7198" spans="2:3" x14ac:dyDescent="0.25">
      <c r="B7198" s="294">
        <v>7133</v>
      </c>
      <c r="C7198" s="295">
        <v>122.86602581836112</v>
      </c>
    </row>
    <row r="7199" spans="2:3" x14ac:dyDescent="0.25">
      <c r="B7199" s="294">
        <v>7134</v>
      </c>
      <c r="C7199" s="295">
        <v>111.74929583297811</v>
      </c>
    </row>
    <row r="7200" spans="2:3" x14ac:dyDescent="0.25">
      <c r="B7200" s="294">
        <v>7135</v>
      </c>
      <c r="C7200" s="295">
        <v>161.6770298230274</v>
      </c>
    </row>
    <row r="7201" spans="2:3" x14ac:dyDescent="0.25">
      <c r="B7201" s="294">
        <v>7136</v>
      </c>
      <c r="C7201" s="295">
        <v>66.047286674226029</v>
      </c>
    </row>
    <row r="7202" spans="2:3" x14ac:dyDescent="0.25">
      <c r="B7202" s="294">
        <v>7137</v>
      </c>
      <c r="C7202" s="295">
        <v>126.0338494090694</v>
      </c>
    </row>
    <row r="7203" spans="2:3" x14ac:dyDescent="0.25">
      <c r="B7203" s="294">
        <v>7138</v>
      </c>
      <c r="C7203" s="295">
        <v>123.44358379783191</v>
      </c>
    </row>
    <row r="7204" spans="2:3" x14ac:dyDescent="0.25">
      <c r="B7204" s="294">
        <v>7139</v>
      </c>
      <c r="C7204" s="295">
        <v>116.82174738369648</v>
      </c>
    </row>
    <row r="7205" spans="2:3" x14ac:dyDescent="0.25">
      <c r="B7205" s="294">
        <v>7140</v>
      </c>
      <c r="C7205" s="295">
        <v>196.67775385823759</v>
      </c>
    </row>
    <row r="7206" spans="2:3" x14ac:dyDescent="0.25">
      <c r="B7206" s="294">
        <v>7141</v>
      </c>
      <c r="C7206" s="295">
        <v>136.92648170309155</v>
      </c>
    </row>
    <row r="7207" spans="2:3" x14ac:dyDescent="0.25">
      <c r="B7207" s="294">
        <v>7142</v>
      </c>
      <c r="C7207" s="295">
        <v>107.46377212549001</v>
      </c>
    </row>
    <row r="7208" spans="2:3" x14ac:dyDescent="0.25">
      <c r="B7208" s="294">
        <v>7143</v>
      </c>
      <c r="C7208" s="295">
        <v>175.92481289841868</v>
      </c>
    </row>
    <row r="7209" spans="2:3" x14ac:dyDescent="0.25">
      <c r="B7209" s="294">
        <v>7144</v>
      </c>
      <c r="C7209" s="295">
        <v>166.07907057404407</v>
      </c>
    </row>
    <row r="7210" spans="2:3" x14ac:dyDescent="0.25">
      <c r="B7210" s="294">
        <v>7145</v>
      </c>
      <c r="C7210" s="295">
        <v>188.55804810049395</v>
      </c>
    </row>
    <row r="7211" spans="2:3" x14ac:dyDescent="0.25">
      <c r="B7211" s="294">
        <v>7146</v>
      </c>
      <c r="C7211" s="295">
        <v>129.95514819417409</v>
      </c>
    </row>
    <row r="7212" spans="2:3" x14ac:dyDescent="0.25">
      <c r="B7212" s="294">
        <v>7147</v>
      </c>
      <c r="C7212" s="295">
        <v>84.332070796681535</v>
      </c>
    </row>
    <row r="7213" spans="2:3" x14ac:dyDescent="0.25">
      <c r="B7213" s="294">
        <v>7148</v>
      </c>
      <c r="C7213" s="295">
        <v>168.8578684635508</v>
      </c>
    </row>
    <row r="7214" spans="2:3" x14ac:dyDescent="0.25">
      <c r="B7214" s="294">
        <v>7149</v>
      </c>
      <c r="C7214" s="295">
        <v>107.93049899284847</v>
      </c>
    </row>
    <row r="7215" spans="2:3" x14ac:dyDescent="0.25">
      <c r="B7215" s="294">
        <v>7150</v>
      </c>
      <c r="C7215" s="295">
        <v>153.85215003394654</v>
      </c>
    </row>
    <row r="7216" spans="2:3" x14ac:dyDescent="0.25">
      <c r="B7216" s="294">
        <v>7151</v>
      </c>
      <c r="C7216" s="295">
        <v>162.80862837105235</v>
      </c>
    </row>
    <row r="7217" spans="2:3" x14ac:dyDescent="0.25">
      <c r="B7217" s="294">
        <v>7152</v>
      </c>
      <c r="C7217" s="295">
        <v>100.13736466711775</v>
      </c>
    </row>
    <row r="7218" spans="2:3" x14ac:dyDescent="0.25">
      <c r="B7218" s="294">
        <v>7153</v>
      </c>
      <c r="C7218" s="295">
        <v>114.58895388409094</v>
      </c>
    </row>
    <row r="7219" spans="2:3" x14ac:dyDescent="0.25">
      <c r="B7219" s="294">
        <v>7154</v>
      </c>
      <c r="C7219" s="295">
        <v>130.0364950892029</v>
      </c>
    </row>
    <row r="7220" spans="2:3" x14ac:dyDescent="0.25">
      <c r="B7220" s="294">
        <v>7155</v>
      </c>
      <c r="C7220" s="295">
        <v>94.031356352809382</v>
      </c>
    </row>
    <row r="7221" spans="2:3" x14ac:dyDescent="0.25">
      <c r="B7221" s="294">
        <v>7156</v>
      </c>
      <c r="C7221" s="295">
        <v>139.51700461484268</v>
      </c>
    </row>
    <row r="7222" spans="2:3" x14ac:dyDescent="0.25">
      <c r="B7222" s="294">
        <v>7157</v>
      </c>
      <c r="C7222" s="295">
        <v>169.62828393757394</v>
      </c>
    </row>
    <row r="7223" spans="2:3" x14ac:dyDescent="0.25">
      <c r="B7223" s="294">
        <v>7158</v>
      </c>
      <c r="C7223" s="295">
        <v>173.23099755898818</v>
      </c>
    </row>
    <row r="7224" spans="2:3" x14ac:dyDescent="0.25">
      <c r="B7224" s="294">
        <v>7159</v>
      </c>
      <c r="C7224" s="295">
        <v>146.44201849520869</v>
      </c>
    </row>
    <row r="7225" spans="2:3" x14ac:dyDescent="0.25">
      <c r="B7225" s="294">
        <v>7160</v>
      </c>
      <c r="C7225" s="295">
        <v>141.09824073654869</v>
      </c>
    </row>
    <row r="7226" spans="2:3" x14ac:dyDescent="0.25">
      <c r="B7226" s="294">
        <v>7161</v>
      </c>
      <c r="C7226" s="295">
        <v>96.517440170662283</v>
      </c>
    </row>
    <row r="7227" spans="2:3" x14ac:dyDescent="0.25">
      <c r="B7227" s="294">
        <v>7162</v>
      </c>
      <c r="C7227" s="295">
        <v>201.97516002635706</v>
      </c>
    </row>
    <row r="7228" spans="2:3" x14ac:dyDescent="0.25">
      <c r="B7228" s="294">
        <v>7163</v>
      </c>
      <c r="C7228" s="295">
        <v>83.156004447923578</v>
      </c>
    </row>
    <row r="7229" spans="2:3" x14ac:dyDescent="0.25">
      <c r="B7229" s="294">
        <v>7164</v>
      </c>
      <c r="C7229" s="295">
        <v>139.20097016995328</v>
      </c>
    </row>
    <row r="7230" spans="2:3" x14ac:dyDescent="0.25">
      <c r="B7230" s="294">
        <v>7165</v>
      </c>
      <c r="C7230" s="295">
        <v>73.739021457670532</v>
      </c>
    </row>
    <row r="7231" spans="2:3" x14ac:dyDescent="0.25">
      <c r="B7231" s="294">
        <v>7166</v>
      </c>
      <c r="C7231" s="295">
        <v>179.18322927321634</v>
      </c>
    </row>
    <row r="7232" spans="2:3" x14ac:dyDescent="0.25">
      <c r="B7232" s="294">
        <v>7167</v>
      </c>
      <c r="C7232" s="295">
        <v>85.986816841339717</v>
      </c>
    </row>
    <row r="7233" spans="2:3" x14ac:dyDescent="0.25">
      <c r="B7233" s="294">
        <v>7168</v>
      </c>
      <c r="C7233" s="295">
        <v>144.29975853138822</v>
      </c>
    </row>
    <row r="7234" spans="2:3" x14ac:dyDescent="0.25">
      <c r="B7234" s="294">
        <v>7169</v>
      </c>
      <c r="C7234" s="295">
        <v>92.37838505838576</v>
      </c>
    </row>
    <row r="7235" spans="2:3" x14ac:dyDescent="0.25">
      <c r="B7235" s="294">
        <v>7170</v>
      </c>
      <c r="C7235" s="295">
        <v>166.9705697595989</v>
      </c>
    </row>
    <row r="7236" spans="2:3" x14ac:dyDescent="0.25">
      <c r="B7236" s="294">
        <v>7171</v>
      </c>
      <c r="C7236" s="295">
        <v>183.94466687778799</v>
      </c>
    </row>
    <row r="7237" spans="2:3" x14ac:dyDescent="0.25">
      <c r="B7237" s="294">
        <v>7172</v>
      </c>
      <c r="C7237" s="295">
        <v>138.32749968097801</v>
      </c>
    </row>
    <row r="7238" spans="2:3" x14ac:dyDescent="0.25">
      <c r="B7238" s="294">
        <v>7173</v>
      </c>
      <c r="C7238" s="295">
        <v>140.37956038340712</v>
      </c>
    </row>
    <row r="7239" spans="2:3" x14ac:dyDescent="0.25">
      <c r="B7239" s="294">
        <v>7174</v>
      </c>
      <c r="C7239" s="295">
        <v>175.73156155271238</v>
      </c>
    </row>
    <row r="7240" spans="2:3" x14ac:dyDescent="0.25">
      <c r="B7240" s="294">
        <v>7175</v>
      </c>
      <c r="C7240" s="295">
        <v>165.56870420906574</v>
      </c>
    </row>
    <row r="7241" spans="2:3" x14ac:dyDescent="0.25">
      <c r="B7241" s="294">
        <v>7176</v>
      </c>
      <c r="C7241" s="295">
        <v>127.57283906235143</v>
      </c>
    </row>
    <row r="7242" spans="2:3" x14ac:dyDescent="0.25">
      <c r="B7242" s="294">
        <v>7177</v>
      </c>
      <c r="C7242" s="295">
        <v>73.030179912547212</v>
      </c>
    </row>
    <row r="7243" spans="2:3" x14ac:dyDescent="0.25">
      <c r="B7243" s="294">
        <v>7178</v>
      </c>
      <c r="C7243" s="295">
        <v>70.227527307878574</v>
      </c>
    </row>
    <row r="7244" spans="2:3" x14ac:dyDescent="0.25">
      <c r="B7244" s="294">
        <v>7179</v>
      </c>
      <c r="C7244" s="295">
        <v>105.99668706215166</v>
      </c>
    </row>
    <row r="7245" spans="2:3" x14ac:dyDescent="0.25">
      <c r="B7245" s="294">
        <v>7180</v>
      </c>
      <c r="C7245" s="295">
        <v>101.337863112684</v>
      </c>
    </row>
    <row r="7246" spans="2:3" x14ac:dyDescent="0.25">
      <c r="B7246" s="294">
        <v>7181</v>
      </c>
      <c r="C7246" s="295">
        <v>104.85561462239249</v>
      </c>
    </row>
    <row r="7247" spans="2:3" x14ac:dyDescent="0.25">
      <c r="B7247" s="294">
        <v>7182</v>
      </c>
      <c r="C7247" s="295">
        <v>130.17115763495894</v>
      </c>
    </row>
    <row r="7248" spans="2:3" x14ac:dyDescent="0.25">
      <c r="B7248" s="294">
        <v>7183</v>
      </c>
      <c r="C7248" s="295">
        <v>134.43901063058951</v>
      </c>
    </row>
    <row r="7249" spans="2:3" x14ac:dyDescent="0.25">
      <c r="B7249" s="294">
        <v>7184</v>
      </c>
      <c r="C7249" s="295">
        <v>143.75813032942989</v>
      </c>
    </row>
    <row r="7250" spans="2:3" x14ac:dyDescent="0.25">
      <c r="B7250" s="294">
        <v>7185</v>
      </c>
      <c r="C7250" s="295">
        <v>175.00848674907303</v>
      </c>
    </row>
    <row r="7251" spans="2:3" x14ac:dyDescent="0.25">
      <c r="B7251" s="294">
        <v>7186</v>
      </c>
      <c r="C7251" s="295">
        <v>124.47322514170486</v>
      </c>
    </row>
    <row r="7252" spans="2:3" x14ac:dyDescent="0.25">
      <c r="B7252" s="294">
        <v>7187</v>
      </c>
      <c r="C7252" s="295">
        <v>142.98235106352161</v>
      </c>
    </row>
    <row r="7253" spans="2:3" x14ac:dyDescent="0.25">
      <c r="B7253" s="294">
        <v>7188</v>
      </c>
      <c r="C7253" s="295">
        <v>107.79356375748176</v>
      </c>
    </row>
    <row r="7254" spans="2:3" x14ac:dyDescent="0.25">
      <c r="B7254" s="294">
        <v>7189</v>
      </c>
      <c r="C7254" s="295">
        <v>138.48122007500899</v>
      </c>
    </row>
    <row r="7255" spans="2:3" x14ac:dyDescent="0.25">
      <c r="B7255" s="294">
        <v>7190</v>
      </c>
      <c r="C7255" s="295">
        <v>127.06632403082733</v>
      </c>
    </row>
    <row r="7256" spans="2:3" x14ac:dyDescent="0.25">
      <c r="B7256" s="294">
        <v>7191</v>
      </c>
      <c r="C7256" s="295">
        <v>158.26572307034121</v>
      </c>
    </row>
    <row r="7257" spans="2:3" x14ac:dyDescent="0.25">
      <c r="B7257" s="294">
        <v>7192</v>
      </c>
      <c r="C7257" s="295">
        <v>133.80369479631042</v>
      </c>
    </row>
    <row r="7258" spans="2:3" x14ac:dyDescent="0.25">
      <c r="B7258" s="294">
        <v>7193</v>
      </c>
      <c r="C7258" s="295">
        <v>87.994880140800973</v>
      </c>
    </row>
    <row r="7259" spans="2:3" x14ac:dyDescent="0.25">
      <c r="B7259" s="294">
        <v>7194</v>
      </c>
      <c r="C7259" s="295">
        <v>163.45900731894997</v>
      </c>
    </row>
    <row r="7260" spans="2:3" x14ac:dyDescent="0.25">
      <c r="B7260" s="294">
        <v>7195</v>
      </c>
      <c r="C7260" s="295">
        <v>114.32027202879098</v>
      </c>
    </row>
    <row r="7261" spans="2:3" x14ac:dyDescent="0.25">
      <c r="B7261" s="294">
        <v>7196</v>
      </c>
      <c r="C7261" s="295">
        <v>121.35349963275476</v>
      </c>
    </row>
    <row r="7262" spans="2:3" x14ac:dyDescent="0.25">
      <c r="B7262" s="294">
        <v>7197</v>
      </c>
      <c r="C7262" s="295">
        <v>117.21191552792828</v>
      </c>
    </row>
    <row r="7263" spans="2:3" x14ac:dyDescent="0.25">
      <c r="B7263" s="294">
        <v>7198</v>
      </c>
      <c r="C7263" s="295">
        <v>121.05683594586458</v>
      </c>
    </row>
    <row r="7264" spans="2:3" x14ac:dyDescent="0.25">
      <c r="B7264" s="294">
        <v>7199</v>
      </c>
      <c r="C7264" s="295">
        <v>143.30660764008783</v>
      </c>
    </row>
    <row r="7265" spans="2:3" x14ac:dyDescent="0.25">
      <c r="B7265" s="294">
        <v>7200</v>
      </c>
      <c r="C7265" s="295">
        <v>79.904605467896971</v>
      </c>
    </row>
    <row r="7266" spans="2:3" x14ac:dyDescent="0.25">
      <c r="B7266" s="294">
        <v>7201</v>
      </c>
      <c r="C7266" s="295">
        <v>176.62832121119851</v>
      </c>
    </row>
    <row r="7267" spans="2:3" x14ac:dyDescent="0.25">
      <c r="B7267" s="294">
        <v>7202</v>
      </c>
      <c r="C7267" s="295">
        <v>187.75647425332932</v>
      </c>
    </row>
    <row r="7268" spans="2:3" x14ac:dyDescent="0.25">
      <c r="B7268" s="294">
        <v>7203</v>
      </c>
      <c r="C7268" s="295">
        <v>64.211861562019806</v>
      </c>
    </row>
    <row r="7269" spans="2:3" x14ac:dyDescent="0.25">
      <c r="B7269" s="294">
        <v>7204</v>
      </c>
      <c r="C7269" s="295">
        <v>136.78842515340455</v>
      </c>
    </row>
    <row r="7270" spans="2:3" x14ac:dyDescent="0.25">
      <c r="B7270" s="294">
        <v>7205</v>
      </c>
      <c r="C7270" s="295">
        <v>138.74021359655558</v>
      </c>
    </row>
    <row r="7271" spans="2:3" x14ac:dyDescent="0.25">
      <c r="B7271" s="294">
        <v>7206</v>
      </c>
      <c r="C7271" s="295">
        <v>128.88310681117144</v>
      </c>
    </row>
    <row r="7272" spans="2:3" x14ac:dyDescent="0.25">
      <c r="B7272" s="294">
        <v>7207</v>
      </c>
      <c r="C7272" s="295">
        <v>148.42358318959504</v>
      </c>
    </row>
    <row r="7273" spans="2:3" x14ac:dyDescent="0.25">
      <c r="B7273" s="294">
        <v>7208</v>
      </c>
      <c r="C7273" s="295">
        <v>140.82655713760306</v>
      </c>
    </row>
    <row r="7274" spans="2:3" x14ac:dyDescent="0.25">
      <c r="B7274" s="294">
        <v>7209</v>
      </c>
      <c r="C7274" s="295">
        <v>156.07965580786458</v>
      </c>
    </row>
    <row r="7275" spans="2:3" x14ac:dyDescent="0.25">
      <c r="B7275" s="294">
        <v>7210</v>
      </c>
      <c r="C7275" s="295">
        <v>154.20059437501862</v>
      </c>
    </row>
    <row r="7276" spans="2:3" x14ac:dyDescent="0.25">
      <c r="B7276" s="294">
        <v>7211</v>
      </c>
      <c r="C7276" s="295">
        <v>158.34330668534378</v>
      </c>
    </row>
    <row r="7277" spans="2:3" x14ac:dyDescent="0.25">
      <c r="B7277" s="294">
        <v>7212</v>
      </c>
      <c r="C7277" s="295">
        <v>93.142972559373817</v>
      </c>
    </row>
    <row r="7278" spans="2:3" x14ac:dyDescent="0.25">
      <c r="B7278" s="294">
        <v>7213</v>
      </c>
      <c r="C7278" s="295">
        <v>190.62826721733612</v>
      </c>
    </row>
    <row r="7279" spans="2:3" x14ac:dyDescent="0.25">
      <c r="B7279" s="294">
        <v>7214</v>
      </c>
      <c r="C7279" s="295">
        <v>125.21142032929579</v>
      </c>
    </row>
    <row r="7280" spans="2:3" x14ac:dyDescent="0.25">
      <c r="B7280" s="294">
        <v>7215</v>
      </c>
      <c r="C7280" s="295">
        <v>91.701115694398538</v>
      </c>
    </row>
    <row r="7281" spans="2:3" x14ac:dyDescent="0.25">
      <c r="B7281" s="294">
        <v>7216</v>
      </c>
      <c r="C7281" s="295">
        <v>132.71013299139997</v>
      </c>
    </row>
    <row r="7282" spans="2:3" x14ac:dyDescent="0.25">
      <c r="B7282" s="294">
        <v>7217</v>
      </c>
      <c r="C7282" s="295">
        <v>139.15188890879554</v>
      </c>
    </row>
    <row r="7283" spans="2:3" x14ac:dyDescent="0.25">
      <c r="B7283" s="294">
        <v>7218</v>
      </c>
      <c r="C7283" s="295">
        <v>69.751976115346665</v>
      </c>
    </row>
    <row r="7284" spans="2:3" x14ac:dyDescent="0.25">
      <c r="B7284" s="294">
        <v>7219</v>
      </c>
      <c r="C7284" s="295">
        <v>153.10686371065515</v>
      </c>
    </row>
    <row r="7285" spans="2:3" x14ac:dyDescent="0.25">
      <c r="B7285" s="294">
        <v>7220</v>
      </c>
      <c r="C7285" s="295">
        <v>141.83172579877288</v>
      </c>
    </row>
    <row r="7286" spans="2:3" x14ac:dyDescent="0.25">
      <c r="B7286" s="294">
        <v>7221</v>
      </c>
      <c r="C7286" s="295">
        <v>143.6017297851019</v>
      </c>
    </row>
    <row r="7287" spans="2:3" x14ac:dyDescent="0.25">
      <c r="B7287" s="294">
        <v>7222</v>
      </c>
      <c r="C7287" s="295">
        <v>100.40201549625556</v>
      </c>
    </row>
    <row r="7288" spans="2:3" x14ac:dyDescent="0.25">
      <c r="B7288" s="294">
        <v>7223</v>
      </c>
      <c r="C7288" s="295">
        <v>162.49962351641565</v>
      </c>
    </row>
    <row r="7289" spans="2:3" x14ac:dyDescent="0.25">
      <c r="B7289" s="294">
        <v>7224</v>
      </c>
      <c r="C7289" s="295">
        <v>138.26165634178625</v>
      </c>
    </row>
    <row r="7290" spans="2:3" x14ac:dyDescent="0.25">
      <c r="B7290" s="294">
        <v>7225</v>
      </c>
      <c r="C7290" s="295">
        <v>153.9767851857186</v>
      </c>
    </row>
    <row r="7291" spans="2:3" x14ac:dyDescent="0.25">
      <c r="B7291" s="294">
        <v>7226</v>
      </c>
      <c r="C7291" s="295">
        <v>160.72133362552594</v>
      </c>
    </row>
    <row r="7292" spans="2:3" x14ac:dyDescent="0.25">
      <c r="B7292" s="294">
        <v>7227</v>
      </c>
      <c r="C7292" s="295">
        <v>171.95437133420265</v>
      </c>
    </row>
    <row r="7293" spans="2:3" x14ac:dyDescent="0.25">
      <c r="B7293" s="294">
        <v>7228</v>
      </c>
      <c r="C7293" s="295">
        <v>114.98387666132773</v>
      </c>
    </row>
    <row r="7294" spans="2:3" x14ac:dyDescent="0.25">
      <c r="B7294" s="294">
        <v>7229</v>
      </c>
      <c r="C7294" s="295">
        <v>98.045130942294008</v>
      </c>
    </row>
    <row r="7295" spans="2:3" x14ac:dyDescent="0.25">
      <c r="B7295" s="294">
        <v>7230</v>
      </c>
      <c r="C7295" s="295">
        <v>90.034515291162265</v>
      </c>
    </row>
    <row r="7296" spans="2:3" x14ac:dyDescent="0.25">
      <c r="B7296" s="294">
        <v>7231</v>
      </c>
      <c r="C7296" s="295">
        <v>115.87804480450569</v>
      </c>
    </row>
    <row r="7297" spans="2:3" x14ac:dyDescent="0.25">
      <c r="B7297" s="294">
        <v>7232</v>
      </c>
      <c r="C7297" s="295">
        <v>133.08259790902997</v>
      </c>
    </row>
    <row r="7298" spans="2:3" x14ac:dyDescent="0.25">
      <c r="B7298" s="294">
        <v>7233</v>
      </c>
      <c r="C7298" s="295">
        <v>188.31425285171349</v>
      </c>
    </row>
    <row r="7299" spans="2:3" x14ac:dyDescent="0.25">
      <c r="B7299" s="294">
        <v>7234</v>
      </c>
      <c r="C7299" s="295">
        <v>74.068500370661781</v>
      </c>
    </row>
    <row r="7300" spans="2:3" x14ac:dyDescent="0.25">
      <c r="B7300" s="294">
        <v>7235</v>
      </c>
      <c r="C7300" s="295">
        <v>168.79710034852855</v>
      </c>
    </row>
    <row r="7301" spans="2:3" x14ac:dyDescent="0.25">
      <c r="B7301" s="294">
        <v>7236</v>
      </c>
      <c r="C7301" s="295">
        <v>156.42514421059229</v>
      </c>
    </row>
    <row r="7302" spans="2:3" x14ac:dyDescent="0.25">
      <c r="B7302" s="294">
        <v>7237</v>
      </c>
      <c r="C7302" s="295">
        <v>156.44220492204008</v>
      </c>
    </row>
    <row r="7303" spans="2:3" x14ac:dyDescent="0.25">
      <c r="B7303" s="294">
        <v>7238</v>
      </c>
      <c r="C7303" s="295">
        <v>190.48330432622873</v>
      </c>
    </row>
    <row r="7304" spans="2:3" x14ac:dyDescent="0.25">
      <c r="B7304" s="294">
        <v>7239</v>
      </c>
      <c r="C7304" s="295">
        <v>180.99901767021194</v>
      </c>
    </row>
    <row r="7305" spans="2:3" x14ac:dyDescent="0.25">
      <c r="B7305" s="294">
        <v>7240</v>
      </c>
      <c r="C7305" s="295">
        <v>103.50793114991905</v>
      </c>
    </row>
    <row r="7306" spans="2:3" x14ac:dyDescent="0.25">
      <c r="B7306" s="294">
        <v>7241</v>
      </c>
      <c r="C7306" s="295">
        <v>159.04309545803545</v>
      </c>
    </row>
    <row r="7307" spans="2:3" x14ac:dyDescent="0.25">
      <c r="B7307" s="294">
        <v>7242</v>
      </c>
      <c r="C7307" s="295">
        <v>124.57758695494977</v>
      </c>
    </row>
    <row r="7308" spans="2:3" x14ac:dyDescent="0.25">
      <c r="B7308" s="294">
        <v>7243</v>
      </c>
      <c r="C7308" s="295">
        <v>102.48585575177157</v>
      </c>
    </row>
    <row r="7309" spans="2:3" x14ac:dyDescent="0.25">
      <c r="B7309" s="294">
        <v>7244</v>
      </c>
      <c r="C7309" s="295">
        <v>87.48302455108275</v>
      </c>
    </row>
    <row r="7310" spans="2:3" x14ac:dyDescent="0.25">
      <c r="B7310" s="294">
        <v>7245</v>
      </c>
      <c r="C7310" s="295">
        <v>144.791579314275</v>
      </c>
    </row>
    <row r="7311" spans="2:3" x14ac:dyDescent="0.25">
      <c r="B7311" s="294">
        <v>7246</v>
      </c>
      <c r="C7311" s="295">
        <v>134.46849525881757</v>
      </c>
    </row>
    <row r="7312" spans="2:3" x14ac:dyDescent="0.25">
      <c r="B7312" s="294">
        <v>7247</v>
      </c>
      <c r="C7312" s="295">
        <v>131.83001956870194</v>
      </c>
    </row>
    <row r="7313" spans="2:3" x14ac:dyDescent="0.25">
      <c r="B7313" s="294">
        <v>7248</v>
      </c>
      <c r="C7313" s="295">
        <v>111.35440316961356</v>
      </c>
    </row>
    <row r="7314" spans="2:3" x14ac:dyDescent="0.25">
      <c r="B7314" s="294">
        <v>7249</v>
      </c>
      <c r="C7314" s="295">
        <v>129.59531420174054</v>
      </c>
    </row>
    <row r="7315" spans="2:3" x14ac:dyDescent="0.25">
      <c r="B7315" s="294">
        <v>7250</v>
      </c>
      <c r="C7315" s="295">
        <v>102.64209388735182</v>
      </c>
    </row>
    <row r="7316" spans="2:3" x14ac:dyDescent="0.25">
      <c r="B7316" s="294">
        <v>7251</v>
      </c>
      <c r="C7316" s="295">
        <v>137.27255440105199</v>
      </c>
    </row>
    <row r="7317" spans="2:3" x14ac:dyDescent="0.25">
      <c r="B7317" s="294">
        <v>7252</v>
      </c>
      <c r="C7317" s="295">
        <v>138.79736817285442</v>
      </c>
    </row>
    <row r="7318" spans="2:3" x14ac:dyDescent="0.25">
      <c r="B7318" s="294">
        <v>7253</v>
      </c>
      <c r="C7318" s="295">
        <v>175.32879832526754</v>
      </c>
    </row>
    <row r="7319" spans="2:3" x14ac:dyDescent="0.25">
      <c r="B7319" s="294">
        <v>7254</v>
      </c>
      <c r="C7319" s="295">
        <v>172.27714360350649</v>
      </c>
    </row>
    <row r="7320" spans="2:3" x14ac:dyDescent="0.25">
      <c r="B7320" s="294">
        <v>7255</v>
      </c>
      <c r="C7320" s="295">
        <v>166.22781197597189</v>
      </c>
    </row>
    <row r="7321" spans="2:3" x14ac:dyDescent="0.25">
      <c r="B7321" s="294">
        <v>7256</v>
      </c>
      <c r="C7321" s="295">
        <v>120.19432522335381</v>
      </c>
    </row>
    <row r="7322" spans="2:3" x14ac:dyDescent="0.25">
      <c r="B7322" s="294">
        <v>7257</v>
      </c>
      <c r="C7322" s="295">
        <v>113.19598368249892</v>
      </c>
    </row>
    <row r="7323" spans="2:3" x14ac:dyDescent="0.25">
      <c r="B7323" s="294">
        <v>7258</v>
      </c>
      <c r="C7323" s="295">
        <v>124.81593531042736</v>
      </c>
    </row>
    <row r="7324" spans="2:3" x14ac:dyDescent="0.25">
      <c r="B7324" s="294">
        <v>7259</v>
      </c>
      <c r="C7324" s="295">
        <v>137.13728833927593</v>
      </c>
    </row>
    <row r="7325" spans="2:3" x14ac:dyDescent="0.25">
      <c r="B7325" s="294">
        <v>7260</v>
      </c>
      <c r="C7325" s="295">
        <v>158.96867421871474</v>
      </c>
    </row>
    <row r="7326" spans="2:3" x14ac:dyDescent="0.25">
      <c r="B7326" s="294">
        <v>7261</v>
      </c>
      <c r="C7326" s="295">
        <v>80.561138550197569</v>
      </c>
    </row>
    <row r="7327" spans="2:3" x14ac:dyDescent="0.25">
      <c r="B7327" s="294">
        <v>7262</v>
      </c>
      <c r="C7327" s="295">
        <v>95.790574086073207</v>
      </c>
    </row>
    <row r="7328" spans="2:3" x14ac:dyDescent="0.25">
      <c r="B7328" s="294">
        <v>7263</v>
      </c>
      <c r="C7328" s="295">
        <v>178.8576001804262</v>
      </c>
    </row>
    <row r="7329" spans="2:3" x14ac:dyDescent="0.25">
      <c r="B7329" s="294">
        <v>7264</v>
      </c>
      <c r="C7329" s="295">
        <v>168.6104624907172</v>
      </c>
    </row>
    <row r="7330" spans="2:3" x14ac:dyDescent="0.25">
      <c r="B7330" s="294">
        <v>7265</v>
      </c>
      <c r="C7330" s="295">
        <v>120.74846918794694</v>
      </c>
    </row>
    <row r="7331" spans="2:3" x14ac:dyDescent="0.25">
      <c r="B7331" s="294">
        <v>7266</v>
      </c>
      <c r="C7331" s="295">
        <v>133.43689179211566</v>
      </c>
    </row>
    <row r="7332" spans="2:3" x14ac:dyDescent="0.25">
      <c r="B7332" s="294">
        <v>7267</v>
      </c>
      <c r="C7332" s="295">
        <v>153.9189555026874</v>
      </c>
    </row>
    <row r="7333" spans="2:3" x14ac:dyDescent="0.25">
      <c r="B7333" s="294">
        <v>7268</v>
      </c>
      <c r="C7333" s="295">
        <v>75.56860628804256</v>
      </c>
    </row>
    <row r="7334" spans="2:3" x14ac:dyDescent="0.25">
      <c r="B7334" s="294">
        <v>7269</v>
      </c>
      <c r="C7334" s="295">
        <v>169.86568759307423</v>
      </c>
    </row>
    <row r="7335" spans="2:3" x14ac:dyDescent="0.25">
      <c r="B7335" s="294">
        <v>7270</v>
      </c>
      <c r="C7335" s="295">
        <v>183.71643724240386</v>
      </c>
    </row>
    <row r="7336" spans="2:3" x14ac:dyDescent="0.25">
      <c r="B7336" s="294">
        <v>7271</v>
      </c>
      <c r="C7336" s="295">
        <v>165.05346204825423</v>
      </c>
    </row>
    <row r="7337" spans="2:3" x14ac:dyDescent="0.25">
      <c r="B7337" s="294">
        <v>7272</v>
      </c>
      <c r="C7337" s="295">
        <v>104.06003684552184</v>
      </c>
    </row>
    <row r="7338" spans="2:3" x14ac:dyDescent="0.25">
      <c r="B7338" s="294">
        <v>7273</v>
      </c>
      <c r="C7338" s="295">
        <v>84.189785968400912</v>
      </c>
    </row>
    <row r="7339" spans="2:3" x14ac:dyDescent="0.25">
      <c r="B7339" s="294">
        <v>7274</v>
      </c>
      <c r="C7339" s="295">
        <v>196.489497521842</v>
      </c>
    </row>
    <row r="7340" spans="2:3" x14ac:dyDescent="0.25">
      <c r="B7340" s="294">
        <v>7275</v>
      </c>
      <c r="C7340" s="295">
        <v>85.825373782398742</v>
      </c>
    </row>
    <row r="7341" spans="2:3" x14ac:dyDescent="0.25">
      <c r="B7341" s="294">
        <v>7276</v>
      </c>
      <c r="C7341" s="295">
        <v>142.47195709041844</v>
      </c>
    </row>
    <row r="7342" spans="2:3" x14ac:dyDescent="0.25">
      <c r="B7342" s="294">
        <v>7277</v>
      </c>
      <c r="C7342" s="295">
        <v>107.14521980346689</v>
      </c>
    </row>
    <row r="7343" spans="2:3" x14ac:dyDescent="0.25">
      <c r="B7343" s="294">
        <v>7278</v>
      </c>
      <c r="C7343" s="295">
        <v>139.47268216488004</v>
      </c>
    </row>
    <row r="7344" spans="2:3" x14ac:dyDescent="0.25">
      <c r="B7344" s="294">
        <v>7279</v>
      </c>
      <c r="C7344" s="295">
        <v>90.499240081040597</v>
      </c>
    </row>
    <row r="7345" spans="2:3" x14ac:dyDescent="0.25">
      <c r="B7345" s="294">
        <v>7280</v>
      </c>
      <c r="C7345" s="295">
        <v>95.692979485740679</v>
      </c>
    </row>
    <row r="7346" spans="2:3" x14ac:dyDescent="0.25">
      <c r="B7346" s="294">
        <v>7281</v>
      </c>
      <c r="C7346" s="295">
        <v>143.6913027063521</v>
      </c>
    </row>
    <row r="7347" spans="2:3" x14ac:dyDescent="0.25">
      <c r="B7347" s="294">
        <v>7282</v>
      </c>
      <c r="C7347" s="295">
        <v>105.10989429592658</v>
      </c>
    </row>
    <row r="7348" spans="2:3" x14ac:dyDescent="0.25">
      <c r="B7348" s="294">
        <v>7283</v>
      </c>
      <c r="C7348" s="295">
        <v>112.60395582644128</v>
      </c>
    </row>
    <row r="7349" spans="2:3" x14ac:dyDescent="0.25">
      <c r="B7349" s="294">
        <v>7284</v>
      </c>
      <c r="C7349" s="295">
        <v>126.94016934557172</v>
      </c>
    </row>
    <row r="7350" spans="2:3" x14ac:dyDescent="0.25">
      <c r="B7350" s="294">
        <v>7285</v>
      </c>
      <c r="C7350" s="295">
        <v>122.15763177579552</v>
      </c>
    </row>
    <row r="7351" spans="2:3" x14ac:dyDescent="0.25">
      <c r="B7351" s="294">
        <v>7286</v>
      </c>
      <c r="C7351" s="295">
        <v>93.345125473861131</v>
      </c>
    </row>
    <row r="7352" spans="2:3" x14ac:dyDescent="0.25">
      <c r="B7352" s="294">
        <v>7287</v>
      </c>
      <c r="C7352" s="295">
        <v>107.9565057612711</v>
      </c>
    </row>
    <row r="7353" spans="2:3" x14ac:dyDescent="0.25">
      <c r="B7353" s="294">
        <v>7288</v>
      </c>
      <c r="C7353" s="295">
        <v>124.34651570077462</v>
      </c>
    </row>
    <row r="7354" spans="2:3" x14ac:dyDescent="0.25">
      <c r="B7354" s="294">
        <v>7289</v>
      </c>
      <c r="C7354" s="295">
        <v>133.29410858003951</v>
      </c>
    </row>
    <row r="7355" spans="2:3" x14ac:dyDescent="0.25">
      <c r="B7355" s="294">
        <v>7290</v>
      </c>
      <c r="C7355" s="295">
        <v>158.21523235703179</v>
      </c>
    </row>
    <row r="7356" spans="2:3" x14ac:dyDescent="0.25">
      <c r="B7356" s="294">
        <v>7291</v>
      </c>
      <c r="C7356" s="295">
        <v>72.763639477655374</v>
      </c>
    </row>
    <row r="7357" spans="2:3" x14ac:dyDescent="0.25">
      <c r="B7357" s="294">
        <v>7292</v>
      </c>
      <c r="C7357" s="295">
        <v>116.24267487298397</v>
      </c>
    </row>
    <row r="7358" spans="2:3" x14ac:dyDescent="0.25">
      <c r="B7358" s="294">
        <v>7293</v>
      </c>
      <c r="C7358" s="295">
        <v>148.39680148240566</v>
      </c>
    </row>
    <row r="7359" spans="2:3" x14ac:dyDescent="0.25">
      <c r="B7359" s="294">
        <v>7294</v>
      </c>
      <c r="C7359" s="295">
        <v>176.93005070998743</v>
      </c>
    </row>
    <row r="7360" spans="2:3" x14ac:dyDescent="0.25">
      <c r="B7360" s="294">
        <v>7295</v>
      </c>
      <c r="C7360" s="295">
        <v>194.5597040236803</v>
      </c>
    </row>
    <row r="7361" spans="2:3" x14ac:dyDescent="0.25">
      <c r="B7361" s="294">
        <v>7296</v>
      </c>
      <c r="C7361" s="295">
        <v>121.83586297729032</v>
      </c>
    </row>
    <row r="7362" spans="2:3" x14ac:dyDescent="0.25">
      <c r="B7362" s="294">
        <v>7297</v>
      </c>
      <c r="C7362" s="295">
        <v>102.90616887420367</v>
      </c>
    </row>
    <row r="7363" spans="2:3" x14ac:dyDescent="0.25">
      <c r="B7363" s="294">
        <v>7298</v>
      </c>
      <c r="C7363" s="295">
        <v>162.37975824324235</v>
      </c>
    </row>
    <row r="7364" spans="2:3" x14ac:dyDescent="0.25">
      <c r="B7364" s="294">
        <v>7299</v>
      </c>
      <c r="C7364" s="295">
        <v>177.05385700310825</v>
      </c>
    </row>
    <row r="7365" spans="2:3" x14ac:dyDescent="0.25">
      <c r="B7365" s="294">
        <v>7300</v>
      </c>
      <c r="C7365" s="295">
        <v>95.200136512194717</v>
      </c>
    </row>
    <row r="7366" spans="2:3" x14ac:dyDescent="0.25">
      <c r="B7366" s="294">
        <v>7301</v>
      </c>
      <c r="C7366" s="295">
        <v>160.02138730077212</v>
      </c>
    </row>
    <row r="7367" spans="2:3" x14ac:dyDescent="0.25">
      <c r="B7367" s="294">
        <v>7302</v>
      </c>
      <c r="C7367" s="295">
        <v>191.0693045014032</v>
      </c>
    </row>
    <row r="7368" spans="2:3" x14ac:dyDescent="0.25">
      <c r="B7368" s="294">
        <v>7303</v>
      </c>
      <c r="C7368" s="295">
        <v>124.69275128561145</v>
      </c>
    </row>
    <row r="7369" spans="2:3" x14ac:dyDescent="0.25">
      <c r="B7369" s="294">
        <v>7304</v>
      </c>
      <c r="C7369" s="295">
        <v>94.555978824857718</v>
      </c>
    </row>
    <row r="7370" spans="2:3" x14ac:dyDescent="0.25">
      <c r="B7370" s="294">
        <v>7305</v>
      </c>
      <c r="C7370" s="295">
        <v>160.85060840304564</v>
      </c>
    </row>
    <row r="7371" spans="2:3" x14ac:dyDescent="0.25">
      <c r="B7371" s="294">
        <v>7306</v>
      </c>
      <c r="C7371" s="295">
        <v>114.64096667161091</v>
      </c>
    </row>
    <row r="7372" spans="2:3" x14ac:dyDescent="0.25">
      <c r="B7372" s="294">
        <v>7307</v>
      </c>
      <c r="C7372" s="295">
        <v>136.57940336460052</v>
      </c>
    </row>
    <row r="7373" spans="2:3" x14ac:dyDescent="0.25">
      <c r="B7373" s="294">
        <v>7308</v>
      </c>
      <c r="C7373" s="295">
        <v>132.95412137710656</v>
      </c>
    </row>
    <row r="7374" spans="2:3" x14ac:dyDescent="0.25">
      <c r="B7374" s="294">
        <v>7309</v>
      </c>
      <c r="C7374" s="295">
        <v>135.03191980199631</v>
      </c>
    </row>
    <row r="7375" spans="2:3" x14ac:dyDescent="0.25">
      <c r="B7375" s="294">
        <v>7310</v>
      </c>
      <c r="C7375" s="295">
        <v>141.82617188698845</v>
      </c>
    </row>
    <row r="7376" spans="2:3" x14ac:dyDescent="0.25">
      <c r="B7376" s="294">
        <v>7311</v>
      </c>
      <c r="C7376" s="295">
        <v>120.70243842922861</v>
      </c>
    </row>
    <row r="7377" spans="2:3" x14ac:dyDescent="0.25">
      <c r="B7377" s="294">
        <v>7312</v>
      </c>
      <c r="C7377" s="295">
        <v>96.827752062765853</v>
      </c>
    </row>
    <row r="7378" spans="2:3" x14ac:dyDescent="0.25">
      <c r="B7378" s="294">
        <v>7313</v>
      </c>
      <c r="C7378" s="295">
        <v>123.04086609426014</v>
      </c>
    </row>
    <row r="7379" spans="2:3" x14ac:dyDescent="0.25">
      <c r="B7379" s="294">
        <v>7314</v>
      </c>
      <c r="C7379" s="295">
        <v>176.44578685422437</v>
      </c>
    </row>
    <row r="7380" spans="2:3" x14ac:dyDescent="0.25">
      <c r="B7380" s="294">
        <v>7315</v>
      </c>
      <c r="C7380" s="295">
        <v>79.032547780796534</v>
      </c>
    </row>
    <row r="7381" spans="2:3" x14ac:dyDescent="0.25">
      <c r="B7381" s="294">
        <v>7316</v>
      </c>
      <c r="C7381" s="295">
        <v>161.67824505087424</v>
      </c>
    </row>
    <row r="7382" spans="2:3" x14ac:dyDescent="0.25">
      <c r="B7382" s="294">
        <v>7317</v>
      </c>
      <c r="C7382" s="295">
        <v>155.72057152176865</v>
      </c>
    </row>
    <row r="7383" spans="2:3" x14ac:dyDescent="0.25">
      <c r="B7383" s="294">
        <v>7318</v>
      </c>
      <c r="C7383" s="295">
        <v>77.906232042658345</v>
      </c>
    </row>
    <row r="7384" spans="2:3" x14ac:dyDescent="0.25">
      <c r="B7384" s="294">
        <v>7319</v>
      </c>
      <c r="C7384" s="295">
        <v>179.66231657040527</v>
      </c>
    </row>
    <row r="7385" spans="2:3" x14ac:dyDescent="0.25">
      <c r="B7385" s="294">
        <v>7320</v>
      </c>
      <c r="C7385" s="295">
        <v>169.21370495967494</v>
      </c>
    </row>
    <row r="7386" spans="2:3" x14ac:dyDescent="0.25">
      <c r="B7386" s="294">
        <v>7321</v>
      </c>
      <c r="C7386" s="295">
        <v>154.67744549802759</v>
      </c>
    </row>
    <row r="7387" spans="2:3" x14ac:dyDescent="0.25">
      <c r="B7387" s="294">
        <v>7322</v>
      </c>
      <c r="C7387" s="295">
        <v>96.98829812427752</v>
      </c>
    </row>
    <row r="7388" spans="2:3" x14ac:dyDescent="0.25">
      <c r="B7388" s="294">
        <v>7323</v>
      </c>
      <c r="C7388" s="295">
        <v>179.03908871381941</v>
      </c>
    </row>
    <row r="7389" spans="2:3" x14ac:dyDescent="0.25">
      <c r="B7389" s="294">
        <v>7324</v>
      </c>
      <c r="C7389" s="295">
        <v>138.52595982516897</v>
      </c>
    </row>
    <row r="7390" spans="2:3" x14ac:dyDescent="0.25">
      <c r="B7390" s="294">
        <v>7325</v>
      </c>
      <c r="C7390" s="295">
        <v>168.31460168093267</v>
      </c>
    </row>
    <row r="7391" spans="2:3" x14ac:dyDescent="0.25">
      <c r="B7391" s="294">
        <v>7326</v>
      </c>
      <c r="C7391" s="295">
        <v>151.78916596340417</v>
      </c>
    </row>
    <row r="7392" spans="2:3" x14ac:dyDescent="0.25">
      <c r="B7392" s="294">
        <v>7327</v>
      </c>
      <c r="C7392" s="295">
        <v>178.6550510472963</v>
      </c>
    </row>
    <row r="7393" spans="2:3" x14ac:dyDescent="0.25">
      <c r="B7393" s="294">
        <v>7328</v>
      </c>
      <c r="C7393" s="295">
        <v>145.13611676376493</v>
      </c>
    </row>
    <row r="7394" spans="2:3" x14ac:dyDescent="0.25">
      <c r="B7394" s="294">
        <v>7329</v>
      </c>
      <c r="C7394" s="295">
        <v>159.34129578804342</v>
      </c>
    </row>
    <row r="7395" spans="2:3" x14ac:dyDescent="0.25">
      <c r="B7395" s="294">
        <v>7330</v>
      </c>
      <c r="C7395" s="295">
        <v>85.226073095299739</v>
      </c>
    </row>
    <row r="7396" spans="2:3" x14ac:dyDescent="0.25">
      <c r="B7396" s="294">
        <v>7331</v>
      </c>
      <c r="C7396" s="295">
        <v>85.424386594176511</v>
      </c>
    </row>
    <row r="7397" spans="2:3" x14ac:dyDescent="0.25">
      <c r="B7397" s="294">
        <v>7332</v>
      </c>
      <c r="C7397" s="295">
        <v>176.47867960203411</v>
      </c>
    </row>
    <row r="7398" spans="2:3" x14ac:dyDescent="0.25">
      <c r="B7398" s="294">
        <v>7333</v>
      </c>
      <c r="C7398" s="295">
        <v>127.38546469492908</v>
      </c>
    </row>
    <row r="7399" spans="2:3" x14ac:dyDescent="0.25">
      <c r="B7399" s="294">
        <v>7334</v>
      </c>
      <c r="C7399" s="295">
        <v>92.23219793973405</v>
      </c>
    </row>
    <row r="7400" spans="2:3" x14ac:dyDescent="0.25">
      <c r="B7400" s="294">
        <v>7335</v>
      </c>
      <c r="C7400" s="295">
        <v>158.2070038952657</v>
      </c>
    </row>
    <row r="7401" spans="2:3" x14ac:dyDescent="0.25">
      <c r="B7401" s="294">
        <v>7336</v>
      </c>
      <c r="C7401" s="295">
        <v>173.21577839827773</v>
      </c>
    </row>
    <row r="7402" spans="2:3" x14ac:dyDescent="0.25">
      <c r="B7402" s="294">
        <v>7337</v>
      </c>
      <c r="C7402" s="295">
        <v>74.502992999106851</v>
      </c>
    </row>
    <row r="7403" spans="2:3" x14ac:dyDescent="0.25">
      <c r="B7403" s="294">
        <v>7338</v>
      </c>
      <c r="C7403" s="295">
        <v>146.64984799348235</v>
      </c>
    </row>
    <row r="7404" spans="2:3" x14ac:dyDescent="0.25">
      <c r="B7404" s="294">
        <v>7339</v>
      </c>
      <c r="C7404" s="295">
        <v>135.3678148080225</v>
      </c>
    </row>
    <row r="7405" spans="2:3" x14ac:dyDescent="0.25">
      <c r="B7405" s="294">
        <v>7340</v>
      </c>
      <c r="C7405" s="295">
        <v>171.62593671071994</v>
      </c>
    </row>
    <row r="7406" spans="2:3" x14ac:dyDescent="0.25">
      <c r="B7406" s="294">
        <v>7341</v>
      </c>
      <c r="C7406" s="295">
        <v>153.79807969358291</v>
      </c>
    </row>
    <row r="7407" spans="2:3" x14ac:dyDescent="0.25">
      <c r="B7407" s="294">
        <v>7342</v>
      </c>
      <c r="C7407" s="295">
        <v>128.42421513459394</v>
      </c>
    </row>
    <row r="7408" spans="2:3" x14ac:dyDescent="0.25">
      <c r="B7408" s="294">
        <v>7343</v>
      </c>
      <c r="C7408" s="295">
        <v>106.87446914356218</v>
      </c>
    </row>
    <row r="7409" spans="2:3" x14ac:dyDescent="0.25">
      <c r="B7409" s="294">
        <v>7344</v>
      </c>
      <c r="C7409" s="295">
        <v>126.19313022006415</v>
      </c>
    </row>
    <row r="7410" spans="2:3" x14ac:dyDescent="0.25">
      <c r="B7410" s="294">
        <v>7345</v>
      </c>
      <c r="C7410" s="295">
        <v>104.29424904470486</v>
      </c>
    </row>
    <row r="7411" spans="2:3" x14ac:dyDescent="0.25">
      <c r="B7411" s="294">
        <v>7346</v>
      </c>
      <c r="C7411" s="295">
        <v>170.10395203925376</v>
      </c>
    </row>
    <row r="7412" spans="2:3" x14ac:dyDescent="0.25">
      <c r="B7412" s="294">
        <v>7347</v>
      </c>
      <c r="C7412" s="295">
        <v>173.04113956006844</v>
      </c>
    </row>
    <row r="7413" spans="2:3" x14ac:dyDescent="0.25">
      <c r="B7413" s="294">
        <v>7348</v>
      </c>
      <c r="C7413" s="295">
        <v>104.70728745175117</v>
      </c>
    </row>
    <row r="7414" spans="2:3" x14ac:dyDescent="0.25">
      <c r="B7414" s="294">
        <v>7349</v>
      </c>
      <c r="C7414" s="295">
        <v>144.35297274282934</v>
      </c>
    </row>
    <row r="7415" spans="2:3" x14ac:dyDescent="0.25">
      <c r="B7415" s="294">
        <v>7350</v>
      </c>
      <c r="C7415" s="295">
        <v>104.85056539705461</v>
      </c>
    </row>
    <row r="7416" spans="2:3" x14ac:dyDescent="0.25">
      <c r="B7416" s="294">
        <v>7351</v>
      </c>
      <c r="C7416" s="295">
        <v>147.55537408343429</v>
      </c>
    </row>
    <row r="7417" spans="2:3" x14ac:dyDescent="0.25">
      <c r="B7417" s="294">
        <v>7352</v>
      </c>
      <c r="C7417" s="295">
        <v>134.70532128471388</v>
      </c>
    </row>
    <row r="7418" spans="2:3" x14ac:dyDescent="0.25">
      <c r="B7418" s="294">
        <v>7353</v>
      </c>
      <c r="C7418" s="295">
        <v>135.20993708128859</v>
      </c>
    </row>
    <row r="7419" spans="2:3" x14ac:dyDescent="0.25">
      <c r="B7419" s="294">
        <v>7354</v>
      </c>
      <c r="C7419" s="295">
        <v>105.93185739785547</v>
      </c>
    </row>
    <row r="7420" spans="2:3" x14ac:dyDescent="0.25">
      <c r="B7420" s="294">
        <v>7355</v>
      </c>
      <c r="C7420" s="295">
        <v>170.62407984701628</v>
      </c>
    </row>
    <row r="7421" spans="2:3" x14ac:dyDescent="0.25">
      <c r="B7421" s="294">
        <v>7356</v>
      </c>
      <c r="C7421" s="295">
        <v>114.49821947217339</v>
      </c>
    </row>
    <row r="7422" spans="2:3" x14ac:dyDescent="0.25">
      <c r="B7422" s="294">
        <v>7357</v>
      </c>
      <c r="C7422" s="295">
        <v>153.3742438423655</v>
      </c>
    </row>
    <row r="7423" spans="2:3" x14ac:dyDescent="0.25">
      <c r="B7423" s="294">
        <v>7358</v>
      </c>
      <c r="C7423" s="295">
        <v>90.481211245254258</v>
      </c>
    </row>
    <row r="7424" spans="2:3" x14ac:dyDescent="0.25">
      <c r="B7424" s="294">
        <v>7359</v>
      </c>
      <c r="C7424" s="295">
        <v>124.91674034466344</v>
      </c>
    </row>
    <row r="7425" spans="2:3" x14ac:dyDescent="0.25">
      <c r="B7425" s="294">
        <v>7360</v>
      </c>
      <c r="C7425" s="295">
        <v>100.46792520872837</v>
      </c>
    </row>
    <row r="7426" spans="2:3" x14ac:dyDescent="0.25">
      <c r="B7426" s="294">
        <v>7361</v>
      </c>
      <c r="C7426" s="295">
        <v>119.16311771041867</v>
      </c>
    </row>
    <row r="7427" spans="2:3" x14ac:dyDescent="0.25">
      <c r="B7427" s="294">
        <v>7362</v>
      </c>
      <c r="C7427" s="295">
        <v>124.69932078276871</v>
      </c>
    </row>
    <row r="7428" spans="2:3" x14ac:dyDescent="0.25">
      <c r="B7428" s="294">
        <v>7363</v>
      </c>
      <c r="C7428" s="295">
        <v>83.168791557976533</v>
      </c>
    </row>
    <row r="7429" spans="2:3" x14ac:dyDescent="0.25">
      <c r="B7429" s="294">
        <v>7364</v>
      </c>
      <c r="C7429" s="295">
        <v>89.342380704580435</v>
      </c>
    </row>
    <row r="7430" spans="2:3" x14ac:dyDescent="0.25">
      <c r="B7430" s="294">
        <v>7365</v>
      </c>
      <c r="C7430" s="295">
        <v>94.329265821465242</v>
      </c>
    </row>
    <row r="7431" spans="2:3" x14ac:dyDescent="0.25">
      <c r="B7431" s="294">
        <v>7366</v>
      </c>
      <c r="C7431" s="295">
        <v>82.519139778190507</v>
      </c>
    </row>
    <row r="7432" spans="2:3" x14ac:dyDescent="0.25">
      <c r="B7432" s="294">
        <v>7367</v>
      </c>
      <c r="C7432" s="295">
        <v>157.57116260630866</v>
      </c>
    </row>
    <row r="7433" spans="2:3" x14ac:dyDescent="0.25">
      <c r="B7433" s="294">
        <v>7368</v>
      </c>
      <c r="C7433" s="295">
        <v>82.09175674650001</v>
      </c>
    </row>
    <row r="7434" spans="2:3" x14ac:dyDescent="0.25">
      <c r="B7434" s="294">
        <v>7369</v>
      </c>
      <c r="C7434" s="295">
        <v>70.730901302226187</v>
      </c>
    </row>
    <row r="7435" spans="2:3" x14ac:dyDescent="0.25">
      <c r="B7435" s="294">
        <v>7370</v>
      </c>
      <c r="C7435" s="295">
        <v>130.91639955272561</v>
      </c>
    </row>
    <row r="7436" spans="2:3" x14ac:dyDescent="0.25">
      <c r="B7436" s="294">
        <v>7371</v>
      </c>
      <c r="C7436" s="295">
        <v>111.35385309756536</v>
      </c>
    </row>
    <row r="7437" spans="2:3" x14ac:dyDescent="0.25">
      <c r="B7437" s="294">
        <v>7372</v>
      </c>
      <c r="C7437" s="295">
        <v>94.078881658808967</v>
      </c>
    </row>
    <row r="7438" spans="2:3" x14ac:dyDescent="0.25">
      <c r="B7438" s="294">
        <v>7373</v>
      </c>
      <c r="C7438" s="295">
        <v>178.23377526124005</v>
      </c>
    </row>
    <row r="7439" spans="2:3" x14ac:dyDescent="0.25">
      <c r="B7439" s="294">
        <v>7374</v>
      </c>
      <c r="C7439" s="295">
        <v>122.31985073630952</v>
      </c>
    </row>
    <row r="7440" spans="2:3" x14ac:dyDescent="0.25">
      <c r="B7440" s="294">
        <v>7375</v>
      </c>
      <c r="C7440" s="295">
        <v>180.41063524383327</v>
      </c>
    </row>
    <row r="7441" spans="2:3" x14ac:dyDescent="0.25">
      <c r="B7441" s="294">
        <v>7376</v>
      </c>
      <c r="C7441" s="295">
        <v>133.84169953852142</v>
      </c>
    </row>
    <row r="7442" spans="2:3" x14ac:dyDescent="0.25">
      <c r="B7442" s="294">
        <v>7377</v>
      </c>
      <c r="C7442" s="295">
        <v>98.799130874543778</v>
      </c>
    </row>
    <row r="7443" spans="2:3" x14ac:dyDescent="0.25">
      <c r="B7443" s="294">
        <v>7378</v>
      </c>
      <c r="C7443" s="295">
        <v>182.45586843667408</v>
      </c>
    </row>
    <row r="7444" spans="2:3" x14ac:dyDescent="0.25">
      <c r="B7444" s="294">
        <v>7379</v>
      </c>
      <c r="C7444" s="295">
        <v>112.0218828909656</v>
      </c>
    </row>
    <row r="7445" spans="2:3" x14ac:dyDescent="0.25">
      <c r="B7445" s="294">
        <v>7380</v>
      </c>
      <c r="C7445" s="295">
        <v>157.07499513449119</v>
      </c>
    </row>
    <row r="7446" spans="2:3" x14ac:dyDescent="0.25">
      <c r="B7446" s="294">
        <v>7381</v>
      </c>
      <c r="C7446" s="295">
        <v>133.85772962200934</v>
      </c>
    </row>
    <row r="7447" spans="2:3" x14ac:dyDescent="0.25">
      <c r="B7447" s="294">
        <v>7382</v>
      </c>
      <c r="C7447" s="295">
        <v>193.93266184938784</v>
      </c>
    </row>
    <row r="7448" spans="2:3" x14ac:dyDescent="0.25">
      <c r="B7448" s="294">
        <v>7383</v>
      </c>
      <c r="C7448" s="295">
        <v>86.108922481369433</v>
      </c>
    </row>
    <row r="7449" spans="2:3" x14ac:dyDescent="0.25">
      <c r="B7449" s="294">
        <v>7384</v>
      </c>
      <c r="C7449" s="295">
        <v>129.6374743519392</v>
      </c>
    </row>
    <row r="7450" spans="2:3" x14ac:dyDescent="0.25">
      <c r="B7450" s="294">
        <v>7385</v>
      </c>
      <c r="C7450" s="295">
        <v>116.6619217033894</v>
      </c>
    </row>
    <row r="7451" spans="2:3" x14ac:dyDescent="0.25">
      <c r="B7451" s="294">
        <v>7386</v>
      </c>
      <c r="C7451" s="295">
        <v>115.81157259983149</v>
      </c>
    </row>
    <row r="7452" spans="2:3" x14ac:dyDescent="0.25">
      <c r="B7452" s="294">
        <v>7387</v>
      </c>
      <c r="C7452" s="295">
        <v>117.0160144997883</v>
      </c>
    </row>
    <row r="7453" spans="2:3" x14ac:dyDescent="0.25">
      <c r="B7453" s="294">
        <v>7388</v>
      </c>
      <c r="C7453" s="295">
        <v>174.31217563715325</v>
      </c>
    </row>
    <row r="7454" spans="2:3" x14ac:dyDescent="0.25">
      <c r="B7454" s="294">
        <v>7389</v>
      </c>
      <c r="C7454" s="295">
        <v>65.775605639472005</v>
      </c>
    </row>
    <row r="7455" spans="2:3" x14ac:dyDescent="0.25">
      <c r="B7455" s="294">
        <v>7390</v>
      </c>
      <c r="C7455" s="295">
        <v>108.60237475585467</v>
      </c>
    </row>
    <row r="7456" spans="2:3" x14ac:dyDescent="0.25">
      <c r="B7456" s="294">
        <v>7391</v>
      </c>
      <c r="C7456" s="295">
        <v>127.77929292842761</v>
      </c>
    </row>
    <row r="7457" spans="2:3" x14ac:dyDescent="0.25">
      <c r="B7457" s="294">
        <v>7392</v>
      </c>
      <c r="C7457" s="295">
        <v>123.5420628778608</v>
      </c>
    </row>
    <row r="7458" spans="2:3" x14ac:dyDescent="0.25">
      <c r="B7458" s="294">
        <v>7393</v>
      </c>
      <c r="C7458" s="295">
        <v>75.38873980964955</v>
      </c>
    </row>
    <row r="7459" spans="2:3" x14ac:dyDescent="0.25">
      <c r="B7459" s="294">
        <v>7394</v>
      </c>
      <c r="C7459" s="295">
        <v>198.2900431077463</v>
      </c>
    </row>
    <row r="7460" spans="2:3" x14ac:dyDescent="0.25">
      <c r="B7460" s="294">
        <v>7395</v>
      </c>
      <c r="C7460" s="295">
        <v>65.915767229912319</v>
      </c>
    </row>
    <row r="7461" spans="2:3" x14ac:dyDescent="0.25">
      <c r="B7461" s="294">
        <v>7396</v>
      </c>
      <c r="C7461" s="295">
        <v>175.17728466885882</v>
      </c>
    </row>
    <row r="7462" spans="2:3" x14ac:dyDescent="0.25">
      <c r="B7462" s="294">
        <v>7397</v>
      </c>
      <c r="C7462" s="295">
        <v>137.55849152328335</v>
      </c>
    </row>
    <row r="7463" spans="2:3" x14ac:dyDescent="0.25">
      <c r="B7463" s="294">
        <v>7398</v>
      </c>
      <c r="C7463" s="295">
        <v>122.51604499846698</v>
      </c>
    </row>
    <row r="7464" spans="2:3" x14ac:dyDescent="0.25">
      <c r="B7464" s="294">
        <v>7399</v>
      </c>
      <c r="C7464" s="295">
        <v>153.1329522898115</v>
      </c>
    </row>
    <row r="7465" spans="2:3" x14ac:dyDescent="0.25">
      <c r="B7465" s="294">
        <v>7400</v>
      </c>
      <c r="C7465" s="295">
        <v>171.51576079875451</v>
      </c>
    </row>
    <row r="7466" spans="2:3" x14ac:dyDescent="0.25">
      <c r="B7466" s="294">
        <v>7401</v>
      </c>
      <c r="C7466" s="295">
        <v>132.16065500889954</v>
      </c>
    </row>
    <row r="7467" spans="2:3" x14ac:dyDescent="0.25">
      <c r="B7467" s="294">
        <v>7402</v>
      </c>
      <c r="C7467" s="295">
        <v>127.38899168912781</v>
      </c>
    </row>
    <row r="7468" spans="2:3" x14ac:dyDescent="0.25">
      <c r="B7468" s="294">
        <v>7403</v>
      </c>
      <c r="C7468" s="295">
        <v>91.99333745446549</v>
      </c>
    </row>
    <row r="7469" spans="2:3" x14ac:dyDescent="0.25">
      <c r="B7469" s="294">
        <v>7404</v>
      </c>
      <c r="C7469" s="295">
        <v>92.470051126005202</v>
      </c>
    </row>
    <row r="7470" spans="2:3" x14ac:dyDescent="0.25">
      <c r="B7470" s="294">
        <v>7405</v>
      </c>
      <c r="C7470" s="295">
        <v>75.495219663382088</v>
      </c>
    </row>
    <row r="7471" spans="2:3" x14ac:dyDescent="0.25">
      <c r="B7471" s="294">
        <v>7406</v>
      </c>
      <c r="C7471" s="295">
        <v>124.34492876962462</v>
      </c>
    </row>
    <row r="7472" spans="2:3" x14ac:dyDescent="0.25">
      <c r="B7472" s="294">
        <v>7407</v>
      </c>
      <c r="C7472" s="295">
        <v>156.09301234224466</v>
      </c>
    </row>
    <row r="7473" spans="2:3" x14ac:dyDescent="0.25">
      <c r="B7473" s="294">
        <v>7408</v>
      </c>
      <c r="C7473" s="295">
        <v>95.540771647728974</v>
      </c>
    </row>
    <row r="7474" spans="2:3" x14ac:dyDescent="0.25">
      <c r="B7474" s="294">
        <v>7409</v>
      </c>
      <c r="C7474" s="295">
        <v>163.25788760221911</v>
      </c>
    </row>
    <row r="7475" spans="2:3" x14ac:dyDescent="0.25">
      <c r="B7475" s="294">
        <v>7410</v>
      </c>
      <c r="C7475" s="295">
        <v>80.965146397161021</v>
      </c>
    </row>
    <row r="7476" spans="2:3" x14ac:dyDescent="0.25">
      <c r="B7476" s="294">
        <v>7411</v>
      </c>
      <c r="C7476" s="295">
        <v>137.04773461091736</v>
      </c>
    </row>
    <row r="7477" spans="2:3" x14ac:dyDescent="0.25">
      <c r="B7477" s="294">
        <v>7412</v>
      </c>
      <c r="C7477" s="295">
        <v>134.62735950119287</v>
      </c>
    </row>
    <row r="7478" spans="2:3" x14ac:dyDescent="0.25">
      <c r="B7478" s="294">
        <v>7413</v>
      </c>
      <c r="C7478" s="295">
        <v>146.10708863223914</v>
      </c>
    </row>
    <row r="7479" spans="2:3" x14ac:dyDescent="0.25">
      <c r="B7479" s="294">
        <v>7414</v>
      </c>
      <c r="C7479" s="295">
        <v>162.96203956761565</v>
      </c>
    </row>
    <row r="7480" spans="2:3" x14ac:dyDescent="0.25">
      <c r="B7480" s="294">
        <v>7415</v>
      </c>
      <c r="C7480" s="295">
        <v>121.06339267436982</v>
      </c>
    </row>
    <row r="7481" spans="2:3" x14ac:dyDescent="0.25">
      <c r="B7481" s="294">
        <v>7416</v>
      </c>
      <c r="C7481" s="295">
        <v>77.92094185811797</v>
      </c>
    </row>
    <row r="7482" spans="2:3" x14ac:dyDescent="0.25">
      <c r="B7482" s="294">
        <v>7417</v>
      </c>
      <c r="C7482" s="295">
        <v>186.9338711204739</v>
      </c>
    </row>
    <row r="7483" spans="2:3" x14ac:dyDescent="0.25">
      <c r="B7483" s="294">
        <v>7418</v>
      </c>
      <c r="C7483" s="295">
        <v>147.3268318343743</v>
      </c>
    </row>
    <row r="7484" spans="2:3" x14ac:dyDescent="0.25">
      <c r="B7484" s="294">
        <v>7419</v>
      </c>
      <c r="C7484" s="295">
        <v>88.758931831702171</v>
      </c>
    </row>
    <row r="7485" spans="2:3" x14ac:dyDescent="0.25">
      <c r="B7485" s="294">
        <v>7420</v>
      </c>
      <c r="C7485" s="295">
        <v>101.98700029839291</v>
      </c>
    </row>
    <row r="7486" spans="2:3" x14ac:dyDescent="0.25">
      <c r="B7486" s="294">
        <v>7421</v>
      </c>
      <c r="C7486" s="295">
        <v>139.50875142211424</v>
      </c>
    </row>
    <row r="7487" spans="2:3" x14ac:dyDescent="0.25">
      <c r="B7487" s="294">
        <v>7422</v>
      </c>
      <c r="C7487" s="295">
        <v>120.80541464263355</v>
      </c>
    </row>
    <row r="7488" spans="2:3" x14ac:dyDescent="0.25">
      <c r="B7488" s="294">
        <v>7423</v>
      </c>
      <c r="C7488" s="295">
        <v>167.76785224591373</v>
      </c>
    </row>
    <row r="7489" spans="2:3" x14ac:dyDescent="0.25">
      <c r="B7489" s="294">
        <v>7424</v>
      </c>
      <c r="C7489" s="295">
        <v>172.26086121775697</v>
      </c>
    </row>
    <row r="7490" spans="2:3" x14ac:dyDescent="0.25">
      <c r="B7490" s="294">
        <v>7425</v>
      </c>
      <c r="C7490" s="295">
        <v>133.46024020708103</v>
      </c>
    </row>
    <row r="7491" spans="2:3" x14ac:dyDescent="0.25">
      <c r="B7491" s="294">
        <v>7426</v>
      </c>
      <c r="C7491" s="295">
        <v>146.45378235619336</v>
      </c>
    </row>
    <row r="7492" spans="2:3" x14ac:dyDescent="0.25">
      <c r="B7492" s="294">
        <v>7427</v>
      </c>
      <c r="C7492" s="295">
        <v>85.07701505962153</v>
      </c>
    </row>
    <row r="7493" spans="2:3" x14ac:dyDescent="0.25">
      <c r="B7493" s="294">
        <v>7428</v>
      </c>
      <c r="C7493" s="295">
        <v>150.16870526909065</v>
      </c>
    </row>
    <row r="7494" spans="2:3" x14ac:dyDescent="0.25">
      <c r="B7494" s="294">
        <v>7429</v>
      </c>
      <c r="C7494" s="295">
        <v>119.68310869560811</v>
      </c>
    </row>
    <row r="7495" spans="2:3" x14ac:dyDescent="0.25">
      <c r="B7495" s="294">
        <v>7430</v>
      </c>
      <c r="C7495" s="295">
        <v>187.89954459917848</v>
      </c>
    </row>
    <row r="7496" spans="2:3" x14ac:dyDescent="0.25">
      <c r="B7496" s="294">
        <v>7431</v>
      </c>
      <c r="C7496" s="295">
        <v>118.64086108752997</v>
      </c>
    </row>
    <row r="7497" spans="2:3" x14ac:dyDescent="0.25">
      <c r="B7497" s="294">
        <v>7432</v>
      </c>
      <c r="C7497" s="295">
        <v>158.22225510135544</v>
      </c>
    </row>
    <row r="7498" spans="2:3" x14ac:dyDescent="0.25">
      <c r="B7498" s="294">
        <v>7433</v>
      </c>
      <c r="C7498" s="295">
        <v>141.32069405685897</v>
      </c>
    </row>
    <row r="7499" spans="2:3" x14ac:dyDescent="0.25">
      <c r="B7499" s="294">
        <v>7434</v>
      </c>
      <c r="C7499" s="295">
        <v>165.86163610008543</v>
      </c>
    </row>
    <row r="7500" spans="2:3" x14ac:dyDescent="0.25">
      <c r="B7500" s="294">
        <v>7435</v>
      </c>
      <c r="C7500" s="295">
        <v>129.42207001377699</v>
      </c>
    </row>
    <row r="7501" spans="2:3" x14ac:dyDescent="0.25">
      <c r="B7501" s="294">
        <v>7436</v>
      </c>
      <c r="C7501" s="295">
        <v>98.535975904321361</v>
      </c>
    </row>
    <row r="7502" spans="2:3" x14ac:dyDescent="0.25">
      <c r="B7502" s="294">
        <v>7437</v>
      </c>
      <c r="C7502" s="295">
        <v>85.988444267299201</v>
      </c>
    </row>
    <row r="7503" spans="2:3" x14ac:dyDescent="0.25">
      <c r="B7503" s="294">
        <v>7438</v>
      </c>
      <c r="C7503" s="295">
        <v>114.47977351064053</v>
      </c>
    </row>
    <row r="7504" spans="2:3" x14ac:dyDescent="0.25">
      <c r="B7504" s="294">
        <v>7439</v>
      </c>
      <c r="C7504" s="295">
        <v>67.167383680269623</v>
      </c>
    </row>
    <row r="7505" spans="2:3" x14ac:dyDescent="0.25">
      <c r="B7505" s="294">
        <v>7440</v>
      </c>
      <c r="C7505" s="295">
        <v>107.92552024770723</v>
      </c>
    </row>
    <row r="7506" spans="2:3" x14ac:dyDescent="0.25">
      <c r="B7506" s="294">
        <v>7441</v>
      </c>
      <c r="C7506" s="295">
        <v>108.17163463125573</v>
      </c>
    </row>
    <row r="7507" spans="2:3" x14ac:dyDescent="0.25">
      <c r="B7507" s="294">
        <v>7442</v>
      </c>
      <c r="C7507" s="295">
        <v>114.63371771349641</v>
      </c>
    </row>
    <row r="7508" spans="2:3" x14ac:dyDescent="0.25">
      <c r="B7508" s="294">
        <v>7443</v>
      </c>
      <c r="C7508" s="295">
        <v>104.09768995415106</v>
      </c>
    </row>
    <row r="7509" spans="2:3" x14ac:dyDescent="0.25">
      <c r="B7509" s="294">
        <v>7444</v>
      </c>
      <c r="C7509" s="295">
        <v>98.165333817601919</v>
      </c>
    </row>
    <row r="7510" spans="2:3" x14ac:dyDescent="0.25">
      <c r="B7510" s="294">
        <v>7445</v>
      </c>
      <c r="C7510" s="295">
        <v>90.745520249589546</v>
      </c>
    </row>
    <row r="7511" spans="2:3" x14ac:dyDescent="0.25">
      <c r="B7511" s="294">
        <v>7446</v>
      </c>
      <c r="C7511" s="295">
        <v>130.27107411487054</v>
      </c>
    </row>
    <row r="7512" spans="2:3" x14ac:dyDescent="0.25">
      <c r="B7512" s="294">
        <v>7447</v>
      </c>
      <c r="C7512" s="295">
        <v>116.64873088481141</v>
      </c>
    </row>
    <row r="7513" spans="2:3" x14ac:dyDescent="0.25">
      <c r="B7513" s="294">
        <v>7448</v>
      </c>
      <c r="C7513" s="295">
        <v>124.83646354204403</v>
      </c>
    </row>
    <row r="7514" spans="2:3" x14ac:dyDescent="0.25">
      <c r="B7514" s="294">
        <v>7449</v>
      </c>
      <c r="C7514" s="295">
        <v>159.02731770028606</v>
      </c>
    </row>
    <row r="7515" spans="2:3" x14ac:dyDescent="0.25">
      <c r="B7515" s="294">
        <v>7450</v>
      </c>
      <c r="C7515" s="295">
        <v>101.15482994993823</v>
      </c>
    </row>
    <row r="7516" spans="2:3" x14ac:dyDescent="0.25">
      <c r="B7516" s="294">
        <v>7451</v>
      </c>
      <c r="C7516" s="295">
        <v>92.609775894085629</v>
      </c>
    </row>
    <row r="7517" spans="2:3" x14ac:dyDescent="0.25">
      <c r="B7517" s="294">
        <v>7452</v>
      </c>
      <c r="C7517" s="295">
        <v>132.91256475633986</v>
      </c>
    </row>
    <row r="7518" spans="2:3" x14ac:dyDescent="0.25">
      <c r="B7518" s="294">
        <v>7453</v>
      </c>
      <c r="C7518" s="295">
        <v>89.949490845448693</v>
      </c>
    </row>
    <row r="7519" spans="2:3" x14ac:dyDescent="0.25">
      <c r="B7519" s="294">
        <v>7454</v>
      </c>
      <c r="C7519" s="295">
        <v>151.32834273113588</v>
      </c>
    </row>
    <row r="7520" spans="2:3" x14ac:dyDescent="0.25">
      <c r="B7520" s="294">
        <v>7455</v>
      </c>
      <c r="C7520" s="295">
        <v>99.982615831554199</v>
      </c>
    </row>
    <row r="7521" spans="2:3" x14ac:dyDescent="0.25">
      <c r="B7521" s="294">
        <v>7456</v>
      </c>
      <c r="C7521" s="295">
        <v>192.70225809891005</v>
      </c>
    </row>
    <row r="7522" spans="2:3" x14ac:dyDescent="0.25">
      <c r="B7522" s="294">
        <v>7457</v>
      </c>
      <c r="C7522" s="295">
        <v>181.02052956348513</v>
      </c>
    </row>
    <row r="7523" spans="2:3" x14ac:dyDescent="0.25">
      <c r="B7523" s="294">
        <v>7458</v>
      </c>
      <c r="C7523" s="295">
        <v>127.27415570554248</v>
      </c>
    </row>
    <row r="7524" spans="2:3" x14ac:dyDescent="0.25">
      <c r="B7524" s="294">
        <v>7459</v>
      </c>
      <c r="C7524" s="295">
        <v>153.23346348756087</v>
      </c>
    </row>
    <row r="7525" spans="2:3" x14ac:dyDescent="0.25">
      <c r="B7525" s="294">
        <v>7460</v>
      </c>
      <c r="C7525" s="295">
        <v>105.47429289624097</v>
      </c>
    </row>
    <row r="7526" spans="2:3" x14ac:dyDescent="0.25">
      <c r="B7526" s="294">
        <v>7461</v>
      </c>
      <c r="C7526" s="295">
        <v>164.35203059771334</v>
      </c>
    </row>
    <row r="7527" spans="2:3" x14ac:dyDescent="0.25">
      <c r="B7527" s="294">
        <v>7462</v>
      </c>
      <c r="C7527" s="295">
        <v>162.79799939239115</v>
      </c>
    </row>
    <row r="7528" spans="2:3" x14ac:dyDescent="0.25">
      <c r="B7528" s="294">
        <v>7463</v>
      </c>
      <c r="C7528" s="295">
        <v>142.26896746244722</v>
      </c>
    </row>
    <row r="7529" spans="2:3" x14ac:dyDescent="0.25">
      <c r="B7529" s="294">
        <v>7464</v>
      </c>
      <c r="C7529" s="295">
        <v>148.21309292416191</v>
      </c>
    </row>
    <row r="7530" spans="2:3" x14ac:dyDescent="0.25">
      <c r="B7530" s="294">
        <v>7465</v>
      </c>
      <c r="C7530" s="295">
        <v>112.53506626786832</v>
      </c>
    </row>
    <row r="7531" spans="2:3" x14ac:dyDescent="0.25">
      <c r="B7531" s="294">
        <v>7466</v>
      </c>
      <c r="C7531" s="295">
        <v>185.6608020443872</v>
      </c>
    </row>
    <row r="7532" spans="2:3" x14ac:dyDescent="0.25">
      <c r="B7532" s="294">
        <v>7467</v>
      </c>
      <c r="C7532" s="295">
        <v>88.693434303430706</v>
      </c>
    </row>
    <row r="7533" spans="2:3" x14ac:dyDescent="0.25">
      <c r="B7533" s="294">
        <v>7468</v>
      </c>
      <c r="C7533" s="295">
        <v>147.96890850894431</v>
      </c>
    </row>
    <row r="7534" spans="2:3" x14ac:dyDescent="0.25">
      <c r="B7534" s="294">
        <v>7469</v>
      </c>
      <c r="C7534" s="295">
        <v>142.65226355231479</v>
      </c>
    </row>
    <row r="7535" spans="2:3" x14ac:dyDescent="0.25">
      <c r="B7535" s="294">
        <v>7470</v>
      </c>
      <c r="C7535" s="295">
        <v>139.68764802269843</v>
      </c>
    </row>
    <row r="7536" spans="2:3" x14ac:dyDescent="0.25">
      <c r="B7536" s="294">
        <v>7471</v>
      </c>
      <c r="C7536" s="295">
        <v>91.179139959980503</v>
      </c>
    </row>
    <row r="7537" spans="2:3" x14ac:dyDescent="0.25">
      <c r="B7537" s="294">
        <v>7472</v>
      </c>
      <c r="C7537" s="295">
        <v>92.913588325852942</v>
      </c>
    </row>
    <row r="7538" spans="2:3" x14ac:dyDescent="0.25">
      <c r="B7538" s="294">
        <v>7473</v>
      </c>
      <c r="C7538" s="295">
        <v>137.6604182854924</v>
      </c>
    </row>
    <row r="7539" spans="2:3" x14ac:dyDescent="0.25">
      <c r="B7539" s="294">
        <v>7474</v>
      </c>
      <c r="C7539" s="295">
        <v>109.64370615614578</v>
      </c>
    </row>
    <row r="7540" spans="2:3" x14ac:dyDescent="0.25">
      <c r="B7540" s="294">
        <v>7475</v>
      </c>
      <c r="C7540" s="295">
        <v>135.62505243552562</v>
      </c>
    </row>
    <row r="7541" spans="2:3" x14ac:dyDescent="0.25">
      <c r="B7541" s="294">
        <v>7476</v>
      </c>
      <c r="C7541" s="295">
        <v>146.07650292383531</v>
      </c>
    </row>
    <row r="7542" spans="2:3" x14ac:dyDescent="0.25">
      <c r="B7542" s="294">
        <v>7477</v>
      </c>
      <c r="C7542" s="295">
        <v>120.80508152602758</v>
      </c>
    </row>
    <row r="7543" spans="2:3" x14ac:dyDescent="0.25">
      <c r="B7543" s="294">
        <v>7478</v>
      </c>
      <c r="C7543" s="295">
        <v>96.913784481895277</v>
      </c>
    </row>
    <row r="7544" spans="2:3" x14ac:dyDescent="0.25">
      <c r="B7544" s="294">
        <v>7479</v>
      </c>
      <c r="C7544" s="295">
        <v>113.00547651951747</v>
      </c>
    </row>
    <row r="7545" spans="2:3" x14ac:dyDescent="0.25">
      <c r="B7545" s="294">
        <v>7480</v>
      </c>
      <c r="C7545" s="295">
        <v>92.335811349467974</v>
      </c>
    </row>
    <row r="7546" spans="2:3" x14ac:dyDescent="0.25">
      <c r="B7546" s="294">
        <v>7481</v>
      </c>
      <c r="C7546" s="295">
        <v>152.93411907007203</v>
      </c>
    </row>
    <row r="7547" spans="2:3" x14ac:dyDescent="0.25">
      <c r="B7547" s="294">
        <v>7482</v>
      </c>
      <c r="C7547" s="295">
        <v>94.006976450019323</v>
      </c>
    </row>
    <row r="7548" spans="2:3" x14ac:dyDescent="0.25">
      <c r="B7548" s="294">
        <v>7483</v>
      </c>
      <c r="C7548" s="295">
        <v>136.57526516792626</v>
      </c>
    </row>
    <row r="7549" spans="2:3" x14ac:dyDescent="0.25">
      <c r="B7549" s="294">
        <v>7484</v>
      </c>
      <c r="C7549" s="295">
        <v>113.17165880906191</v>
      </c>
    </row>
    <row r="7550" spans="2:3" x14ac:dyDescent="0.25">
      <c r="B7550" s="294">
        <v>7485</v>
      </c>
      <c r="C7550" s="295">
        <v>164.30195200940312</v>
      </c>
    </row>
    <row r="7551" spans="2:3" x14ac:dyDescent="0.25">
      <c r="B7551" s="294">
        <v>7486</v>
      </c>
      <c r="C7551" s="295">
        <v>142.07778969497568</v>
      </c>
    </row>
    <row r="7552" spans="2:3" x14ac:dyDescent="0.25">
      <c r="B7552" s="294">
        <v>7487</v>
      </c>
      <c r="C7552" s="295">
        <v>145.57703635036142</v>
      </c>
    </row>
    <row r="7553" spans="2:3" x14ac:dyDescent="0.25">
      <c r="B7553" s="294">
        <v>7488</v>
      </c>
      <c r="C7553" s="295">
        <v>118.63926151173271</v>
      </c>
    </row>
    <row r="7554" spans="2:3" x14ac:dyDescent="0.25">
      <c r="B7554" s="294">
        <v>7489</v>
      </c>
      <c r="C7554" s="295">
        <v>130.1086057941184</v>
      </c>
    </row>
    <row r="7555" spans="2:3" x14ac:dyDescent="0.25">
      <c r="B7555" s="294">
        <v>7490</v>
      </c>
      <c r="C7555" s="295">
        <v>121.43209299455015</v>
      </c>
    </row>
    <row r="7556" spans="2:3" x14ac:dyDescent="0.25">
      <c r="B7556" s="294">
        <v>7491</v>
      </c>
      <c r="C7556" s="295">
        <v>141.38476087450164</v>
      </c>
    </row>
    <row r="7557" spans="2:3" x14ac:dyDescent="0.25">
      <c r="B7557" s="294">
        <v>7492</v>
      </c>
      <c r="C7557" s="295">
        <v>145.1392589972771</v>
      </c>
    </row>
    <row r="7558" spans="2:3" x14ac:dyDescent="0.25">
      <c r="B7558" s="294">
        <v>7493</v>
      </c>
      <c r="C7558" s="295">
        <v>108.31810751545416</v>
      </c>
    </row>
    <row r="7559" spans="2:3" x14ac:dyDescent="0.25">
      <c r="B7559" s="294">
        <v>7494</v>
      </c>
      <c r="C7559" s="295">
        <v>177.91812846690723</v>
      </c>
    </row>
    <row r="7560" spans="2:3" x14ac:dyDescent="0.25">
      <c r="B7560" s="294">
        <v>7495</v>
      </c>
      <c r="C7560" s="295">
        <v>131.17012938190607</v>
      </c>
    </row>
    <row r="7561" spans="2:3" x14ac:dyDescent="0.25">
      <c r="B7561" s="294">
        <v>7496</v>
      </c>
      <c r="C7561" s="295">
        <v>109.78763222118948</v>
      </c>
    </row>
    <row r="7562" spans="2:3" x14ac:dyDescent="0.25">
      <c r="B7562" s="294">
        <v>7497</v>
      </c>
      <c r="C7562" s="295">
        <v>171.6934757586522</v>
      </c>
    </row>
    <row r="7563" spans="2:3" x14ac:dyDescent="0.25">
      <c r="B7563" s="294">
        <v>7498</v>
      </c>
      <c r="C7563" s="295">
        <v>96.354011407787823</v>
      </c>
    </row>
    <row r="7564" spans="2:3" x14ac:dyDescent="0.25">
      <c r="B7564" s="294">
        <v>7499</v>
      </c>
      <c r="C7564" s="295">
        <v>92.726376341700288</v>
      </c>
    </row>
    <row r="7565" spans="2:3" x14ac:dyDescent="0.25">
      <c r="B7565" s="294">
        <v>7500</v>
      </c>
      <c r="C7565" s="295">
        <v>158.10845283157252</v>
      </c>
    </row>
    <row r="7566" spans="2:3" x14ac:dyDescent="0.25">
      <c r="B7566" s="294">
        <v>7501</v>
      </c>
      <c r="C7566" s="295">
        <v>127.33752646806791</v>
      </c>
    </row>
    <row r="7567" spans="2:3" x14ac:dyDescent="0.25">
      <c r="B7567" s="294">
        <v>7502</v>
      </c>
      <c r="C7567" s="295">
        <v>126.60534344962218</v>
      </c>
    </row>
    <row r="7568" spans="2:3" x14ac:dyDescent="0.25">
      <c r="B7568" s="294">
        <v>7503</v>
      </c>
      <c r="C7568" s="295">
        <v>109.46518756238777</v>
      </c>
    </row>
    <row r="7569" spans="2:3" x14ac:dyDescent="0.25">
      <c r="B7569" s="294">
        <v>7504</v>
      </c>
      <c r="C7569" s="295">
        <v>145.15442646445206</v>
      </c>
    </row>
    <row r="7570" spans="2:3" x14ac:dyDescent="0.25">
      <c r="B7570" s="294">
        <v>7505</v>
      </c>
      <c r="C7570" s="295">
        <v>137.2407839416453</v>
      </c>
    </row>
    <row r="7571" spans="2:3" x14ac:dyDescent="0.25">
      <c r="B7571" s="294">
        <v>7506</v>
      </c>
      <c r="C7571" s="295">
        <v>127.0685264535488</v>
      </c>
    </row>
    <row r="7572" spans="2:3" x14ac:dyDescent="0.25">
      <c r="B7572" s="294">
        <v>7507</v>
      </c>
      <c r="C7572" s="295">
        <v>94.028749508806357</v>
      </c>
    </row>
    <row r="7573" spans="2:3" x14ac:dyDescent="0.25">
      <c r="B7573" s="294">
        <v>7508</v>
      </c>
      <c r="C7573" s="295">
        <v>121.75429839505709</v>
      </c>
    </row>
    <row r="7574" spans="2:3" x14ac:dyDescent="0.25">
      <c r="B7574" s="294">
        <v>7509</v>
      </c>
      <c r="C7574" s="295">
        <v>189.05669376116779</v>
      </c>
    </row>
    <row r="7575" spans="2:3" x14ac:dyDescent="0.25">
      <c r="B7575" s="294">
        <v>7510</v>
      </c>
      <c r="C7575" s="295">
        <v>131.65702084777365</v>
      </c>
    </row>
    <row r="7576" spans="2:3" x14ac:dyDescent="0.25">
      <c r="B7576" s="294">
        <v>7511</v>
      </c>
      <c r="C7576" s="295">
        <v>102.13147630268514</v>
      </c>
    </row>
    <row r="7577" spans="2:3" x14ac:dyDescent="0.25">
      <c r="B7577" s="294">
        <v>7512</v>
      </c>
      <c r="C7577" s="295">
        <v>105.7813870833466</v>
      </c>
    </row>
    <row r="7578" spans="2:3" x14ac:dyDescent="0.25">
      <c r="B7578" s="294">
        <v>7513</v>
      </c>
      <c r="C7578" s="295">
        <v>151.33970412553532</v>
      </c>
    </row>
    <row r="7579" spans="2:3" x14ac:dyDescent="0.25">
      <c r="B7579" s="294">
        <v>7514</v>
      </c>
      <c r="C7579" s="295">
        <v>154.57934291902652</v>
      </c>
    </row>
    <row r="7580" spans="2:3" x14ac:dyDescent="0.25">
      <c r="B7580" s="294">
        <v>7515</v>
      </c>
      <c r="C7580" s="295">
        <v>81.712152634446582</v>
      </c>
    </row>
    <row r="7581" spans="2:3" x14ac:dyDescent="0.25">
      <c r="B7581" s="294">
        <v>7516</v>
      </c>
      <c r="C7581" s="295">
        <v>171.98968306898394</v>
      </c>
    </row>
    <row r="7582" spans="2:3" x14ac:dyDescent="0.25">
      <c r="B7582" s="294">
        <v>7517</v>
      </c>
      <c r="C7582" s="295">
        <v>79.515275136572797</v>
      </c>
    </row>
    <row r="7583" spans="2:3" x14ac:dyDescent="0.25">
      <c r="B7583" s="294">
        <v>7518</v>
      </c>
      <c r="C7583" s="295">
        <v>98.213431308105754</v>
      </c>
    </row>
    <row r="7584" spans="2:3" x14ac:dyDescent="0.25">
      <c r="B7584" s="294">
        <v>7519</v>
      </c>
      <c r="C7584" s="295">
        <v>97.638577805828774</v>
      </c>
    </row>
    <row r="7585" spans="2:3" x14ac:dyDescent="0.25">
      <c r="B7585" s="294">
        <v>7520</v>
      </c>
      <c r="C7585" s="295">
        <v>162.50266399849835</v>
      </c>
    </row>
    <row r="7586" spans="2:3" x14ac:dyDescent="0.25">
      <c r="B7586" s="294">
        <v>7521</v>
      </c>
      <c r="C7586" s="295">
        <v>153.16072050717057</v>
      </c>
    </row>
    <row r="7587" spans="2:3" x14ac:dyDescent="0.25">
      <c r="B7587" s="294">
        <v>7522</v>
      </c>
      <c r="C7587" s="295">
        <v>78.283094486958845</v>
      </c>
    </row>
    <row r="7588" spans="2:3" x14ac:dyDescent="0.25">
      <c r="B7588" s="294">
        <v>7523</v>
      </c>
      <c r="C7588" s="295">
        <v>123.71473510230516</v>
      </c>
    </row>
    <row r="7589" spans="2:3" x14ac:dyDescent="0.25">
      <c r="B7589" s="294">
        <v>7524</v>
      </c>
      <c r="C7589" s="295">
        <v>88.870578068895426</v>
      </c>
    </row>
    <row r="7590" spans="2:3" x14ac:dyDescent="0.25">
      <c r="B7590" s="294">
        <v>7525</v>
      </c>
      <c r="C7590" s="295">
        <v>113.34902040140983</v>
      </c>
    </row>
    <row r="7591" spans="2:3" x14ac:dyDescent="0.25">
      <c r="B7591" s="294">
        <v>7526</v>
      </c>
      <c r="C7591" s="295">
        <v>111.15905957792882</v>
      </c>
    </row>
    <row r="7592" spans="2:3" x14ac:dyDescent="0.25">
      <c r="B7592" s="294">
        <v>7527</v>
      </c>
      <c r="C7592" s="295">
        <v>177.21530820474024</v>
      </c>
    </row>
    <row r="7593" spans="2:3" x14ac:dyDescent="0.25">
      <c r="B7593" s="294">
        <v>7528</v>
      </c>
      <c r="C7593" s="295">
        <v>119.16333882914586</v>
      </c>
    </row>
    <row r="7594" spans="2:3" x14ac:dyDescent="0.25">
      <c r="B7594" s="294">
        <v>7529</v>
      </c>
      <c r="C7594" s="295">
        <v>132.0820939848029</v>
      </c>
    </row>
    <row r="7595" spans="2:3" x14ac:dyDescent="0.25">
      <c r="B7595" s="294">
        <v>7530</v>
      </c>
      <c r="C7595" s="295">
        <v>96.659084349575991</v>
      </c>
    </row>
    <row r="7596" spans="2:3" x14ac:dyDescent="0.25">
      <c r="B7596" s="294">
        <v>7531</v>
      </c>
      <c r="C7596" s="295">
        <v>158.6265343174075</v>
      </c>
    </row>
    <row r="7597" spans="2:3" x14ac:dyDescent="0.25">
      <c r="B7597" s="294">
        <v>7532</v>
      </c>
      <c r="C7597" s="295">
        <v>79.790118620882197</v>
      </c>
    </row>
    <row r="7598" spans="2:3" x14ac:dyDescent="0.25">
      <c r="B7598" s="294">
        <v>7533</v>
      </c>
      <c r="C7598" s="295">
        <v>85.564521275455846</v>
      </c>
    </row>
    <row r="7599" spans="2:3" x14ac:dyDescent="0.25">
      <c r="B7599" s="294">
        <v>7534</v>
      </c>
      <c r="C7599" s="295">
        <v>112.35779695206298</v>
      </c>
    </row>
    <row r="7600" spans="2:3" x14ac:dyDescent="0.25">
      <c r="B7600" s="294">
        <v>7535</v>
      </c>
      <c r="C7600" s="295">
        <v>73.37846579700161</v>
      </c>
    </row>
    <row r="7601" spans="2:3" x14ac:dyDescent="0.25">
      <c r="B7601" s="294">
        <v>7536</v>
      </c>
      <c r="C7601" s="295">
        <v>76.647038102226233</v>
      </c>
    </row>
    <row r="7602" spans="2:3" x14ac:dyDescent="0.25">
      <c r="B7602" s="294">
        <v>7537</v>
      </c>
      <c r="C7602" s="295">
        <v>108.75996051868631</v>
      </c>
    </row>
    <row r="7603" spans="2:3" x14ac:dyDescent="0.25">
      <c r="B7603" s="294">
        <v>7538</v>
      </c>
      <c r="C7603" s="295">
        <v>177.79806730165319</v>
      </c>
    </row>
    <row r="7604" spans="2:3" x14ac:dyDescent="0.25">
      <c r="B7604" s="294">
        <v>7539</v>
      </c>
      <c r="C7604" s="295">
        <v>111.73205392295549</v>
      </c>
    </row>
    <row r="7605" spans="2:3" x14ac:dyDescent="0.25">
      <c r="B7605" s="294">
        <v>7540</v>
      </c>
      <c r="C7605" s="295">
        <v>100.93040192986916</v>
      </c>
    </row>
    <row r="7606" spans="2:3" x14ac:dyDescent="0.25">
      <c r="B7606" s="294">
        <v>7541</v>
      </c>
      <c r="C7606" s="295">
        <v>167.45187549577446</v>
      </c>
    </row>
    <row r="7607" spans="2:3" x14ac:dyDescent="0.25">
      <c r="B7607" s="294">
        <v>7542</v>
      </c>
      <c r="C7607" s="295">
        <v>91.131669483667224</v>
      </c>
    </row>
    <row r="7608" spans="2:3" x14ac:dyDescent="0.25">
      <c r="B7608" s="294">
        <v>7543</v>
      </c>
      <c r="C7608" s="295">
        <v>146.70024580783354</v>
      </c>
    </row>
    <row r="7609" spans="2:3" x14ac:dyDescent="0.25">
      <c r="B7609" s="294">
        <v>7544</v>
      </c>
      <c r="C7609" s="295">
        <v>157.88817605325562</v>
      </c>
    </row>
    <row r="7610" spans="2:3" x14ac:dyDescent="0.25">
      <c r="B7610" s="294">
        <v>7545</v>
      </c>
      <c r="C7610" s="295">
        <v>85.05673770012281</v>
      </c>
    </row>
    <row r="7611" spans="2:3" x14ac:dyDescent="0.25">
      <c r="B7611" s="294">
        <v>7546</v>
      </c>
      <c r="C7611" s="295">
        <v>115.72444901571947</v>
      </c>
    </row>
    <row r="7612" spans="2:3" x14ac:dyDescent="0.25">
      <c r="B7612" s="294">
        <v>7547</v>
      </c>
      <c r="C7612" s="295">
        <v>144.19775176525999</v>
      </c>
    </row>
    <row r="7613" spans="2:3" x14ac:dyDescent="0.25">
      <c r="B7613" s="294">
        <v>7548</v>
      </c>
      <c r="C7613" s="295">
        <v>75.76900540919317</v>
      </c>
    </row>
    <row r="7614" spans="2:3" x14ac:dyDescent="0.25">
      <c r="B7614" s="294">
        <v>7549</v>
      </c>
      <c r="C7614" s="295">
        <v>80.130302638688107</v>
      </c>
    </row>
    <row r="7615" spans="2:3" x14ac:dyDescent="0.25">
      <c r="B7615" s="294">
        <v>7550</v>
      </c>
      <c r="C7615" s="295">
        <v>114.43932786681897</v>
      </c>
    </row>
    <row r="7616" spans="2:3" x14ac:dyDescent="0.25">
      <c r="B7616" s="294">
        <v>7551</v>
      </c>
      <c r="C7616" s="295">
        <v>94.571134213754505</v>
      </c>
    </row>
    <row r="7617" spans="2:3" x14ac:dyDescent="0.25">
      <c r="B7617" s="294">
        <v>7552</v>
      </c>
      <c r="C7617" s="295">
        <v>121.77037974838952</v>
      </c>
    </row>
    <row r="7618" spans="2:3" x14ac:dyDescent="0.25">
      <c r="B7618" s="294">
        <v>7553</v>
      </c>
      <c r="C7618" s="295">
        <v>164.63098881769832</v>
      </c>
    </row>
    <row r="7619" spans="2:3" x14ac:dyDescent="0.25">
      <c r="B7619" s="294">
        <v>7554</v>
      </c>
      <c r="C7619" s="295">
        <v>90.751599243531956</v>
      </c>
    </row>
    <row r="7620" spans="2:3" x14ac:dyDescent="0.25">
      <c r="B7620" s="294">
        <v>7555</v>
      </c>
      <c r="C7620" s="295">
        <v>118.91017320559584</v>
      </c>
    </row>
    <row r="7621" spans="2:3" x14ac:dyDescent="0.25">
      <c r="B7621" s="294">
        <v>7556</v>
      </c>
      <c r="C7621" s="295">
        <v>123.25090376500239</v>
      </c>
    </row>
    <row r="7622" spans="2:3" x14ac:dyDescent="0.25">
      <c r="B7622" s="294">
        <v>7557</v>
      </c>
      <c r="C7622" s="295">
        <v>113.55968473019144</v>
      </c>
    </row>
    <row r="7623" spans="2:3" x14ac:dyDescent="0.25">
      <c r="B7623" s="294">
        <v>7558</v>
      </c>
      <c r="C7623" s="295">
        <v>126.15858059767868</v>
      </c>
    </row>
    <row r="7624" spans="2:3" x14ac:dyDescent="0.25">
      <c r="B7624" s="294">
        <v>7559</v>
      </c>
      <c r="C7624" s="295">
        <v>117.92655517368553</v>
      </c>
    </row>
    <row r="7625" spans="2:3" x14ac:dyDescent="0.25">
      <c r="B7625" s="294">
        <v>7560</v>
      </c>
      <c r="C7625" s="295">
        <v>172.70967215975062</v>
      </c>
    </row>
    <row r="7626" spans="2:3" x14ac:dyDescent="0.25">
      <c r="B7626" s="294">
        <v>7561</v>
      </c>
      <c r="C7626" s="295">
        <v>129.51603354305428</v>
      </c>
    </row>
    <row r="7627" spans="2:3" x14ac:dyDescent="0.25">
      <c r="B7627" s="294">
        <v>7562</v>
      </c>
      <c r="C7627" s="295">
        <v>86.34115770688021</v>
      </c>
    </row>
    <row r="7628" spans="2:3" x14ac:dyDescent="0.25">
      <c r="B7628" s="294">
        <v>7563</v>
      </c>
      <c r="C7628" s="295">
        <v>120.99392548002832</v>
      </c>
    </row>
    <row r="7629" spans="2:3" x14ac:dyDescent="0.25">
      <c r="B7629" s="294">
        <v>7564</v>
      </c>
      <c r="C7629" s="295">
        <v>129.20422042409069</v>
      </c>
    </row>
    <row r="7630" spans="2:3" x14ac:dyDescent="0.25">
      <c r="B7630" s="294">
        <v>7565</v>
      </c>
      <c r="C7630" s="295">
        <v>171.8968513363335</v>
      </c>
    </row>
    <row r="7631" spans="2:3" x14ac:dyDescent="0.25">
      <c r="B7631" s="294">
        <v>7566</v>
      </c>
      <c r="C7631" s="295">
        <v>195.48774779313183</v>
      </c>
    </row>
    <row r="7632" spans="2:3" x14ac:dyDescent="0.25">
      <c r="B7632" s="294">
        <v>7567</v>
      </c>
      <c r="C7632" s="295">
        <v>146.04364549603022</v>
      </c>
    </row>
    <row r="7633" spans="2:3" x14ac:dyDescent="0.25">
      <c r="B7633" s="294">
        <v>7568</v>
      </c>
      <c r="C7633" s="295">
        <v>126.74158105627609</v>
      </c>
    </row>
    <row r="7634" spans="2:3" x14ac:dyDescent="0.25">
      <c r="B7634" s="294">
        <v>7569</v>
      </c>
      <c r="C7634" s="295">
        <v>79.924257901769323</v>
      </c>
    </row>
    <row r="7635" spans="2:3" x14ac:dyDescent="0.25">
      <c r="B7635" s="294">
        <v>7570</v>
      </c>
      <c r="C7635" s="295">
        <v>163.68828668964215</v>
      </c>
    </row>
    <row r="7636" spans="2:3" x14ac:dyDescent="0.25">
      <c r="B7636" s="294">
        <v>7571</v>
      </c>
      <c r="C7636" s="295">
        <v>103.94719968656291</v>
      </c>
    </row>
    <row r="7637" spans="2:3" x14ac:dyDescent="0.25">
      <c r="B7637" s="294">
        <v>7572</v>
      </c>
      <c r="C7637" s="295">
        <v>159.73860629175377</v>
      </c>
    </row>
    <row r="7638" spans="2:3" x14ac:dyDescent="0.25">
      <c r="B7638" s="294">
        <v>7573</v>
      </c>
      <c r="C7638" s="295">
        <v>181.69117404025616</v>
      </c>
    </row>
    <row r="7639" spans="2:3" x14ac:dyDescent="0.25">
      <c r="B7639" s="294">
        <v>7574</v>
      </c>
      <c r="C7639" s="295">
        <v>94.435432182006181</v>
      </c>
    </row>
    <row r="7640" spans="2:3" x14ac:dyDescent="0.25">
      <c r="B7640" s="294">
        <v>7575</v>
      </c>
      <c r="C7640" s="295">
        <v>110.09443265059942</v>
      </c>
    </row>
    <row r="7641" spans="2:3" x14ac:dyDescent="0.25">
      <c r="B7641" s="294">
        <v>7576</v>
      </c>
      <c r="C7641" s="295">
        <v>75.327027160782862</v>
      </c>
    </row>
    <row r="7642" spans="2:3" x14ac:dyDescent="0.25">
      <c r="B7642" s="294">
        <v>7577</v>
      </c>
      <c r="C7642" s="295">
        <v>150.15118950644251</v>
      </c>
    </row>
    <row r="7643" spans="2:3" x14ac:dyDescent="0.25">
      <c r="B7643" s="294">
        <v>7578</v>
      </c>
      <c r="C7643" s="295">
        <v>94.257405424646493</v>
      </c>
    </row>
    <row r="7644" spans="2:3" x14ac:dyDescent="0.25">
      <c r="B7644" s="294">
        <v>7579</v>
      </c>
      <c r="C7644" s="295">
        <v>140.88186995999251</v>
      </c>
    </row>
    <row r="7645" spans="2:3" x14ac:dyDescent="0.25">
      <c r="B7645" s="294">
        <v>7580</v>
      </c>
      <c r="C7645" s="295">
        <v>140.99968565716875</v>
      </c>
    </row>
    <row r="7646" spans="2:3" x14ac:dyDescent="0.25">
      <c r="B7646" s="294">
        <v>7581</v>
      </c>
      <c r="C7646" s="295">
        <v>144.60193247594418</v>
      </c>
    </row>
    <row r="7647" spans="2:3" x14ac:dyDescent="0.25">
      <c r="B7647" s="294">
        <v>7582</v>
      </c>
      <c r="C7647" s="295">
        <v>196.65512846676859</v>
      </c>
    </row>
    <row r="7648" spans="2:3" x14ac:dyDescent="0.25">
      <c r="B7648" s="294">
        <v>7583</v>
      </c>
      <c r="C7648" s="295">
        <v>146.23035235792702</v>
      </c>
    </row>
    <row r="7649" spans="2:3" x14ac:dyDescent="0.25">
      <c r="B7649" s="294">
        <v>7584</v>
      </c>
      <c r="C7649" s="295">
        <v>112.94602622470191</v>
      </c>
    </row>
    <row r="7650" spans="2:3" x14ac:dyDescent="0.25">
      <c r="B7650" s="294">
        <v>7585</v>
      </c>
      <c r="C7650" s="295">
        <v>91.505818374497977</v>
      </c>
    </row>
    <row r="7651" spans="2:3" x14ac:dyDescent="0.25">
      <c r="B7651" s="294">
        <v>7586</v>
      </c>
      <c r="C7651" s="295">
        <v>175.60425496799206</v>
      </c>
    </row>
    <row r="7652" spans="2:3" x14ac:dyDescent="0.25">
      <c r="B7652" s="294">
        <v>7587</v>
      </c>
      <c r="C7652" s="295">
        <v>154.74594867158919</v>
      </c>
    </row>
    <row r="7653" spans="2:3" x14ac:dyDescent="0.25">
      <c r="B7653" s="294">
        <v>7588</v>
      </c>
      <c r="C7653" s="295">
        <v>159.29068156242849</v>
      </c>
    </row>
    <row r="7654" spans="2:3" x14ac:dyDescent="0.25">
      <c r="B7654" s="294">
        <v>7589</v>
      </c>
      <c r="C7654" s="295">
        <v>85.132909872901777</v>
      </c>
    </row>
    <row r="7655" spans="2:3" x14ac:dyDescent="0.25">
      <c r="B7655" s="294">
        <v>7590</v>
      </c>
      <c r="C7655" s="295">
        <v>148.24716344651569</v>
      </c>
    </row>
    <row r="7656" spans="2:3" x14ac:dyDescent="0.25">
      <c r="B7656" s="294">
        <v>7591</v>
      </c>
      <c r="C7656" s="295">
        <v>183.18376830796996</v>
      </c>
    </row>
    <row r="7657" spans="2:3" x14ac:dyDescent="0.25">
      <c r="B7657" s="294">
        <v>7592</v>
      </c>
      <c r="C7657" s="295">
        <v>86.730037199341197</v>
      </c>
    </row>
    <row r="7658" spans="2:3" x14ac:dyDescent="0.25">
      <c r="B7658" s="294">
        <v>7593</v>
      </c>
      <c r="C7658" s="295">
        <v>94.934654591594509</v>
      </c>
    </row>
    <row r="7659" spans="2:3" x14ac:dyDescent="0.25">
      <c r="B7659" s="294">
        <v>7594</v>
      </c>
      <c r="C7659" s="295">
        <v>146.44058658284644</v>
      </c>
    </row>
    <row r="7660" spans="2:3" x14ac:dyDescent="0.25">
      <c r="B7660" s="294">
        <v>7595</v>
      </c>
      <c r="C7660" s="295">
        <v>162.54093072357546</v>
      </c>
    </row>
    <row r="7661" spans="2:3" x14ac:dyDescent="0.25">
      <c r="B7661" s="294">
        <v>7596</v>
      </c>
      <c r="C7661" s="295">
        <v>117.09353864497996</v>
      </c>
    </row>
    <row r="7662" spans="2:3" x14ac:dyDescent="0.25">
      <c r="B7662" s="294">
        <v>7597</v>
      </c>
      <c r="C7662" s="295">
        <v>127.72341622651595</v>
      </c>
    </row>
    <row r="7663" spans="2:3" x14ac:dyDescent="0.25">
      <c r="B7663" s="294">
        <v>7598</v>
      </c>
      <c r="C7663" s="295">
        <v>75.854182063912788</v>
      </c>
    </row>
    <row r="7664" spans="2:3" x14ac:dyDescent="0.25">
      <c r="B7664" s="294">
        <v>7599</v>
      </c>
      <c r="C7664" s="295">
        <v>119.52373848445413</v>
      </c>
    </row>
    <row r="7665" spans="2:3" x14ac:dyDescent="0.25">
      <c r="B7665" s="294">
        <v>7600</v>
      </c>
      <c r="C7665" s="295">
        <v>148.4294926052952</v>
      </c>
    </row>
    <row r="7666" spans="2:3" x14ac:dyDescent="0.25">
      <c r="B7666" s="294">
        <v>7601</v>
      </c>
      <c r="C7666" s="295">
        <v>90.843830413428677</v>
      </c>
    </row>
    <row r="7667" spans="2:3" x14ac:dyDescent="0.25">
      <c r="B7667" s="294">
        <v>7602</v>
      </c>
      <c r="C7667" s="295">
        <v>134.15553435727043</v>
      </c>
    </row>
    <row r="7668" spans="2:3" x14ac:dyDescent="0.25">
      <c r="B7668" s="294">
        <v>7603</v>
      </c>
      <c r="C7668" s="295">
        <v>84.185224478011648</v>
      </c>
    </row>
    <row r="7669" spans="2:3" x14ac:dyDescent="0.25">
      <c r="B7669" s="294">
        <v>7604</v>
      </c>
      <c r="C7669" s="295">
        <v>147.31159462477413</v>
      </c>
    </row>
    <row r="7670" spans="2:3" x14ac:dyDescent="0.25">
      <c r="B7670" s="294">
        <v>7605</v>
      </c>
      <c r="C7670" s="295">
        <v>160.9804368719046</v>
      </c>
    </row>
    <row r="7671" spans="2:3" x14ac:dyDescent="0.25">
      <c r="B7671" s="294">
        <v>7606</v>
      </c>
      <c r="C7671" s="295">
        <v>93.924016806410549</v>
      </c>
    </row>
    <row r="7672" spans="2:3" x14ac:dyDescent="0.25">
      <c r="B7672" s="294">
        <v>7607</v>
      </c>
      <c r="C7672" s="295">
        <v>159.36320365331244</v>
      </c>
    </row>
    <row r="7673" spans="2:3" x14ac:dyDescent="0.25">
      <c r="B7673" s="294">
        <v>7608</v>
      </c>
      <c r="C7673" s="295">
        <v>101.95400172000976</v>
      </c>
    </row>
    <row r="7674" spans="2:3" x14ac:dyDescent="0.25">
      <c r="B7674" s="294">
        <v>7609</v>
      </c>
      <c r="C7674" s="295">
        <v>178.72069665880414</v>
      </c>
    </row>
    <row r="7675" spans="2:3" x14ac:dyDescent="0.25">
      <c r="B7675" s="294">
        <v>7610</v>
      </c>
      <c r="C7675" s="295">
        <v>115.85510275995942</v>
      </c>
    </row>
    <row r="7676" spans="2:3" x14ac:dyDescent="0.25">
      <c r="B7676" s="294">
        <v>7611</v>
      </c>
      <c r="C7676" s="295">
        <v>140.36450779233809</v>
      </c>
    </row>
    <row r="7677" spans="2:3" x14ac:dyDescent="0.25">
      <c r="B7677" s="294">
        <v>7612</v>
      </c>
      <c r="C7677" s="295">
        <v>107.738160874323</v>
      </c>
    </row>
    <row r="7678" spans="2:3" x14ac:dyDescent="0.25">
      <c r="B7678" s="294">
        <v>7613</v>
      </c>
      <c r="C7678" s="295">
        <v>129.3330520026355</v>
      </c>
    </row>
    <row r="7679" spans="2:3" x14ac:dyDescent="0.25">
      <c r="B7679" s="294">
        <v>7614</v>
      </c>
      <c r="C7679" s="295">
        <v>164.36737727430602</v>
      </c>
    </row>
    <row r="7680" spans="2:3" x14ac:dyDescent="0.25">
      <c r="B7680" s="294">
        <v>7615</v>
      </c>
      <c r="C7680" s="295">
        <v>124.72397928050816</v>
      </c>
    </row>
    <row r="7681" spans="2:3" x14ac:dyDescent="0.25">
      <c r="B7681" s="294">
        <v>7616</v>
      </c>
      <c r="C7681" s="295">
        <v>143.81590971495436</v>
      </c>
    </row>
    <row r="7682" spans="2:3" x14ac:dyDescent="0.25">
      <c r="B7682" s="294">
        <v>7617</v>
      </c>
      <c r="C7682" s="295">
        <v>134.57932132706125</v>
      </c>
    </row>
    <row r="7683" spans="2:3" x14ac:dyDescent="0.25">
      <c r="B7683" s="294">
        <v>7618</v>
      </c>
      <c r="C7683" s="295">
        <v>127.56082019320218</v>
      </c>
    </row>
    <row r="7684" spans="2:3" x14ac:dyDescent="0.25">
      <c r="B7684" s="294">
        <v>7619</v>
      </c>
      <c r="C7684" s="295">
        <v>120.84286085964408</v>
      </c>
    </row>
    <row r="7685" spans="2:3" x14ac:dyDescent="0.25">
      <c r="B7685" s="294">
        <v>7620</v>
      </c>
      <c r="C7685" s="295">
        <v>156.91452804295943</v>
      </c>
    </row>
    <row r="7686" spans="2:3" x14ac:dyDescent="0.25">
      <c r="B7686" s="294">
        <v>7621</v>
      </c>
      <c r="C7686" s="295">
        <v>112.30844159348416</v>
      </c>
    </row>
    <row r="7687" spans="2:3" x14ac:dyDescent="0.25">
      <c r="B7687" s="294">
        <v>7622</v>
      </c>
      <c r="C7687" s="295">
        <v>141.84783709198643</v>
      </c>
    </row>
    <row r="7688" spans="2:3" x14ac:dyDescent="0.25">
      <c r="B7688" s="294">
        <v>7623</v>
      </c>
      <c r="C7688" s="295">
        <v>172.8251471717947</v>
      </c>
    </row>
    <row r="7689" spans="2:3" x14ac:dyDescent="0.25">
      <c r="B7689" s="294">
        <v>7624</v>
      </c>
      <c r="C7689" s="295">
        <v>135.91635753135006</v>
      </c>
    </row>
    <row r="7690" spans="2:3" x14ac:dyDescent="0.25">
      <c r="B7690" s="294">
        <v>7625</v>
      </c>
      <c r="C7690" s="295">
        <v>109.48455556407721</v>
      </c>
    </row>
    <row r="7691" spans="2:3" x14ac:dyDescent="0.25">
      <c r="B7691" s="294">
        <v>7626</v>
      </c>
      <c r="C7691" s="295">
        <v>97.591429597550174</v>
      </c>
    </row>
    <row r="7692" spans="2:3" x14ac:dyDescent="0.25">
      <c r="B7692" s="294">
        <v>7627</v>
      </c>
      <c r="C7692" s="295">
        <v>134.57491894535843</v>
      </c>
    </row>
    <row r="7693" spans="2:3" x14ac:dyDescent="0.25">
      <c r="B7693" s="294">
        <v>7628</v>
      </c>
      <c r="C7693" s="295">
        <v>198.07240621135384</v>
      </c>
    </row>
    <row r="7694" spans="2:3" x14ac:dyDescent="0.25">
      <c r="B7694" s="294">
        <v>7629</v>
      </c>
      <c r="C7694" s="295">
        <v>101.8743353753587</v>
      </c>
    </row>
    <row r="7695" spans="2:3" x14ac:dyDescent="0.25">
      <c r="B7695" s="294">
        <v>7630</v>
      </c>
      <c r="C7695" s="295">
        <v>138.07742618902927</v>
      </c>
    </row>
    <row r="7696" spans="2:3" x14ac:dyDescent="0.25">
      <c r="B7696" s="294">
        <v>7631</v>
      </c>
      <c r="C7696" s="295">
        <v>141.49426985838031</v>
      </c>
    </row>
    <row r="7697" spans="2:3" x14ac:dyDescent="0.25">
      <c r="B7697" s="294">
        <v>7632</v>
      </c>
      <c r="C7697" s="295">
        <v>119.5806154330387</v>
      </c>
    </row>
    <row r="7698" spans="2:3" x14ac:dyDescent="0.25">
      <c r="B7698" s="294">
        <v>7633</v>
      </c>
      <c r="C7698" s="295">
        <v>80.638323733322636</v>
      </c>
    </row>
    <row r="7699" spans="2:3" x14ac:dyDescent="0.25">
      <c r="B7699" s="294">
        <v>7634</v>
      </c>
      <c r="C7699" s="295">
        <v>89.399640681641046</v>
      </c>
    </row>
    <row r="7700" spans="2:3" x14ac:dyDescent="0.25">
      <c r="B7700" s="294">
        <v>7635</v>
      </c>
      <c r="C7700" s="295">
        <v>76.814330589023484</v>
      </c>
    </row>
    <row r="7701" spans="2:3" x14ac:dyDescent="0.25">
      <c r="B7701" s="294">
        <v>7636</v>
      </c>
      <c r="C7701" s="295">
        <v>139.19389775303887</v>
      </c>
    </row>
    <row r="7702" spans="2:3" x14ac:dyDescent="0.25">
      <c r="B7702" s="294">
        <v>7637</v>
      </c>
      <c r="C7702" s="295">
        <v>108.83074778173065</v>
      </c>
    </row>
    <row r="7703" spans="2:3" x14ac:dyDescent="0.25">
      <c r="B7703" s="294">
        <v>7638</v>
      </c>
      <c r="C7703" s="295">
        <v>131.37388536486489</v>
      </c>
    </row>
    <row r="7704" spans="2:3" x14ac:dyDescent="0.25">
      <c r="B7704" s="294">
        <v>7639</v>
      </c>
      <c r="C7704" s="295">
        <v>70.127803462626474</v>
      </c>
    </row>
    <row r="7705" spans="2:3" x14ac:dyDescent="0.25">
      <c r="B7705" s="294">
        <v>7640</v>
      </c>
      <c r="C7705" s="295">
        <v>148.61481897989097</v>
      </c>
    </row>
    <row r="7706" spans="2:3" x14ac:dyDescent="0.25">
      <c r="B7706" s="294">
        <v>7641</v>
      </c>
      <c r="C7706" s="295">
        <v>111.54539335685158</v>
      </c>
    </row>
    <row r="7707" spans="2:3" x14ac:dyDescent="0.25">
      <c r="B7707" s="294">
        <v>7642</v>
      </c>
      <c r="C7707" s="295">
        <v>133.78155738263678</v>
      </c>
    </row>
    <row r="7708" spans="2:3" x14ac:dyDescent="0.25">
      <c r="B7708" s="294">
        <v>7643</v>
      </c>
      <c r="C7708" s="295">
        <v>86.532323253730127</v>
      </c>
    </row>
    <row r="7709" spans="2:3" x14ac:dyDescent="0.25">
      <c r="B7709" s="294">
        <v>7644</v>
      </c>
      <c r="C7709" s="295">
        <v>87.108535528590608</v>
      </c>
    </row>
    <row r="7710" spans="2:3" x14ac:dyDescent="0.25">
      <c r="B7710" s="294">
        <v>7645</v>
      </c>
      <c r="C7710" s="295">
        <v>184.47619641628143</v>
      </c>
    </row>
    <row r="7711" spans="2:3" x14ac:dyDescent="0.25">
      <c r="B7711" s="294">
        <v>7646</v>
      </c>
      <c r="C7711" s="295">
        <v>107.08145622972546</v>
      </c>
    </row>
    <row r="7712" spans="2:3" x14ac:dyDescent="0.25">
      <c r="B7712" s="294">
        <v>7647</v>
      </c>
      <c r="C7712" s="295">
        <v>141.43399234900826</v>
      </c>
    </row>
    <row r="7713" spans="2:3" x14ac:dyDescent="0.25">
      <c r="B7713" s="294">
        <v>7648</v>
      </c>
      <c r="C7713" s="295">
        <v>159.58559205777257</v>
      </c>
    </row>
    <row r="7714" spans="2:3" x14ac:dyDescent="0.25">
      <c r="B7714" s="294">
        <v>7649</v>
      </c>
      <c r="C7714" s="295">
        <v>121.47206777763191</v>
      </c>
    </row>
    <row r="7715" spans="2:3" x14ac:dyDescent="0.25">
      <c r="B7715" s="294">
        <v>7650</v>
      </c>
      <c r="C7715" s="295">
        <v>82.485941807313779</v>
      </c>
    </row>
    <row r="7716" spans="2:3" x14ac:dyDescent="0.25">
      <c r="B7716" s="294">
        <v>7651</v>
      </c>
      <c r="C7716" s="295">
        <v>109.81107762976043</v>
      </c>
    </row>
    <row r="7717" spans="2:3" x14ac:dyDescent="0.25">
      <c r="B7717" s="294">
        <v>7652</v>
      </c>
      <c r="C7717" s="295">
        <v>203.51501322392659</v>
      </c>
    </row>
    <row r="7718" spans="2:3" x14ac:dyDescent="0.25">
      <c r="B7718" s="294">
        <v>7653</v>
      </c>
      <c r="C7718" s="295">
        <v>146.35479147721469</v>
      </c>
    </row>
    <row r="7719" spans="2:3" x14ac:dyDescent="0.25">
      <c r="B7719" s="294">
        <v>7654</v>
      </c>
      <c r="C7719" s="295">
        <v>114.09076872662692</v>
      </c>
    </row>
    <row r="7720" spans="2:3" x14ac:dyDescent="0.25">
      <c r="B7720" s="294">
        <v>7655</v>
      </c>
      <c r="C7720" s="295">
        <v>86.916772031906646</v>
      </c>
    </row>
    <row r="7721" spans="2:3" x14ac:dyDescent="0.25">
      <c r="B7721" s="294">
        <v>7656</v>
      </c>
      <c r="C7721" s="295">
        <v>157.1608497240631</v>
      </c>
    </row>
    <row r="7722" spans="2:3" x14ac:dyDescent="0.25">
      <c r="B7722" s="294">
        <v>7657</v>
      </c>
      <c r="C7722" s="295">
        <v>169.28981663362595</v>
      </c>
    </row>
    <row r="7723" spans="2:3" x14ac:dyDescent="0.25">
      <c r="B7723" s="294">
        <v>7658</v>
      </c>
      <c r="C7723" s="295">
        <v>123.81913144775027</v>
      </c>
    </row>
    <row r="7724" spans="2:3" x14ac:dyDescent="0.25">
      <c r="B7724" s="294">
        <v>7659</v>
      </c>
      <c r="C7724" s="295">
        <v>188.46687636437494</v>
      </c>
    </row>
    <row r="7725" spans="2:3" x14ac:dyDescent="0.25">
      <c r="B7725" s="294">
        <v>7660</v>
      </c>
      <c r="C7725" s="295">
        <v>152.04353888670181</v>
      </c>
    </row>
    <row r="7726" spans="2:3" x14ac:dyDescent="0.25">
      <c r="B7726" s="294">
        <v>7661</v>
      </c>
      <c r="C7726" s="295">
        <v>138.85608294997945</v>
      </c>
    </row>
    <row r="7727" spans="2:3" x14ac:dyDescent="0.25">
      <c r="B7727" s="294">
        <v>7662</v>
      </c>
      <c r="C7727" s="295">
        <v>91.433127742907018</v>
      </c>
    </row>
    <row r="7728" spans="2:3" x14ac:dyDescent="0.25">
      <c r="B7728" s="294">
        <v>7663</v>
      </c>
      <c r="C7728" s="295">
        <v>85.716204538680088</v>
      </c>
    </row>
    <row r="7729" spans="2:3" x14ac:dyDescent="0.25">
      <c r="B7729" s="294">
        <v>7664</v>
      </c>
      <c r="C7729" s="295">
        <v>88.935559247285795</v>
      </c>
    </row>
    <row r="7730" spans="2:3" x14ac:dyDescent="0.25">
      <c r="B7730" s="294">
        <v>7665</v>
      </c>
      <c r="C7730" s="295">
        <v>140.75343812292562</v>
      </c>
    </row>
    <row r="7731" spans="2:3" x14ac:dyDescent="0.25">
      <c r="B7731" s="294">
        <v>7666</v>
      </c>
      <c r="C7731" s="295">
        <v>125.287739121103</v>
      </c>
    </row>
    <row r="7732" spans="2:3" x14ac:dyDescent="0.25">
      <c r="B7732" s="294">
        <v>7667</v>
      </c>
      <c r="C7732" s="295">
        <v>151.85715505030964</v>
      </c>
    </row>
    <row r="7733" spans="2:3" x14ac:dyDescent="0.25">
      <c r="B7733" s="294">
        <v>7668</v>
      </c>
      <c r="C7733" s="295">
        <v>131.34788595869998</v>
      </c>
    </row>
    <row r="7734" spans="2:3" x14ac:dyDescent="0.25">
      <c r="B7734" s="294">
        <v>7669</v>
      </c>
      <c r="C7734" s="295">
        <v>91.155769177136591</v>
      </c>
    </row>
    <row r="7735" spans="2:3" x14ac:dyDescent="0.25">
      <c r="B7735" s="294">
        <v>7670</v>
      </c>
      <c r="C7735" s="295">
        <v>79.093387371543557</v>
      </c>
    </row>
    <row r="7736" spans="2:3" x14ac:dyDescent="0.25">
      <c r="B7736" s="294">
        <v>7671</v>
      </c>
      <c r="C7736" s="295">
        <v>114.17636233054372</v>
      </c>
    </row>
    <row r="7737" spans="2:3" x14ac:dyDescent="0.25">
      <c r="B7737" s="294">
        <v>7672</v>
      </c>
      <c r="C7737" s="295">
        <v>89.209766605763207</v>
      </c>
    </row>
    <row r="7738" spans="2:3" x14ac:dyDescent="0.25">
      <c r="B7738" s="294">
        <v>7673</v>
      </c>
      <c r="C7738" s="295">
        <v>112.28982038218159</v>
      </c>
    </row>
    <row r="7739" spans="2:3" x14ac:dyDescent="0.25">
      <c r="B7739" s="294">
        <v>7674</v>
      </c>
      <c r="C7739" s="295">
        <v>139.78355105044648</v>
      </c>
    </row>
    <row r="7740" spans="2:3" x14ac:dyDescent="0.25">
      <c r="B7740" s="294">
        <v>7675</v>
      </c>
      <c r="C7740" s="295">
        <v>87.433437995747113</v>
      </c>
    </row>
    <row r="7741" spans="2:3" x14ac:dyDescent="0.25">
      <c r="B7741" s="294">
        <v>7676</v>
      </c>
      <c r="C7741" s="295">
        <v>137.3833823110507</v>
      </c>
    </row>
    <row r="7742" spans="2:3" x14ac:dyDescent="0.25">
      <c r="B7742" s="294">
        <v>7677</v>
      </c>
      <c r="C7742" s="295">
        <v>157.7836524627001</v>
      </c>
    </row>
    <row r="7743" spans="2:3" x14ac:dyDescent="0.25">
      <c r="B7743" s="294">
        <v>7678</v>
      </c>
      <c r="C7743" s="295">
        <v>135.57215314748274</v>
      </c>
    </row>
    <row r="7744" spans="2:3" x14ac:dyDescent="0.25">
      <c r="B7744" s="294">
        <v>7679</v>
      </c>
      <c r="C7744" s="295">
        <v>84.807594356967641</v>
      </c>
    </row>
    <row r="7745" spans="2:3" x14ac:dyDescent="0.25">
      <c r="B7745" s="294">
        <v>7680</v>
      </c>
      <c r="C7745" s="295">
        <v>123.62803989409414</v>
      </c>
    </row>
    <row r="7746" spans="2:3" x14ac:dyDescent="0.25">
      <c r="B7746" s="294">
        <v>7681</v>
      </c>
      <c r="C7746" s="295">
        <v>123.11785152745966</v>
      </c>
    </row>
    <row r="7747" spans="2:3" x14ac:dyDescent="0.25">
      <c r="B7747" s="294">
        <v>7682</v>
      </c>
      <c r="C7747" s="295">
        <v>121.17610381574153</v>
      </c>
    </row>
    <row r="7748" spans="2:3" x14ac:dyDescent="0.25">
      <c r="B7748" s="294">
        <v>7683</v>
      </c>
      <c r="C7748" s="295">
        <v>111.29415721765866</v>
      </c>
    </row>
    <row r="7749" spans="2:3" x14ac:dyDescent="0.25">
      <c r="B7749" s="294">
        <v>7684</v>
      </c>
      <c r="C7749" s="295">
        <v>128.35255152398537</v>
      </c>
    </row>
    <row r="7750" spans="2:3" x14ac:dyDescent="0.25">
      <c r="B7750" s="294">
        <v>7685</v>
      </c>
      <c r="C7750" s="295">
        <v>100.31778583362308</v>
      </c>
    </row>
    <row r="7751" spans="2:3" x14ac:dyDescent="0.25">
      <c r="B7751" s="294">
        <v>7686</v>
      </c>
      <c r="C7751" s="295">
        <v>180.04419963894276</v>
      </c>
    </row>
    <row r="7752" spans="2:3" x14ac:dyDescent="0.25">
      <c r="B7752" s="294">
        <v>7687</v>
      </c>
      <c r="C7752" s="295">
        <v>103.29284330405355</v>
      </c>
    </row>
    <row r="7753" spans="2:3" x14ac:dyDescent="0.25">
      <c r="B7753" s="294">
        <v>7688</v>
      </c>
      <c r="C7753" s="295">
        <v>103.22697200550621</v>
      </c>
    </row>
    <row r="7754" spans="2:3" x14ac:dyDescent="0.25">
      <c r="B7754" s="294">
        <v>7689</v>
      </c>
      <c r="C7754" s="295">
        <v>108.79121655452357</v>
      </c>
    </row>
    <row r="7755" spans="2:3" x14ac:dyDescent="0.25">
      <c r="B7755" s="294">
        <v>7690</v>
      </c>
      <c r="C7755" s="295">
        <v>108.39246210675213</v>
      </c>
    </row>
    <row r="7756" spans="2:3" x14ac:dyDescent="0.25">
      <c r="B7756" s="294">
        <v>7691</v>
      </c>
      <c r="C7756" s="295">
        <v>89.622723076115278</v>
      </c>
    </row>
    <row r="7757" spans="2:3" x14ac:dyDescent="0.25">
      <c r="B7757" s="294">
        <v>7692</v>
      </c>
      <c r="C7757" s="295">
        <v>117.73172051510167</v>
      </c>
    </row>
    <row r="7758" spans="2:3" x14ac:dyDescent="0.25">
      <c r="B7758" s="294">
        <v>7693</v>
      </c>
      <c r="C7758" s="295">
        <v>127.73631809637894</v>
      </c>
    </row>
    <row r="7759" spans="2:3" x14ac:dyDescent="0.25">
      <c r="B7759" s="294">
        <v>7694</v>
      </c>
      <c r="C7759" s="295">
        <v>141.26224790367129</v>
      </c>
    </row>
    <row r="7760" spans="2:3" x14ac:dyDescent="0.25">
      <c r="B7760" s="294">
        <v>7695</v>
      </c>
      <c r="C7760" s="295">
        <v>111.44307923316498</v>
      </c>
    </row>
    <row r="7761" spans="2:3" x14ac:dyDescent="0.25">
      <c r="B7761" s="294">
        <v>7696</v>
      </c>
      <c r="C7761" s="295">
        <v>135.64427736150202</v>
      </c>
    </row>
    <row r="7762" spans="2:3" x14ac:dyDescent="0.25">
      <c r="B7762" s="294">
        <v>7697</v>
      </c>
      <c r="C7762" s="295">
        <v>89.955298251899961</v>
      </c>
    </row>
    <row r="7763" spans="2:3" x14ac:dyDescent="0.25">
      <c r="B7763" s="294">
        <v>7698</v>
      </c>
      <c r="C7763" s="295">
        <v>113.78393706139943</v>
      </c>
    </row>
    <row r="7764" spans="2:3" x14ac:dyDescent="0.25">
      <c r="B7764" s="294">
        <v>7699</v>
      </c>
      <c r="C7764" s="295">
        <v>122.00147049711626</v>
      </c>
    </row>
    <row r="7765" spans="2:3" x14ac:dyDescent="0.25">
      <c r="B7765" s="294">
        <v>7700</v>
      </c>
      <c r="C7765" s="295">
        <v>171.53488856391095</v>
      </c>
    </row>
    <row r="7766" spans="2:3" x14ac:dyDescent="0.25">
      <c r="B7766" s="294">
        <v>7701</v>
      </c>
      <c r="C7766" s="295">
        <v>128.66374551269791</v>
      </c>
    </row>
    <row r="7767" spans="2:3" x14ac:dyDescent="0.25">
      <c r="B7767" s="294">
        <v>7702</v>
      </c>
      <c r="C7767" s="295">
        <v>88.096569663687518</v>
      </c>
    </row>
    <row r="7768" spans="2:3" x14ac:dyDescent="0.25">
      <c r="B7768" s="294">
        <v>7703</v>
      </c>
      <c r="C7768" s="295">
        <v>151.67450652070525</v>
      </c>
    </row>
    <row r="7769" spans="2:3" x14ac:dyDescent="0.25">
      <c r="B7769" s="294">
        <v>7704</v>
      </c>
      <c r="C7769" s="295">
        <v>162.55689504972139</v>
      </c>
    </row>
    <row r="7770" spans="2:3" x14ac:dyDescent="0.25">
      <c r="B7770" s="294">
        <v>7705</v>
      </c>
      <c r="C7770" s="295">
        <v>127.02178023155666</v>
      </c>
    </row>
    <row r="7771" spans="2:3" x14ac:dyDescent="0.25">
      <c r="B7771" s="294">
        <v>7706</v>
      </c>
      <c r="C7771" s="295">
        <v>207.2980906720345</v>
      </c>
    </row>
    <row r="7772" spans="2:3" x14ac:dyDescent="0.25">
      <c r="B7772" s="294">
        <v>7707</v>
      </c>
      <c r="C7772" s="295">
        <v>76.098252966787157</v>
      </c>
    </row>
    <row r="7773" spans="2:3" x14ac:dyDescent="0.25">
      <c r="B7773" s="294">
        <v>7708</v>
      </c>
      <c r="C7773" s="295">
        <v>142.73061103872965</v>
      </c>
    </row>
    <row r="7774" spans="2:3" x14ac:dyDescent="0.25">
      <c r="B7774" s="294">
        <v>7709</v>
      </c>
      <c r="C7774" s="295">
        <v>166.26125891571539</v>
      </c>
    </row>
    <row r="7775" spans="2:3" x14ac:dyDescent="0.25">
      <c r="B7775" s="294">
        <v>7710</v>
      </c>
      <c r="C7775" s="295">
        <v>194.01047331288115</v>
      </c>
    </row>
    <row r="7776" spans="2:3" x14ac:dyDescent="0.25">
      <c r="B7776" s="294">
        <v>7711</v>
      </c>
      <c r="C7776" s="295">
        <v>123.06222885063562</v>
      </c>
    </row>
    <row r="7777" spans="2:3" x14ac:dyDescent="0.25">
      <c r="B7777" s="294">
        <v>7712</v>
      </c>
      <c r="C7777" s="295">
        <v>164.855506598793</v>
      </c>
    </row>
    <row r="7778" spans="2:3" x14ac:dyDescent="0.25">
      <c r="B7778" s="294">
        <v>7713</v>
      </c>
      <c r="C7778" s="295">
        <v>127.78097435087392</v>
      </c>
    </row>
    <row r="7779" spans="2:3" x14ac:dyDescent="0.25">
      <c r="B7779" s="294">
        <v>7714</v>
      </c>
      <c r="C7779" s="295">
        <v>114.19825712352039</v>
      </c>
    </row>
    <row r="7780" spans="2:3" x14ac:dyDescent="0.25">
      <c r="B7780" s="294">
        <v>7715</v>
      </c>
      <c r="C7780" s="295">
        <v>83.054985058250381</v>
      </c>
    </row>
    <row r="7781" spans="2:3" x14ac:dyDescent="0.25">
      <c r="B7781" s="294">
        <v>7716</v>
      </c>
      <c r="C7781" s="295">
        <v>166.81532247285213</v>
      </c>
    </row>
    <row r="7782" spans="2:3" x14ac:dyDescent="0.25">
      <c r="B7782" s="294">
        <v>7717</v>
      </c>
      <c r="C7782" s="295">
        <v>89.058337679045223</v>
      </c>
    </row>
    <row r="7783" spans="2:3" x14ac:dyDescent="0.25">
      <c r="B7783" s="294">
        <v>7718</v>
      </c>
      <c r="C7783" s="295">
        <v>171.42787056623837</v>
      </c>
    </row>
    <row r="7784" spans="2:3" x14ac:dyDescent="0.25">
      <c r="B7784" s="294">
        <v>7719</v>
      </c>
      <c r="C7784" s="295">
        <v>143.95837471639422</v>
      </c>
    </row>
    <row r="7785" spans="2:3" x14ac:dyDescent="0.25">
      <c r="B7785" s="294">
        <v>7720</v>
      </c>
      <c r="C7785" s="295">
        <v>124.5291573354373</v>
      </c>
    </row>
    <row r="7786" spans="2:3" x14ac:dyDescent="0.25">
      <c r="B7786" s="294">
        <v>7721</v>
      </c>
      <c r="C7786" s="295">
        <v>76.892982581853971</v>
      </c>
    </row>
    <row r="7787" spans="2:3" x14ac:dyDescent="0.25">
      <c r="B7787" s="294">
        <v>7722</v>
      </c>
      <c r="C7787" s="295">
        <v>155.12395448688895</v>
      </c>
    </row>
    <row r="7788" spans="2:3" x14ac:dyDescent="0.25">
      <c r="B7788" s="294">
        <v>7723</v>
      </c>
      <c r="C7788" s="295">
        <v>168.92597038084307</v>
      </c>
    </row>
    <row r="7789" spans="2:3" x14ac:dyDescent="0.25">
      <c r="B7789" s="294">
        <v>7724</v>
      </c>
      <c r="C7789" s="295">
        <v>87.222958092723644</v>
      </c>
    </row>
    <row r="7790" spans="2:3" x14ac:dyDescent="0.25">
      <c r="B7790" s="294">
        <v>7725</v>
      </c>
      <c r="C7790" s="295">
        <v>150.99847589628868</v>
      </c>
    </row>
    <row r="7791" spans="2:3" x14ac:dyDescent="0.25">
      <c r="B7791" s="294">
        <v>7726</v>
      </c>
      <c r="C7791" s="295">
        <v>175.00918106509795</v>
      </c>
    </row>
    <row r="7792" spans="2:3" x14ac:dyDescent="0.25">
      <c r="B7792" s="294">
        <v>7727</v>
      </c>
      <c r="C7792" s="295">
        <v>119.09707665430662</v>
      </c>
    </row>
    <row r="7793" spans="2:3" x14ac:dyDescent="0.25">
      <c r="B7793" s="294">
        <v>7728</v>
      </c>
      <c r="C7793" s="295">
        <v>137.00191619697389</v>
      </c>
    </row>
    <row r="7794" spans="2:3" x14ac:dyDescent="0.25">
      <c r="B7794" s="294">
        <v>7729</v>
      </c>
      <c r="C7794" s="295">
        <v>129.94708802908187</v>
      </c>
    </row>
    <row r="7795" spans="2:3" x14ac:dyDescent="0.25">
      <c r="B7795" s="294">
        <v>7730</v>
      </c>
      <c r="C7795" s="295">
        <v>94.478186107768835</v>
      </c>
    </row>
    <row r="7796" spans="2:3" x14ac:dyDescent="0.25">
      <c r="B7796" s="294">
        <v>7731</v>
      </c>
      <c r="C7796" s="295">
        <v>89.45510610283921</v>
      </c>
    </row>
    <row r="7797" spans="2:3" x14ac:dyDescent="0.25">
      <c r="B7797" s="294">
        <v>7732</v>
      </c>
      <c r="C7797" s="295">
        <v>124.64334593569237</v>
      </c>
    </row>
    <row r="7798" spans="2:3" x14ac:dyDescent="0.25">
      <c r="B7798" s="294">
        <v>7733</v>
      </c>
      <c r="C7798" s="295">
        <v>93.22532146271638</v>
      </c>
    </row>
    <row r="7799" spans="2:3" x14ac:dyDescent="0.25">
      <c r="B7799" s="294">
        <v>7734</v>
      </c>
      <c r="C7799" s="295">
        <v>99.928266207521489</v>
      </c>
    </row>
    <row r="7800" spans="2:3" x14ac:dyDescent="0.25">
      <c r="B7800" s="294">
        <v>7735</v>
      </c>
      <c r="C7800" s="295">
        <v>123.30207266373571</v>
      </c>
    </row>
    <row r="7801" spans="2:3" x14ac:dyDescent="0.25">
      <c r="B7801" s="294">
        <v>7736</v>
      </c>
      <c r="C7801" s="295">
        <v>200.75271599571286</v>
      </c>
    </row>
    <row r="7802" spans="2:3" x14ac:dyDescent="0.25">
      <c r="B7802" s="294">
        <v>7737</v>
      </c>
      <c r="C7802" s="295">
        <v>120.75112775170504</v>
      </c>
    </row>
    <row r="7803" spans="2:3" x14ac:dyDescent="0.25">
      <c r="B7803" s="294">
        <v>7738</v>
      </c>
      <c r="C7803" s="295">
        <v>110.37404874898326</v>
      </c>
    </row>
    <row r="7804" spans="2:3" x14ac:dyDescent="0.25">
      <c r="B7804" s="294">
        <v>7739</v>
      </c>
      <c r="C7804" s="295">
        <v>123.91328796448828</v>
      </c>
    </row>
    <row r="7805" spans="2:3" x14ac:dyDescent="0.25">
      <c r="B7805" s="294">
        <v>7740</v>
      </c>
      <c r="C7805" s="295">
        <v>148.00383339304369</v>
      </c>
    </row>
    <row r="7806" spans="2:3" x14ac:dyDescent="0.25">
      <c r="B7806" s="294">
        <v>7741</v>
      </c>
      <c r="C7806" s="295">
        <v>122.79186233126266</v>
      </c>
    </row>
    <row r="7807" spans="2:3" x14ac:dyDescent="0.25">
      <c r="B7807" s="294">
        <v>7742</v>
      </c>
      <c r="C7807" s="295">
        <v>135.34841512261892</v>
      </c>
    </row>
    <row r="7808" spans="2:3" x14ac:dyDescent="0.25">
      <c r="B7808" s="294">
        <v>7743</v>
      </c>
      <c r="C7808" s="295">
        <v>138.3203072954517</v>
      </c>
    </row>
    <row r="7809" spans="2:3" x14ac:dyDescent="0.25">
      <c r="B7809" s="294">
        <v>7744</v>
      </c>
      <c r="C7809" s="295">
        <v>178.88625492456697</v>
      </c>
    </row>
    <row r="7810" spans="2:3" x14ac:dyDescent="0.25">
      <c r="B7810" s="294">
        <v>7745</v>
      </c>
      <c r="C7810" s="295">
        <v>84.664279177397248</v>
      </c>
    </row>
    <row r="7811" spans="2:3" x14ac:dyDescent="0.25">
      <c r="B7811" s="294">
        <v>7746</v>
      </c>
      <c r="C7811" s="295">
        <v>115.10283838806083</v>
      </c>
    </row>
    <row r="7812" spans="2:3" x14ac:dyDescent="0.25">
      <c r="B7812" s="294">
        <v>7747</v>
      </c>
      <c r="C7812" s="295">
        <v>105.59481130085558</v>
      </c>
    </row>
    <row r="7813" spans="2:3" x14ac:dyDescent="0.25">
      <c r="B7813" s="294">
        <v>7748</v>
      </c>
      <c r="C7813" s="295">
        <v>169.61114910047172</v>
      </c>
    </row>
    <row r="7814" spans="2:3" x14ac:dyDescent="0.25">
      <c r="B7814" s="294">
        <v>7749</v>
      </c>
      <c r="C7814" s="295">
        <v>140.64559474914458</v>
      </c>
    </row>
    <row r="7815" spans="2:3" x14ac:dyDescent="0.25">
      <c r="B7815" s="294">
        <v>7750</v>
      </c>
      <c r="C7815" s="295">
        <v>129.54343161196255</v>
      </c>
    </row>
    <row r="7816" spans="2:3" x14ac:dyDescent="0.25">
      <c r="B7816" s="294">
        <v>7751</v>
      </c>
      <c r="C7816" s="295">
        <v>142.69475583859389</v>
      </c>
    </row>
    <row r="7817" spans="2:3" x14ac:dyDescent="0.25">
      <c r="B7817" s="294">
        <v>7752</v>
      </c>
      <c r="C7817" s="295">
        <v>94.581069958440708</v>
      </c>
    </row>
    <row r="7818" spans="2:3" x14ac:dyDescent="0.25">
      <c r="B7818" s="294">
        <v>7753</v>
      </c>
      <c r="C7818" s="295">
        <v>169.27031425838922</v>
      </c>
    </row>
    <row r="7819" spans="2:3" x14ac:dyDescent="0.25">
      <c r="B7819" s="294">
        <v>7754</v>
      </c>
      <c r="C7819" s="295">
        <v>90.969984449066672</v>
      </c>
    </row>
    <row r="7820" spans="2:3" x14ac:dyDescent="0.25">
      <c r="B7820" s="294">
        <v>7755</v>
      </c>
      <c r="C7820" s="295">
        <v>122.2577689068622</v>
      </c>
    </row>
    <row r="7821" spans="2:3" x14ac:dyDescent="0.25">
      <c r="B7821" s="294">
        <v>7756</v>
      </c>
      <c r="C7821" s="295">
        <v>101.04905908652771</v>
      </c>
    </row>
    <row r="7822" spans="2:3" x14ac:dyDescent="0.25">
      <c r="B7822" s="294">
        <v>7757</v>
      </c>
      <c r="C7822" s="295">
        <v>129.1956428551907</v>
      </c>
    </row>
    <row r="7823" spans="2:3" x14ac:dyDescent="0.25">
      <c r="B7823" s="294">
        <v>7758</v>
      </c>
      <c r="C7823" s="295">
        <v>125.31409030603263</v>
      </c>
    </row>
    <row r="7824" spans="2:3" x14ac:dyDescent="0.25">
      <c r="B7824" s="294">
        <v>7759</v>
      </c>
      <c r="C7824" s="295">
        <v>159.18220784391755</v>
      </c>
    </row>
    <row r="7825" spans="2:3" x14ac:dyDescent="0.25">
      <c r="B7825" s="294">
        <v>7760</v>
      </c>
      <c r="C7825" s="295">
        <v>103.77909472495126</v>
      </c>
    </row>
    <row r="7826" spans="2:3" x14ac:dyDescent="0.25">
      <c r="B7826" s="294">
        <v>7761</v>
      </c>
      <c r="C7826" s="295">
        <v>170.15005348644587</v>
      </c>
    </row>
    <row r="7827" spans="2:3" x14ac:dyDescent="0.25">
      <c r="B7827" s="294">
        <v>7762</v>
      </c>
      <c r="C7827" s="295">
        <v>92.688970670760682</v>
      </c>
    </row>
    <row r="7828" spans="2:3" x14ac:dyDescent="0.25">
      <c r="B7828" s="294">
        <v>7763</v>
      </c>
      <c r="C7828" s="295">
        <v>121.83345131173749</v>
      </c>
    </row>
    <row r="7829" spans="2:3" x14ac:dyDescent="0.25">
      <c r="B7829" s="294">
        <v>7764</v>
      </c>
      <c r="C7829" s="295">
        <v>129.90218718266834</v>
      </c>
    </row>
    <row r="7830" spans="2:3" x14ac:dyDescent="0.25">
      <c r="B7830" s="294">
        <v>7765</v>
      </c>
      <c r="C7830" s="295">
        <v>158.67214341227552</v>
      </c>
    </row>
    <row r="7831" spans="2:3" x14ac:dyDescent="0.25">
      <c r="B7831" s="294">
        <v>7766</v>
      </c>
      <c r="C7831" s="295">
        <v>125.12334828584767</v>
      </c>
    </row>
    <row r="7832" spans="2:3" x14ac:dyDescent="0.25">
      <c r="B7832" s="294">
        <v>7767</v>
      </c>
      <c r="C7832" s="295">
        <v>147.70013067816924</v>
      </c>
    </row>
    <row r="7833" spans="2:3" x14ac:dyDescent="0.25">
      <c r="B7833" s="294">
        <v>7768</v>
      </c>
      <c r="C7833" s="295">
        <v>108.23314946042593</v>
      </c>
    </row>
    <row r="7834" spans="2:3" x14ac:dyDescent="0.25">
      <c r="B7834" s="294">
        <v>7769</v>
      </c>
      <c r="C7834" s="295">
        <v>191.20608896156867</v>
      </c>
    </row>
    <row r="7835" spans="2:3" x14ac:dyDescent="0.25">
      <c r="B7835" s="294">
        <v>7770</v>
      </c>
      <c r="C7835" s="295">
        <v>105.28361140268005</v>
      </c>
    </row>
    <row r="7836" spans="2:3" x14ac:dyDescent="0.25">
      <c r="B7836" s="294">
        <v>7771</v>
      </c>
      <c r="C7836" s="295">
        <v>85.811234001710631</v>
      </c>
    </row>
    <row r="7837" spans="2:3" x14ac:dyDescent="0.25">
      <c r="B7837" s="294">
        <v>7772</v>
      </c>
      <c r="C7837" s="295">
        <v>135.03740561665199</v>
      </c>
    </row>
    <row r="7838" spans="2:3" x14ac:dyDescent="0.25">
      <c r="B7838" s="294">
        <v>7773</v>
      </c>
      <c r="C7838" s="295">
        <v>219.44499333227739</v>
      </c>
    </row>
    <row r="7839" spans="2:3" x14ac:dyDescent="0.25">
      <c r="B7839" s="294">
        <v>7774</v>
      </c>
      <c r="C7839" s="295">
        <v>118.20844748567342</v>
      </c>
    </row>
    <row r="7840" spans="2:3" x14ac:dyDescent="0.25">
      <c r="B7840" s="294">
        <v>7775</v>
      </c>
      <c r="C7840" s="295">
        <v>172.01829326239368</v>
      </c>
    </row>
    <row r="7841" spans="2:3" x14ac:dyDescent="0.25">
      <c r="B7841" s="294">
        <v>7776</v>
      </c>
      <c r="C7841" s="295">
        <v>118.66505935100639</v>
      </c>
    </row>
    <row r="7842" spans="2:3" x14ac:dyDescent="0.25">
      <c r="B7842" s="294">
        <v>7777</v>
      </c>
      <c r="C7842" s="295">
        <v>104.41708399179873</v>
      </c>
    </row>
    <row r="7843" spans="2:3" x14ac:dyDescent="0.25">
      <c r="B7843" s="294">
        <v>7778</v>
      </c>
      <c r="C7843" s="295">
        <v>113.06682559068167</v>
      </c>
    </row>
    <row r="7844" spans="2:3" x14ac:dyDescent="0.25">
      <c r="B7844" s="294">
        <v>7779</v>
      </c>
      <c r="C7844" s="295">
        <v>144.62418883200056</v>
      </c>
    </row>
    <row r="7845" spans="2:3" x14ac:dyDescent="0.25">
      <c r="B7845" s="294">
        <v>7780</v>
      </c>
      <c r="C7845" s="295">
        <v>161.6018061236349</v>
      </c>
    </row>
    <row r="7846" spans="2:3" x14ac:dyDescent="0.25">
      <c r="B7846" s="294">
        <v>7781</v>
      </c>
      <c r="C7846" s="295">
        <v>97.130469633177242</v>
      </c>
    </row>
    <row r="7847" spans="2:3" x14ac:dyDescent="0.25">
      <c r="B7847" s="294">
        <v>7782</v>
      </c>
      <c r="C7847" s="295">
        <v>200.1360869136771</v>
      </c>
    </row>
    <row r="7848" spans="2:3" x14ac:dyDescent="0.25">
      <c r="B7848" s="294">
        <v>7783</v>
      </c>
      <c r="C7848" s="295">
        <v>158.65511275140557</v>
      </c>
    </row>
    <row r="7849" spans="2:3" x14ac:dyDescent="0.25">
      <c r="B7849" s="294">
        <v>7784</v>
      </c>
      <c r="C7849" s="295">
        <v>134.29433462916893</v>
      </c>
    </row>
    <row r="7850" spans="2:3" x14ac:dyDescent="0.25">
      <c r="B7850" s="294">
        <v>7785</v>
      </c>
      <c r="C7850" s="295">
        <v>117.48260179852167</v>
      </c>
    </row>
    <row r="7851" spans="2:3" x14ac:dyDescent="0.25">
      <c r="B7851" s="294">
        <v>7786</v>
      </c>
      <c r="C7851" s="295">
        <v>137.15802856010927</v>
      </c>
    </row>
    <row r="7852" spans="2:3" x14ac:dyDescent="0.25">
      <c r="B7852" s="294">
        <v>7787</v>
      </c>
      <c r="C7852" s="295">
        <v>67.48468700099049</v>
      </c>
    </row>
    <row r="7853" spans="2:3" x14ac:dyDescent="0.25">
      <c r="B7853" s="294">
        <v>7788</v>
      </c>
      <c r="C7853" s="295">
        <v>99.035582314273995</v>
      </c>
    </row>
    <row r="7854" spans="2:3" x14ac:dyDescent="0.25">
      <c r="B7854" s="294">
        <v>7789</v>
      </c>
      <c r="C7854" s="295">
        <v>133.33655530944895</v>
      </c>
    </row>
    <row r="7855" spans="2:3" x14ac:dyDescent="0.25">
      <c r="B7855" s="294">
        <v>7790</v>
      </c>
      <c r="C7855" s="295">
        <v>210.66419418148024</v>
      </c>
    </row>
    <row r="7856" spans="2:3" x14ac:dyDescent="0.25">
      <c r="B7856" s="294">
        <v>7791</v>
      </c>
      <c r="C7856" s="295">
        <v>92.605450838868279</v>
      </c>
    </row>
    <row r="7857" spans="2:3" x14ac:dyDescent="0.25">
      <c r="B7857" s="294">
        <v>7792</v>
      </c>
      <c r="C7857" s="295">
        <v>90.811377737479305</v>
      </c>
    </row>
    <row r="7858" spans="2:3" x14ac:dyDescent="0.25">
      <c r="B7858" s="294">
        <v>7793</v>
      </c>
      <c r="C7858" s="295">
        <v>107.46008890463611</v>
      </c>
    </row>
    <row r="7859" spans="2:3" x14ac:dyDescent="0.25">
      <c r="B7859" s="294">
        <v>7794</v>
      </c>
      <c r="C7859" s="295">
        <v>164.80165914961987</v>
      </c>
    </row>
    <row r="7860" spans="2:3" x14ac:dyDescent="0.25">
      <c r="B7860" s="294">
        <v>7795</v>
      </c>
      <c r="C7860" s="295">
        <v>80.607178648413978</v>
      </c>
    </row>
    <row r="7861" spans="2:3" x14ac:dyDescent="0.25">
      <c r="B7861" s="294">
        <v>7796</v>
      </c>
      <c r="C7861" s="295">
        <v>127.50089311118711</v>
      </c>
    </row>
    <row r="7862" spans="2:3" x14ac:dyDescent="0.25">
      <c r="B7862" s="294">
        <v>7797</v>
      </c>
      <c r="C7862" s="295">
        <v>172.31259055498822</v>
      </c>
    </row>
    <row r="7863" spans="2:3" x14ac:dyDescent="0.25">
      <c r="B7863" s="294">
        <v>7798</v>
      </c>
      <c r="C7863" s="295">
        <v>190.1394378805372</v>
      </c>
    </row>
    <row r="7864" spans="2:3" x14ac:dyDescent="0.25">
      <c r="B7864" s="294">
        <v>7799</v>
      </c>
      <c r="C7864" s="295">
        <v>164.25101960648624</v>
      </c>
    </row>
    <row r="7865" spans="2:3" x14ac:dyDescent="0.25">
      <c r="B7865" s="294">
        <v>7800</v>
      </c>
      <c r="C7865" s="295">
        <v>113.76748916497777</v>
      </c>
    </row>
    <row r="7866" spans="2:3" x14ac:dyDescent="0.25">
      <c r="B7866" s="294">
        <v>7801</v>
      </c>
      <c r="C7866" s="295">
        <v>85.78380519760816</v>
      </c>
    </row>
    <row r="7867" spans="2:3" x14ac:dyDescent="0.25">
      <c r="B7867" s="294">
        <v>7802</v>
      </c>
      <c r="C7867" s="295">
        <v>123.10407233142129</v>
      </c>
    </row>
    <row r="7868" spans="2:3" x14ac:dyDescent="0.25">
      <c r="B7868" s="294">
        <v>7803</v>
      </c>
      <c r="C7868" s="295">
        <v>69.111312133380125</v>
      </c>
    </row>
    <row r="7869" spans="2:3" x14ac:dyDescent="0.25">
      <c r="B7869" s="294">
        <v>7804</v>
      </c>
      <c r="C7869" s="295">
        <v>131.77382071335404</v>
      </c>
    </row>
    <row r="7870" spans="2:3" x14ac:dyDescent="0.25">
      <c r="B7870" s="294">
        <v>7805</v>
      </c>
      <c r="C7870" s="295">
        <v>96.972339979728247</v>
      </c>
    </row>
    <row r="7871" spans="2:3" x14ac:dyDescent="0.25">
      <c r="B7871" s="294">
        <v>7806</v>
      </c>
      <c r="C7871" s="295">
        <v>151.13090292593347</v>
      </c>
    </row>
    <row r="7872" spans="2:3" x14ac:dyDescent="0.25">
      <c r="B7872" s="294">
        <v>7807</v>
      </c>
      <c r="C7872" s="295">
        <v>119.7540498635673</v>
      </c>
    </row>
    <row r="7873" spans="2:3" x14ac:dyDescent="0.25">
      <c r="B7873" s="294">
        <v>7808</v>
      </c>
      <c r="C7873" s="295">
        <v>181.09504120381419</v>
      </c>
    </row>
    <row r="7874" spans="2:3" x14ac:dyDescent="0.25">
      <c r="B7874" s="294">
        <v>7809</v>
      </c>
      <c r="C7874" s="295">
        <v>100.43063229821536</v>
      </c>
    </row>
    <row r="7875" spans="2:3" x14ac:dyDescent="0.25">
      <c r="B7875" s="294">
        <v>7810</v>
      </c>
      <c r="C7875" s="295">
        <v>131.32681810332821</v>
      </c>
    </row>
    <row r="7876" spans="2:3" x14ac:dyDescent="0.25">
      <c r="B7876" s="294">
        <v>7811</v>
      </c>
      <c r="C7876" s="295">
        <v>70.731974667843332</v>
      </c>
    </row>
    <row r="7877" spans="2:3" x14ac:dyDescent="0.25">
      <c r="B7877" s="294">
        <v>7812</v>
      </c>
      <c r="C7877" s="295">
        <v>119.89656108660759</v>
      </c>
    </row>
    <row r="7878" spans="2:3" x14ac:dyDescent="0.25">
      <c r="B7878" s="294">
        <v>7813</v>
      </c>
      <c r="C7878" s="295">
        <v>108.33672300978</v>
      </c>
    </row>
    <row r="7879" spans="2:3" x14ac:dyDescent="0.25">
      <c r="B7879" s="294">
        <v>7814</v>
      </c>
      <c r="C7879" s="295">
        <v>85.787674416845675</v>
      </c>
    </row>
    <row r="7880" spans="2:3" x14ac:dyDescent="0.25">
      <c r="B7880" s="294">
        <v>7815</v>
      </c>
      <c r="C7880" s="295">
        <v>91.982997447615105</v>
      </c>
    </row>
    <row r="7881" spans="2:3" x14ac:dyDescent="0.25">
      <c r="B7881" s="294">
        <v>7816</v>
      </c>
      <c r="C7881" s="295">
        <v>153.28900792991084</v>
      </c>
    </row>
    <row r="7882" spans="2:3" x14ac:dyDescent="0.25">
      <c r="B7882" s="294">
        <v>7817</v>
      </c>
      <c r="C7882" s="295">
        <v>149.46998160088123</v>
      </c>
    </row>
    <row r="7883" spans="2:3" x14ac:dyDescent="0.25">
      <c r="B7883" s="294">
        <v>7818</v>
      </c>
      <c r="C7883" s="295">
        <v>100.79356367299712</v>
      </c>
    </row>
    <row r="7884" spans="2:3" x14ac:dyDescent="0.25">
      <c r="B7884" s="294">
        <v>7819</v>
      </c>
      <c r="C7884" s="295">
        <v>150.10591068482893</v>
      </c>
    </row>
    <row r="7885" spans="2:3" x14ac:dyDescent="0.25">
      <c r="B7885" s="294">
        <v>7820</v>
      </c>
      <c r="C7885" s="295">
        <v>135.0731745294263</v>
      </c>
    </row>
    <row r="7886" spans="2:3" x14ac:dyDescent="0.25">
      <c r="B7886" s="294">
        <v>7821</v>
      </c>
      <c r="C7886" s="295">
        <v>115.03679191743262</v>
      </c>
    </row>
    <row r="7887" spans="2:3" x14ac:dyDescent="0.25">
      <c r="B7887" s="294">
        <v>7822</v>
      </c>
      <c r="C7887" s="295">
        <v>182.9691754064942</v>
      </c>
    </row>
    <row r="7888" spans="2:3" x14ac:dyDescent="0.25">
      <c r="B7888" s="294">
        <v>7823</v>
      </c>
      <c r="C7888" s="295">
        <v>111.16456796175822</v>
      </c>
    </row>
    <row r="7889" spans="2:3" x14ac:dyDescent="0.25">
      <c r="B7889" s="294">
        <v>7824</v>
      </c>
      <c r="C7889" s="295">
        <v>89.24063217534119</v>
      </c>
    </row>
    <row r="7890" spans="2:3" x14ac:dyDescent="0.25">
      <c r="B7890" s="294">
        <v>7825</v>
      </c>
      <c r="C7890" s="295">
        <v>148.91832911389241</v>
      </c>
    </row>
    <row r="7891" spans="2:3" x14ac:dyDescent="0.25">
      <c r="B7891" s="294">
        <v>7826</v>
      </c>
      <c r="C7891" s="295">
        <v>161.05865451297387</v>
      </c>
    </row>
    <row r="7892" spans="2:3" x14ac:dyDescent="0.25">
      <c r="B7892" s="294">
        <v>7827</v>
      </c>
      <c r="C7892" s="295">
        <v>137.32374803577872</v>
      </c>
    </row>
    <row r="7893" spans="2:3" x14ac:dyDescent="0.25">
      <c r="B7893" s="294">
        <v>7828</v>
      </c>
      <c r="C7893" s="295">
        <v>95.627942322227</v>
      </c>
    </row>
    <row r="7894" spans="2:3" x14ac:dyDescent="0.25">
      <c r="B7894" s="294">
        <v>7829</v>
      </c>
      <c r="C7894" s="295">
        <v>117.87740463434021</v>
      </c>
    </row>
    <row r="7895" spans="2:3" x14ac:dyDescent="0.25">
      <c r="B7895" s="294">
        <v>7830</v>
      </c>
      <c r="C7895" s="295">
        <v>119.43188924666934</v>
      </c>
    </row>
    <row r="7896" spans="2:3" x14ac:dyDescent="0.25">
      <c r="B7896" s="294">
        <v>7831</v>
      </c>
      <c r="C7896" s="295">
        <v>152.29539841204115</v>
      </c>
    </row>
    <row r="7897" spans="2:3" x14ac:dyDescent="0.25">
      <c r="B7897" s="294">
        <v>7832</v>
      </c>
      <c r="C7897" s="295">
        <v>104.30686303681806</v>
      </c>
    </row>
    <row r="7898" spans="2:3" x14ac:dyDescent="0.25">
      <c r="B7898" s="294">
        <v>7833</v>
      </c>
      <c r="C7898" s="295">
        <v>118.74375711346605</v>
      </c>
    </row>
    <row r="7899" spans="2:3" x14ac:dyDescent="0.25">
      <c r="B7899" s="294">
        <v>7834</v>
      </c>
      <c r="C7899" s="295">
        <v>122.4532651864177</v>
      </c>
    </row>
    <row r="7900" spans="2:3" x14ac:dyDescent="0.25">
      <c r="B7900" s="294">
        <v>7835</v>
      </c>
      <c r="C7900" s="295">
        <v>176.9168871906075</v>
      </c>
    </row>
    <row r="7901" spans="2:3" x14ac:dyDescent="0.25">
      <c r="B7901" s="294">
        <v>7836</v>
      </c>
      <c r="C7901" s="295">
        <v>181.18901489878172</v>
      </c>
    </row>
    <row r="7902" spans="2:3" x14ac:dyDescent="0.25">
      <c r="B7902" s="294">
        <v>7837</v>
      </c>
      <c r="C7902" s="295">
        <v>184.17092452727076</v>
      </c>
    </row>
    <row r="7903" spans="2:3" x14ac:dyDescent="0.25">
      <c r="B7903" s="294">
        <v>7838</v>
      </c>
      <c r="C7903" s="295">
        <v>149.35600508112884</v>
      </c>
    </row>
    <row r="7904" spans="2:3" x14ac:dyDescent="0.25">
      <c r="B7904" s="294">
        <v>7839</v>
      </c>
      <c r="C7904" s="295">
        <v>88.298738175420482</v>
      </c>
    </row>
    <row r="7905" spans="2:3" x14ac:dyDescent="0.25">
      <c r="B7905" s="294">
        <v>7840</v>
      </c>
      <c r="C7905" s="295">
        <v>98.718214560140879</v>
      </c>
    </row>
    <row r="7906" spans="2:3" x14ac:dyDescent="0.25">
      <c r="B7906" s="294">
        <v>7841</v>
      </c>
      <c r="C7906" s="295">
        <v>145.52914637895668</v>
      </c>
    </row>
    <row r="7907" spans="2:3" x14ac:dyDescent="0.25">
      <c r="B7907" s="294">
        <v>7842</v>
      </c>
      <c r="C7907" s="295">
        <v>106.321664654743</v>
      </c>
    </row>
    <row r="7908" spans="2:3" x14ac:dyDescent="0.25">
      <c r="B7908" s="294">
        <v>7843</v>
      </c>
      <c r="C7908" s="295">
        <v>180.11959255512687</v>
      </c>
    </row>
    <row r="7909" spans="2:3" x14ac:dyDescent="0.25">
      <c r="B7909" s="294">
        <v>7844</v>
      </c>
      <c r="C7909" s="295">
        <v>100.81568301844248</v>
      </c>
    </row>
    <row r="7910" spans="2:3" x14ac:dyDescent="0.25">
      <c r="B7910" s="294">
        <v>7845</v>
      </c>
      <c r="C7910" s="295">
        <v>129.32156209684945</v>
      </c>
    </row>
    <row r="7911" spans="2:3" x14ac:dyDescent="0.25">
      <c r="B7911" s="294">
        <v>7846</v>
      </c>
      <c r="C7911" s="295">
        <v>195.82979192026147</v>
      </c>
    </row>
    <row r="7912" spans="2:3" x14ac:dyDescent="0.25">
      <c r="B7912" s="294">
        <v>7847</v>
      </c>
      <c r="C7912" s="295">
        <v>117.73609470675176</v>
      </c>
    </row>
    <row r="7913" spans="2:3" x14ac:dyDescent="0.25">
      <c r="B7913" s="294">
        <v>7848</v>
      </c>
      <c r="C7913" s="295">
        <v>124.5608746530892</v>
      </c>
    </row>
    <row r="7914" spans="2:3" x14ac:dyDescent="0.25">
      <c r="B7914" s="294">
        <v>7849</v>
      </c>
      <c r="C7914" s="295">
        <v>85.565094912476354</v>
      </c>
    </row>
    <row r="7915" spans="2:3" x14ac:dyDescent="0.25">
      <c r="B7915" s="294">
        <v>7850</v>
      </c>
      <c r="C7915" s="295">
        <v>102.32202025645802</v>
      </c>
    </row>
    <row r="7916" spans="2:3" x14ac:dyDescent="0.25">
      <c r="B7916" s="294">
        <v>7851</v>
      </c>
      <c r="C7916" s="295">
        <v>172.08675008652079</v>
      </c>
    </row>
    <row r="7917" spans="2:3" x14ac:dyDescent="0.25">
      <c r="B7917" s="294">
        <v>7852</v>
      </c>
      <c r="C7917" s="295">
        <v>98.239932232297861</v>
      </c>
    </row>
    <row r="7918" spans="2:3" x14ac:dyDescent="0.25">
      <c r="B7918" s="294">
        <v>7853</v>
      </c>
      <c r="C7918" s="295">
        <v>155.49130666919854</v>
      </c>
    </row>
    <row r="7919" spans="2:3" x14ac:dyDescent="0.25">
      <c r="B7919" s="294">
        <v>7854</v>
      </c>
      <c r="C7919" s="295">
        <v>104.7835793395669</v>
      </c>
    </row>
    <row r="7920" spans="2:3" x14ac:dyDescent="0.25">
      <c r="B7920" s="294">
        <v>7855</v>
      </c>
      <c r="C7920" s="295">
        <v>80.258357097792569</v>
      </c>
    </row>
    <row r="7921" spans="2:3" x14ac:dyDescent="0.25">
      <c r="B7921" s="294">
        <v>7856</v>
      </c>
      <c r="C7921" s="295">
        <v>124.54447636189823</v>
      </c>
    </row>
    <row r="7922" spans="2:3" x14ac:dyDescent="0.25">
      <c r="B7922" s="294">
        <v>7857</v>
      </c>
      <c r="C7922" s="295">
        <v>96.649762735905654</v>
      </c>
    </row>
    <row r="7923" spans="2:3" x14ac:dyDescent="0.25">
      <c r="B7923" s="294">
        <v>7858</v>
      </c>
      <c r="C7923" s="295">
        <v>128.01300706601802</v>
      </c>
    </row>
    <row r="7924" spans="2:3" x14ac:dyDescent="0.25">
      <c r="B7924" s="294">
        <v>7859</v>
      </c>
      <c r="C7924" s="295">
        <v>104.09632005310254</v>
      </c>
    </row>
    <row r="7925" spans="2:3" x14ac:dyDescent="0.25">
      <c r="B7925" s="294">
        <v>7860</v>
      </c>
      <c r="C7925" s="295">
        <v>134.11548701499134</v>
      </c>
    </row>
    <row r="7926" spans="2:3" x14ac:dyDescent="0.25">
      <c r="B7926" s="294">
        <v>7861</v>
      </c>
      <c r="C7926" s="295">
        <v>77.41264977244424</v>
      </c>
    </row>
    <row r="7927" spans="2:3" x14ac:dyDescent="0.25">
      <c r="B7927" s="294">
        <v>7862</v>
      </c>
      <c r="C7927" s="295">
        <v>75.550807888755898</v>
      </c>
    </row>
    <row r="7928" spans="2:3" x14ac:dyDescent="0.25">
      <c r="B7928" s="294">
        <v>7863</v>
      </c>
      <c r="C7928" s="295">
        <v>155.14906577915292</v>
      </c>
    </row>
    <row r="7929" spans="2:3" x14ac:dyDescent="0.25">
      <c r="B7929" s="294">
        <v>7864</v>
      </c>
      <c r="C7929" s="295">
        <v>161.02758252447097</v>
      </c>
    </row>
    <row r="7930" spans="2:3" x14ac:dyDescent="0.25">
      <c r="B7930" s="294">
        <v>7865</v>
      </c>
      <c r="C7930" s="295">
        <v>161.87495265117741</v>
      </c>
    </row>
    <row r="7931" spans="2:3" x14ac:dyDescent="0.25">
      <c r="B7931" s="294">
        <v>7866</v>
      </c>
      <c r="C7931" s="295">
        <v>134.56800505511447</v>
      </c>
    </row>
    <row r="7932" spans="2:3" x14ac:dyDescent="0.25">
      <c r="B7932" s="294">
        <v>7867</v>
      </c>
      <c r="C7932" s="295">
        <v>98.789355189897094</v>
      </c>
    </row>
    <row r="7933" spans="2:3" x14ac:dyDescent="0.25">
      <c r="B7933" s="294">
        <v>7868</v>
      </c>
      <c r="C7933" s="295">
        <v>88.883877466418198</v>
      </c>
    </row>
    <row r="7934" spans="2:3" x14ac:dyDescent="0.25">
      <c r="B7934" s="294">
        <v>7869</v>
      </c>
      <c r="C7934" s="295">
        <v>103.97264191207046</v>
      </c>
    </row>
    <row r="7935" spans="2:3" x14ac:dyDescent="0.25">
      <c r="B7935" s="294">
        <v>7870</v>
      </c>
      <c r="C7935" s="295">
        <v>155.2601414115274</v>
      </c>
    </row>
    <row r="7936" spans="2:3" x14ac:dyDescent="0.25">
      <c r="B7936" s="294">
        <v>7871</v>
      </c>
      <c r="C7936" s="295">
        <v>108.8587067238461</v>
      </c>
    </row>
    <row r="7937" spans="2:3" x14ac:dyDescent="0.25">
      <c r="B7937" s="294">
        <v>7872</v>
      </c>
      <c r="C7937" s="295">
        <v>106.78845379178591</v>
      </c>
    </row>
    <row r="7938" spans="2:3" x14ac:dyDescent="0.25">
      <c r="B7938" s="294">
        <v>7873</v>
      </c>
      <c r="C7938" s="295">
        <v>101.09562274825684</v>
      </c>
    </row>
    <row r="7939" spans="2:3" x14ac:dyDescent="0.25">
      <c r="B7939" s="294">
        <v>7874</v>
      </c>
      <c r="C7939" s="295">
        <v>139.60156795554892</v>
      </c>
    </row>
    <row r="7940" spans="2:3" x14ac:dyDescent="0.25">
      <c r="B7940" s="294">
        <v>7875</v>
      </c>
      <c r="C7940" s="295">
        <v>163.39598240896296</v>
      </c>
    </row>
    <row r="7941" spans="2:3" x14ac:dyDescent="0.25">
      <c r="B7941" s="294">
        <v>7876</v>
      </c>
      <c r="C7941" s="295">
        <v>123.65984146103771</v>
      </c>
    </row>
    <row r="7942" spans="2:3" x14ac:dyDescent="0.25">
      <c r="B7942" s="294">
        <v>7877</v>
      </c>
      <c r="C7942" s="295">
        <v>95.569891163184124</v>
      </c>
    </row>
    <row r="7943" spans="2:3" x14ac:dyDescent="0.25">
      <c r="B7943" s="294">
        <v>7878</v>
      </c>
      <c r="C7943" s="295">
        <v>149.70491412491515</v>
      </c>
    </row>
    <row r="7944" spans="2:3" x14ac:dyDescent="0.25">
      <c r="B7944" s="294">
        <v>7879</v>
      </c>
      <c r="C7944" s="295">
        <v>158.54691124099381</v>
      </c>
    </row>
    <row r="7945" spans="2:3" x14ac:dyDescent="0.25">
      <c r="B7945" s="294">
        <v>7880</v>
      </c>
      <c r="C7945" s="295">
        <v>94.279871254392191</v>
      </c>
    </row>
    <row r="7946" spans="2:3" x14ac:dyDescent="0.25">
      <c r="B7946" s="294">
        <v>7881</v>
      </c>
      <c r="C7946" s="295">
        <v>173.82031868472546</v>
      </c>
    </row>
    <row r="7947" spans="2:3" x14ac:dyDescent="0.25">
      <c r="B7947" s="294">
        <v>7882</v>
      </c>
      <c r="C7947" s="295">
        <v>138.96624465184334</v>
      </c>
    </row>
    <row r="7948" spans="2:3" x14ac:dyDescent="0.25">
      <c r="B7948" s="294">
        <v>7883</v>
      </c>
      <c r="C7948" s="295">
        <v>131.65671598293767</v>
      </c>
    </row>
    <row r="7949" spans="2:3" x14ac:dyDescent="0.25">
      <c r="B7949" s="294">
        <v>7884</v>
      </c>
      <c r="C7949" s="295">
        <v>146.90755371717523</v>
      </c>
    </row>
    <row r="7950" spans="2:3" x14ac:dyDescent="0.25">
      <c r="B7950" s="294">
        <v>7885</v>
      </c>
      <c r="C7950" s="295">
        <v>150.95817998473586</v>
      </c>
    </row>
    <row r="7951" spans="2:3" x14ac:dyDescent="0.25">
      <c r="B7951" s="294">
        <v>7886</v>
      </c>
      <c r="C7951" s="295">
        <v>114.52312244717537</v>
      </c>
    </row>
    <row r="7952" spans="2:3" x14ac:dyDescent="0.25">
      <c r="B7952" s="294">
        <v>7887</v>
      </c>
      <c r="C7952" s="295">
        <v>84.434040536195837</v>
      </c>
    </row>
    <row r="7953" spans="2:3" x14ac:dyDescent="0.25">
      <c r="B7953" s="294">
        <v>7888</v>
      </c>
      <c r="C7953" s="295">
        <v>94.537122351109289</v>
      </c>
    </row>
    <row r="7954" spans="2:3" x14ac:dyDescent="0.25">
      <c r="B7954" s="294">
        <v>7889</v>
      </c>
      <c r="C7954" s="295">
        <v>105.61772664569069</v>
      </c>
    </row>
    <row r="7955" spans="2:3" x14ac:dyDescent="0.25">
      <c r="B7955" s="294">
        <v>7890</v>
      </c>
      <c r="C7955" s="295">
        <v>83.436964472399751</v>
      </c>
    </row>
    <row r="7956" spans="2:3" x14ac:dyDescent="0.25">
      <c r="B7956" s="294">
        <v>7891</v>
      </c>
      <c r="C7956" s="295">
        <v>100.58268100363377</v>
      </c>
    </row>
    <row r="7957" spans="2:3" x14ac:dyDescent="0.25">
      <c r="B7957" s="294">
        <v>7892</v>
      </c>
      <c r="C7957" s="295">
        <v>76.147286248114966</v>
      </c>
    </row>
    <row r="7958" spans="2:3" x14ac:dyDescent="0.25">
      <c r="B7958" s="294">
        <v>7893</v>
      </c>
      <c r="C7958" s="295">
        <v>121.89682890226794</v>
      </c>
    </row>
    <row r="7959" spans="2:3" x14ac:dyDescent="0.25">
      <c r="B7959" s="294">
        <v>7894</v>
      </c>
      <c r="C7959" s="295">
        <v>112.63763860601966</v>
      </c>
    </row>
    <row r="7960" spans="2:3" x14ac:dyDescent="0.25">
      <c r="B7960" s="294">
        <v>7895</v>
      </c>
      <c r="C7960" s="295">
        <v>142.03210937230466</v>
      </c>
    </row>
    <row r="7961" spans="2:3" x14ac:dyDescent="0.25">
      <c r="B7961" s="294">
        <v>7896</v>
      </c>
      <c r="C7961" s="295">
        <v>123.42602118320107</v>
      </c>
    </row>
    <row r="7962" spans="2:3" x14ac:dyDescent="0.25">
      <c r="B7962" s="294">
        <v>7897</v>
      </c>
      <c r="C7962" s="295">
        <v>171.81383908406787</v>
      </c>
    </row>
    <row r="7963" spans="2:3" x14ac:dyDescent="0.25">
      <c r="B7963" s="294">
        <v>7898</v>
      </c>
      <c r="C7963" s="295">
        <v>128.28199045515086</v>
      </c>
    </row>
    <row r="7964" spans="2:3" x14ac:dyDescent="0.25">
      <c r="B7964" s="294">
        <v>7899</v>
      </c>
      <c r="C7964" s="295">
        <v>81.978365645643549</v>
      </c>
    </row>
    <row r="7965" spans="2:3" x14ac:dyDescent="0.25">
      <c r="B7965" s="294">
        <v>7900</v>
      </c>
      <c r="C7965" s="295">
        <v>158.21422632401789</v>
      </c>
    </row>
    <row r="7966" spans="2:3" x14ac:dyDescent="0.25">
      <c r="B7966" s="294">
        <v>7901</v>
      </c>
      <c r="C7966" s="295">
        <v>80.295686572306721</v>
      </c>
    </row>
    <row r="7967" spans="2:3" x14ac:dyDescent="0.25">
      <c r="B7967" s="294">
        <v>7902</v>
      </c>
      <c r="C7967" s="295">
        <v>94.108971567842019</v>
      </c>
    </row>
    <row r="7968" spans="2:3" x14ac:dyDescent="0.25">
      <c r="B7968" s="294">
        <v>7903</v>
      </c>
      <c r="C7968" s="295">
        <v>120.67344580961654</v>
      </c>
    </row>
    <row r="7969" spans="2:3" x14ac:dyDescent="0.25">
      <c r="B7969" s="294">
        <v>7904</v>
      </c>
      <c r="C7969" s="295">
        <v>142.73742493174541</v>
      </c>
    </row>
    <row r="7970" spans="2:3" x14ac:dyDescent="0.25">
      <c r="B7970" s="294">
        <v>7905</v>
      </c>
      <c r="C7970" s="295">
        <v>190.35644527576281</v>
      </c>
    </row>
    <row r="7971" spans="2:3" x14ac:dyDescent="0.25">
      <c r="B7971" s="294">
        <v>7906</v>
      </c>
      <c r="C7971" s="295">
        <v>138.15174025165095</v>
      </c>
    </row>
    <row r="7972" spans="2:3" x14ac:dyDescent="0.25">
      <c r="B7972" s="294">
        <v>7907</v>
      </c>
      <c r="C7972" s="295">
        <v>128.66021617247617</v>
      </c>
    </row>
    <row r="7973" spans="2:3" x14ac:dyDescent="0.25">
      <c r="B7973" s="294">
        <v>7908</v>
      </c>
      <c r="C7973" s="295">
        <v>169.11549930965754</v>
      </c>
    </row>
    <row r="7974" spans="2:3" x14ac:dyDescent="0.25">
      <c r="B7974" s="294">
        <v>7909</v>
      </c>
      <c r="C7974" s="295">
        <v>169.64025025493027</v>
      </c>
    </row>
    <row r="7975" spans="2:3" x14ac:dyDescent="0.25">
      <c r="B7975" s="294">
        <v>7910</v>
      </c>
      <c r="C7975" s="295">
        <v>130.79452566433349</v>
      </c>
    </row>
    <row r="7976" spans="2:3" x14ac:dyDescent="0.25">
      <c r="B7976" s="294">
        <v>7911</v>
      </c>
      <c r="C7976" s="295">
        <v>149.39544237496682</v>
      </c>
    </row>
    <row r="7977" spans="2:3" x14ac:dyDescent="0.25">
      <c r="B7977" s="294">
        <v>7912</v>
      </c>
      <c r="C7977" s="295">
        <v>132.50238378849627</v>
      </c>
    </row>
    <row r="7978" spans="2:3" x14ac:dyDescent="0.25">
      <c r="B7978" s="294">
        <v>7913</v>
      </c>
      <c r="C7978" s="295">
        <v>106.35530497953607</v>
      </c>
    </row>
    <row r="7979" spans="2:3" x14ac:dyDescent="0.25">
      <c r="B7979" s="294">
        <v>7914</v>
      </c>
      <c r="C7979" s="295">
        <v>143.31111939855433</v>
      </c>
    </row>
    <row r="7980" spans="2:3" x14ac:dyDescent="0.25">
      <c r="B7980" s="294">
        <v>7915</v>
      </c>
      <c r="C7980" s="295">
        <v>114.33582454996608</v>
      </c>
    </row>
    <row r="7981" spans="2:3" x14ac:dyDescent="0.25">
      <c r="B7981" s="294">
        <v>7916</v>
      </c>
      <c r="C7981" s="295">
        <v>91.613640362815829</v>
      </c>
    </row>
    <row r="7982" spans="2:3" x14ac:dyDescent="0.25">
      <c r="B7982" s="294">
        <v>7917</v>
      </c>
      <c r="C7982" s="295">
        <v>74.562016894760774</v>
      </c>
    </row>
    <row r="7983" spans="2:3" x14ac:dyDescent="0.25">
      <c r="B7983" s="294">
        <v>7918</v>
      </c>
      <c r="C7983" s="295">
        <v>142.36572743484345</v>
      </c>
    </row>
    <row r="7984" spans="2:3" x14ac:dyDescent="0.25">
      <c r="B7984" s="294">
        <v>7919</v>
      </c>
      <c r="C7984" s="295">
        <v>159.24766831937501</v>
      </c>
    </row>
    <row r="7985" spans="2:3" x14ac:dyDescent="0.25">
      <c r="B7985" s="294">
        <v>7920</v>
      </c>
      <c r="C7985" s="295">
        <v>143.38179094275552</v>
      </c>
    </row>
    <row r="7986" spans="2:3" x14ac:dyDescent="0.25">
      <c r="B7986" s="294">
        <v>7921</v>
      </c>
      <c r="C7986" s="295">
        <v>115.20234018061188</v>
      </c>
    </row>
    <row r="7987" spans="2:3" x14ac:dyDescent="0.25">
      <c r="B7987" s="294">
        <v>7922</v>
      </c>
      <c r="C7987" s="295">
        <v>207.28508102909626</v>
      </c>
    </row>
    <row r="7988" spans="2:3" x14ac:dyDescent="0.25">
      <c r="B7988" s="294">
        <v>7923</v>
      </c>
      <c r="C7988" s="295">
        <v>193.16703683720127</v>
      </c>
    </row>
    <row r="7989" spans="2:3" x14ac:dyDescent="0.25">
      <c r="B7989" s="294">
        <v>7924</v>
      </c>
      <c r="C7989" s="295">
        <v>132.57363273442382</v>
      </c>
    </row>
    <row r="7990" spans="2:3" x14ac:dyDescent="0.25">
      <c r="B7990" s="294">
        <v>7925</v>
      </c>
      <c r="C7990" s="295">
        <v>171.06744010158295</v>
      </c>
    </row>
    <row r="7991" spans="2:3" x14ac:dyDescent="0.25">
      <c r="B7991" s="294">
        <v>7926</v>
      </c>
      <c r="C7991" s="295">
        <v>112.46529567624842</v>
      </c>
    </row>
    <row r="7992" spans="2:3" x14ac:dyDescent="0.25">
      <c r="B7992" s="294">
        <v>7927</v>
      </c>
      <c r="C7992" s="295">
        <v>113.02600097164358</v>
      </c>
    </row>
    <row r="7993" spans="2:3" x14ac:dyDescent="0.25">
      <c r="B7993" s="294">
        <v>7928</v>
      </c>
      <c r="C7993" s="295">
        <v>196.80113892008183</v>
      </c>
    </row>
    <row r="7994" spans="2:3" x14ac:dyDescent="0.25">
      <c r="B7994" s="294">
        <v>7929</v>
      </c>
      <c r="C7994" s="295">
        <v>94.511248379374706</v>
      </c>
    </row>
    <row r="7995" spans="2:3" x14ac:dyDescent="0.25">
      <c r="B7995" s="294">
        <v>7930</v>
      </c>
      <c r="C7995" s="295">
        <v>85.144607016875938</v>
      </c>
    </row>
    <row r="7996" spans="2:3" x14ac:dyDescent="0.25">
      <c r="B7996" s="294">
        <v>7931</v>
      </c>
      <c r="C7996" s="295">
        <v>134.06700867745067</v>
      </c>
    </row>
    <row r="7997" spans="2:3" x14ac:dyDescent="0.25">
      <c r="B7997" s="294">
        <v>7932</v>
      </c>
      <c r="C7997" s="295">
        <v>155.46096107336763</v>
      </c>
    </row>
    <row r="7998" spans="2:3" x14ac:dyDescent="0.25">
      <c r="B7998" s="294">
        <v>7933</v>
      </c>
      <c r="C7998" s="295">
        <v>89.641727694632735</v>
      </c>
    </row>
    <row r="7999" spans="2:3" x14ac:dyDescent="0.25">
      <c r="B7999" s="294">
        <v>7934</v>
      </c>
      <c r="C7999" s="295">
        <v>115.47248631953164</v>
      </c>
    </row>
    <row r="8000" spans="2:3" x14ac:dyDescent="0.25">
      <c r="B8000" s="294">
        <v>7935</v>
      </c>
      <c r="C8000" s="295">
        <v>83.871223753289399</v>
      </c>
    </row>
    <row r="8001" spans="2:3" x14ac:dyDescent="0.25">
      <c r="B8001" s="294">
        <v>7936</v>
      </c>
      <c r="C8001" s="295">
        <v>142.07254851318947</v>
      </c>
    </row>
    <row r="8002" spans="2:3" x14ac:dyDescent="0.25">
      <c r="B8002" s="294">
        <v>7937</v>
      </c>
      <c r="C8002" s="295">
        <v>143.39873508329595</v>
      </c>
    </row>
    <row r="8003" spans="2:3" x14ac:dyDescent="0.25">
      <c r="B8003" s="294">
        <v>7938</v>
      </c>
      <c r="C8003" s="295">
        <v>147.84716676693833</v>
      </c>
    </row>
    <row r="8004" spans="2:3" x14ac:dyDescent="0.25">
      <c r="B8004" s="294">
        <v>7939</v>
      </c>
      <c r="C8004" s="295">
        <v>207.95171102145827</v>
      </c>
    </row>
    <row r="8005" spans="2:3" x14ac:dyDescent="0.25">
      <c r="B8005" s="294">
        <v>7940</v>
      </c>
      <c r="C8005" s="295">
        <v>83.055448834630198</v>
      </c>
    </row>
    <row r="8006" spans="2:3" x14ac:dyDescent="0.25">
      <c r="B8006" s="294">
        <v>7941</v>
      </c>
      <c r="C8006" s="295">
        <v>125.40388681065238</v>
      </c>
    </row>
    <row r="8007" spans="2:3" x14ac:dyDescent="0.25">
      <c r="B8007" s="294">
        <v>7942</v>
      </c>
      <c r="C8007" s="295">
        <v>135.95220303815603</v>
      </c>
    </row>
    <row r="8008" spans="2:3" x14ac:dyDescent="0.25">
      <c r="B8008" s="294">
        <v>7943</v>
      </c>
      <c r="C8008" s="295">
        <v>91.822615857212384</v>
      </c>
    </row>
    <row r="8009" spans="2:3" x14ac:dyDescent="0.25">
      <c r="B8009" s="294">
        <v>7944</v>
      </c>
      <c r="C8009" s="295">
        <v>101.11259807411284</v>
      </c>
    </row>
    <row r="8010" spans="2:3" x14ac:dyDescent="0.25">
      <c r="B8010" s="294">
        <v>7945</v>
      </c>
      <c r="C8010" s="295">
        <v>81.136273735693663</v>
      </c>
    </row>
    <row r="8011" spans="2:3" x14ac:dyDescent="0.25">
      <c r="B8011" s="294">
        <v>7946</v>
      </c>
      <c r="C8011" s="295">
        <v>128.73237400514154</v>
      </c>
    </row>
    <row r="8012" spans="2:3" x14ac:dyDescent="0.25">
      <c r="B8012" s="294">
        <v>7947</v>
      </c>
      <c r="C8012" s="295">
        <v>126.95137637514409</v>
      </c>
    </row>
    <row r="8013" spans="2:3" x14ac:dyDescent="0.25">
      <c r="B8013" s="294">
        <v>7948</v>
      </c>
      <c r="C8013" s="295">
        <v>134.66522359519814</v>
      </c>
    </row>
    <row r="8014" spans="2:3" x14ac:dyDescent="0.25">
      <c r="B8014" s="294">
        <v>7949</v>
      </c>
      <c r="C8014" s="295">
        <v>145.24561519137785</v>
      </c>
    </row>
    <row r="8015" spans="2:3" x14ac:dyDescent="0.25">
      <c r="B8015" s="294">
        <v>7950</v>
      </c>
      <c r="C8015" s="295">
        <v>131.97135635294444</v>
      </c>
    </row>
    <row r="8016" spans="2:3" x14ac:dyDescent="0.25">
      <c r="B8016" s="294">
        <v>7951</v>
      </c>
      <c r="C8016" s="295">
        <v>106.32266704084051</v>
      </c>
    </row>
    <row r="8017" spans="2:3" x14ac:dyDescent="0.25">
      <c r="B8017" s="294">
        <v>7952</v>
      </c>
      <c r="C8017" s="295">
        <v>97.183255010296421</v>
      </c>
    </row>
    <row r="8018" spans="2:3" x14ac:dyDescent="0.25">
      <c r="B8018" s="294">
        <v>7953</v>
      </c>
      <c r="C8018" s="295">
        <v>124.77457964547891</v>
      </c>
    </row>
    <row r="8019" spans="2:3" x14ac:dyDescent="0.25">
      <c r="B8019" s="294">
        <v>7954</v>
      </c>
      <c r="C8019" s="295">
        <v>119.04517008613536</v>
      </c>
    </row>
    <row r="8020" spans="2:3" x14ac:dyDescent="0.25">
      <c r="B8020" s="294">
        <v>7955</v>
      </c>
      <c r="C8020" s="295">
        <v>176.47744821545669</v>
      </c>
    </row>
    <row r="8021" spans="2:3" x14ac:dyDescent="0.25">
      <c r="B8021" s="294">
        <v>7956</v>
      </c>
      <c r="C8021" s="295">
        <v>138.01487841357397</v>
      </c>
    </row>
    <row r="8022" spans="2:3" x14ac:dyDescent="0.25">
      <c r="B8022" s="294">
        <v>7957</v>
      </c>
      <c r="C8022" s="295">
        <v>164.38800559633148</v>
      </c>
    </row>
    <row r="8023" spans="2:3" x14ac:dyDescent="0.25">
      <c r="B8023" s="294">
        <v>7958</v>
      </c>
      <c r="C8023" s="295">
        <v>135.06146011551346</v>
      </c>
    </row>
    <row r="8024" spans="2:3" x14ac:dyDescent="0.25">
      <c r="B8024" s="294">
        <v>7959</v>
      </c>
      <c r="C8024" s="295">
        <v>132.92426724462749</v>
      </c>
    </row>
    <row r="8025" spans="2:3" x14ac:dyDescent="0.25">
      <c r="B8025" s="294">
        <v>7960</v>
      </c>
      <c r="C8025" s="295">
        <v>199.6954261588736</v>
      </c>
    </row>
    <row r="8026" spans="2:3" x14ac:dyDescent="0.25">
      <c r="B8026" s="294">
        <v>7961</v>
      </c>
      <c r="C8026" s="295">
        <v>76.797523407692211</v>
      </c>
    </row>
    <row r="8027" spans="2:3" x14ac:dyDescent="0.25">
      <c r="B8027" s="294">
        <v>7962</v>
      </c>
      <c r="C8027" s="295">
        <v>127.20496643041649</v>
      </c>
    </row>
    <row r="8028" spans="2:3" x14ac:dyDescent="0.25">
      <c r="B8028" s="294">
        <v>7963</v>
      </c>
      <c r="C8028" s="295">
        <v>140.86211134915573</v>
      </c>
    </row>
    <row r="8029" spans="2:3" x14ac:dyDescent="0.25">
      <c r="B8029" s="294">
        <v>7964</v>
      </c>
      <c r="C8029" s="295">
        <v>115.20863671012145</v>
      </c>
    </row>
    <row r="8030" spans="2:3" x14ac:dyDescent="0.25">
      <c r="B8030" s="294">
        <v>7965</v>
      </c>
      <c r="C8030" s="295">
        <v>85.727908765625202</v>
      </c>
    </row>
    <row r="8031" spans="2:3" x14ac:dyDescent="0.25">
      <c r="B8031" s="294">
        <v>7966</v>
      </c>
      <c r="C8031" s="295">
        <v>152.78446546838961</v>
      </c>
    </row>
    <row r="8032" spans="2:3" x14ac:dyDescent="0.25">
      <c r="B8032" s="294">
        <v>7967</v>
      </c>
      <c r="C8032" s="295">
        <v>122.2695468637736</v>
      </c>
    </row>
    <row r="8033" spans="2:3" x14ac:dyDescent="0.25">
      <c r="B8033" s="294">
        <v>7968</v>
      </c>
      <c r="C8033" s="295">
        <v>115.44669951468052</v>
      </c>
    </row>
    <row r="8034" spans="2:3" x14ac:dyDescent="0.25">
      <c r="B8034" s="294">
        <v>7969</v>
      </c>
      <c r="C8034" s="295">
        <v>164.68378423084243</v>
      </c>
    </row>
    <row r="8035" spans="2:3" x14ac:dyDescent="0.25">
      <c r="B8035" s="294">
        <v>7970</v>
      </c>
      <c r="C8035" s="295">
        <v>140.76023115978785</v>
      </c>
    </row>
    <row r="8036" spans="2:3" x14ac:dyDescent="0.25">
      <c r="B8036" s="294">
        <v>7971</v>
      </c>
      <c r="C8036" s="295">
        <v>100.71124100572189</v>
      </c>
    </row>
    <row r="8037" spans="2:3" x14ac:dyDescent="0.25">
      <c r="B8037" s="294">
        <v>7972</v>
      </c>
      <c r="C8037" s="295">
        <v>172.1548634804611</v>
      </c>
    </row>
    <row r="8038" spans="2:3" x14ac:dyDescent="0.25">
      <c r="B8038" s="294">
        <v>7973</v>
      </c>
      <c r="C8038" s="295">
        <v>83.742903853191535</v>
      </c>
    </row>
    <row r="8039" spans="2:3" x14ac:dyDescent="0.25">
      <c r="B8039" s="294">
        <v>7974</v>
      </c>
      <c r="C8039" s="295">
        <v>112.39680379680846</v>
      </c>
    </row>
    <row r="8040" spans="2:3" x14ac:dyDescent="0.25">
      <c r="B8040" s="294">
        <v>7975</v>
      </c>
      <c r="C8040" s="295">
        <v>193.71389163788012</v>
      </c>
    </row>
    <row r="8041" spans="2:3" x14ac:dyDescent="0.25">
      <c r="B8041" s="294">
        <v>7976</v>
      </c>
      <c r="C8041" s="295">
        <v>125.59578785454762</v>
      </c>
    </row>
    <row r="8042" spans="2:3" x14ac:dyDescent="0.25">
      <c r="B8042" s="294">
        <v>7977</v>
      </c>
      <c r="C8042" s="295">
        <v>132.59331115848133</v>
      </c>
    </row>
    <row r="8043" spans="2:3" x14ac:dyDescent="0.25">
      <c r="B8043" s="294">
        <v>7978</v>
      </c>
      <c r="C8043" s="295">
        <v>114.9599609857751</v>
      </c>
    </row>
    <row r="8044" spans="2:3" x14ac:dyDescent="0.25">
      <c r="B8044" s="294">
        <v>7979</v>
      </c>
      <c r="C8044" s="295">
        <v>158.72960155260762</v>
      </c>
    </row>
    <row r="8045" spans="2:3" x14ac:dyDescent="0.25">
      <c r="B8045" s="294">
        <v>7980</v>
      </c>
      <c r="C8045" s="295">
        <v>111.2651603965639</v>
      </c>
    </row>
    <row r="8046" spans="2:3" x14ac:dyDescent="0.25">
      <c r="B8046" s="294">
        <v>7981</v>
      </c>
      <c r="C8046" s="295">
        <v>135.31930746274901</v>
      </c>
    </row>
    <row r="8047" spans="2:3" x14ac:dyDescent="0.25">
      <c r="B8047" s="294">
        <v>7982</v>
      </c>
      <c r="C8047" s="295">
        <v>130.10991283399409</v>
      </c>
    </row>
    <row r="8048" spans="2:3" x14ac:dyDescent="0.25">
      <c r="B8048" s="294">
        <v>7983</v>
      </c>
      <c r="C8048" s="295">
        <v>140.72810327391585</v>
      </c>
    </row>
    <row r="8049" spans="2:3" x14ac:dyDescent="0.25">
      <c r="B8049" s="294">
        <v>7984</v>
      </c>
      <c r="C8049" s="295">
        <v>76.90574261372592</v>
      </c>
    </row>
    <row r="8050" spans="2:3" x14ac:dyDescent="0.25">
      <c r="B8050" s="294">
        <v>7985</v>
      </c>
      <c r="C8050" s="295">
        <v>106.55671042061154</v>
      </c>
    </row>
    <row r="8051" spans="2:3" x14ac:dyDescent="0.25">
      <c r="B8051" s="294">
        <v>7986</v>
      </c>
      <c r="C8051" s="295">
        <v>99.64909708637407</v>
      </c>
    </row>
    <row r="8052" spans="2:3" x14ac:dyDescent="0.25">
      <c r="B8052" s="294">
        <v>7987</v>
      </c>
      <c r="C8052" s="295">
        <v>186.67179836827552</v>
      </c>
    </row>
    <row r="8053" spans="2:3" x14ac:dyDescent="0.25">
      <c r="B8053" s="294">
        <v>7988</v>
      </c>
      <c r="C8053" s="295">
        <v>134.10278798457182</v>
      </c>
    </row>
    <row r="8054" spans="2:3" x14ac:dyDescent="0.25">
      <c r="B8054" s="294">
        <v>7989</v>
      </c>
      <c r="C8054" s="295">
        <v>86.235462835809031</v>
      </c>
    </row>
    <row r="8055" spans="2:3" x14ac:dyDescent="0.25">
      <c r="B8055" s="294">
        <v>7990</v>
      </c>
      <c r="C8055" s="295">
        <v>154.5580605273484</v>
      </c>
    </row>
    <row r="8056" spans="2:3" x14ac:dyDescent="0.25">
      <c r="B8056" s="294">
        <v>7991</v>
      </c>
      <c r="C8056" s="295">
        <v>156.80084903597509</v>
      </c>
    </row>
    <row r="8057" spans="2:3" x14ac:dyDescent="0.25">
      <c r="B8057" s="294">
        <v>7992</v>
      </c>
      <c r="C8057" s="295">
        <v>113.8420031550893</v>
      </c>
    </row>
    <row r="8058" spans="2:3" x14ac:dyDescent="0.25">
      <c r="B8058" s="294">
        <v>7993</v>
      </c>
      <c r="C8058" s="295">
        <v>175.19805692308429</v>
      </c>
    </row>
    <row r="8059" spans="2:3" x14ac:dyDescent="0.25">
      <c r="B8059" s="294">
        <v>7994</v>
      </c>
      <c r="C8059" s="295">
        <v>99.006197205388148</v>
      </c>
    </row>
    <row r="8060" spans="2:3" x14ac:dyDescent="0.25">
      <c r="B8060" s="294">
        <v>7995</v>
      </c>
      <c r="C8060" s="295">
        <v>115.21358941983097</v>
      </c>
    </row>
    <row r="8061" spans="2:3" x14ac:dyDescent="0.25">
      <c r="B8061" s="294">
        <v>7996</v>
      </c>
      <c r="C8061" s="295">
        <v>125.50992177020089</v>
      </c>
    </row>
    <row r="8062" spans="2:3" x14ac:dyDescent="0.25">
      <c r="B8062" s="294">
        <v>7997</v>
      </c>
      <c r="C8062" s="295">
        <v>88.016665908811319</v>
      </c>
    </row>
    <row r="8063" spans="2:3" x14ac:dyDescent="0.25">
      <c r="B8063" s="294">
        <v>7998</v>
      </c>
      <c r="C8063" s="295">
        <v>80.265949247569452</v>
      </c>
    </row>
    <row r="8064" spans="2:3" x14ac:dyDescent="0.25">
      <c r="B8064" s="294">
        <v>7999</v>
      </c>
      <c r="C8064" s="295">
        <v>101.80740887054</v>
      </c>
    </row>
    <row r="8065" spans="2:3" x14ac:dyDescent="0.25">
      <c r="B8065" s="294">
        <v>8000</v>
      </c>
      <c r="C8065" s="295">
        <v>115.318614713076</v>
      </c>
    </row>
    <row r="8066" spans="2:3" x14ac:dyDescent="0.25">
      <c r="B8066" s="294">
        <v>8001</v>
      </c>
      <c r="C8066" s="295">
        <v>150.22209235211074</v>
      </c>
    </row>
    <row r="8067" spans="2:3" x14ac:dyDescent="0.25">
      <c r="B8067" s="294">
        <v>8002</v>
      </c>
      <c r="C8067" s="295">
        <v>111.99072575570966</v>
      </c>
    </row>
    <row r="8068" spans="2:3" x14ac:dyDescent="0.25">
      <c r="B8068" s="294">
        <v>8003</v>
      </c>
      <c r="C8068" s="295">
        <v>129.96242284797106</v>
      </c>
    </row>
    <row r="8069" spans="2:3" x14ac:dyDescent="0.25">
      <c r="B8069" s="294">
        <v>8004</v>
      </c>
      <c r="C8069" s="295">
        <v>138.17679540422677</v>
      </c>
    </row>
    <row r="8070" spans="2:3" x14ac:dyDescent="0.25">
      <c r="B8070" s="294">
        <v>8005</v>
      </c>
      <c r="C8070" s="295">
        <v>165.15588538471195</v>
      </c>
    </row>
    <row r="8071" spans="2:3" x14ac:dyDescent="0.25">
      <c r="B8071" s="294">
        <v>8006</v>
      </c>
      <c r="C8071" s="295">
        <v>110.14145916188849</v>
      </c>
    </row>
    <row r="8072" spans="2:3" x14ac:dyDescent="0.25">
      <c r="B8072" s="294">
        <v>8007</v>
      </c>
      <c r="C8072" s="295">
        <v>100.26425528809528</v>
      </c>
    </row>
    <row r="8073" spans="2:3" x14ac:dyDescent="0.25">
      <c r="B8073" s="294">
        <v>8008</v>
      </c>
      <c r="C8073" s="295">
        <v>76.188542805423509</v>
      </c>
    </row>
    <row r="8074" spans="2:3" x14ac:dyDescent="0.25">
      <c r="B8074" s="294">
        <v>8009</v>
      </c>
      <c r="C8074" s="295">
        <v>162.06918654280378</v>
      </c>
    </row>
    <row r="8075" spans="2:3" x14ac:dyDescent="0.25">
      <c r="B8075" s="294">
        <v>8010</v>
      </c>
      <c r="C8075" s="295">
        <v>137.94740141775256</v>
      </c>
    </row>
    <row r="8076" spans="2:3" x14ac:dyDescent="0.25">
      <c r="B8076" s="294">
        <v>8011</v>
      </c>
      <c r="C8076" s="295">
        <v>214.3022405744847</v>
      </c>
    </row>
    <row r="8077" spans="2:3" x14ac:dyDescent="0.25">
      <c r="B8077" s="294">
        <v>8012</v>
      </c>
      <c r="C8077" s="295">
        <v>76.458167766477771</v>
      </c>
    </row>
    <row r="8078" spans="2:3" x14ac:dyDescent="0.25">
      <c r="B8078" s="294">
        <v>8013</v>
      </c>
      <c r="C8078" s="295">
        <v>69.753222270003477</v>
      </c>
    </row>
    <row r="8079" spans="2:3" x14ac:dyDescent="0.25">
      <c r="B8079" s="294">
        <v>8014</v>
      </c>
      <c r="C8079" s="295">
        <v>106.50208735066022</v>
      </c>
    </row>
    <row r="8080" spans="2:3" x14ac:dyDescent="0.25">
      <c r="B8080" s="294">
        <v>8015</v>
      </c>
      <c r="C8080" s="295">
        <v>162.51160383847363</v>
      </c>
    </row>
    <row r="8081" spans="2:3" x14ac:dyDescent="0.25">
      <c r="B8081" s="294">
        <v>8016</v>
      </c>
      <c r="C8081" s="295">
        <v>162.10713722149151</v>
      </c>
    </row>
    <row r="8082" spans="2:3" x14ac:dyDescent="0.25">
      <c r="B8082" s="294">
        <v>8017</v>
      </c>
      <c r="C8082" s="295">
        <v>144.77179384414529</v>
      </c>
    </row>
    <row r="8083" spans="2:3" x14ac:dyDescent="0.25">
      <c r="B8083" s="294">
        <v>8018</v>
      </c>
      <c r="C8083" s="295">
        <v>77.985437079793485</v>
      </c>
    </row>
    <row r="8084" spans="2:3" x14ac:dyDescent="0.25">
      <c r="B8084" s="294">
        <v>8019</v>
      </c>
      <c r="C8084" s="295">
        <v>109.89118918730989</v>
      </c>
    </row>
    <row r="8085" spans="2:3" x14ac:dyDescent="0.25">
      <c r="B8085" s="294">
        <v>8020</v>
      </c>
      <c r="C8085" s="295">
        <v>137.22522168529224</v>
      </c>
    </row>
    <row r="8086" spans="2:3" x14ac:dyDescent="0.25">
      <c r="B8086" s="294">
        <v>8021</v>
      </c>
      <c r="C8086" s="295">
        <v>170.8684853170455</v>
      </c>
    </row>
    <row r="8087" spans="2:3" x14ac:dyDescent="0.25">
      <c r="B8087" s="294">
        <v>8022</v>
      </c>
      <c r="C8087" s="295">
        <v>126.04870147432477</v>
      </c>
    </row>
    <row r="8088" spans="2:3" x14ac:dyDescent="0.25">
      <c r="B8088" s="294">
        <v>8023</v>
      </c>
      <c r="C8088" s="295">
        <v>126.73690603672736</v>
      </c>
    </row>
    <row r="8089" spans="2:3" x14ac:dyDescent="0.25">
      <c r="B8089" s="294">
        <v>8024</v>
      </c>
      <c r="C8089" s="295">
        <v>84.721006123995494</v>
      </c>
    </row>
    <row r="8090" spans="2:3" x14ac:dyDescent="0.25">
      <c r="B8090" s="294">
        <v>8025</v>
      </c>
      <c r="C8090" s="295">
        <v>145.71772664947616</v>
      </c>
    </row>
    <row r="8091" spans="2:3" x14ac:dyDescent="0.25">
      <c r="B8091" s="294">
        <v>8026</v>
      </c>
      <c r="C8091" s="295">
        <v>116.51529097885478</v>
      </c>
    </row>
    <row r="8092" spans="2:3" x14ac:dyDescent="0.25">
      <c r="B8092" s="294">
        <v>8027</v>
      </c>
      <c r="C8092" s="295">
        <v>93.153653511984459</v>
      </c>
    </row>
    <row r="8093" spans="2:3" x14ac:dyDescent="0.25">
      <c r="B8093" s="294">
        <v>8028</v>
      </c>
      <c r="C8093" s="295">
        <v>127.75655155007753</v>
      </c>
    </row>
    <row r="8094" spans="2:3" x14ac:dyDescent="0.25">
      <c r="B8094" s="294">
        <v>8029</v>
      </c>
      <c r="C8094" s="295">
        <v>91.381658398296381</v>
      </c>
    </row>
    <row r="8095" spans="2:3" x14ac:dyDescent="0.25">
      <c r="B8095" s="294">
        <v>8030</v>
      </c>
      <c r="C8095" s="295">
        <v>112.42775766420561</v>
      </c>
    </row>
    <row r="8096" spans="2:3" x14ac:dyDescent="0.25">
      <c r="B8096" s="294">
        <v>8031</v>
      </c>
      <c r="C8096" s="295">
        <v>115.14800386275762</v>
      </c>
    </row>
    <row r="8097" spans="2:3" x14ac:dyDescent="0.25">
      <c r="B8097" s="294">
        <v>8032</v>
      </c>
      <c r="C8097" s="295">
        <v>95.648329894956305</v>
      </c>
    </row>
    <row r="8098" spans="2:3" x14ac:dyDescent="0.25">
      <c r="B8098" s="294">
        <v>8033</v>
      </c>
      <c r="C8098" s="295">
        <v>178.30437061366308</v>
      </c>
    </row>
    <row r="8099" spans="2:3" x14ac:dyDescent="0.25">
      <c r="B8099" s="294">
        <v>8034</v>
      </c>
      <c r="C8099" s="295">
        <v>145.71322748426564</v>
      </c>
    </row>
    <row r="8100" spans="2:3" x14ac:dyDescent="0.25">
      <c r="B8100" s="294">
        <v>8035</v>
      </c>
      <c r="C8100" s="295">
        <v>145.23757106431117</v>
      </c>
    </row>
    <row r="8101" spans="2:3" x14ac:dyDescent="0.25">
      <c r="B8101" s="294">
        <v>8036</v>
      </c>
      <c r="C8101" s="295">
        <v>104.11363280124485</v>
      </c>
    </row>
    <row r="8102" spans="2:3" x14ac:dyDescent="0.25">
      <c r="B8102" s="294">
        <v>8037</v>
      </c>
      <c r="C8102" s="295">
        <v>199.49809606222107</v>
      </c>
    </row>
    <row r="8103" spans="2:3" x14ac:dyDescent="0.25">
      <c r="B8103" s="294">
        <v>8038</v>
      </c>
      <c r="C8103" s="295">
        <v>87.645392041214279</v>
      </c>
    </row>
    <row r="8104" spans="2:3" x14ac:dyDescent="0.25">
      <c r="B8104" s="294">
        <v>8039</v>
      </c>
      <c r="C8104" s="295">
        <v>111.65537334840684</v>
      </c>
    </row>
    <row r="8105" spans="2:3" x14ac:dyDescent="0.25">
      <c r="B8105" s="294">
        <v>8040</v>
      </c>
      <c r="C8105" s="295">
        <v>88.744066627042244</v>
      </c>
    </row>
    <row r="8106" spans="2:3" x14ac:dyDescent="0.25">
      <c r="B8106" s="294">
        <v>8041</v>
      </c>
      <c r="C8106" s="295">
        <v>89.181154271841407</v>
      </c>
    </row>
    <row r="8107" spans="2:3" x14ac:dyDescent="0.25">
      <c r="B8107" s="294">
        <v>8042</v>
      </c>
      <c r="C8107" s="295">
        <v>98.840866734185283</v>
      </c>
    </row>
    <row r="8108" spans="2:3" x14ac:dyDescent="0.25">
      <c r="B8108" s="294">
        <v>8043</v>
      </c>
      <c r="C8108" s="295">
        <v>148.79376084093661</v>
      </c>
    </row>
    <row r="8109" spans="2:3" x14ac:dyDescent="0.25">
      <c r="B8109" s="294">
        <v>8044</v>
      </c>
      <c r="C8109" s="295">
        <v>117.08502039402768</v>
      </c>
    </row>
    <row r="8110" spans="2:3" x14ac:dyDescent="0.25">
      <c r="B8110" s="294">
        <v>8045</v>
      </c>
      <c r="C8110" s="295">
        <v>161.71698255424963</v>
      </c>
    </row>
    <row r="8111" spans="2:3" x14ac:dyDescent="0.25">
      <c r="B8111" s="294">
        <v>8046</v>
      </c>
      <c r="C8111" s="295">
        <v>152.42115308615507</v>
      </c>
    </row>
    <row r="8112" spans="2:3" x14ac:dyDescent="0.25">
      <c r="B8112" s="294">
        <v>8047</v>
      </c>
      <c r="C8112" s="295">
        <v>114.75232164751347</v>
      </c>
    </row>
    <row r="8113" spans="2:3" x14ac:dyDescent="0.25">
      <c r="B8113" s="294">
        <v>8048</v>
      </c>
      <c r="C8113" s="295">
        <v>113.7502700861306</v>
      </c>
    </row>
    <row r="8114" spans="2:3" x14ac:dyDescent="0.25">
      <c r="B8114" s="294">
        <v>8049</v>
      </c>
      <c r="C8114" s="295">
        <v>150.54831516965953</v>
      </c>
    </row>
    <row r="8115" spans="2:3" x14ac:dyDescent="0.25">
      <c r="B8115" s="294">
        <v>8050</v>
      </c>
      <c r="C8115" s="295">
        <v>181.80779317123043</v>
      </c>
    </row>
    <row r="8116" spans="2:3" x14ac:dyDescent="0.25">
      <c r="B8116" s="294">
        <v>8051</v>
      </c>
      <c r="C8116" s="295">
        <v>133.91936594160882</v>
      </c>
    </row>
    <row r="8117" spans="2:3" x14ac:dyDescent="0.25">
      <c r="B8117" s="294">
        <v>8052</v>
      </c>
      <c r="C8117" s="295">
        <v>109.95312074343039</v>
      </c>
    </row>
    <row r="8118" spans="2:3" x14ac:dyDescent="0.25">
      <c r="B8118" s="294">
        <v>8053</v>
      </c>
      <c r="C8118" s="295">
        <v>126.09251453617978</v>
      </c>
    </row>
    <row r="8119" spans="2:3" x14ac:dyDescent="0.25">
      <c r="B8119" s="294">
        <v>8054</v>
      </c>
      <c r="C8119" s="295">
        <v>160.16998168994542</v>
      </c>
    </row>
    <row r="8120" spans="2:3" x14ac:dyDescent="0.25">
      <c r="B8120" s="294">
        <v>8055</v>
      </c>
      <c r="C8120" s="295">
        <v>127.8565861815573</v>
      </c>
    </row>
    <row r="8121" spans="2:3" x14ac:dyDescent="0.25">
      <c r="B8121" s="294">
        <v>8056</v>
      </c>
      <c r="C8121" s="295">
        <v>125.08954460335481</v>
      </c>
    </row>
    <row r="8122" spans="2:3" x14ac:dyDescent="0.25">
      <c r="B8122" s="294">
        <v>8057</v>
      </c>
      <c r="C8122" s="295">
        <v>155.65904525499997</v>
      </c>
    </row>
    <row r="8123" spans="2:3" x14ac:dyDescent="0.25">
      <c r="B8123" s="294">
        <v>8058</v>
      </c>
      <c r="C8123" s="295">
        <v>97.031690116586844</v>
      </c>
    </row>
    <row r="8124" spans="2:3" x14ac:dyDescent="0.25">
      <c r="B8124" s="294">
        <v>8059</v>
      </c>
      <c r="C8124" s="295">
        <v>110.2466955824967</v>
      </c>
    </row>
    <row r="8125" spans="2:3" x14ac:dyDescent="0.25">
      <c r="B8125" s="294">
        <v>8060</v>
      </c>
      <c r="C8125" s="295">
        <v>185.6846780599667</v>
      </c>
    </row>
    <row r="8126" spans="2:3" x14ac:dyDescent="0.25">
      <c r="B8126" s="294">
        <v>8061</v>
      </c>
      <c r="C8126" s="295">
        <v>151.26322494437068</v>
      </c>
    </row>
    <row r="8127" spans="2:3" x14ac:dyDescent="0.25">
      <c r="B8127" s="294">
        <v>8062</v>
      </c>
      <c r="C8127" s="295">
        <v>119.74713962218965</v>
      </c>
    </row>
    <row r="8128" spans="2:3" x14ac:dyDescent="0.25">
      <c r="B8128" s="294">
        <v>8063</v>
      </c>
      <c r="C8128" s="295">
        <v>106.91471962599873</v>
      </c>
    </row>
    <row r="8129" spans="2:3" x14ac:dyDescent="0.25">
      <c r="B8129" s="294">
        <v>8064</v>
      </c>
      <c r="C8129" s="295">
        <v>91.428431466000205</v>
      </c>
    </row>
    <row r="8130" spans="2:3" x14ac:dyDescent="0.25">
      <c r="B8130" s="294">
        <v>8065</v>
      </c>
      <c r="C8130" s="295">
        <v>120.8484999717715</v>
      </c>
    </row>
    <row r="8131" spans="2:3" x14ac:dyDescent="0.25">
      <c r="B8131" s="294">
        <v>8066</v>
      </c>
      <c r="C8131" s="295">
        <v>160.78456998771154</v>
      </c>
    </row>
    <row r="8132" spans="2:3" x14ac:dyDescent="0.25">
      <c r="B8132" s="294">
        <v>8067</v>
      </c>
      <c r="C8132" s="295">
        <v>116.76367864328458</v>
      </c>
    </row>
    <row r="8133" spans="2:3" x14ac:dyDescent="0.25">
      <c r="B8133" s="294">
        <v>8068</v>
      </c>
      <c r="C8133" s="295">
        <v>180.29997904854187</v>
      </c>
    </row>
    <row r="8134" spans="2:3" x14ac:dyDescent="0.25">
      <c r="B8134" s="294">
        <v>8069</v>
      </c>
      <c r="C8134" s="295">
        <v>124.16451022932762</v>
      </c>
    </row>
    <row r="8135" spans="2:3" x14ac:dyDescent="0.25">
      <c r="B8135" s="294">
        <v>8070</v>
      </c>
      <c r="C8135" s="295">
        <v>111.58698455306569</v>
      </c>
    </row>
    <row r="8136" spans="2:3" x14ac:dyDescent="0.25">
      <c r="B8136" s="294">
        <v>8071</v>
      </c>
      <c r="C8136" s="295">
        <v>155.22433045760772</v>
      </c>
    </row>
    <row r="8137" spans="2:3" x14ac:dyDescent="0.25">
      <c r="B8137" s="294">
        <v>8072</v>
      </c>
      <c r="C8137" s="295">
        <v>110.7421131325067</v>
      </c>
    </row>
    <row r="8138" spans="2:3" x14ac:dyDescent="0.25">
      <c r="B8138" s="294">
        <v>8073</v>
      </c>
      <c r="C8138" s="295">
        <v>126.35358865296693</v>
      </c>
    </row>
    <row r="8139" spans="2:3" x14ac:dyDescent="0.25">
      <c r="B8139" s="294">
        <v>8074</v>
      </c>
      <c r="C8139" s="295">
        <v>130.81110700563968</v>
      </c>
    </row>
    <row r="8140" spans="2:3" x14ac:dyDescent="0.25">
      <c r="B8140" s="294">
        <v>8075</v>
      </c>
      <c r="C8140" s="295">
        <v>79.582952208819549</v>
      </c>
    </row>
    <row r="8141" spans="2:3" x14ac:dyDescent="0.25">
      <c r="B8141" s="294">
        <v>8076</v>
      </c>
      <c r="C8141" s="295">
        <v>127.62883702435914</v>
      </c>
    </row>
    <row r="8142" spans="2:3" x14ac:dyDescent="0.25">
      <c r="B8142" s="294">
        <v>8077</v>
      </c>
      <c r="C8142" s="295">
        <v>103.71646347015448</v>
      </c>
    </row>
    <row r="8143" spans="2:3" x14ac:dyDescent="0.25">
      <c r="B8143" s="294">
        <v>8078</v>
      </c>
      <c r="C8143" s="295">
        <v>106.95974346547166</v>
      </c>
    </row>
    <row r="8144" spans="2:3" x14ac:dyDescent="0.25">
      <c r="B8144" s="294">
        <v>8079</v>
      </c>
      <c r="C8144" s="295">
        <v>165.74483503482583</v>
      </c>
    </row>
    <row r="8145" spans="2:3" x14ac:dyDescent="0.25">
      <c r="B8145" s="294">
        <v>8080</v>
      </c>
      <c r="C8145" s="295">
        <v>76.358278108420024</v>
      </c>
    </row>
    <row r="8146" spans="2:3" x14ac:dyDescent="0.25">
      <c r="B8146" s="294">
        <v>8081</v>
      </c>
      <c r="C8146" s="295">
        <v>99.831570413912743</v>
      </c>
    </row>
    <row r="8147" spans="2:3" x14ac:dyDescent="0.25">
      <c r="B8147" s="294">
        <v>8082</v>
      </c>
      <c r="C8147" s="295">
        <v>144.55319164561476</v>
      </c>
    </row>
    <row r="8148" spans="2:3" x14ac:dyDescent="0.25">
      <c r="B8148" s="294">
        <v>8083</v>
      </c>
      <c r="C8148" s="295">
        <v>155.17943885203681</v>
      </c>
    </row>
    <row r="8149" spans="2:3" x14ac:dyDescent="0.25">
      <c r="B8149" s="294">
        <v>8084</v>
      </c>
      <c r="C8149" s="295">
        <v>139.14280122727791</v>
      </c>
    </row>
    <row r="8150" spans="2:3" x14ac:dyDescent="0.25">
      <c r="B8150" s="294">
        <v>8085</v>
      </c>
      <c r="C8150" s="295">
        <v>180.40744621424756</v>
      </c>
    </row>
    <row r="8151" spans="2:3" x14ac:dyDescent="0.25">
      <c r="B8151" s="294">
        <v>8086</v>
      </c>
      <c r="C8151" s="295">
        <v>106.7761158754366</v>
      </c>
    </row>
    <row r="8152" spans="2:3" x14ac:dyDescent="0.25">
      <c r="B8152" s="294">
        <v>8087</v>
      </c>
      <c r="C8152" s="295">
        <v>116.07721601789284</v>
      </c>
    </row>
    <row r="8153" spans="2:3" x14ac:dyDescent="0.25">
      <c r="B8153" s="294">
        <v>8088</v>
      </c>
      <c r="C8153" s="295">
        <v>126.77488942438681</v>
      </c>
    </row>
    <row r="8154" spans="2:3" x14ac:dyDescent="0.25">
      <c r="B8154" s="294">
        <v>8089</v>
      </c>
      <c r="C8154" s="295">
        <v>72.525275975339667</v>
      </c>
    </row>
    <row r="8155" spans="2:3" x14ac:dyDescent="0.25">
      <c r="B8155" s="294">
        <v>8090</v>
      </c>
      <c r="C8155" s="295">
        <v>128.96018683580223</v>
      </c>
    </row>
    <row r="8156" spans="2:3" x14ac:dyDescent="0.25">
      <c r="B8156" s="294">
        <v>8091</v>
      </c>
      <c r="C8156" s="295">
        <v>191.19949715297179</v>
      </c>
    </row>
    <row r="8157" spans="2:3" x14ac:dyDescent="0.25">
      <c r="B8157" s="294">
        <v>8092</v>
      </c>
      <c r="C8157" s="295">
        <v>104.87240443927013</v>
      </c>
    </row>
    <row r="8158" spans="2:3" x14ac:dyDescent="0.25">
      <c r="B8158" s="294">
        <v>8093</v>
      </c>
      <c r="C8158" s="295">
        <v>81.104663240578589</v>
      </c>
    </row>
    <row r="8159" spans="2:3" x14ac:dyDescent="0.25">
      <c r="B8159" s="294">
        <v>8094</v>
      </c>
      <c r="C8159" s="295">
        <v>167.52845585243765</v>
      </c>
    </row>
    <row r="8160" spans="2:3" x14ac:dyDescent="0.25">
      <c r="B8160" s="294">
        <v>8095</v>
      </c>
      <c r="C8160" s="295">
        <v>128.17420687730646</v>
      </c>
    </row>
    <row r="8161" spans="2:3" x14ac:dyDescent="0.25">
      <c r="B8161" s="294">
        <v>8096</v>
      </c>
      <c r="C8161" s="295">
        <v>99.704741006013791</v>
      </c>
    </row>
    <row r="8162" spans="2:3" x14ac:dyDescent="0.25">
      <c r="B8162" s="294">
        <v>8097</v>
      </c>
      <c r="C8162" s="295">
        <v>100.55738117247951</v>
      </c>
    </row>
    <row r="8163" spans="2:3" x14ac:dyDescent="0.25">
      <c r="B8163" s="294">
        <v>8098</v>
      </c>
      <c r="C8163" s="295">
        <v>131.15635511242988</v>
      </c>
    </row>
    <row r="8164" spans="2:3" x14ac:dyDescent="0.25">
      <c r="B8164" s="294">
        <v>8099</v>
      </c>
      <c r="C8164" s="295">
        <v>164.64520408649298</v>
      </c>
    </row>
    <row r="8165" spans="2:3" x14ac:dyDescent="0.25">
      <c r="B8165" s="294">
        <v>8100</v>
      </c>
      <c r="C8165" s="295">
        <v>114.55391846764348</v>
      </c>
    </row>
    <row r="8166" spans="2:3" x14ac:dyDescent="0.25">
      <c r="B8166" s="294">
        <v>8101</v>
      </c>
      <c r="C8166" s="295">
        <v>106.89228013930304</v>
      </c>
    </row>
    <row r="8167" spans="2:3" x14ac:dyDescent="0.25">
      <c r="B8167" s="294">
        <v>8102</v>
      </c>
      <c r="C8167" s="295">
        <v>180.2305705940999</v>
      </c>
    </row>
    <row r="8168" spans="2:3" x14ac:dyDescent="0.25">
      <c r="B8168" s="294">
        <v>8103</v>
      </c>
      <c r="C8168" s="295">
        <v>150.59039548606245</v>
      </c>
    </row>
    <row r="8169" spans="2:3" x14ac:dyDescent="0.25">
      <c r="B8169" s="294">
        <v>8104</v>
      </c>
      <c r="C8169" s="295">
        <v>149.43102789051818</v>
      </c>
    </row>
    <row r="8170" spans="2:3" x14ac:dyDescent="0.25">
      <c r="B8170" s="294">
        <v>8105</v>
      </c>
      <c r="C8170" s="295">
        <v>118.57834544265548</v>
      </c>
    </row>
    <row r="8171" spans="2:3" x14ac:dyDescent="0.25">
      <c r="B8171" s="294">
        <v>8106</v>
      </c>
      <c r="C8171" s="295">
        <v>159.35584115440574</v>
      </c>
    </row>
    <row r="8172" spans="2:3" x14ac:dyDescent="0.25">
      <c r="B8172" s="294">
        <v>8107</v>
      </c>
      <c r="C8172" s="295">
        <v>92.882865176443005</v>
      </c>
    </row>
    <row r="8173" spans="2:3" x14ac:dyDescent="0.25">
      <c r="B8173" s="294">
        <v>8108</v>
      </c>
      <c r="C8173" s="295">
        <v>184.60481454011762</v>
      </c>
    </row>
    <row r="8174" spans="2:3" x14ac:dyDescent="0.25">
      <c r="B8174" s="294">
        <v>8109</v>
      </c>
      <c r="C8174" s="295">
        <v>85.12127322623634</v>
      </c>
    </row>
    <row r="8175" spans="2:3" x14ac:dyDescent="0.25">
      <c r="B8175" s="294">
        <v>8110</v>
      </c>
      <c r="C8175" s="295">
        <v>129.4092104651516</v>
      </c>
    </row>
    <row r="8176" spans="2:3" x14ac:dyDescent="0.25">
      <c r="B8176" s="294">
        <v>8111</v>
      </c>
      <c r="C8176" s="295">
        <v>72.042216681232318</v>
      </c>
    </row>
    <row r="8177" spans="2:3" x14ac:dyDescent="0.25">
      <c r="B8177" s="294">
        <v>8112</v>
      </c>
      <c r="C8177" s="295">
        <v>161.50346831270303</v>
      </c>
    </row>
    <row r="8178" spans="2:3" x14ac:dyDescent="0.25">
      <c r="B8178" s="294">
        <v>8113</v>
      </c>
      <c r="C8178" s="295">
        <v>133.99884878264987</v>
      </c>
    </row>
    <row r="8179" spans="2:3" x14ac:dyDescent="0.25">
      <c r="B8179" s="294">
        <v>8114</v>
      </c>
      <c r="C8179" s="295">
        <v>90.886914106369602</v>
      </c>
    </row>
    <row r="8180" spans="2:3" x14ac:dyDescent="0.25">
      <c r="B8180" s="294">
        <v>8115</v>
      </c>
      <c r="C8180" s="295">
        <v>113.46511565714127</v>
      </c>
    </row>
    <row r="8181" spans="2:3" x14ac:dyDescent="0.25">
      <c r="B8181" s="294">
        <v>8116</v>
      </c>
      <c r="C8181" s="295">
        <v>151.53811504592528</v>
      </c>
    </row>
    <row r="8182" spans="2:3" x14ac:dyDescent="0.25">
      <c r="B8182" s="294">
        <v>8117</v>
      </c>
      <c r="C8182" s="295">
        <v>117.06025195535086</v>
      </c>
    </row>
    <row r="8183" spans="2:3" x14ac:dyDescent="0.25">
      <c r="B8183" s="294">
        <v>8118</v>
      </c>
      <c r="C8183" s="295">
        <v>156.0253152307904</v>
      </c>
    </row>
    <row r="8184" spans="2:3" x14ac:dyDescent="0.25">
      <c r="B8184" s="294">
        <v>8119</v>
      </c>
      <c r="C8184" s="295">
        <v>178.69966437309932</v>
      </c>
    </row>
    <row r="8185" spans="2:3" x14ac:dyDescent="0.25">
      <c r="B8185" s="294">
        <v>8120</v>
      </c>
      <c r="C8185" s="295">
        <v>94.505965591286241</v>
      </c>
    </row>
    <row r="8186" spans="2:3" x14ac:dyDescent="0.25">
      <c r="B8186" s="294">
        <v>8121</v>
      </c>
      <c r="C8186" s="295">
        <v>96.499146750564279</v>
      </c>
    </row>
    <row r="8187" spans="2:3" x14ac:dyDescent="0.25">
      <c r="B8187" s="294">
        <v>8122</v>
      </c>
      <c r="C8187" s="295">
        <v>103.38221302212764</v>
      </c>
    </row>
    <row r="8188" spans="2:3" x14ac:dyDescent="0.25">
      <c r="B8188" s="294">
        <v>8123</v>
      </c>
      <c r="C8188" s="295">
        <v>150.55465575160079</v>
      </c>
    </row>
    <row r="8189" spans="2:3" x14ac:dyDescent="0.25">
      <c r="B8189" s="294">
        <v>8124</v>
      </c>
      <c r="C8189" s="295">
        <v>101.76522065389224</v>
      </c>
    </row>
    <row r="8190" spans="2:3" x14ac:dyDescent="0.25">
      <c r="B8190" s="294">
        <v>8125</v>
      </c>
      <c r="C8190" s="295">
        <v>113.35538727673223</v>
      </c>
    </row>
    <row r="8191" spans="2:3" x14ac:dyDescent="0.25">
      <c r="B8191" s="294">
        <v>8126</v>
      </c>
      <c r="C8191" s="295">
        <v>115.60526063054184</v>
      </c>
    </row>
    <row r="8192" spans="2:3" x14ac:dyDescent="0.25">
      <c r="B8192" s="294">
        <v>8127</v>
      </c>
      <c r="C8192" s="295">
        <v>109.13338920729319</v>
      </c>
    </row>
    <row r="8193" spans="2:3" x14ac:dyDescent="0.25">
      <c r="B8193" s="294">
        <v>8128</v>
      </c>
      <c r="C8193" s="295">
        <v>110.41850800552857</v>
      </c>
    </row>
    <row r="8194" spans="2:3" x14ac:dyDescent="0.25">
      <c r="B8194" s="294">
        <v>8129</v>
      </c>
      <c r="C8194" s="295">
        <v>132.05658911905039</v>
      </c>
    </row>
    <row r="8195" spans="2:3" x14ac:dyDescent="0.25">
      <c r="B8195" s="294">
        <v>8130</v>
      </c>
      <c r="C8195" s="295">
        <v>109.94781165887753</v>
      </c>
    </row>
    <row r="8196" spans="2:3" x14ac:dyDescent="0.25">
      <c r="B8196" s="294">
        <v>8131</v>
      </c>
      <c r="C8196" s="295">
        <v>202.36856144244354</v>
      </c>
    </row>
    <row r="8197" spans="2:3" x14ac:dyDescent="0.25">
      <c r="B8197" s="294">
        <v>8132</v>
      </c>
      <c r="C8197" s="295">
        <v>121.3209098570681</v>
      </c>
    </row>
    <row r="8198" spans="2:3" x14ac:dyDescent="0.25">
      <c r="B8198" s="294">
        <v>8133</v>
      </c>
      <c r="C8198" s="295">
        <v>168.28147818326525</v>
      </c>
    </row>
    <row r="8199" spans="2:3" x14ac:dyDescent="0.25">
      <c r="B8199" s="294">
        <v>8134</v>
      </c>
      <c r="C8199" s="295">
        <v>99.831159736400792</v>
      </c>
    </row>
    <row r="8200" spans="2:3" x14ac:dyDescent="0.25">
      <c r="B8200" s="294">
        <v>8135</v>
      </c>
      <c r="C8200" s="295">
        <v>165.02997166949245</v>
      </c>
    </row>
    <row r="8201" spans="2:3" x14ac:dyDescent="0.25">
      <c r="B8201" s="294">
        <v>8136</v>
      </c>
      <c r="C8201" s="295">
        <v>167.19826767236592</v>
      </c>
    </row>
    <row r="8202" spans="2:3" x14ac:dyDescent="0.25">
      <c r="B8202" s="294">
        <v>8137</v>
      </c>
      <c r="C8202" s="295">
        <v>157.79508503798883</v>
      </c>
    </row>
    <row r="8203" spans="2:3" x14ac:dyDescent="0.25">
      <c r="B8203" s="294">
        <v>8138</v>
      </c>
      <c r="C8203" s="295">
        <v>89.280642537698185</v>
      </c>
    </row>
    <row r="8204" spans="2:3" x14ac:dyDescent="0.25">
      <c r="B8204" s="294">
        <v>8139</v>
      </c>
      <c r="C8204" s="295">
        <v>148.45094841070542</v>
      </c>
    </row>
    <row r="8205" spans="2:3" x14ac:dyDescent="0.25">
      <c r="B8205" s="294">
        <v>8140</v>
      </c>
      <c r="C8205" s="295">
        <v>164.37323291678251</v>
      </c>
    </row>
    <row r="8206" spans="2:3" x14ac:dyDescent="0.25">
      <c r="B8206" s="294">
        <v>8141</v>
      </c>
      <c r="C8206" s="295">
        <v>100.25004358832206</v>
      </c>
    </row>
    <row r="8207" spans="2:3" x14ac:dyDescent="0.25">
      <c r="B8207" s="294">
        <v>8142</v>
      </c>
      <c r="C8207" s="295">
        <v>128.1725231069515</v>
      </c>
    </row>
    <row r="8208" spans="2:3" x14ac:dyDescent="0.25">
      <c r="B8208" s="294">
        <v>8143</v>
      </c>
      <c r="C8208" s="295">
        <v>170.91734323483303</v>
      </c>
    </row>
    <row r="8209" spans="2:3" x14ac:dyDescent="0.25">
      <c r="B8209" s="294">
        <v>8144</v>
      </c>
      <c r="C8209" s="295">
        <v>172.5317157878884</v>
      </c>
    </row>
    <row r="8210" spans="2:3" x14ac:dyDescent="0.25">
      <c r="B8210" s="294">
        <v>8145</v>
      </c>
      <c r="C8210" s="295">
        <v>181.23494942691417</v>
      </c>
    </row>
    <row r="8211" spans="2:3" x14ac:dyDescent="0.25">
      <c r="B8211" s="294">
        <v>8146</v>
      </c>
      <c r="C8211" s="295">
        <v>126.59177663870169</v>
      </c>
    </row>
    <row r="8212" spans="2:3" x14ac:dyDescent="0.25">
      <c r="B8212" s="294">
        <v>8147</v>
      </c>
      <c r="C8212" s="295">
        <v>137.35459530084063</v>
      </c>
    </row>
    <row r="8213" spans="2:3" x14ac:dyDescent="0.25">
      <c r="B8213" s="294">
        <v>8148</v>
      </c>
      <c r="C8213" s="295">
        <v>134.88695570475434</v>
      </c>
    </row>
    <row r="8214" spans="2:3" x14ac:dyDescent="0.25">
      <c r="B8214" s="294">
        <v>8149</v>
      </c>
      <c r="C8214" s="295">
        <v>151.64481155524638</v>
      </c>
    </row>
    <row r="8215" spans="2:3" x14ac:dyDescent="0.25">
      <c r="B8215" s="294">
        <v>8150</v>
      </c>
      <c r="C8215" s="295">
        <v>103.33675040647331</v>
      </c>
    </row>
    <row r="8216" spans="2:3" x14ac:dyDescent="0.25">
      <c r="B8216" s="294">
        <v>8151</v>
      </c>
      <c r="C8216" s="295">
        <v>132.94854418968114</v>
      </c>
    </row>
    <row r="8217" spans="2:3" x14ac:dyDescent="0.25">
      <c r="B8217" s="294">
        <v>8152</v>
      </c>
      <c r="C8217" s="295">
        <v>134.8332905036122</v>
      </c>
    </row>
    <row r="8218" spans="2:3" x14ac:dyDescent="0.25">
      <c r="B8218" s="294">
        <v>8153</v>
      </c>
      <c r="C8218" s="295">
        <v>112.29159043653405</v>
      </c>
    </row>
    <row r="8219" spans="2:3" x14ac:dyDescent="0.25">
      <c r="B8219" s="294">
        <v>8154</v>
      </c>
      <c r="C8219" s="295">
        <v>103.21889467088684</v>
      </c>
    </row>
    <row r="8220" spans="2:3" x14ac:dyDescent="0.25">
      <c r="B8220" s="294">
        <v>8155</v>
      </c>
      <c r="C8220" s="295">
        <v>182.31308953193744</v>
      </c>
    </row>
    <row r="8221" spans="2:3" x14ac:dyDescent="0.25">
      <c r="B8221" s="294">
        <v>8156</v>
      </c>
      <c r="C8221" s="295">
        <v>143.4657374134834</v>
      </c>
    </row>
    <row r="8222" spans="2:3" x14ac:dyDescent="0.25">
      <c r="B8222" s="294">
        <v>8157</v>
      </c>
      <c r="C8222" s="295">
        <v>132.28705212241186</v>
      </c>
    </row>
    <row r="8223" spans="2:3" x14ac:dyDescent="0.25">
      <c r="B8223" s="294">
        <v>8158</v>
      </c>
      <c r="C8223" s="295">
        <v>162.47559049521428</v>
      </c>
    </row>
    <row r="8224" spans="2:3" x14ac:dyDescent="0.25">
      <c r="B8224" s="294">
        <v>8159</v>
      </c>
      <c r="C8224" s="295">
        <v>144.49986606325942</v>
      </c>
    </row>
    <row r="8225" spans="2:3" x14ac:dyDescent="0.25">
      <c r="B8225" s="294">
        <v>8160</v>
      </c>
      <c r="C8225" s="295">
        <v>185.33804411084122</v>
      </c>
    </row>
    <row r="8226" spans="2:3" x14ac:dyDescent="0.25">
      <c r="B8226" s="294">
        <v>8161</v>
      </c>
      <c r="C8226" s="295">
        <v>160.57306668482428</v>
      </c>
    </row>
    <row r="8227" spans="2:3" x14ac:dyDescent="0.25">
      <c r="B8227" s="294">
        <v>8162</v>
      </c>
      <c r="C8227" s="295">
        <v>89.99621966796839</v>
      </c>
    </row>
    <row r="8228" spans="2:3" x14ac:dyDescent="0.25">
      <c r="B8228" s="294">
        <v>8163</v>
      </c>
      <c r="C8228" s="295">
        <v>131.42395001389505</v>
      </c>
    </row>
    <row r="8229" spans="2:3" x14ac:dyDescent="0.25">
      <c r="B8229" s="294">
        <v>8164</v>
      </c>
      <c r="C8229" s="295">
        <v>116.92224337231411</v>
      </c>
    </row>
    <row r="8230" spans="2:3" x14ac:dyDescent="0.25">
      <c r="B8230" s="294">
        <v>8165</v>
      </c>
      <c r="C8230" s="295">
        <v>135.86442051170746</v>
      </c>
    </row>
    <row r="8231" spans="2:3" x14ac:dyDescent="0.25">
      <c r="B8231" s="294">
        <v>8166</v>
      </c>
      <c r="C8231" s="295">
        <v>120.35179233892022</v>
      </c>
    </row>
    <row r="8232" spans="2:3" x14ac:dyDescent="0.25">
      <c r="B8232" s="294">
        <v>8167</v>
      </c>
      <c r="C8232" s="295">
        <v>135.75782998853143</v>
      </c>
    </row>
    <row r="8233" spans="2:3" x14ac:dyDescent="0.25">
      <c r="B8233" s="294">
        <v>8168</v>
      </c>
      <c r="C8233" s="295">
        <v>116.83632374380545</v>
      </c>
    </row>
    <row r="8234" spans="2:3" x14ac:dyDescent="0.25">
      <c r="B8234" s="294">
        <v>8169</v>
      </c>
      <c r="C8234" s="295">
        <v>85.274347575962906</v>
      </c>
    </row>
    <row r="8235" spans="2:3" x14ac:dyDescent="0.25">
      <c r="B8235" s="294">
        <v>8170</v>
      </c>
      <c r="C8235" s="295">
        <v>191.88846850574447</v>
      </c>
    </row>
    <row r="8236" spans="2:3" x14ac:dyDescent="0.25">
      <c r="B8236" s="294">
        <v>8171</v>
      </c>
      <c r="C8236" s="295">
        <v>133.19400669164364</v>
      </c>
    </row>
    <row r="8237" spans="2:3" x14ac:dyDescent="0.25">
      <c r="B8237" s="294">
        <v>8172</v>
      </c>
      <c r="C8237" s="295">
        <v>188.46657509754647</v>
      </c>
    </row>
    <row r="8238" spans="2:3" x14ac:dyDescent="0.25">
      <c r="B8238" s="294">
        <v>8173</v>
      </c>
      <c r="C8238" s="295">
        <v>103.24536062538161</v>
      </c>
    </row>
    <row r="8239" spans="2:3" x14ac:dyDescent="0.25">
      <c r="B8239" s="294">
        <v>8174</v>
      </c>
      <c r="C8239" s="295">
        <v>81.044954520255004</v>
      </c>
    </row>
    <row r="8240" spans="2:3" x14ac:dyDescent="0.25">
      <c r="B8240" s="294">
        <v>8175</v>
      </c>
      <c r="C8240" s="295">
        <v>119.88484878567337</v>
      </c>
    </row>
    <row r="8241" spans="2:3" x14ac:dyDescent="0.25">
      <c r="B8241" s="294">
        <v>8176</v>
      </c>
      <c r="C8241" s="295">
        <v>107.58558182913416</v>
      </c>
    </row>
    <row r="8242" spans="2:3" x14ac:dyDescent="0.25">
      <c r="B8242" s="294">
        <v>8177</v>
      </c>
      <c r="C8242" s="295">
        <v>106.95809682166433</v>
      </c>
    </row>
    <row r="8243" spans="2:3" x14ac:dyDescent="0.25">
      <c r="B8243" s="294">
        <v>8178</v>
      </c>
      <c r="C8243" s="295">
        <v>167.60830730936155</v>
      </c>
    </row>
    <row r="8244" spans="2:3" x14ac:dyDescent="0.25">
      <c r="B8244" s="294">
        <v>8179</v>
      </c>
      <c r="C8244" s="295">
        <v>124.838356886645</v>
      </c>
    </row>
    <row r="8245" spans="2:3" x14ac:dyDescent="0.25">
      <c r="B8245" s="294">
        <v>8180</v>
      </c>
      <c r="C8245" s="295">
        <v>104.1613423079078</v>
      </c>
    </row>
    <row r="8246" spans="2:3" x14ac:dyDescent="0.25">
      <c r="B8246" s="294">
        <v>8181</v>
      </c>
      <c r="C8246" s="295">
        <v>105.09854624843314</v>
      </c>
    </row>
    <row r="8247" spans="2:3" x14ac:dyDescent="0.25">
      <c r="B8247" s="294">
        <v>8182</v>
      </c>
      <c r="C8247" s="295">
        <v>151.22970492620948</v>
      </c>
    </row>
    <row r="8248" spans="2:3" x14ac:dyDescent="0.25">
      <c r="B8248" s="294">
        <v>8183</v>
      </c>
      <c r="C8248" s="295">
        <v>178.69566915252389</v>
      </c>
    </row>
    <row r="8249" spans="2:3" x14ac:dyDescent="0.25">
      <c r="B8249" s="294">
        <v>8184</v>
      </c>
      <c r="C8249" s="295">
        <v>157.59011556686801</v>
      </c>
    </row>
    <row r="8250" spans="2:3" x14ac:dyDescent="0.25">
      <c r="B8250" s="294">
        <v>8185</v>
      </c>
      <c r="C8250" s="295">
        <v>115.83811266575631</v>
      </c>
    </row>
    <row r="8251" spans="2:3" x14ac:dyDescent="0.25">
      <c r="B8251" s="294">
        <v>8186</v>
      </c>
      <c r="C8251" s="295">
        <v>126.57363722139519</v>
      </c>
    </row>
    <row r="8252" spans="2:3" x14ac:dyDescent="0.25">
      <c r="B8252" s="294">
        <v>8187</v>
      </c>
      <c r="C8252" s="295">
        <v>91.721940445540085</v>
      </c>
    </row>
    <row r="8253" spans="2:3" x14ac:dyDescent="0.25">
      <c r="B8253" s="294">
        <v>8188</v>
      </c>
      <c r="C8253" s="295">
        <v>124.01947809439173</v>
      </c>
    </row>
    <row r="8254" spans="2:3" x14ac:dyDescent="0.25">
      <c r="B8254" s="294">
        <v>8189</v>
      </c>
      <c r="C8254" s="295">
        <v>123.10705493509425</v>
      </c>
    </row>
    <row r="8255" spans="2:3" x14ac:dyDescent="0.25">
      <c r="B8255" s="294">
        <v>8190</v>
      </c>
      <c r="C8255" s="295">
        <v>173.92314457872052</v>
      </c>
    </row>
    <row r="8256" spans="2:3" x14ac:dyDescent="0.25">
      <c r="B8256" s="294">
        <v>8191</v>
      </c>
      <c r="C8256" s="295">
        <v>165.86965103149188</v>
      </c>
    </row>
    <row r="8257" spans="2:3" x14ac:dyDescent="0.25">
      <c r="B8257" s="294">
        <v>8192</v>
      </c>
      <c r="C8257" s="295">
        <v>152.07510731985764</v>
      </c>
    </row>
    <row r="8258" spans="2:3" x14ac:dyDescent="0.25">
      <c r="B8258" s="294">
        <v>8193</v>
      </c>
      <c r="C8258" s="295">
        <v>165.97804136196629</v>
      </c>
    </row>
    <row r="8259" spans="2:3" x14ac:dyDescent="0.25">
      <c r="B8259" s="294">
        <v>8194</v>
      </c>
      <c r="C8259" s="295">
        <v>105.80015628108274</v>
      </c>
    </row>
    <row r="8260" spans="2:3" x14ac:dyDescent="0.25">
      <c r="B8260" s="294">
        <v>8195</v>
      </c>
      <c r="C8260" s="295">
        <v>196.37274556051881</v>
      </c>
    </row>
    <row r="8261" spans="2:3" x14ac:dyDescent="0.25">
      <c r="B8261" s="294">
        <v>8196</v>
      </c>
      <c r="C8261" s="295">
        <v>121.05200638068848</v>
      </c>
    </row>
    <row r="8262" spans="2:3" x14ac:dyDescent="0.25">
      <c r="B8262" s="294">
        <v>8197</v>
      </c>
      <c r="C8262" s="295">
        <v>121.05823275552379</v>
      </c>
    </row>
    <row r="8263" spans="2:3" x14ac:dyDescent="0.25">
      <c r="B8263" s="294">
        <v>8198</v>
      </c>
      <c r="C8263" s="295">
        <v>101.79218534407194</v>
      </c>
    </row>
    <row r="8264" spans="2:3" x14ac:dyDescent="0.25">
      <c r="B8264" s="294">
        <v>8199</v>
      </c>
      <c r="C8264" s="295">
        <v>111.808579111306</v>
      </c>
    </row>
    <row r="8265" spans="2:3" x14ac:dyDescent="0.25">
      <c r="B8265" s="294">
        <v>8200</v>
      </c>
      <c r="C8265" s="295">
        <v>103.42042154878774</v>
      </c>
    </row>
    <row r="8266" spans="2:3" x14ac:dyDescent="0.25">
      <c r="B8266" s="294">
        <v>8201</v>
      </c>
      <c r="C8266" s="295">
        <v>129.83204626303984</v>
      </c>
    </row>
    <row r="8267" spans="2:3" x14ac:dyDescent="0.25">
      <c r="B8267" s="294">
        <v>8202</v>
      </c>
      <c r="C8267" s="295">
        <v>148.41455563631422</v>
      </c>
    </row>
    <row r="8268" spans="2:3" x14ac:dyDescent="0.25">
      <c r="B8268" s="294">
        <v>8203</v>
      </c>
      <c r="C8268" s="295">
        <v>114.01438052164772</v>
      </c>
    </row>
    <row r="8269" spans="2:3" x14ac:dyDescent="0.25">
      <c r="B8269" s="294">
        <v>8204</v>
      </c>
      <c r="C8269" s="295">
        <v>167.22408546707658</v>
      </c>
    </row>
    <row r="8270" spans="2:3" x14ac:dyDescent="0.25">
      <c r="B8270" s="294">
        <v>8205</v>
      </c>
      <c r="C8270" s="295">
        <v>125.36450837198635</v>
      </c>
    </row>
    <row r="8271" spans="2:3" x14ac:dyDescent="0.25">
      <c r="B8271" s="294">
        <v>8206</v>
      </c>
      <c r="C8271" s="295">
        <v>131.23409203513947</v>
      </c>
    </row>
    <row r="8272" spans="2:3" x14ac:dyDescent="0.25">
      <c r="B8272" s="294">
        <v>8207</v>
      </c>
      <c r="C8272" s="295">
        <v>149.19525004942983</v>
      </c>
    </row>
    <row r="8273" spans="2:3" x14ac:dyDescent="0.25">
      <c r="B8273" s="294">
        <v>8208</v>
      </c>
      <c r="C8273" s="295">
        <v>125.54453114184489</v>
      </c>
    </row>
    <row r="8274" spans="2:3" x14ac:dyDescent="0.25">
      <c r="B8274" s="294">
        <v>8209</v>
      </c>
      <c r="C8274" s="295">
        <v>96.512916710008355</v>
      </c>
    </row>
    <row r="8275" spans="2:3" x14ac:dyDescent="0.25">
      <c r="B8275" s="294">
        <v>8210</v>
      </c>
      <c r="C8275" s="295">
        <v>130.97505263465968</v>
      </c>
    </row>
    <row r="8276" spans="2:3" x14ac:dyDescent="0.25">
      <c r="B8276" s="294">
        <v>8211</v>
      </c>
      <c r="C8276" s="295">
        <v>117.9624857418608</v>
      </c>
    </row>
    <row r="8277" spans="2:3" x14ac:dyDescent="0.25">
      <c r="B8277" s="294">
        <v>8212</v>
      </c>
      <c r="C8277" s="295">
        <v>144.49844276173033</v>
      </c>
    </row>
    <row r="8278" spans="2:3" x14ac:dyDescent="0.25">
      <c r="B8278" s="294">
        <v>8213</v>
      </c>
      <c r="C8278" s="295">
        <v>166.80724736444233</v>
      </c>
    </row>
    <row r="8279" spans="2:3" x14ac:dyDescent="0.25">
      <c r="B8279" s="294">
        <v>8214</v>
      </c>
      <c r="C8279" s="295">
        <v>126.99597034954991</v>
      </c>
    </row>
    <row r="8280" spans="2:3" x14ac:dyDescent="0.25">
      <c r="B8280" s="294">
        <v>8215</v>
      </c>
      <c r="C8280" s="295">
        <v>101.01458063623613</v>
      </c>
    </row>
    <row r="8281" spans="2:3" x14ac:dyDescent="0.25">
      <c r="B8281" s="294">
        <v>8216</v>
      </c>
      <c r="C8281" s="295">
        <v>124.40035064958695</v>
      </c>
    </row>
    <row r="8282" spans="2:3" x14ac:dyDescent="0.25">
      <c r="B8282" s="294">
        <v>8217</v>
      </c>
      <c r="C8282" s="295">
        <v>137.19551004303673</v>
      </c>
    </row>
    <row r="8283" spans="2:3" x14ac:dyDescent="0.25">
      <c r="B8283" s="294">
        <v>8218</v>
      </c>
      <c r="C8283" s="295">
        <v>104.33202048232494</v>
      </c>
    </row>
    <row r="8284" spans="2:3" x14ac:dyDescent="0.25">
      <c r="B8284" s="294">
        <v>8219</v>
      </c>
      <c r="C8284" s="295">
        <v>94.288958336504152</v>
      </c>
    </row>
    <row r="8285" spans="2:3" x14ac:dyDescent="0.25">
      <c r="B8285" s="294">
        <v>8220</v>
      </c>
      <c r="C8285" s="295">
        <v>92.97007249628615</v>
      </c>
    </row>
    <row r="8286" spans="2:3" x14ac:dyDescent="0.25">
      <c r="B8286" s="294">
        <v>8221</v>
      </c>
      <c r="C8286" s="295">
        <v>95.089985853451836</v>
      </c>
    </row>
    <row r="8287" spans="2:3" x14ac:dyDescent="0.25">
      <c r="B8287" s="294">
        <v>8222</v>
      </c>
      <c r="C8287" s="295">
        <v>81.340959651568113</v>
      </c>
    </row>
    <row r="8288" spans="2:3" x14ac:dyDescent="0.25">
      <c r="B8288" s="294">
        <v>8223</v>
      </c>
      <c r="C8288" s="295">
        <v>122.05319523721441</v>
      </c>
    </row>
    <row r="8289" spans="2:3" x14ac:dyDescent="0.25">
      <c r="B8289" s="294">
        <v>8224</v>
      </c>
      <c r="C8289" s="295">
        <v>128.4515157872778</v>
      </c>
    </row>
    <row r="8290" spans="2:3" x14ac:dyDescent="0.25">
      <c r="B8290" s="294">
        <v>8225</v>
      </c>
      <c r="C8290" s="295">
        <v>120.29785117597899</v>
      </c>
    </row>
    <row r="8291" spans="2:3" x14ac:dyDescent="0.25">
      <c r="B8291" s="294">
        <v>8226</v>
      </c>
      <c r="C8291" s="295">
        <v>159.51574506366978</v>
      </c>
    </row>
    <row r="8292" spans="2:3" x14ac:dyDescent="0.25">
      <c r="B8292" s="294">
        <v>8227</v>
      </c>
      <c r="C8292" s="295">
        <v>92.138836716672529</v>
      </c>
    </row>
    <row r="8293" spans="2:3" x14ac:dyDescent="0.25">
      <c r="B8293" s="294">
        <v>8228</v>
      </c>
      <c r="C8293" s="295">
        <v>86.319064564203231</v>
      </c>
    </row>
    <row r="8294" spans="2:3" x14ac:dyDescent="0.25">
      <c r="B8294" s="294">
        <v>8229</v>
      </c>
      <c r="C8294" s="295">
        <v>158.70606612598783</v>
      </c>
    </row>
    <row r="8295" spans="2:3" x14ac:dyDescent="0.25">
      <c r="B8295" s="294">
        <v>8230</v>
      </c>
      <c r="C8295" s="295">
        <v>88.638527485915134</v>
      </c>
    </row>
    <row r="8296" spans="2:3" x14ac:dyDescent="0.25">
      <c r="B8296" s="294">
        <v>8231</v>
      </c>
      <c r="C8296" s="295">
        <v>165.85186319932296</v>
      </c>
    </row>
    <row r="8297" spans="2:3" x14ac:dyDescent="0.25">
      <c r="B8297" s="294">
        <v>8232</v>
      </c>
      <c r="C8297" s="295">
        <v>72.716426865658164</v>
      </c>
    </row>
    <row r="8298" spans="2:3" x14ac:dyDescent="0.25">
      <c r="B8298" s="294">
        <v>8233</v>
      </c>
      <c r="C8298" s="295">
        <v>125.86454095798834</v>
      </c>
    </row>
    <row r="8299" spans="2:3" x14ac:dyDescent="0.25">
      <c r="B8299" s="294">
        <v>8234</v>
      </c>
      <c r="C8299" s="295">
        <v>117.88799928134819</v>
      </c>
    </row>
    <row r="8300" spans="2:3" x14ac:dyDescent="0.25">
      <c r="B8300" s="294">
        <v>8235</v>
      </c>
      <c r="C8300" s="295">
        <v>99.98906419561655</v>
      </c>
    </row>
    <row r="8301" spans="2:3" x14ac:dyDescent="0.25">
      <c r="B8301" s="294">
        <v>8236</v>
      </c>
      <c r="C8301" s="295">
        <v>128.30731893183884</v>
      </c>
    </row>
    <row r="8302" spans="2:3" x14ac:dyDescent="0.25">
      <c r="B8302" s="294">
        <v>8237</v>
      </c>
      <c r="C8302" s="295">
        <v>184.10969699051236</v>
      </c>
    </row>
    <row r="8303" spans="2:3" x14ac:dyDescent="0.25">
      <c r="B8303" s="294">
        <v>8238</v>
      </c>
      <c r="C8303" s="295">
        <v>193.7003759103149</v>
      </c>
    </row>
    <row r="8304" spans="2:3" x14ac:dyDescent="0.25">
      <c r="B8304" s="294">
        <v>8239</v>
      </c>
      <c r="C8304" s="295">
        <v>189.32688865089844</v>
      </c>
    </row>
    <row r="8305" spans="2:3" x14ac:dyDescent="0.25">
      <c r="B8305" s="294">
        <v>8240</v>
      </c>
      <c r="C8305" s="295">
        <v>150.24348982259514</v>
      </c>
    </row>
    <row r="8306" spans="2:3" x14ac:dyDescent="0.25">
      <c r="B8306" s="294">
        <v>8241</v>
      </c>
      <c r="C8306" s="295">
        <v>167.55881430281224</v>
      </c>
    </row>
    <row r="8307" spans="2:3" x14ac:dyDescent="0.25">
      <c r="B8307" s="294">
        <v>8242</v>
      </c>
      <c r="C8307" s="295">
        <v>114.81221404258544</v>
      </c>
    </row>
    <row r="8308" spans="2:3" x14ac:dyDescent="0.25">
      <c r="B8308" s="294">
        <v>8243</v>
      </c>
      <c r="C8308" s="295">
        <v>100.34149931074799</v>
      </c>
    </row>
    <row r="8309" spans="2:3" x14ac:dyDescent="0.25">
      <c r="B8309" s="294">
        <v>8244</v>
      </c>
      <c r="C8309" s="295">
        <v>150.89024324115854</v>
      </c>
    </row>
    <row r="8310" spans="2:3" x14ac:dyDescent="0.25">
      <c r="B8310" s="294">
        <v>8245</v>
      </c>
      <c r="C8310" s="295">
        <v>129.39706890026395</v>
      </c>
    </row>
    <row r="8311" spans="2:3" x14ac:dyDescent="0.25">
      <c r="B8311" s="294">
        <v>8246</v>
      </c>
      <c r="C8311" s="295">
        <v>173.31309522959685</v>
      </c>
    </row>
    <row r="8312" spans="2:3" x14ac:dyDescent="0.25">
      <c r="B8312" s="294">
        <v>8247</v>
      </c>
      <c r="C8312" s="295">
        <v>94.001804612780461</v>
      </c>
    </row>
    <row r="8313" spans="2:3" x14ac:dyDescent="0.25">
      <c r="B8313" s="294">
        <v>8248</v>
      </c>
      <c r="C8313" s="295">
        <v>84.82829584069114</v>
      </c>
    </row>
    <row r="8314" spans="2:3" x14ac:dyDescent="0.25">
      <c r="B8314" s="294">
        <v>8249</v>
      </c>
      <c r="C8314" s="295">
        <v>116.71104753882989</v>
      </c>
    </row>
    <row r="8315" spans="2:3" x14ac:dyDescent="0.25">
      <c r="B8315" s="294">
        <v>8250</v>
      </c>
      <c r="C8315" s="295">
        <v>161.97195849241115</v>
      </c>
    </row>
    <row r="8316" spans="2:3" x14ac:dyDescent="0.25">
      <c r="B8316" s="294">
        <v>8251</v>
      </c>
      <c r="C8316" s="295">
        <v>84.853596941602376</v>
      </c>
    </row>
    <row r="8317" spans="2:3" x14ac:dyDescent="0.25">
      <c r="B8317" s="294">
        <v>8252</v>
      </c>
      <c r="C8317" s="295">
        <v>171.88060632023027</v>
      </c>
    </row>
    <row r="8318" spans="2:3" x14ac:dyDescent="0.25">
      <c r="B8318" s="294">
        <v>8253</v>
      </c>
      <c r="C8318" s="295">
        <v>96.177089803137576</v>
      </c>
    </row>
    <row r="8319" spans="2:3" x14ac:dyDescent="0.25">
      <c r="B8319" s="294">
        <v>8254</v>
      </c>
      <c r="C8319" s="295">
        <v>123.92321115730144</v>
      </c>
    </row>
    <row r="8320" spans="2:3" x14ac:dyDescent="0.25">
      <c r="B8320" s="294">
        <v>8255</v>
      </c>
      <c r="C8320" s="295">
        <v>95.124324954942722</v>
      </c>
    </row>
    <row r="8321" spans="2:3" x14ac:dyDescent="0.25">
      <c r="B8321" s="294">
        <v>8256</v>
      </c>
      <c r="C8321" s="295">
        <v>103.51614306991114</v>
      </c>
    </row>
    <row r="8322" spans="2:3" x14ac:dyDescent="0.25">
      <c r="B8322" s="294">
        <v>8257</v>
      </c>
      <c r="C8322" s="295">
        <v>117.46822095235575</v>
      </c>
    </row>
    <row r="8323" spans="2:3" x14ac:dyDescent="0.25">
      <c r="B8323" s="294">
        <v>8258</v>
      </c>
      <c r="C8323" s="295">
        <v>129.82272858793991</v>
      </c>
    </row>
    <row r="8324" spans="2:3" x14ac:dyDescent="0.25">
      <c r="B8324" s="294">
        <v>8259</v>
      </c>
      <c r="C8324" s="295">
        <v>94.890759796103922</v>
      </c>
    </row>
    <row r="8325" spans="2:3" x14ac:dyDescent="0.25">
      <c r="B8325" s="294">
        <v>8260</v>
      </c>
      <c r="C8325" s="295">
        <v>112.33354057547949</v>
      </c>
    </row>
    <row r="8326" spans="2:3" x14ac:dyDescent="0.25">
      <c r="B8326" s="294">
        <v>8261</v>
      </c>
      <c r="C8326" s="295">
        <v>121.22150567088602</v>
      </c>
    </row>
    <row r="8327" spans="2:3" x14ac:dyDescent="0.25">
      <c r="B8327" s="294">
        <v>8262</v>
      </c>
      <c r="C8327" s="295">
        <v>111.21335589385862</v>
      </c>
    </row>
    <row r="8328" spans="2:3" x14ac:dyDescent="0.25">
      <c r="B8328" s="294">
        <v>8263</v>
      </c>
      <c r="C8328" s="295">
        <v>100.00669317488905</v>
      </c>
    </row>
    <row r="8329" spans="2:3" x14ac:dyDescent="0.25">
      <c r="B8329" s="294">
        <v>8264</v>
      </c>
      <c r="C8329" s="295">
        <v>126.4342124272212</v>
      </c>
    </row>
    <row r="8330" spans="2:3" x14ac:dyDescent="0.25">
      <c r="B8330" s="294">
        <v>8265</v>
      </c>
      <c r="C8330" s="295">
        <v>111.28479085412428</v>
      </c>
    </row>
    <row r="8331" spans="2:3" x14ac:dyDescent="0.25">
      <c r="B8331" s="294">
        <v>8266</v>
      </c>
      <c r="C8331" s="295">
        <v>91.208954427973154</v>
      </c>
    </row>
    <row r="8332" spans="2:3" x14ac:dyDescent="0.25">
      <c r="B8332" s="294">
        <v>8267</v>
      </c>
      <c r="C8332" s="295">
        <v>151.65985461528402</v>
      </c>
    </row>
    <row r="8333" spans="2:3" x14ac:dyDescent="0.25">
      <c r="B8333" s="294">
        <v>8268</v>
      </c>
      <c r="C8333" s="295">
        <v>114.9537885025246</v>
      </c>
    </row>
    <row r="8334" spans="2:3" x14ac:dyDescent="0.25">
      <c r="B8334" s="294">
        <v>8269</v>
      </c>
      <c r="C8334" s="295">
        <v>142.15557029342779</v>
      </c>
    </row>
    <row r="8335" spans="2:3" x14ac:dyDescent="0.25">
      <c r="B8335" s="294">
        <v>8270</v>
      </c>
      <c r="C8335" s="295">
        <v>148.18162171855278</v>
      </c>
    </row>
    <row r="8336" spans="2:3" x14ac:dyDescent="0.25">
      <c r="B8336" s="294">
        <v>8271</v>
      </c>
      <c r="C8336" s="295">
        <v>112.66191381611391</v>
      </c>
    </row>
    <row r="8337" spans="2:3" x14ac:dyDescent="0.25">
      <c r="B8337" s="294">
        <v>8272</v>
      </c>
      <c r="C8337" s="295">
        <v>126.28831545781438</v>
      </c>
    </row>
    <row r="8338" spans="2:3" x14ac:dyDescent="0.25">
      <c r="B8338" s="294">
        <v>8273</v>
      </c>
      <c r="C8338" s="295">
        <v>131.62471879030051</v>
      </c>
    </row>
    <row r="8339" spans="2:3" x14ac:dyDescent="0.25">
      <c r="B8339" s="294">
        <v>8274</v>
      </c>
      <c r="C8339" s="295">
        <v>94.227216139807467</v>
      </c>
    </row>
    <row r="8340" spans="2:3" x14ac:dyDescent="0.25">
      <c r="B8340" s="294">
        <v>8275</v>
      </c>
      <c r="C8340" s="295">
        <v>163.25844994526921</v>
      </c>
    </row>
    <row r="8341" spans="2:3" x14ac:dyDescent="0.25">
      <c r="B8341" s="294">
        <v>8276</v>
      </c>
      <c r="C8341" s="295">
        <v>111.91336287385329</v>
      </c>
    </row>
    <row r="8342" spans="2:3" x14ac:dyDescent="0.25">
      <c r="B8342" s="294">
        <v>8277</v>
      </c>
      <c r="C8342" s="295">
        <v>154.00956326870255</v>
      </c>
    </row>
    <row r="8343" spans="2:3" x14ac:dyDescent="0.25">
      <c r="B8343" s="294">
        <v>8278</v>
      </c>
      <c r="C8343" s="295">
        <v>131.60541161591161</v>
      </c>
    </row>
    <row r="8344" spans="2:3" x14ac:dyDescent="0.25">
      <c r="B8344" s="294">
        <v>8279</v>
      </c>
      <c r="C8344" s="295">
        <v>167.97618827634193</v>
      </c>
    </row>
    <row r="8345" spans="2:3" x14ac:dyDescent="0.25">
      <c r="B8345" s="294">
        <v>8280</v>
      </c>
      <c r="C8345" s="295">
        <v>131.06535186403295</v>
      </c>
    </row>
    <row r="8346" spans="2:3" x14ac:dyDescent="0.25">
      <c r="B8346" s="294">
        <v>8281</v>
      </c>
      <c r="C8346" s="295">
        <v>162.58772344456304</v>
      </c>
    </row>
    <row r="8347" spans="2:3" x14ac:dyDescent="0.25">
      <c r="B8347" s="294">
        <v>8282</v>
      </c>
      <c r="C8347" s="295">
        <v>107.32181827226312</v>
      </c>
    </row>
    <row r="8348" spans="2:3" x14ac:dyDescent="0.25">
      <c r="B8348" s="294">
        <v>8283</v>
      </c>
      <c r="C8348" s="295">
        <v>131.08616109075626</v>
      </c>
    </row>
    <row r="8349" spans="2:3" x14ac:dyDescent="0.25">
      <c r="B8349" s="294">
        <v>8284</v>
      </c>
      <c r="C8349" s="295">
        <v>163.68183245434432</v>
      </c>
    </row>
    <row r="8350" spans="2:3" x14ac:dyDescent="0.25">
      <c r="B8350" s="294">
        <v>8285</v>
      </c>
      <c r="C8350" s="295">
        <v>78.876709438198461</v>
      </c>
    </row>
    <row r="8351" spans="2:3" x14ac:dyDescent="0.25">
      <c r="B8351" s="294">
        <v>8286</v>
      </c>
      <c r="C8351" s="295">
        <v>114.78099982723121</v>
      </c>
    </row>
    <row r="8352" spans="2:3" x14ac:dyDescent="0.25">
      <c r="B8352" s="294">
        <v>8287</v>
      </c>
      <c r="C8352" s="295">
        <v>83.758005948836114</v>
      </c>
    </row>
    <row r="8353" spans="2:3" x14ac:dyDescent="0.25">
      <c r="B8353" s="294">
        <v>8288</v>
      </c>
      <c r="C8353" s="295">
        <v>80.90453605959604</v>
      </c>
    </row>
    <row r="8354" spans="2:3" x14ac:dyDescent="0.25">
      <c r="B8354" s="294">
        <v>8289</v>
      </c>
      <c r="C8354" s="295">
        <v>114.03281388744972</v>
      </c>
    </row>
    <row r="8355" spans="2:3" x14ac:dyDescent="0.25">
      <c r="B8355" s="294">
        <v>8290</v>
      </c>
      <c r="C8355" s="295">
        <v>151.59233831059561</v>
      </c>
    </row>
    <row r="8356" spans="2:3" x14ac:dyDescent="0.25">
      <c r="B8356" s="294">
        <v>8291</v>
      </c>
      <c r="C8356" s="295">
        <v>82.162396880639221</v>
      </c>
    </row>
    <row r="8357" spans="2:3" x14ac:dyDescent="0.25">
      <c r="B8357" s="294">
        <v>8292</v>
      </c>
      <c r="C8357" s="295">
        <v>124.06104779171767</v>
      </c>
    </row>
    <row r="8358" spans="2:3" x14ac:dyDescent="0.25">
      <c r="B8358" s="294">
        <v>8293</v>
      </c>
      <c r="C8358" s="295">
        <v>109.42216195533496</v>
      </c>
    </row>
    <row r="8359" spans="2:3" x14ac:dyDescent="0.25">
      <c r="B8359" s="294">
        <v>8294</v>
      </c>
      <c r="C8359" s="295">
        <v>121.00768435251194</v>
      </c>
    </row>
    <row r="8360" spans="2:3" x14ac:dyDescent="0.25">
      <c r="B8360" s="294">
        <v>8295</v>
      </c>
      <c r="C8360" s="295">
        <v>110.66144827214134</v>
      </c>
    </row>
    <row r="8361" spans="2:3" x14ac:dyDescent="0.25">
      <c r="B8361" s="294">
        <v>8296</v>
      </c>
      <c r="C8361" s="295">
        <v>155.05839295092602</v>
      </c>
    </row>
    <row r="8362" spans="2:3" x14ac:dyDescent="0.25">
      <c r="B8362" s="294">
        <v>8297</v>
      </c>
      <c r="C8362" s="295">
        <v>124.40853982733606</v>
      </c>
    </row>
    <row r="8363" spans="2:3" x14ac:dyDescent="0.25">
      <c r="B8363" s="294">
        <v>8298</v>
      </c>
      <c r="C8363" s="295">
        <v>106.2624765734698</v>
      </c>
    </row>
    <row r="8364" spans="2:3" x14ac:dyDescent="0.25">
      <c r="B8364" s="294">
        <v>8299</v>
      </c>
      <c r="C8364" s="295">
        <v>204.22063608381922</v>
      </c>
    </row>
    <row r="8365" spans="2:3" x14ac:dyDescent="0.25">
      <c r="B8365" s="294">
        <v>8300</v>
      </c>
      <c r="C8365" s="295">
        <v>132.47143215651477</v>
      </c>
    </row>
    <row r="8366" spans="2:3" x14ac:dyDescent="0.25">
      <c r="B8366" s="294">
        <v>8301</v>
      </c>
      <c r="C8366" s="295">
        <v>139.6902747561432</v>
      </c>
    </row>
    <row r="8367" spans="2:3" x14ac:dyDescent="0.25">
      <c r="B8367" s="294">
        <v>8302</v>
      </c>
      <c r="C8367" s="295">
        <v>125.2069518471544</v>
      </c>
    </row>
    <row r="8368" spans="2:3" x14ac:dyDescent="0.25">
      <c r="B8368" s="294">
        <v>8303</v>
      </c>
      <c r="C8368" s="295">
        <v>116.99054328461142</v>
      </c>
    </row>
    <row r="8369" spans="2:3" x14ac:dyDescent="0.25">
      <c r="B8369" s="294">
        <v>8304</v>
      </c>
      <c r="C8369" s="295">
        <v>153.86375640581059</v>
      </c>
    </row>
    <row r="8370" spans="2:3" x14ac:dyDescent="0.25">
      <c r="B8370" s="294">
        <v>8305</v>
      </c>
      <c r="C8370" s="295">
        <v>167.53488014348841</v>
      </c>
    </row>
    <row r="8371" spans="2:3" x14ac:dyDescent="0.25">
      <c r="B8371" s="294">
        <v>8306</v>
      </c>
      <c r="C8371" s="295">
        <v>182.23856677298568</v>
      </c>
    </row>
    <row r="8372" spans="2:3" x14ac:dyDescent="0.25">
      <c r="B8372" s="294">
        <v>8307</v>
      </c>
      <c r="C8372" s="295">
        <v>97.969878650051825</v>
      </c>
    </row>
    <row r="8373" spans="2:3" x14ac:dyDescent="0.25">
      <c r="B8373" s="294">
        <v>8308</v>
      </c>
      <c r="C8373" s="295">
        <v>122.84315401690222</v>
      </c>
    </row>
    <row r="8374" spans="2:3" x14ac:dyDescent="0.25">
      <c r="B8374" s="294">
        <v>8309</v>
      </c>
      <c r="C8374" s="295">
        <v>159.13640986921567</v>
      </c>
    </row>
    <row r="8375" spans="2:3" x14ac:dyDescent="0.25">
      <c r="B8375" s="294">
        <v>8310</v>
      </c>
      <c r="C8375" s="295">
        <v>105.84762455127813</v>
      </c>
    </row>
    <row r="8376" spans="2:3" x14ac:dyDescent="0.25">
      <c r="B8376" s="294">
        <v>8311</v>
      </c>
      <c r="C8376" s="295">
        <v>128.4391032997122</v>
      </c>
    </row>
    <row r="8377" spans="2:3" x14ac:dyDescent="0.25">
      <c r="B8377" s="294">
        <v>8312</v>
      </c>
      <c r="C8377" s="295">
        <v>136.41964601942743</v>
      </c>
    </row>
    <row r="8378" spans="2:3" x14ac:dyDescent="0.25">
      <c r="B8378" s="294">
        <v>8313</v>
      </c>
      <c r="C8378" s="295">
        <v>88.984621854466354</v>
      </c>
    </row>
    <row r="8379" spans="2:3" x14ac:dyDescent="0.25">
      <c r="B8379" s="294">
        <v>8314</v>
      </c>
      <c r="C8379" s="295">
        <v>168.26897740033183</v>
      </c>
    </row>
    <row r="8380" spans="2:3" x14ac:dyDescent="0.25">
      <c r="B8380" s="294">
        <v>8315</v>
      </c>
      <c r="C8380" s="295">
        <v>117.19978050780875</v>
      </c>
    </row>
    <row r="8381" spans="2:3" x14ac:dyDescent="0.25">
      <c r="B8381" s="294">
        <v>8316</v>
      </c>
      <c r="C8381" s="295">
        <v>93.987005928102491</v>
      </c>
    </row>
    <row r="8382" spans="2:3" x14ac:dyDescent="0.25">
      <c r="B8382" s="294">
        <v>8317</v>
      </c>
      <c r="C8382" s="295">
        <v>93.183597053487432</v>
      </c>
    </row>
    <row r="8383" spans="2:3" x14ac:dyDescent="0.25">
      <c r="B8383" s="294">
        <v>8318</v>
      </c>
      <c r="C8383" s="295">
        <v>103.1564156078481</v>
      </c>
    </row>
    <row r="8384" spans="2:3" x14ac:dyDescent="0.25">
      <c r="B8384" s="294">
        <v>8319</v>
      </c>
      <c r="C8384" s="295">
        <v>172.53619931475805</v>
      </c>
    </row>
    <row r="8385" spans="2:3" x14ac:dyDescent="0.25">
      <c r="B8385" s="294">
        <v>8320</v>
      </c>
      <c r="C8385" s="295">
        <v>111.99357909917236</v>
      </c>
    </row>
    <row r="8386" spans="2:3" x14ac:dyDescent="0.25">
      <c r="B8386" s="294">
        <v>8321</v>
      </c>
      <c r="C8386" s="295">
        <v>101.04199807128589</v>
      </c>
    </row>
    <row r="8387" spans="2:3" x14ac:dyDescent="0.25">
      <c r="B8387" s="294">
        <v>8322</v>
      </c>
      <c r="C8387" s="295">
        <v>71.976235213234673</v>
      </c>
    </row>
    <row r="8388" spans="2:3" x14ac:dyDescent="0.25">
      <c r="B8388" s="294">
        <v>8323</v>
      </c>
      <c r="C8388" s="295">
        <v>205.18729417860433</v>
      </c>
    </row>
    <row r="8389" spans="2:3" x14ac:dyDescent="0.25">
      <c r="B8389" s="294">
        <v>8324</v>
      </c>
      <c r="C8389" s="295">
        <v>157.520812656587</v>
      </c>
    </row>
    <row r="8390" spans="2:3" x14ac:dyDescent="0.25">
      <c r="B8390" s="294">
        <v>8325</v>
      </c>
      <c r="C8390" s="295">
        <v>152.30370037323755</v>
      </c>
    </row>
    <row r="8391" spans="2:3" x14ac:dyDescent="0.25">
      <c r="B8391" s="294">
        <v>8326</v>
      </c>
      <c r="C8391" s="295">
        <v>106.81315210591598</v>
      </c>
    </row>
    <row r="8392" spans="2:3" x14ac:dyDescent="0.25">
      <c r="B8392" s="294">
        <v>8327</v>
      </c>
      <c r="C8392" s="295">
        <v>126.59047770254296</v>
      </c>
    </row>
    <row r="8393" spans="2:3" x14ac:dyDescent="0.25">
      <c r="B8393" s="294">
        <v>8328</v>
      </c>
      <c r="C8393" s="295">
        <v>157.68396490602549</v>
      </c>
    </row>
    <row r="8394" spans="2:3" x14ac:dyDescent="0.25">
      <c r="B8394" s="294">
        <v>8329</v>
      </c>
      <c r="C8394" s="295">
        <v>151.22766373570721</v>
      </c>
    </row>
    <row r="8395" spans="2:3" x14ac:dyDescent="0.25">
      <c r="B8395" s="294">
        <v>8330</v>
      </c>
      <c r="C8395" s="295">
        <v>125.00815755063898</v>
      </c>
    </row>
    <row r="8396" spans="2:3" x14ac:dyDescent="0.25">
      <c r="B8396" s="294">
        <v>8331</v>
      </c>
      <c r="C8396" s="295">
        <v>106.07990797814534</v>
      </c>
    </row>
    <row r="8397" spans="2:3" x14ac:dyDescent="0.25">
      <c r="B8397" s="294">
        <v>8332</v>
      </c>
      <c r="C8397" s="295">
        <v>144.92644137973716</v>
      </c>
    </row>
    <row r="8398" spans="2:3" x14ac:dyDescent="0.25">
      <c r="B8398" s="294">
        <v>8333</v>
      </c>
      <c r="C8398" s="295">
        <v>139.85112460963506</v>
      </c>
    </row>
    <row r="8399" spans="2:3" x14ac:dyDescent="0.25">
      <c r="B8399" s="294">
        <v>8334</v>
      </c>
      <c r="C8399" s="295">
        <v>179.14111051150911</v>
      </c>
    </row>
    <row r="8400" spans="2:3" x14ac:dyDescent="0.25">
      <c r="B8400" s="294">
        <v>8335</v>
      </c>
      <c r="C8400" s="295">
        <v>112.27745074275717</v>
      </c>
    </row>
    <row r="8401" spans="2:3" x14ac:dyDescent="0.25">
      <c r="B8401" s="294">
        <v>8336</v>
      </c>
      <c r="C8401" s="295">
        <v>147.48648122767477</v>
      </c>
    </row>
    <row r="8402" spans="2:3" x14ac:dyDescent="0.25">
      <c r="B8402" s="294">
        <v>8337</v>
      </c>
      <c r="C8402" s="295">
        <v>74.092342308080831</v>
      </c>
    </row>
    <row r="8403" spans="2:3" x14ac:dyDescent="0.25">
      <c r="B8403" s="294">
        <v>8338</v>
      </c>
      <c r="C8403" s="295">
        <v>111.54808177210194</v>
      </c>
    </row>
    <row r="8404" spans="2:3" x14ac:dyDescent="0.25">
      <c r="B8404" s="294">
        <v>8339</v>
      </c>
      <c r="C8404" s="295">
        <v>138.60391885051706</v>
      </c>
    </row>
    <row r="8405" spans="2:3" x14ac:dyDescent="0.25">
      <c r="B8405" s="294">
        <v>8340</v>
      </c>
      <c r="C8405" s="295">
        <v>143.73304835181582</v>
      </c>
    </row>
    <row r="8406" spans="2:3" x14ac:dyDescent="0.25">
      <c r="B8406" s="294">
        <v>8341</v>
      </c>
      <c r="C8406" s="295">
        <v>79.636374894769418</v>
      </c>
    </row>
    <row r="8407" spans="2:3" x14ac:dyDescent="0.25">
      <c r="B8407" s="294">
        <v>8342</v>
      </c>
      <c r="C8407" s="295">
        <v>116.11654697603342</v>
      </c>
    </row>
    <row r="8408" spans="2:3" x14ac:dyDescent="0.25">
      <c r="B8408" s="294">
        <v>8343</v>
      </c>
      <c r="C8408" s="295">
        <v>94.287032718582964</v>
      </c>
    </row>
    <row r="8409" spans="2:3" x14ac:dyDescent="0.25">
      <c r="B8409" s="294">
        <v>8344</v>
      </c>
      <c r="C8409" s="295">
        <v>130.52837890574443</v>
      </c>
    </row>
    <row r="8410" spans="2:3" x14ac:dyDescent="0.25">
      <c r="B8410" s="294">
        <v>8345</v>
      </c>
      <c r="C8410" s="295">
        <v>76.136529078948243</v>
      </c>
    </row>
    <row r="8411" spans="2:3" x14ac:dyDescent="0.25">
      <c r="B8411" s="294">
        <v>8346</v>
      </c>
      <c r="C8411" s="295">
        <v>136.19994112620697</v>
      </c>
    </row>
    <row r="8412" spans="2:3" x14ac:dyDescent="0.25">
      <c r="B8412" s="294">
        <v>8347</v>
      </c>
      <c r="C8412" s="295">
        <v>92.635178845745585</v>
      </c>
    </row>
    <row r="8413" spans="2:3" x14ac:dyDescent="0.25">
      <c r="B8413" s="294">
        <v>8348</v>
      </c>
      <c r="C8413" s="295">
        <v>146.22552571151309</v>
      </c>
    </row>
    <row r="8414" spans="2:3" x14ac:dyDescent="0.25">
      <c r="B8414" s="294">
        <v>8349</v>
      </c>
      <c r="C8414" s="295">
        <v>184.77288279873983</v>
      </c>
    </row>
    <row r="8415" spans="2:3" x14ac:dyDescent="0.25">
      <c r="B8415" s="294">
        <v>8350</v>
      </c>
      <c r="C8415" s="295">
        <v>103.24992458732021</v>
      </c>
    </row>
    <row r="8416" spans="2:3" x14ac:dyDescent="0.25">
      <c r="B8416" s="294">
        <v>8351</v>
      </c>
      <c r="C8416" s="295">
        <v>78.396644055514287</v>
      </c>
    </row>
    <row r="8417" spans="2:3" x14ac:dyDescent="0.25">
      <c r="B8417" s="294">
        <v>8352</v>
      </c>
      <c r="C8417" s="295">
        <v>76.692546281225361</v>
      </c>
    </row>
    <row r="8418" spans="2:3" x14ac:dyDescent="0.25">
      <c r="B8418" s="294">
        <v>8353</v>
      </c>
      <c r="C8418" s="295">
        <v>122.71801018571782</v>
      </c>
    </row>
    <row r="8419" spans="2:3" x14ac:dyDescent="0.25">
      <c r="B8419" s="294">
        <v>8354</v>
      </c>
      <c r="C8419" s="295">
        <v>72.860437810008236</v>
      </c>
    </row>
    <row r="8420" spans="2:3" x14ac:dyDescent="0.25">
      <c r="B8420" s="294">
        <v>8355</v>
      </c>
      <c r="C8420" s="295">
        <v>118.47466923353049</v>
      </c>
    </row>
    <row r="8421" spans="2:3" x14ac:dyDescent="0.25">
      <c r="B8421" s="294">
        <v>8356</v>
      </c>
      <c r="C8421" s="295">
        <v>174.54020010567689</v>
      </c>
    </row>
    <row r="8422" spans="2:3" x14ac:dyDescent="0.25">
      <c r="B8422" s="294">
        <v>8357</v>
      </c>
      <c r="C8422" s="295">
        <v>128.64998462862587</v>
      </c>
    </row>
    <row r="8423" spans="2:3" x14ac:dyDescent="0.25">
      <c r="B8423" s="294">
        <v>8358</v>
      </c>
      <c r="C8423" s="295">
        <v>114.85957363288732</v>
      </c>
    </row>
    <row r="8424" spans="2:3" x14ac:dyDescent="0.25">
      <c r="B8424" s="294">
        <v>8359</v>
      </c>
      <c r="C8424" s="295">
        <v>114.08266622827148</v>
      </c>
    </row>
    <row r="8425" spans="2:3" x14ac:dyDescent="0.25">
      <c r="B8425" s="294">
        <v>8360</v>
      </c>
      <c r="C8425" s="295">
        <v>137.50321083095344</v>
      </c>
    </row>
    <row r="8426" spans="2:3" x14ac:dyDescent="0.25">
      <c r="B8426" s="294">
        <v>8361</v>
      </c>
      <c r="C8426" s="295">
        <v>120.01624045530866</v>
      </c>
    </row>
    <row r="8427" spans="2:3" x14ac:dyDescent="0.25">
      <c r="B8427" s="294">
        <v>8362</v>
      </c>
      <c r="C8427" s="295">
        <v>88.049720695346124</v>
      </c>
    </row>
    <row r="8428" spans="2:3" x14ac:dyDescent="0.25">
      <c r="B8428" s="294">
        <v>8363</v>
      </c>
      <c r="C8428" s="295">
        <v>100.72990285765857</v>
      </c>
    </row>
    <row r="8429" spans="2:3" x14ac:dyDescent="0.25">
      <c r="B8429" s="294">
        <v>8364</v>
      </c>
      <c r="C8429" s="295">
        <v>110.69250701437068</v>
      </c>
    </row>
    <row r="8430" spans="2:3" x14ac:dyDescent="0.25">
      <c r="B8430" s="294">
        <v>8365</v>
      </c>
      <c r="C8430" s="295">
        <v>157.6204465882534</v>
      </c>
    </row>
    <row r="8431" spans="2:3" x14ac:dyDescent="0.25">
      <c r="B8431" s="294">
        <v>8366</v>
      </c>
      <c r="C8431" s="295">
        <v>148.18609503503924</v>
      </c>
    </row>
    <row r="8432" spans="2:3" x14ac:dyDescent="0.25">
      <c r="B8432" s="294">
        <v>8367</v>
      </c>
      <c r="C8432" s="295">
        <v>118.18275678578192</v>
      </c>
    </row>
    <row r="8433" spans="2:3" x14ac:dyDescent="0.25">
      <c r="B8433" s="294">
        <v>8368</v>
      </c>
      <c r="C8433" s="295">
        <v>132.8228968455295</v>
      </c>
    </row>
    <row r="8434" spans="2:3" x14ac:dyDescent="0.25">
      <c r="B8434" s="294">
        <v>8369</v>
      </c>
      <c r="C8434" s="295">
        <v>136.59606996200131</v>
      </c>
    </row>
    <row r="8435" spans="2:3" x14ac:dyDescent="0.25">
      <c r="B8435" s="294">
        <v>8370</v>
      </c>
      <c r="C8435" s="295">
        <v>115.42312989259371</v>
      </c>
    </row>
    <row r="8436" spans="2:3" x14ac:dyDescent="0.25">
      <c r="B8436" s="294">
        <v>8371</v>
      </c>
      <c r="C8436" s="295">
        <v>116.02617307884071</v>
      </c>
    </row>
    <row r="8437" spans="2:3" x14ac:dyDescent="0.25">
      <c r="B8437" s="294">
        <v>8372</v>
      </c>
      <c r="C8437" s="295">
        <v>156.09499728559064</v>
      </c>
    </row>
    <row r="8438" spans="2:3" x14ac:dyDescent="0.25">
      <c r="B8438" s="294">
        <v>8373</v>
      </c>
      <c r="C8438" s="295">
        <v>120.15206805521755</v>
      </c>
    </row>
    <row r="8439" spans="2:3" x14ac:dyDescent="0.25">
      <c r="B8439" s="294">
        <v>8374</v>
      </c>
      <c r="C8439" s="295">
        <v>151.3857495839512</v>
      </c>
    </row>
    <row r="8440" spans="2:3" x14ac:dyDescent="0.25">
      <c r="B8440" s="294">
        <v>8375</v>
      </c>
      <c r="C8440" s="295">
        <v>156.49930474402501</v>
      </c>
    </row>
    <row r="8441" spans="2:3" x14ac:dyDescent="0.25">
      <c r="B8441" s="294">
        <v>8376</v>
      </c>
      <c r="C8441" s="295">
        <v>104.46453092042566</v>
      </c>
    </row>
    <row r="8442" spans="2:3" x14ac:dyDescent="0.25">
      <c r="B8442" s="294">
        <v>8377</v>
      </c>
      <c r="C8442" s="295">
        <v>115.30110899991215</v>
      </c>
    </row>
    <row r="8443" spans="2:3" x14ac:dyDescent="0.25">
      <c r="B8443" s="294">
        <v>8378</v>
      </c>
      <c r="C8443" s="295">
        <v>179.41790343779508</v>
      </c>
    </row>
    <row r="8444" spans="2:3" x14ac:dyDescent="0.25">
      <c r="B8444" s="294">
        <v>8379</v>
      </c>
      <c r="C8444" s="295">
        <v>164.71148265382584</v>
      </c>
    </row>
    <row r="8445" spans="2:3" x14ac:dyDescent="0.25">
      <c r="B8445" s="294">
        <v>8380</v>
      </c>
      <c r="C8445" s="295">
        <v>153.3772901069002</v>
      </c>
    </row>
    <row r="8446" spans="2:3" x14ac:dyDescent="0.25">
      <c r="B8446" s="294">
        <v>8381</v>
      </c>
      <c r="C8446" s="295">
        <v>150.26731849031739</v>
      </c>
    </row>
    <row r="8447" spans="2:3" x14ac:dyDescent="0.25">
      <c r="B8447" s="294">
        <v>8382</v>
      </c>
      <c r="C8447" s="295">
        <v>97.662293828068897</v>
      </c>
    </row>
    <row r="8448" spans="2:3" x14ac:dyDescent="0.25">
      <c r="B8448" s="294">
        <v>8383</v>
      </c>
      <c r="C8448" s="295">
        <v>149.68717135219492</v>
      </c>
    </row>
    <row r="8449" spans="2:3" x14ac:dyDescent="0.25">
      <c r="B8449" s="294">
        <v>8384</v>
      </c>
      <c r="C8449" s="295">
        <v>83.83226165731601</v>
      </c>
    </row>
    <row r="8450" spans="2:3" x14ac:dyDescent="0.25">
      <c r="B8450" s="294">
        <v>8385</v>
      </c>
      <c r="C8450" s="295">
        <v>162.40398186202077</v>
      </c>
    </row>
    <row r="8451" spans="2:3" x14ac:dyDescent="0.25">
      <c r="B8451" s="294">
        <v>8386</v>
      </c>
      <c r="C8451" s="295">
        <v>129.58541797342548</v>
      </c>
    </row>
    <row r="8452" spans="2:3" x14ac:dyDescent="0.25">
      <c r="B8452" s="294">
        <v>8387</v>
      </c>
      <c r="C8452" s="295">
        <v>194.29450197629254</v>
      </c>
    </row>
    <row r="8453" spans="2:3" x14ac:dyDescent="0.25">
      <c r="B8453" s="294">
        <v>8388</v>
      </c>
      <c r="C8453" s="295">
        <v>87.824429855831994</v>
      </c>
    </row>
    <row r="8454" spans="2:3" x14ac:dyDescent="0.25">
      <c r="B8454" s="294">
        <v>8389</v>
      </c>
      <c r="C8454" s="295">
        <v>164.42581855249165</v>
      </c>
    </row>
    <row r="8455" spans="2:3" x14ac:dyDescent="0.25">
      <c r="B8455" s="294">
        <v>8390</v>
      </c>
      <c r="C8455" s="295">
        <v>130.12279166399335</v>
      </c>
    </row>
    <row r="8456" spans="2:3" x14ac:dyDescent="0.25">
      <c r="B8456" s="294">
        <v>8391</v>
      </c>
      <c r="C8456" s="295">
        <v>126.27387961700433</v>
      </c>
    </row>
    <row r="8457" spans="2:3" x14ac:dyDescent="0.25">
      <c r="B8457" s="294">
        <v>8392</v>
      </c>
      <c r="C8457" s="295">
        <v>132.27062024401124</v>
      </c>
    </row>
    <row r="8458" spans="2:3" x14ac:dyDescent="0.25">
      <c r="B8458" s="294">
        <v>8393</v>
      </c>
      <c r="C8458" s="295">
        <v>165.65766776351268</v>
      </c>
    </row>
    <row r="8459" spans="2:3" x14ac:dyDescent="0.25">
      <c r="B8459" s="294">
        <v>8394</v>
      </c>
      <c r="C8459" s="295">
        <v>178.68495961741644</v>
      </c>
    </row>
    <row r="8460" spans="2:3" x14ac:dyDescent="0.25">
      <c r="B8460" s="294">
        <v>8395</v>
      </c>
      <c r="C8460" s="295">
        <v>96.511498569275091</v>
      </c>
    </row>
    <row r="8461" spans="2:3" x14ac:dyDescent="0.25">
      <c r="B8461" s="294">
        <v>8396</v>
      </c>
      <c r="C8461" s="295">
        <v>134.38882834870304</v>
      </c>
    </row>
    <row r="8462" spans="2:3" x14ac:dyDescent="0.25">
      <c r="B8462" s="294">
        <v>8397</v>
      </c>
      <c r="C8462" s="295">
        <v>104.50565951134857</v>
      </c>
    </row>
    <row r="8463" spans="2:3" x14ac:dyDescent="0.25">
      <c r="B8463" s="294">
        <v>8398</v>
      </c>
      <c r="C8463" s="295">
        <v>169.80209181795033</v>
      </c>
    </row>
    <row r="8464" spans="2:3" x14ac:dyDescent="0.25">
      <c r="B8464" s="294">
        <v>8399</v>
      </c>
      <c r="C8464" s="295">
        <v>116.49257664241605</v>
      </c>
    </row>
    <row r="8465" spans="2:3" x14ac:dyDescent="0.25">
      <c r="B8465" s="294">
        <v>8400</v>
      </c>
      <c r="C8465" s="295">
        <v>73.472445471543637</v>
      </c>
    </row>
    <row r="8466" spans="2:3" x14ac:dyDescent="0.25">
      <c r="B8466" s="294">
        <v>8401</v>
      </c>
      <c r="C8466" s="295">
        <v>161.32556568387787</v>
      </c>
    </row>
    <row r="8467" spans="2:3" x14ac:dyDescent="0.25">
      <c r="B8467" s="294">
        <v>8402</v>
      </c>
      <c r="C8467" s="295">
        <v>117.00164226311111</v>
      </c>
    </row>
    <row r="8468" spans="2:3" x14ac:dyDescent="0.25">
      <c r="B8468" s="294">
        <v>8403</v>
      </c>
      <c r="C8468" s="295">
        <v>100.95856228092501</v>
      </c>
    </row>
    <row r="8469" spans="2:3" x14ac:dyDescent="0.25">
      <c r="B8469" s="294">
        <v>8404</v>
      </c>
      <c r="C8469" s="295">
        <v>142.28053738604586</v>
      </c>
    </row>
    <row r="8470" spans="2:3" x14ac:dyDescent="0.25">
      <c r="B8470" s="294">
        <v>8405</v>
      </c>
      <c r="C8470" s="295">
        <v>80.845126009775669</v>
      </c>
    </row>
    <row r="8471" spans="2:3" x14ac:dyDescent="0.25">
      <c r="B8471" s="294">
        <v>8406</v>
      </c>
      <c r="C8471" s="295">
        <v>110.05081080817867</v>
      </c>
    </row>
    <row r="8472" spans="2:3" x14ac:dyDescent="0.25">
      <c r="B8472" s="294">
        <v>8407</v>
      </c>
      <c r="C8472" s="295">
        <v>169.50355154477788</v>
      </c>
    </row>
    <row r="8473" spans="2:3" x14ac:dyDescent="0.25">
      <c r="B8473" s="294">
        <v>8408</v>
      </c>
      <c r="C8473" s="295">
        <v>137.59813358201802</v>
      </c>
    </row>
    <row r="8474" spans="2:3" x14ac:dyDescent="0.25">
      <c r="B8474" s="294">
        <v>8409</v>
      </c>
      <c r="C8474" s="295">
        <v>127.65107352340767</v>
      </c>
    </row>
    <row r="8475" spans="2:3" x14ac:dyDescent="0.25">
      <c r="B8475" s="294">
        <v>8410</v>
      </c>
      <c r="C8475" s="295">
        <v>148.78439414331183</v>
      </c>
    </row>
    <row r="8476" spans="2:3" x14ac:dyDescent="0.25">
      <c r="B8476" s="294">
        <v>8411</v>
      </c>
      <c r="C8476" s="295">
        <v>88.801896258434027</v>
      </c>
    </row>
    <row r="8477" spans="2:3" x14ac:dyDescent="0.25">
      <c r="B8477" s="294">
        <v>8412</v>
      </c>
      <c r="C8477" s="295">
        <v>124.38977857808635</v>
      </c>
    </row>
    <row r="8478" spans="2:3" x14ac:dyDescent="0.25">
      <c r="B8478" s="294">
        <v>8413</v>
      </c>
      <c r="C8478" s="295">
        <v>86.296893868321348</v>
      </c>
    </row>
    <row r="8479" spans="2:3" x14ac:dyDescent="0.25">
      <c r="B8479" s="294">
        <v>8414</v>
      </c>
      <c r="C8479" s="295">
        <v>64.319192261727125</v>
      </c>
    </row>
    <row r="8480" spans="2:3" x14ac:dyDescent="0.25">
      <c r="B8480" s="294">
        <v>8415</v>
      </c>
      <c r="C8480" s="295">
        <v>95.248819562875582</v>
      </c>
    </row>
    <row r="8481" spans="2:3" x14ac:dyDescent="0.25">
      <c r="B8481" s="294">
        <v>8416</v>
      </c>
      <c r="C8481" s="295">
        <v>138.96331176810995</v>
      </c>
    </row>
    <row r="8482" spans="2:3" x14ac:dyDescent="0.25">
      <c r="B8482" s="294">
        <v>8417</v>
      </c>
      <c r="C8482" s="295">
        <v>136.40061252458821</v>
      </c>
    </row>
    <row r="8483" spans="2:3" x14ac:dyDescent="0.25">
      <c r="B8483" s="294">
        <v>8418</v>
      </c>
      <c r="C8483" s="295">
        <v>67.590989881230229</v>
      </c>
    </row>
    <row r="8484" spans="2:3" x14ac:dyDescent="0.25">
      <c r="B8484" s="294">
        <v>8419</v>
      </c>
      <c r="C8484" s="295">
        <v>150.63873155008341</v>
      </c>
    </row>
    <row r="8485" spans="2:3" x14ac:dyDescent="0.25">
      <c r="B8485" s="294">
        <v>8420</v>
      </c>
      <c r="C8485" s="295">
        <v>101.51473490179855</v>
      </c>
    </row>
    <row r="8486" spans="2:3" x14ac:dyDescent="0.25">
      <c r="B8486" s="294">
        <v>8421</v>
      </c>
      <c r="C8486" s="295">
        <v>142.20576794391201</v>
      </c>
    </row>
    <row r="8487" spans="2:3" x14ac:dyDescent="0.25">
      <c r="B8487" s="294">
        <v>8422</v>
      </c>
      <c r="C8487" s="295">
        <v>91.124381655221754</v>
      </c>
    </row>
    <row r="8488" spans="2:3" x14ac:dyDescent="0.25">
      <c r="B8488" s="294">
        <v>8423</v>
      </c>
      <c r="C8488" s="295">
        <v>189.92951945927888</v>
      </c>
    </row>
    <row r="8489" spans="2:3" x14ac:dyDescent="0.25">
      <c r="B8489" s="294">
        <v>8424</v>
      </c>
      <c r="C8489" s="295">
        <v>135.1233995668461</v>
      </c>
    </row>
    <row r="8490" spans="2:3" x14ac:dyDescent="0.25">
      <c r="B8490" s="294">
        <v>8425</v>
      </c>
      <c r="C8490" s="295">
        <v>132.94650674101808</v>
      </c>
    </row>
    <row r="8491" spans="2:3" x14ac:dyDescent="0.25">
      <c r="B8491" s="294">
        <v>8426</v>
      </c>
      <c r="C8491" s="295">
        <v>206.4088824200031</v>
      </c>
    </row>
    <row r="8492" spans="2:3" x14ac:dyDescent="0.25">
      <c r="B8492" s="294">
        <v>8427</v>
      </c>
      <c r="C8492" s="295">
        <v>92.576088112809572</v>
      </c>
    </row>
    <row r="8493" spans="2:3" x14ac:dyDescent="0.25">
      <c r="B8493" s="294">
        <v>8428</v>
      </c>
      <c r="C8493" s="295">
        <v>152.73121917269586</v>
      </c>
    </row>
    <row r="8494" spans="2:3" x14ac:dyDescent="0.25">
      <c r="B8494" s="294">
        <v>8429</v>
      </c>
      <c r="C8494" s="295">
        <v>91.55152172136907</v>
      </c>
    </row>
    <row r="8495" spans="2:3" x14ac:dyDescent="0.25">
      <c r="B8495" s="294">
        <v>8430</v>
      </c>
      <c r="C8495" s="295">
        <v>148.16218802236392</v>
      </c>
    </row>
    <row r="8496" spans="2:3" x14ac:dyDescent="0.25">
      <c r="B8496" s="294">
        <v>8431</v>
      </c>
      <c r="C8496" s="295">
        <v>140.9032585237012</v>
      </c>
    </row>
    <row r="8497" spans="2:3" x14ac:dyDescent="0.25">
      <c r="B8497" s="294">
        <v>8432</v>
      </c>
      <c r="C8497" s="295">
        <v>156.37449667909374</v>
      </c>
    </row>
    <row r="8498" spans="2:3" x14ac:dyDescent="0.25">
      <c r="B8498" s="294">
        <v>8433</v>
      </c>
      <c r="C8498" s="295">
        <v>155.91413576106601</v>
      </c>
    </row>
    <row r="8499" spans="2:3" x14ac:dyDescent="0.25">
      <c r="B8499" s="294">
        <v>8434</v>
      </c>
      <c r="C8499" s="295">
        <v>108.31743002913387</v>
      </c>
    </row>
    <row r="8500" spans="2:3" x14ac:dyDescent="0.25">
      <c r="B8500" s="294">
        <v>8435</v>
      </c>
      <c r="C8500" s="295">
        <v>122.11026810833729</v>
      </c>
    </row>
    <row r="8501" spans="2:3" x14ac:dyDescent="0.25">
      <c r="B8501" s="294">
        <v>8436</v>
      </c>
      <c r="C8501" s="295">
        <v>116.86902465775923</v>
      </c>
    </row>
    <row r="8502" spans="2:3" x14ac:dyDescent="0.25">
      <c r="B8502" s="294">
        <v>8437</v>
      </c>
      <c r="C8502" s="295">
        <v>134.26171619603451</v>
      </c>
    </row>
    <row r="8503" spans="2:3" x14ac:dyDescent="0.25">
      <c r="B8503" s="294">
        <v>8438</v>
      </c>
      <c r="C8503" s="295">
        <v>113.60881993275376</v>
      </c>
    </row>
    <row r="8504" spans="2:3" x14ac:dyDescent="0.25">
      <c r="B8504" s="294">
        <v>8439</v>
      </c>
      <c r="C8504" s="295">
        <v>167.56283529872212</v>
      </c>
    </row>
    <row r="8505" spans="2:3" x14ac:dyDescent="0.25">
      <c r="B8505" s="294">
        <v>8440</v>
      </c>
      <c r="C8505" s="295">
        <v>106.05111228640531</v>
      </c>
    </row>
    <row r="8506" spans="2:3" x14ac:dyDescent="0.25">
      <c r="B8506" s="294">
        <v>8441</v>
      </c>
      <c r="C8506" s="295">
        <v>169.7421239308224</v>
      </c>
    </row>
    <row r="8507" spans="2:3" x14ac:dyDescent="0.25">
      <c r="B8507" s="294">
        <v>8442</v>
      </c>
      <c r="C8507" s="295">
        <v>100.45508493686316</v>
      </c>
    </row>
    <row r="8508" spans="2:3" x14ac:dyDescent="0.25">
      <c r="B8508" s="294">
        <v>8443</v>
      </c>
      <c r="C8508" s="295">
        <v>73.352323354380218</v>
      </c>
    </row>
    <row r="8509" spans="2:3" x14ac:dyDescent="0.25">
      <c r="B8509" s="294">
        <v>8444</v>
      </c>
      <c r="C8509" s="295">
        <v>129.91933203315537</v>
      </c>
    </row>
    <row r="8510" spans="2:3" x14ac:dyDescent="0.25">
      <c r="B8510" s="294">
        <v>8445</v>
      </c>
      <c r="C8510" s="295">
        <v>138.16743833154624</v>
      </c>
    </row>
    <row r="8511" spans="2:3" x14ac:dyDescent="0.25">
      <c r="B8511" s="294">
        <v>8446</v>
      </c>
      <c r="C8511" s="295">
        <v>135.16992705672624</v>
      </c>
    </row>
    <row r="8512" spans="2:3" x14ac:dyDescent="0.25">
      <c r="B8512" s="294">
        <v>8447</v>
      </c>
      <c r="C8512" s="295">
        <v>86.139818168416269</v>
      </c>
    </row>
    <row r="8513" spans="2:3" x14ac:dyDescent="0.25">
      <c r="B8513" s="294">
        <v>8448</v>
      </c>
      <c r="C8513" s="295">
        <v>107.16691875623285</v>
      </c>
    </row>
    <row r="8514" spans="2:3" x14ac:dyDescent="0.25">
      <c r="B8514" s="294">
        <v>8449</v>
      </c>
      <c r="C8514" s="295">
        <v>97.638045542879951</v>
      </c>
    </row>
    <row r="8515" spans="2:3" x14ac:dyDescent="0.25">
      <c r="B8515" s="294">
        <v>8450</v>
      </c>
      <c r="C8515" s="295">
        <v>137.0302810831555</v>
      </c>
    </row>
    <row r="8516" spans="2:3" x14ac:dyDescent="0.25">
      <c r="B8516" s="294">
        <v>8451</v>
      </c>
      <c r="C8516" s="295">
        <v>132.26792953236424</v>
      </c>
    </row>
    <row r="8517" spans="2:3" x14ac:dyDescent="0.25">
      <c r="B8517" s="294">
        <v>8452</v>
      </c>
      <c r="C8517" s="295">
        <v>129.92359523652948</v>
      </c>
    </row>
    <row r="8518" spans="2:3" x14ac:dyDescent="0.25">
      <c r="B8518" s="294">
        <v>8453</v>
      </c>
      <c r="C8518" s="295">
        <v>85.266332607026627</v>
      </c>
    </row>
    <row r="8519" spans="2:3" x14ac:dyDescent="0.25">
      <c r="B8519" s="294">
        <v>8454</v>
      </c>
      <c r="C8519" s="295">
        <v>81.568077685767619</v>
      </c>
    </row>
    <row r="8520" spans="2:3" x14ac:dyDescent="0.25">
      <c r="B8520" s="294">
        <v>8455</v>
      </c>
      <c r="C8520" s="295">
        <v>120.91187168050365</v>
      </c>
    </row>
    <row r="8521" spans="2:3" x14ac:dyDescent="0.25">
      <c r="B8521" s="294">
        <v>8456</v>
      </c>
      <c r="C8521" s="295">
        <v>136.90047928646021</v>
      </c>
    </row>
    <row r="8522" spans="2:3" x14ac:dyDescent="0.25">
      <c r="B8522" s="294">
        <v>8457</v>
      </c>
      <c r="C8522" s="295">
        <v>109.95434194802084</v>
      </c>
    </row>
    <row r="8523" spans="2:3" x14ac:dyDescent="0.25">
      <c r="B8523" s="294">
        <v>8458</v>
      </c>
      <c r="C8523" s="295">
        <v>152.77524989355337</v>
      </c>
    </row>
    <row r="8524" spans="2:3" x14ac:dyDescent="0.25">
      <c r="B8524" s="294">
        <v>8459</v>
      </c>
      <c r="C8524" s="295">
        <v>134.7203148044162</v>
      </c>
    </row>
    <row r="8525" spans="2:3" x14ac:dyDescent="0.25">
      <c r="B8525" s="294">
        <v>8460</v>
      </c>
      <c r="C8525" s="295">
        <v>178.13815191798238</v>
      </c>
    </row>
    <row r="8526" spans="2:3" x14ac:dyDescent="0.25">
      <c r="B8526" s="294">
        <v>8461</v>
      </c>
      <c r="C8526" s="295">
        <v>122.25437050849131</v>
      </c>
    </row>
    <row r="8527" spans="2:3" x14ac:dyDescent="0.25">
      <c r="B8527" s="294">
        <v>8462</v>
      </c>
      <c r="C8527" s="295">
        <v>125.04818437513688</v>
      </c>
    </row>
    <row r="8528" spans="2:3" x14ac:dyDescent="0.25">
      <c r="B8528" s="294">
        <v>8463</v>
      </c>
      <c r="C8528" s="295">
        <v>111.76236783644661</v>
      </c>
    </row>
    <row r="8529" spans="2:3" x14ac:dyDescent="0.25">
      <c r="B8529" s="294">
        <v>8464</v>
      </c>
      <c r="C8529" s="295">
        <v>77.967085868682702</v>
      </c>
    </row>
    <row r="8530" spans="2:3" x14ac:dyDescent="0.25">
      <c r="B8530" s="294">
        <v>8465</v>
      </c>
      <c r="C8530" s="295">
        <v>101.20294791393457</v>
      </c>
    </row>
    <row r="8531" spans="2:3" x14ac:dyDescent="0.25">
      <c r="B8531" s="294">
        <v>8466</v>
      </c>
      <c r="C8531" s="295">
        <v>173.17513822862867</v>
      </c>
    </row>
    <row r="8532" spans="2:3" x14ac:dyDescent="0.25">
      <c r="B8532" s="294">
        <v>8467</v>
      </c>
      <c r="C8532" s="295">
        <v>104.13289704287237</v>
      </c>
    </row>
    <row r="8533" spans="2:3" x14ac:dyDescent="0.25">
      <c r="B8533" s="294">
        <v>8468</v>
      </c>
      <c r="C8533" s="295">
        <v>153.1276795915017</v>
      </c>
    </row>
    <row r="8534" spans="2:3" x14ac:dyDescent="0.25">
      <c r="B8534" s="294">
        <v>8469</v>
      </c>
      <c r="C8534" s="295">
        <v>102.77989236973434</v>
      </c>
    </row>
    <row r="8535" spans="2:3" x14ac:dyDescent="0.25">
      <c r="B8535" s="294">
        <v>8470</v>
      </c>
      <c r="C8535" s="295">
        <v>122.04770101146561</v>
      </c>
    </row>
    <row r="8536" spans="2:3" x14ac:dyDescent="0.25">
      <c r="B8536" s="294">
        <v>8471</v>
      </c>
      <c r="C8536" s="295">
        <v>78.544688944471531</v>
      </c>
    </row>
    <row r="8537" spans="2:3" x14ac:dyDescent="0.25">
      <c r="B8537" s="294">
        <v>8472</v>
      </c>
      <c r="C8537" s="295">
        <v>83.864990883478924</v>
      </c>
    </row>
    <row r="8538" spans="2:3" x14ac:dyDescent="0.25">
      <c r="B8538" s="294">
        <v>8473</v>
      </c>
      <c r="C8538" s="295">
        <v>153.89597040626302</v>
      </c>
    </row>
    <row r="8539" spans="2:3" x14ac:dyDescent="0.25">
      <c r="B8539" s="294">
        <v>8474</v>
      </c>
      <c r="C8539" s="295">
        <v>76.958103246289866</v>
      </c>
    </row>
    <row r="8540" spans="2:3" x14ac:dyDescent="0.25">
      <c r="B8540" s="294">
        <v>8475</v>
      </c>
      <c r="C8540" s="295">
        <v>107.60919873661591</v>
      </c>
    </row>
    <row r="8541" spans="2:3" x14ac:dyDescent="0.25">
      <c r="B8541" s="294">
        <v>8476</v>
      </c>
      <c r="C8541" s="295">
        <v>138.20332137255642</v>
      </c>
    </row>
    <row r="8542" spans="2:3" x14ac:dyDescent="0.25">
      <c r="B8542" s="294">
        <v>8477</v>
      </c>
      <c r="C8542" s="295">
        <v>81.91044971973237</v>
      </c>
    </row>
    <row r="8543" spans="2:3" x14ac:dyDescent="0.25">
      <c r="B8543" s="294">
        <v>8478</v>
      </c>
      <c r="C8543" s="295">
        <v>149.4085232711904</v>
      </c>
    </row>
    <row r="8544" spans="2:3" x14ac:dyDescent="0.25">
      <c r="B8544" s="294">
        <v>8479</v>
      </c>
      <c r="C8544" s="295">
        <v>121.34309287100494</v>
      </c>
    </row>
    <row r="8545" spans="2:3" x14ac:dyDescent="0.25">
      <c r="B8545" s="294">
        <v>8480</v>
      </c>
      <c r="C8545" s="295">
        <v>119.60830797445237</v>
      </c>
    </row>
    <row r="8546" spans="2:3" x14ac:dyDescent="0.25">
      <c r="B8546" s="294">
        <v>8481</v>
      </c>
      <c r="C8546" s="295">
        <v>91.292084498096358</v>
      </c>
    </row>
    <row r="8547" spans="2:3" x14ac:dyDescent="0.25">
      <c r="B8547" s="294">
        <v>8482</v>
      </c>
      <c r="C8547" s="295">
        <v>132.52540403371023</v>
      </c>
    </row>
    <row r="8548" spans="2:3" x14ac:dyDescent="0.25">
      <c r="B8548" s="294">
        <v>8483</v>
      </c>
      <c r="C8548" s="295">
        <v>113.3219705560946</v>
      </c>
    </row>
    <row r="8549" spans="2:3" x14ac:dyDescent="0.25">
      <c r="B8549" s="294">
        <v>8484</v>
      </c>
      <c r="C8549" s="295">
        <v>153.3991064584128</v>
      </c>
    </row>
    <row r="8550" spans="2:3" x14ac:dyDescent="0.25">
      <c r="B8550" s="294">
        <v>8485</v>
      </c>
      <c r="C8550" s="295">
        <v>138.98491478792317</v>
      </c>
    </row>
    <row r="8551" spans="2:3" x14ac:dyDescent="0.25">
      <c r="B8551" s="294">
        <v>8486</v>
      </c>
      <c r="C8551" s="295">
        <v>123.97674688505418</v>
      </c>
    </row>
    <row r="8552" spans="2:3" x14ac:dyDescent="0.25">
      <c r="B8552" s="294">
        <v>8487</v>
      </c>
      <c r="C8552" s="295">
        <v>112.08728637075816</v>
      </c>
    </row>
    <row r="8553" spans="2:3" x14ac:dyDescent="0.25">
      <c r="B8553" s="294">
        <v>8488</v>
      </c>
      <c r="C8553" s="295">
        <v>113.93863919604303</v>
      </c>
    </row>
    <row r="8554" spans="2:3" x14ac:dyDescent="0.25">
      <c r="B8554" s="294">
        <v>8489</v>
      </c>
      <c r="C8554" s="295">
        <v>123.98892141202691</v>
      </c>
    </row>
    <row r="8555" spans="2:3" x14ac:dyDescent="0.25">
      <c r="B8555" s="294">
        <v>8490</v>
      </c>
      <c r="C8555" s="295">
        <v>112.19650332324447</v>
      </c>
    </row>
    <row r="8556" spans="2:3" x14ac:dyDescent="0.25">
      <c r="B8556" s="294">
        <v>8491</v>
      </c>
      <c r="C8556" s="295">
        <v>169.68081343845864</v>
      </c>
    </row>
    <row r="8557" spans="2:3" x14ac:dyDescent="0.25">
      <c r="B8557" s="294">
        <v>8492</v>
      </c>
      <c r="C8557" s="295">
        <v>181.98186687961697</v>
      </c>
    </row>
    <row r="8558" spans="2:3" x14ac:dyDescent="0.25">
      <c r="B8558" s="294">
        <v>8493</v>
      </c>
      <c r="C8558" s="295">
        <v>112.77191850206434</v>
      </c>
    </row>
    <row r="8559" spans="2:3" x14ac:dyDescent="0.25">
      <c r="B8559" s="294">
        <v>8494</v>
      </c>
      <c r="C8559" s="295">
        <v>97.780722793993547</v>
      </c>
    </row>
    <row r="8560" spans="2:3" x14ac:dyDescent="0.25">
      <c r="B8560" s="294">
        <v>8495</v>
      </c>
      <c r="C8560" s="295">
        <v>107.99535696949613</v>
      </c>
    </row>
    <row r="8561" spans="2:3" x14ac:dyDescent="0.25">
      <c r="B8561" s="294">
        <v>8496</v>
      </c>
      <c r="C8561" s="295">
        <v>99.326194937161347</v>
      </c>
    </row>
    <row r="8562" spans="2:3" x14ac:dyDescent="0.25">
      <c r="B8562" s="294">
        <v>8497</v>
      </c>
      <c r="C8562" s="295">
        <v>105.70503206148172</v>
      </c>
    </row>
    <row r="8563" spans="2:3" x14ac:dyDescent="0.25">
      <c r="B8563" s="294">
        <v>8498</v>
      </c>
      <c r="C8563" s="295">
        <v>92.361871116972281</v>
      </c>
    </row>
    <row r="8564" spans="2:3" x14ac:dyDescent="0.25">
      <c r="B8564" s="294">
        <v>8499</v>
      </c>
      <c r="C8564" s="295">
        <v>174.67098177396679</v>
      </c>
    </row>
    <row r="8565" spans="2:3" x14ac:dyDescent="0.25">
      <c r="B8565" s="294">
        <v>8500</v>
      </c>
      <c r="C8565" s="295">
        <v>170.16685153555591</v>
      </c>
    </row>
    <row r="8566" spans="2:3" x14ac:dyDescent="0.25">
      <c r="B8566" s="294">
        <v>8501</v>
      </c>
      <c r="C8566" s="295">
        <v>159.23421755686553</v>
      </c>
    </row>
    <row r="8567" spans="2:3" x14ac:dyDescent="0.25">
      <c r="B8567" s="294">
        <v>8502</v>
      </c>
      <c r="C8567" s="295">
        <v>134.45125483613751</v>
      </c>
    </row>
    <row r="8568" spans="2:3" x14ac:dyDescent="0.25">
      <c r="B8568" s="294">
        <v>8503</v>
      </c>
      <c r="C8568" s="295">
        <v>148.04491099262418</v>
      </c>
    </row>
    <row r="8569" spans="2:3" x14ac:dyDescent="0.25">
      <c r="B8569" s="294">
        <v>8504</v>
      </c>
      <c r="C8569" s="295">
        <v>122.41146306348941</v>
      </c>
    </row>
    <row r="8570" spans="2:3" x14ac:dyDescent="0.25">
      <c r="B8570" s="294">
        <v>8505</v>
      </c>
      <c r="C8570" s="295">
        <v>133.26541483831818</v>
      </c>
    </row>
    <row r="8571" spans="2:3" x14ac:dyDescent="0.25">
      <c r="B8571" s="294">
        <v>8506</v>
      </c>
      <c r="C8571" s="295">
        <v>101.78429593637355</v>
      </c>
    </row>
    <row r="8572" spans="2:3" x14ac:dyDescent="0.25">
      <c r="B8572" s="294">
        <v>8507</v>
      </c>
      <c r="C8572" s="295">
        <v>168.70190593066118</v>
      </c>
    </row>
    <row r="8573" spans="2:3" x14ac:dyDescent="0.25">
      <c r="B8573" s="294">
        <v>8508</v>
      </c>
      <c r="C8573" s="295">
        <v>142.74323001457319</v>
      </c>
    </row>
    <row r="8574" spans="2:3" x14ac:dyDescent="0.25">
      <c r="B8574" s="294">
        <v>8509</v>
      </c>
      <c r="C8574" s="295">
        <v>107.3207792921514</v>
      </c>
    </row>
    <row r="8575" spans="2:3" x14ac:dyDescent="0.25">
      <c r="B8575" s="294">
        <v>8510</v>
      </c>
      <c r="C8575" s="295">
        <v>147.71096961996349</v>
      </c>
    </row>
    <row r="8576" spans="2:3" x14ac:dyDescent="0.25">
      <c r="B8576" s="294">
        <v>8511</v>
      </c>
      <c r="C8576" s="295">
        <v>134.41861238475153</v>
      </c>
    </row>
    <row r="8577" spans="2:3" x14ac:dyDescent="0.25">
      <c r="B8577" s="294">
        <v>8512</v>
      </c>
      <c r="C8577" s="295">
        <v>95.356228210870768</v>
      </c>
    </row>
    <row r="8578" spans="2:3" x14ac:dyDescent="0.25">
      <c r="B8578" s="294">
        <v>8513</v>
      </c>
      <c r="C8578" s="295">
        <v>117.58439523943244</v>
      </c>
    </row>
    <row r="8579" spans="2:3" x14ac:dyDescent="0.25">
      <c r="B8579" s="294">
        <v>8514</v>
      </c>
      <c r="C8579" s="295">
        <v>160.1093546381822</v>
      </c>
    </row>
    <row r="8580" spans="2:3" x14ac:dyDescent="0.25">
      <c r="B8580" s="294">
        <v>8515</v>
      </c>
      <c r="C8580" s="295">
        <v>146.87536796040891</v>
      </c>
    </row>
    <row r="8581" spans="2:3" x14ac:dyDescent="0.25">
      <c r="B8581" s="294">
        <v>8516</v>
      </c>
      <c r="C8581" s="295">
        <v>98.214145115318104</v>
      </c>
    </row>
    <row r="8582" spans="2:3" x14ac:dyDescent="0.25">
      <c r="B8582" s="294">
        <v>8517</v>
      </c>
      <c r="C8582" s="295">
        <v>171.92286056572539</v>
      </c>
    </row>
    <row r="8583" spans="2:3" x14ac:dyDescent="0.25">
      <c r="B8583" s="294">
        <v>8518</v>
      </c>
      <c r="C8583" s="295">
        <v>126.35669252131837</v>
      </c>
    </row>
    <row r="8584" spans="2:3" x14ac:dyDescent="0.25">
      <c r="B8584" s="294">
        <v>8519</v>
      </c>
      <c r="C8584" s="295">
        <v>114.66466932680342</v>
      </c>
    </row>
    <row r="8585" spans="2:3" x14ac:dyDescent="0.25">
      <c r="B8585" s="294">
        <v>8520</v>
      </c>
      <c r="C8585" s="295">
        <v>101.30080881126378</v>
      </c>
    </row>
    <row r="8586" spans="2:3" x14ac:dyDescent="0.25">
      <c r="B8586" s="294">
        <v>8521</v>
      </c>
      <c r="C8586" s="295">
        <v>125.66251652244975</v>
      </c>
    </row>
    <row r="8587" spans="2:3" x14ac:dyDescent="0.25">
      <c r="B8587" s="294">
        <v>8522</v>
      </c>
      <c r="C8587" s="295">
        <v>63.526760989072649</v>
      </c>
    </row>
    <row r="8588" spans="2:3" x14ac:dyDescent="0.25">
      <c r="B8588" s="294">
        <v>8523</v>
      </c>
      <c r="C8588" s="295">
        <v>131.01358966719215</v>
      </c>
    </row>
    <row r="8589" spans="2:3" x14ac:dyDescent="0.25">
      <c r="B8589" s="294">
        <v>8524</v>
      </c>
      <c r="C8589" s="295">
        <v>156.10519764185591</v>
      </c>
    </row>
    <row r="8590" spans="2:3" x14ac:dyDescent="0.25">
      <c r="B8590" s="294">
        <v>8525</v>
      </c>
      <c r="C8590" s="295">
        <v>138.82754661127291</v>
      </c>
    </row>
    <row r="8591" spans="2:3" x14ac:dyDescent="0.25">
      <c r="B8591" s="294">
        <v>8526</v>
      </c>
      <c r="C8591" s="295">
        <v>87.590643023380437</v>
      </c>
    </row>
    <row r="8592" spans="2:3" x14ac:dyDescent="0.25">
      <c r="B8592" s="294">
        <v>8527</v>
      </c>
      <c r="C8592" s="295">
        <v>154.6786797262705</v>
      </c>
    </row>
    <row r="8593" spans="2:3" x14ac:dyDescent="0.25">
      <c r="B8593" s="294">
        <v>8528</v>
      </c>
      <c r="C8593" s="295">
        <v>143.79452946746017</v>
      </c>
    </row>
    <row r="8594" spans="2:3" x14ac:dyDescent="0.25">
      <c r="B8594" s="294">
        <v>8529</v>
      </c>
      <c r="C8594" s="295">
        <v>90.475605815922194</v>
      </c>
    </row>
    <row r="8595" spans="2:3" x14ac:dyDescent="0.25">
      <c r="B8595" s="294">
        <v>8530</v>
      </c>
      <c r="C8595" s="295">
        <v>113.64640035811684</v>
      </c>
    </row>
    <row r="8596" spans="2:3" x14ac:dyDescent="0.25">
      <c r="B8596" s="294">
        <v>8531</v>
      </c>
      <c r="C8596" s="295">
        <v>125.26459666971081</v>
      </c>
    </row>
    <row r="8597" spans="2:3" x14ac:dyDescent="0.25">
      <c r="B8597" s="294">
        <v>8532</v>
      </c>
      <c r="C8597" s="295">
        <v>104.46787334104769</v>
      </c>
    </row>
    <row r="8598" spans="2:3" x14ac:dyDescent="0.25">
      <c r="B8598" s="294">
        <v>8533</v>
      </c>
      <c r="C8598" s="295">
        <v>111.35189343771046</v>
      </c>
    </row>
    <row r="8599" spans="2:3" x14ac:dyDescent="0.25">
      <c r="B8599" s="294">
        <v>8534</v>
      </c>
      <c r="C8599" s="295">
        <v>141.5163113488847</v>
      </c>
    </row>
    <row r="8600" spans="2:3" x14ac:dyDescent="0.25">
      <c r="B8600" s="294">
        <v>8535</v>
      </c>
      <c r="C8600" s="295">
        <v>79.198073162410225</v>
      </c>
    </row>
    <row r="8601" spans="2:3" x14ac:dyDescent="0.25">
      <c r="B8601" s="294">
        <v>8536</v>
      </c>
      <c r="C8601" s="295">
        <v>143.53643754963883</v>
      </c>
    </row>
    <row r="8602" spans="2:3" x14ac:dyDescent="0.25">
      <c r="B8602" s="294">
        <v>8537</v>
      </c>
      <c r="C8602" s="295">
        <v>149.03977350844195</v>
      </c>
    </row>
    <row r="8603" spans="2:3" x14ac:dyDescent="0.25">
      <c r="B8603" s="294">
        <v>8538</v>
      </c>
      <c r="C8603" s="295">
        <v>101.51490885110665</v>
      </c>
    </row>
    <row r="8604" spans="2:3" x14ac:dyDescent="0.25">
      <c r="B8604" s="294">
        <v>8539</v>
      </c>
      <c r="C8604" s="295">
        <v>105.74351052702596</v>
      </c>
    </row>
    <row r="8605" spans="2:3" x14ac:dyDescent="0.25">
      <c r="B8605" s="294">
        <v>8540</v>
      </c>
      <c r="C8605" s="295">
        <v>118.69905377849172</v>
      </c>
    </row>
    <row r="8606" spans="2:3" x14ac:dyDescent="0.25">
      <c r="B8606" s="294">
        <v>8541</v>
      </c>
      <c r="C8606" s="295">
        <v>112.97679369338854</v>
      </c>
    </row>
    <row r="8607" spans="2:3" x14ac:dyDescent="0.25">
      <c r="B8607" s="294">
        <v>8542</v>
      </c>
      <c r="C8607" s="295">
        <v>177.17400585316557</v>
      </c>
    </row>
    <row r="8608" spans="2:3" x14ac:dyDescent="0.25">
      <c r="B8608" s="294">
        <v>8543</v>
      </c>
      <c r="C8608" s="295">
        <v>155.67270523558904</v>
      </c>
    </row>
    <row r="8609" spans="2:3" x14ac:dyDescent="0.25">
      <c r="B8609" s="294">
        <v>8544</v>
      </c>
      <c r="C8609" s="295">
        <v>185.97542662038691</v>
      </c>
    </row>
    <row r="8610" spans="2:3" x14ac:dyDescent="0.25">
      <c r="B8610" s="294">
        <v>8545</v>
      </c>
      <c r="C8610" s="295">
        <v>172.37280841505242</v>
      </c>
    </row>
    <row r="8611" spans="2:3" x14ac:dyDescent="0.25">
      <c r="B8611" s="294">
        <v>8546</v>
      </c>
      <c r="C8611" s="295">
        <v>109.86644696786124</v>
      </c>
    </row>
    <row r="8612" spans="2:3" x14ac:dyDescent="0.25">
      <c r="B8612" s="294">
        <v>8547</v>
      </c>
      <c r="C8612" s="295">
        <v>127.85392362764514</v>
      </c>
    </row>
    <row r="8613" spans="2:3" x14ac:dyDescent="0.25">
      <c r="B8613" s="294">
        <v>8548</v>
      </c>
      <c r="C8613" s="295">
        <v>104.8852494437283</v>
      </c>
    </row>
    <row r="8614" spans="2:3" x14ac:dyDescent="0.25">
      <c r="B8614" s="294">
        <v>8549</v>
      </c>
      <c r="C8614" s="295">
        <v>104.72939805473928</v>
      </c>
    </row>
    <row r="8615" spans="2:3" x14ac:dyDescent="0.25">
      <c r="B8615" s="294">
        <v>8550</v>
      </c>
      <c r="C8615" s="295">
        <v>168.12453351528822</v>
      </c>
    </row>
    <row r="8616" spans="2:3" x14ac:dyDescent="0.25">
      <c r="B8616" s="294">
        <v>8551</v>
      </c>
      <c r="C8616" s="295">
        <v>88.347072372879609</v>
      </c>
    </row>
    <row r="8617" spans="2:3" x14ac:dyDescent="0.25">
      <c r="B8617" s="294">
        <v>8552</v>
      </c>
      <c r="C8617" s="295">
        <v>143.89649706246124</v>
      </c>
    </row>
    <row r="8618" spans="2:3" x14ac:dyDescent="0.25">
      <c r="B8618" s="294">
        <v>8553</v>
      </c>
      <c r="C8618" s="295">
        <v>85.226923137867345</v>
      </c>
    </row>
    <row r="8619" spans="2:3" x14ac:dyDescent="0.25">
      <c r="B8619" s="294">
        <v>8554</v>
      </c>
      <c r="C8619" s="295">
        <v>164.56104224850554</v>
      </c>
    </row>
    <row r="8620" spans="2:3" x14ac:dyDescent="0.25">
      <c r="B8620" s="294">
        <v>8555</v>
      </c>
      <c r="C8620" s="295">
        <v>150.4294739484701</v>
      </c>
    </row>
    <row r="8621" spans="2:3" x14ac:dyDescent="0.25">
      <c r="B8621" s="294">
        <v>8556</v>
      </c>
      <c r="C8621" s="295">
        <v>128.23258722145729</v>
      </c>
    </row>
    <row r="8622" spans="2:3" x14ac:dyDescent="0.25">
      <c r="B8622" s="294">
        <v>8557</v>
      </c>
      <c r="C8622" s="295">
        <v>126.48965788784136</v>
      </c>
    </row>
    <row r="8623" spans="2:3" x14ac:dyDescent="0.25">
      <c r="B8623" s="294">
        <v>8558</v>
      </c>
      <c r="C8623" s="295">
        <v>94.798436278184582</v>
      </c>
    </row>
    <row r="8624" spans="2:3" x14ac:dyDescent="0.25">
      <c r="B8624" s="294">
        <v>8559</v>
      </c>
      <c r="C8624" s="295">
        <v>110.03952683178498</v>
      </c>
    </row>
    <row r="8625" spans="2:3" x14ac:dyDescent="0.25">
      <c r="B8625" s="294">
        <v>8560</v>
      </c>
      <c r="C8625" s="295">
        <v>94.861769413208521</v>
      </c>
    </row>
    <row r="8626" spans="2:3" x14ac:dyDescent="0.25">
      <c r="B8626" s="294">
        <v>8561</v>
      </c>
      <c r="C8626" s="295">
        <v>87.517701197527344</v>
      </c>
    </row>
    <row r="8627" spans="2:3" x14ac:dyDescent="0.25">
      <c r="B8627" s="294">
        <v>8562</v>
      </c>
      <c r="C8627" s="295">
        <v>85.532280019349059</v>
      </c>
    </row>
    <row r="8628" spans="2:3" x14ac:dyDescent="0.25">
      <c r="B8628" s="294">
        <v>8563</v>
      </c>
      <c r="C8628" s="295">
        <v>120.69915241891145</v>
      </c>
    </row>
    <row r="8629" spans="2:3" x14ac:dyDescent="0.25">
      <c r="B8629" s="294">
        <v>8564</v>
      </c>
      <c r="C8629" s="295">
        <v>116.70430529080767</v>
      </c>
    </row>
    <row r="8630" spans="2:3" x14ac:dyDescent="0.25">
      <c r="B8630" s="294">
        <v>8565</v>
      </c>
      <c r="C8630" s="295">
        <v>101.48833977736827</v>
      </c>
    </row>
    <row r="8631" spans="2:3" x14ac:dyDescent="0.25">
      <c r="B8631" s="294">
        <v>8566</v>
      </c>
      <c r="C8631" s="295">
        <v>134.06854159674816</v>
      </c>
    </row>
    <row r="8632" spans="2:3" x14ac:dyDescent="0.25">
      <c r="B8632" s="294">
        <v>8567</v>
      </c>
      <c r="C8632" s="295">
        <v>111.22714666341082</v>
      </c>
    </row>
    <row r="8633" spans="2:3" x14ac:dyDescent="0.25">
      <c r="B8633" s="294">
        <v>8568</v>
      </c>
      <c r="C8633" s="295">
        <v>99.886717730409686</v>
      </c>
    </row>
    <row r="8634" spans="2:3" x14ac:dyDescent="0.25">
      <c r="B8634" s="294">
        <v>8569</v>
      </c>
      <c r="C8634" s="295">
        <v>178.04449839483271</v>
      </c>
    </row>
    <row r="8635" spans="2:3" x14ac:dyDescent="0.25">
      <c r="B8635" s="294">
        <v>8570</v>
      </c>
      <c r="C8635" s="295">
        <v>93.754499103895597</v>
      </c>
    </row>
    <row r="8636" spans="2:3" x14ac:dyDescent="0.25">
      <c r="B8636" s="294">
        <v>8571</v>
      </c>
      <c r="C8636" s="295">
        <v>129.12421466404831</v>
      </c>
    </row>
    <row r="8637" spans="2:3" x14ac:dyDescent="0.25">
      <c r="B8637" s="294">
        <v>8572</v>
      </c>
      <c r="C8637" s="295">
        <v>89.854172686536174</v>
      </c>
    </row>
    <row r="8638" spans="2:3" x14ac:dyDescent="0.25">
      <c r="B8638" s="294">
        <v>8573</v>
      </c>
      <c r="C8638" s="295">
        <v>163.93193106688801</v>
      </c>
    </row>
    <row r="8639" spans="2:3" x14ac:dyDescent="0.25">
      <c r="B8639" s="294">
        <v>8574</v>
      </c>
      <c r="C8639" s="295">
        <v>140.83094437791971</v>
      </c>
    </row>
    <row r="8640" spans="2:3" x14ac:dyDescent="0.25">
      <c r="B8640" s="294">
        <v>8575</v>
      </c>
      <c r="C8640" s="295">
        <v>118.73683357312396</v>
      </c>
    </row>
    <row r="8641" spans="2:3" x14ac:dyDescent="0.25">
      <c r="B8641" s="294">
        <v>8576</v>
      </c>
      <c r="C8641" s="295">
        <v>156.12472372786303</v>
      </c>
    </row>
    <row r="8642" spans="2:3" x14ac:dyDescent="0.25">
      <c r="B8642" s="294">
        <v>8577</v>
      </c>
      <c r="C8642" s="295">
        <v>103.97450438445392</v>
      </c>
    </row>
    <row r="8643" spans="2:3" x14ac:dyDescent="0.25">
      <c r="B8643" s="294">
        <v>8578</v>
      </c>
      <c r="C8643" s="295">
        <v>112.95502409546586</v>
      </c>
    </row>
    <row r="8644" spans="2:3" x14ac:dyDescent="0.25">
      <c r="B8644" s="294">
        <v>8579</v>
      </c>
      <c r="C8644" s="295">
        <v>92.603914990582467</v>
      </c>
    </row>
    <row r="8645" spans="2:3" x14ac:dyDescent="0.25">
      <c r="B8645" s="294">
        <v>8580</v>
      </c>
      <c r="C8645" s="295">
        <v>157.43554894585469</v>
      </c>
    </row>
    <row r="8646" spans="2:3" x14ac:dyDescent="0.25">
      <c r="B8646" s="294">
        <v>8581</v>
      </c>
      <c r="C8646" s="295">
        <v>82.883096048346673</v>
      </c>
    </row>
    <row r="8647" spans="2:3" x14ac:dyDescent="0.25">
      <c r="B8647" s="294">
        <v>8582</v>
      </c>
      <c r="C8647" s="295">
        <v>89.760762773346769</v>
      </c>
    </row>
    <row r="8648" spans="2:3" x14ac:dyDescent="0.25">
      <c r="B8648" s="294">
        <v>8583</v>
      </c>
      <c r="C8648" s="295">
        <v>110.83429984752414</v>
      </c>
    </row>
    <row r="8649" spans="2:3" x14ac:dyDescent="0.25">
      <c r="B8649" s="294">
        <v>8584</v>
      </c>
      <c r="C8649" s="295">
        <v>135.52062845936098</v>
      </c>
    </row>
    <row r="8650" spans="2:3" x14ac:dyDescent="0.25">
      <c r="B8650" s="294">
        <v>8585</v>
      </c>
      <c r="C8650" s="295">
        <v>148.44068761249252</v>
      </c>
    </row>
    <row r="8651" spans="2:3" x14ac:dyDescent="0.25">
      <c r="B8651" s="294">
        <v>8586</v>
      </c>
      <c r="C8651" s="295">
        <v>130.03386831397614</v>
      </c>
    </row>
    <row r="8652" spans="2:3" x14ac:dyDescent="0.25">
      <c r="B8652" s="294">
        <v>8587</v>
      </c>
      <c r="C8652" s="295">
        <v>84.056849722789408</v>
      </c>
    </row>
    <row r="8653" spans="2:3" x14ac:dyDescent="0.25">
      <c r="B8653" s="294">
        <v>8588</v>
      </c>
      <c r="C8653" s="295">
        <v>85.466102356088641</v>
      </c>
    </row>
    <row r="8654" spans="2:3" x14ac:dyDescent="0.25">
      <c r="B8654" s="294">
        <v>8589</v>
      </c>
      <c r="C8654" s="295">
        <v>109.27359222792694</v>
      </c>
    </row>
    <row r="8655" spans="2:3" x14ac:dyDescent="0.25">
      <c r="B8655" s="294">
        <v>8590</v>
      </c>
      <c r="C8655" s="295">
        <v>106.68439810272015</v>
      </c>
    </row>
    <row r="8656" spans="2:3" x14ac:dyDescent="0.25">
      <c r="B8656" s="294">
        <v>8591</v>
      </c>
      <c r="C8656" s="295">
        <v>105.36811277072125</v>
      </c>
    </row>
    <row r="8657" spans="2:3" x14ac:dyDescent="0.25">
      <c r="B8657" s="294">
        <v>8592</v>
      </c>
      <c r="C8657" s="295">
        <v>133.1902323069217</v>
      </c>
    </row>
    <row r="8658" spans="2:3" x14ac:dyDescent="0.25">
      <c r="B8658" s="294">
        <v>8593</v>
      </c>
      <c r="C8658" s="295">
        <v>103.61728852076013</v>
      </c>
    </row>
    <row r="8659" spans="2:3" x14ac:dyDescent="0.25">
      <c r="B8659" s="294">
        <v>8594</v>
      </c>
      <c r="C8659" s="295">
        <v>86.168635097369815</v>
      </c>
    </row>
    <row r="8660" spans="2:3" x14ac:dyDescent="0.25">
      <c r="B8660" s="294">
        <v>8595</v>
      </c>
      <c r="C8660" s="295">
        <v>152.45135898978722</v>
      </c>
    </row>
    <row r="8661" spans="2:3" x14ac:dyDescent="0.25">
      <c r="B8661" s="294">
        <v>8596</v>
      </c>
      <c r="C8661" s="295">
        <v>102.99110680291946</v>
      </c>
    </row>
    <row r="8662" spans="2:3" x14ac:dyDescent="0.25">
      <c r="B8662" s="294">
        <v>8597</v>
      </c>
      <c r="C8662" s="295">
        <v>162.96265466320895</v>
      </c>
    </row>
    <row r="8663" spans="2:3" x14ac:dyDescent="0.25">
      <c r="B8663" s="294">
        <v>8598</v>
      </c>
      <c r="C8663" s="295">
        <v>120.46826772628999</v>
      </c>
    </row>
    <row r="8664" spans="2:3" x14ac:dyDescent="0.25">
      <c r="B8664" s="294">
        <v>8599</v>
      </c>
      <c r="C8664" s="295">
        <v>163.47470098268008</v>
      </c>
    </row>
    <row r="8665" spans="2:3" x14ac:dyDescent="0.25">
      <c r="B8665" s="294">
        <v>8600</v>
      </c>
      <c r="C8665" s="295">
        <v>107.89794058227577</v>
      </c>
    </row>
    <row r="8666" spans="2:3" x14ac:dyDescent="0.25">
      <c r="B8666" s="294">
        <v>8601</v>
      </c>
      <c r="C8666" s="295">
        <v>83.772572913647906</v>
      </c>
    </row>
    <row r="8667" spans="2:3" x14ac:dyDescent="0.25">
      <c r="B8667" s="294">
        <v>8602</v>
      </c>
      <c r="C8667" s="295">
        <v>175.95864152053724</v>
      </c>
    </row>
    <row r="8668" spans="2:3" x14ac:dyDescent="0.25">
      <c r="B8668" s="294">
        <v>8603</v>
      </c>
      <c r="C8668" s="295">
        <v>215.4470832721592</v>
      </c>
    </row>
    <row r="8669" spans="2:3" x14ac:dyDescent="0.25">
      <c r="B8669" s="294">
        <v>8604</v>
      </c>
      <c r="C8669" s="295">
        <v>113.24837717040597</v>
      </c>
    </row>
    <row r="8670" spans="2:3" x14ac:dyDescent="0.25">
      <c r="B8670" s="294">
        <v>8605</v>
      </c>
      <c r="C8670" s="295">
        <v>96.556004940241479</v>
      </c>
    </row>
    <row r="8671" spans="2:3" x14ac:dyDescent="0.25">
      <c r="B8671" s="294">
        <v>8606</v>
      </c>
      <c r="C8671" s="295">
        <v>151.41898888952403</v>
      </c>
    </row>
    <row r="8672" spans="2:3" x14ac:dyDescent="0.25">
      <c r="B8672" s="294">
        <v>8607</v>
      </c>
      <c r="C8672" s="295">
        <v>126.42945340865593</v>
      </c>
    </row>
    <row r="8673" spans="2:3" x14ac:dyDescent="0.25">
      <c r="B8673" s="294">
        <v>8608</v>
      </c>
      <c r="C8673" s="295">
        <v>120.83318440975478</v>
      </c>
    </row>
    <row r="8674" spans="2:3" x14ac:dyDescent="0.25">
      <c r="B8674" s="294">
        <v>8609</v>
      </c>
      <c r="C8674" s="295">
        <v>176.74994175584044</v>
      </c>
    </row>
    <row r="8675" spans="2:3" x14ac:dyDescent="0.25">
      <c r="B8675" s="294">
        <v>8610</v>
      </c>
      <c r="C8675" s="295">
        <v>163.18014048640384</v>
      </c>
    </row>
    <row r="8676" spans="2:3" x14ac:dyDescent="0.25">
      <c r="B8676" s="294">
        <v>8611</v>
      </c>
      <c r="C8676" s="295">
        <v>154.50154117413294</v>
      </c>
    </row>
    <row r="8677" spans="2:3" x14ac:dyDescent="0.25">
      <c r="B8677" s="294">
        <v>8612</v>
      </c>
      <c r="C8677" s="295">
        <v>163.61251506355191</v>
      </c>
    </row>
    <row r="8678" spans="2:3" x14ac:dyDescent="0.25">
      <c r="B8678" s="294">
        <v>8613</v>
      </c>
      <c r="C8678" s="295">
        <v>109.68581935240243</v>
      </c>
    </row>
    <row r="8679" spans="2:3" x14ac:dyDescent="0.25">
      <c r="B8679" s="294">
        <v>8614</v>
      </c>
      <c r="C8679" s="295">
        <v>185.73130557356257</v>
      </c>
    </row>
    <row r="8680" spans="2:3" x14ac:dyDescent="0.25">
      <c r="B8680" s="294">
        <v>8615</v>
      </c>
      <c r="C8680" s="295">
        <v>185.76879223263438</v>
      </c>
    </row>
    <row r="8681" spans="2:3" x14ac:dyDescent="0.25">
      <c r="B8681" s="294">
        <v>8616</v>
      </c>
      <c r="C8681" s="295">
        <v>114.45146823793806</v>
      </c>
    </row>
    <row r="8682" spans="2:3" x14ac:dyDescent="0.25">
      <c r="B8682" s="294">
        <v>8617</v>
      </c>
      <c r="C8682" s="295">
        <v>103.49393224585202</v>
      </c>
    </row>
    <row r="8683" spans="2:3" x14ac:dyDescent="0.25">
      <c r="B8683" s="294">
        <v>8618</v>
      </c>
      <c r="C8683" s="295">
        <v>155.31364987147691</v>
      </c>
    </row>
    <row r="8684" spans="2:3" x14ac:dyDescent="0.25">
      <c r="B8684" s="294">
        <v>8619</v>
      </c>
      <c r="C8684" s="295">
        <v>145.68025848164612</v>
      </c>
    </row>
    <row r="8685" spans="2:3" x14ac:dyDescent="0.25">
      <c r="B8685" s="294">
        <v>8620</v>
      </c>
      <c r="C8685" s="295">
        <v>134.37096030098465</v>
      </c>
    </row>
    <row r="8686" spans="2:3" x14ac:dyDescent="0.25">
      <c r="B8686" s="294">
        <v>8621</v>
      </c>
      <c r="C8686" s="295">
        <v>186.08383472444956</v>
      </c>
    </row>
    <row r="8687" spans="2:3" x14ac:dyDescent="0.25">
      <c r="B8687" s="294">
        <v>8622</v>
      </c>
      <c r="C8687" s="295">
        <v>180.1428348550765</v>
      </c>
    </row>
    <row r="8688" spans="2:3" x14ac:dyDescent="0.25">
      <c r="B8688" s="294">
        <v>8623</v>
      </c>
      <c r="C8688" s="295">
        <v>118.01114411760091</v>
      </c>
    </row>
    <row r="8689" spans="2:3" x14ac:dyDescent="0.25">
      <c r="B8689" s="294">
        <v>8624</v>
      </c>
      <c r="C8689" s="295">
        <v>117.90220116793056</v>
      </c>
    </row>
    <row r="8690" spans="2:3" x14ac:dyDescent="0.25">
      <c r="B8690" s="294">
        <v>8625</v>
      </c>
      <c r="C8690" s="295">
        <v>156.84043559051798</v>
      </c>
    </row>
    <row r="8691" spans="2:3" x14ac:dyDescent="0.25">
      <c r="B8691" s="294">
        <v>8626</v>
      </c>
      <c r="C8691" s="295">
        <v>107.16196096142549</v>
      </c>
    </row>
    <row r="8692" spans="2:3" x14ac:dyDescent="0.25">
      <c r="B8692" s="294">
        <v>8627</v>
      </c>
      <c r="C8692" s="295">
        <v>88.328095444622292</v>
      </c>
    </row>
    <row r="8693" spans="2:3" x14ac:dyDescent="0.25">
      <c r="B8693" s="294">
        <v>8628</v>
      </c>
      <c r="C8693" s="295">
        <v>152.66240324349747</v>
      </c>
    </row>
    <row r="8694" spans="2:3" x14ac:dyDescent="0.25">
      <c r="B8694" s="294">
        <v>8629</v>
      </c>
      <c r="C8694" s="295">
        <v>146.97498662771773</v>
      </c>
    </row>
    <row r="8695" spans="2:3" x14ac:dyDescent="0.25">
      <c r="B8695" s="294">
        <v>8630</v>
      </c>
      <c r="C8695" s="295">
        <v>146.08965178039492</v>
      </c>
    </row>
    <row r="8696" spans="2:3" x14ac:dyDescent="0.25">
      <c r="B8696" s="294">
        <v>8631</v>
      </c>
      <c r="C8696" s="295">
        <v>106.35460928038736</v>
      </c>
    </row>
    <row r="8697" spans="2:3" x14ac:dyDescent="0.25">
      <c r="B8697" s="294">
        <v>8632</v>
      </c>
      <c r="C8697" s="295">
        <v>93.984159986310459</v>
      </c>
    </row>
    <row r="8698" spans="2:3" x14ac:dyDescent="0.25">
      <c r="B8698" s="294">
        <v>8633</v>
      </c>
      <c r="C8698" s="295">
        <v>171.54901649674883</v>
      </c>
    </row>
    <row r="8699" spans="2:3" x14ac:dyDescent="0.25">
      <c r="B8699" s="294">
        <v>8634</v>
      </c>
      <c r="C8699" s="295">
        <v>109.23161755900524</v>
      </c>
    </row>
    <row r="8700" spans="2:3" x14ac:dyDescent="0.25">
      <c r="B8700" s="294">
        <v>8635</v>
      </c>
      <c r="C8700" s="295">
        <v>77.713861498071338</v>
      </c>
    </row>
    <row r="8701" spans="2:3" x14ac:dyDescent="0.25">
      <c r="B8701" s="294">
        <v>8636</v>
      </c>
      <c r="C8701" s="295">
        <v>87.294899549545036</v>
      </c>
    </row>
    <row r="8702" spans="2:3" x14ac:dyDescent="0.25">
      <c r="B8702" s="294">
        <v>8637</v>
      </c>
      <c r="C8702" s="295">
        <v>119.53498144607093</v>
      </c>
    </row>
    <row r="8703" spans="2:3" x14ac:dyDescent="0.25">
      <c r="B8703" s="294">
        <v>8638</v>
      </c>
      <c r="C8703" s="295">
        <v>153.400495300057</v>
      </c>
    </row>
    <row r="8704" spans="2:3" x14ac:dyDescent="0.25">
      <c r="B8704" s="294">
        <v>8639</v>
      </c>
      <c r="C8704" s="295">
        <v>148.92048571452989</v>
      </c>
    </row>
    <row r="8705" spans="2:3" x14ac:dyDescent="0.25">
      <c r="B8705" s="294">
        <v>8640</v>
      </c>
      <c r="C8705" s="295">
        <v>120.44927372053215</v>
      </c>
    </row>
    <row r="8706" spans="2:3" x14ac:dyDescent="0.25">
      <c r="B8706" s="294">
        <v>8641</v>
      </c>
      <c r="C8706" s="295">
        <v>81.432067893729126</v>
      </c>
    </row>
    <row r="8707" spans="2:3" x14ac:dyDescent="0.25">
      <c r="B8707" s="294">
        <v>8642</v>
      </c>
      <c r="C8707" s="295">
        <v>115.38220004959751</v>
      </c>
    </row>
    <row r="8708" spans="2:3" x14ac:dyDescent="0.25">
      <c r="B8708" s="294">
        <v>8643</v>
      </c>
      <c r="C8708" s="295">
        <v>87.809023129464506</v>
      </c>
    </row>
    <row r="8709" spans="2:3" x14ac:dyDescent="0.25">
      <c r="B8709" s="294">
        <v>8644</v>
      </c>
      <c r="C8709" s="295">
        <v>104.58471597899563</v>
      </c>
    </row>
    <row r="8710" spans="2:3" x14ac:dyDescent="0.25">
      <c r="B8710" s="294">
        <v>8645</v>
      </c>
      <c r="C8710" s="295">
        <v>151.65217981848167</v>
      </c>
    </row>
    <row r="8711" spans="2:3" x14ac:dyDescent="0.25">
      <c r="B8711" s="294">
        <v>8646</v>
      </c>
      <c r="C8711" s="295">
        <v>85.028670273956692</v>
      </c>
    </row>
    <row r="8712" spans="2:3" x14ac:dyDescent="0.25">
      <c r="B8712" s="294">
        <v>8647</v>
      </c>
      <c r="C8712" s="295">
        <v>89.52518490550554</v>
      </c>
    </row>
    <row r="8713" spans="2:3" x14ac:dyDescent="0.25">
      <c r="B8713" s="294">
        <v>8648</v>
      </c>
      <c r="C8713" s="295">
        <v>105.23841897590015</v>
      </c>
    </row>
    <row r="8714" spans="2:3" x14ac:dyDescent="0.25">
      <c r="B8714" s="294">
        <v>8649</v>
      </c>
      <c r="C8714" s="295">
        <v>84.345785897656683</v>
      </c>
    </row>
    <row r="8715" spans="2:3" x14ac:dyDescent="0.25">
      <c r="B8715" s="294">
        <v>8650</v>
      </c>
      <c r="C8715" s="295">
        <v>84.362128592287377</v>
      </c>
    </row>
    <row r="8716" spans="2:3" x14ac:dyDescent="0.25">
      <c r="B8716" s="294">
        <v>8651</v>
      </c>
      <c r="C8716" s="295">
        <v>99.172212776280986</v>
      </c>
    </row>
    <row r="8717" spans="2:3" x14ac:dyDescent="0.25">
      <c r="B8717" s="294">
        <v>8652</v>
      </c>
      <c r="C8717" s="295">
        <v>126.96425030798177</v>
      </c>
    </row>
    <row r="8718" spans="2:3" x14ac:dyDescent="0.25">
      <c r="B8718" s="294">
        <v>8653</v>
      </c>
      <c r="C8718" s="295">
        <v>171.7971620275577</v>
      </c>
    </row>
    <row r="8719" spans="2:3" x14ac:dyDescent="0.25">
      <c r="B8719" s="294">
        <v>8654</v>
      </c>
      <c r="C8719" s="295">
        <v>197.74524720106353</v>
      </c>
    </row>
    <row r="8720" spans="2:3" x14ac:dyDescent="0.25">
      <c r="B8720" s="294">
        <v>8655</v>
      </c>
      <c r="C8720" s="295">
        <v>107.46171143539217</v>
      </c>
    </row>
    <row r="8721" spans="2:3" x14ac:dyDescent="0.25">
      <c r="B8721" s="294">
        <v>8656</v>
      </c>
      <c r="C8721" s="295">
        <v>92.72134132013457</v>
      </c>
    </row>
    <row r="8722" spans="2:3" x14ac:dyDescent="0.25">
      <c r="B8722" s="294">
        <v>8657</v>
      </c>
      <c r="C8722" s="295">
        <v>185.1611208277192</v>
      </c>
    </row>
    <row r="8723" spans="2:3" x14ac:dyDescent="0.25">
      <c r="B8723" s="294">
        <v>8658</v>
      </c>
      <c r="C8723" s="295">
        <v>157.74929373426926</v>
      </c>
    </row>
    <row r="8724" spans="2:3" x14ac:dyDescent="0.25">
      <c r="B8724" s="294">
        <v>8659</v>
      </c>
      <c r="C8724" s="295">
        <v>163.41888749850997</v>
      </c>
    </row>
    <row r="8725" spans="2:3" x14ac:dyDescent="0.25">
      <c r="B8725" s="294">
        <v>8660</v>
      </c>
      <c r="C8725" s="295">
        <v>81.305803722009387</v>
      </c>
    </row>
    <row r="8726" spans="2:3" x14ac:dyDescent="0.25">
      <c r="B8726" s="294">
        <v>8661</v>
      </c>
      <c r="C8726" s="295">
        <v>100.13276612473783</v>
      </c>
    </row>
    <row r="8727" spans="2:3" x14ac:dyDescent="0.25">
      <c r="B8727" s="294">
        <v>8662</v>
      </c>
      <c r="C8727" s="295">
        <v>91.363954043456758</v>
      </c>
    </row>
    <row r="8728" spans="2:3" x14ac:dyDescent="0.25">
      <c r="B8728" s="294">
        <v>8663</v>
      </c>
      <c r="C8728" s="295">
        <v>103.44062396829764</v>
      </c>
    </row>
    <row r="8729" spans="2:3" x14ac:dyDescent="0.25">
      <c r="B8729" s="294">
        <v>8664</v>
      </c>
      <c r="C8729" s="295">
        <v>101.78838651361318</v>
      </c>
    </row>
    <row r="8730" spans="2:3" x14ac:dyDescent="0.25">
      <c r="B8730" s="294">
        <v>8665</v>
      </c>
      <c r="C8730" s="295">
        <v>82.442908582434882</v>
      </c>
    </row>
    <row r="8731" spans="2:3" x14ac:dyDescent="0.25">
      <c r="B8731" s="294">
        <v>8666</v>
      </c>
      <c r="C8731" s="295">
        <v>107.18425701697468</v>
      </c>
    </row>
    <row r="8732" spans="2:3" x14ac:dyDescent="0.25">
      <c r="B8732" s="294">
        <v>8667</v>
      </c>
      <c r="C8732" s="295">
        <v>91.903798077478854</v>
      </c>
    </row>
    <row r="8733" spans="2:3" x14ac:dyDescent="0.25">
      <c r="B8733" s="294">
        <v>8668</v>
      </c>
      <c r="C8733" s="295">
        <v>139.32367546006523</v>
      </c>
    </row>
    <row r="8734" spans="2:3" x14ac:dyDescent="0.25">
      <c r="B8734" s="294">
        <v>8669</v>
      </c>
      <c r="C8734" s="295">
        <v>99.930537642184262</v>
      </c>
    </row>
    <row r="8735" spans="2:3" x14ac:dyDescent="0.25">
      <c r="B8735" s="294">
        <v>8670</v>
      </c>
      <c r="C8735" s="295">
        <v>114.17981845759812</v>
      </c>
    </row>
    <row r="8736" spans="2:3" x14ac:dyDescent="0.25">
      <c r="B8736" s="294">
        <v>8671</v>
      </c>
      <c r="C8736" s="295">
        <v>126.32238552344613</v>
      </c>
    </row>
    <row r="8737" spans="2:3" x14ac:dyDescent="0.25">
      <c r="B8737" s="294">
        <v>8672</v>
      </c>
      <c r="C8737" s="295">
        <v>159.86537587892229</v>
      </c>
    </row>
    <row r="8738" spans="2:3" x14ac:dyDescent="0.25">
      <c r="B8738" s="294">
        <v>8673</v>
      </c>
      <c r="C8738" s="295">
        <v>121.28397199748974</v>
      </c>
    </row>
    <row r="8739" spans="2:3" x14ac:dyDescent="0.25">
      <c r="B8739" s="294">
        <v>8674</v>
      </c>
      <c r="C8739" s="295">
        <v>154.62317647389713</v>
      </c>
    </row>
    <row r="8740" spans="2:3" x14ac:dyDescent="0.25">
      <c r="B8740" s="294">
        <v>8675</v>
      </c>
      <c r="C8740" s="295">
        <v>175.49799954163058</v>
      </c>
    </row>
    <row r="8741" spans="2:3" x14ac:dyDescent="0.25">
      <c r="B8741" s="294">
        <v>8676</v>
      </c>
      <c r="C8741" s="295">
        <v>171.39397391386063</v>
      </c>
    </row>
    <row r="8742" spans="2:3" x14ac:dyDescent="0.25">
      <c r="B8742" s="294">
        <v>8677</v>
      </c>
      <c r="C8742" s="295">
        <v>129.18041072033918</v>
      </c>
    </row>
    <row r="8743" spans="2:3" x14ac:dyDescent="0.25">
      <c r="B8743" s="294">
        <v>8678</v>
      </c>
      <c r="C8743" s="295">
        <v>107.75965739756921</v>
      </c>
    </row>
    <row r="8744" spans="2:3" x14ac:dyDescent="0.25">
      <c r="B8744" s="294">
        <v>8679</v>
      </c>
      <c r="C8744" s="295">
        <v>122.42470691085526</v>
      </c>
    </row>
    <row r="8745" spans="2:3" x14ac:dyDescent="0.25">
      <c r="B8745" s="294">
        <v>8680</v>
      </c>
      <c r="C8745" s="295">
        <v>180.73816304909803</v>
      </c>
    </row>
    <row r="8746" spans="2:3" x14ac:dyDescent="0.25">
      <c r="B8746" s="294">
        <v>8681</v>
      </c>
      <c r="C8746" s="295">
        <v>85.32834581161957</v>
      </c>
    </row>
    <row r="8747" spans="2:3" x14ac:dyDescent="0.25">
      <c r="B8747" s="294">
        <v>8682</v>
      </c>
      <c r="C8747" s="295">
        <v>145.66058835390049</v>
      </c>
    </row>
    <row r="8748" spans="2:3" x14ac:dyDescent="0.25">
      <c r="B8748" s="294">
        <v>8683</v>
      </c>
      <c r="C8748" s="295">
        <v>125.94415186073206</v>
      </c>
    </row>
    <row r="8749" spans="2:3" x14ac:dyDescent="0.25">
      <c r="B8749" s="294">
        <v>8684</v>
      </c>
      <c r="C8749" s="295">
        <v>88.409682040323617</v>
      </c>
    </row>
    <row r="8750" spans="2:3" x14ac:dyDescent="0.25">
      <c r="B8750" s="294">
        <v>8685</v>
      </c>
      <c r="C8750" s="295">
        <v>162.58712792188754</v>
      </c>
    </row>
    <row r="8751" spans="2:3" x14ac:dyDescent="0.25">
      <c r="B8751" s="294">
        <v>8686</v>
      </c>
      <c r="C8751" s="295">
        <v>120.45783627971863</v>
      </c>
    </row>
    <row r="8752" spans="2:3" x14ac:dyDescent="0.25">
      <c r="B8752" s="294">
        <v>8687</v>
      </c>
      <c r="C8752" s="295">
        <v>99.172940469039247</v>
      </c>
    </row>
    <row r="8753" spans="2:3" x14ac:dyDescent="0.25">
      <c r="B8753" s="294">
        <v>8688</v>
      </c>
      <c r="C8753" s="295">
        <v>116.65043864110235</v>
      </c>
    </row>
    <row r="8754" spans="2:3" x14ac:dyDescent="0.25">
      <c r="B8754" s="294">
        <v>8689</v>
      </c>
      <c r="C8754" s="295">
        <v>120.953993541811</v>
      </c>
    </row>
    <row r="8755" spans="2:3" x14ac:dyDescent="0.25">
      <c r="B8755" s="294">
        <v>8690</v>
      </c>
      <c r="C8755" s="295">
        <v>140.25000255596598</v>
      </c>
    </row>
    <row r="8756" spans="2:3" x14ac:dyDescent="0.25">
      <c r="B8756" s="294">
        <v>8691</v>
      </c>
      <c r="C8756" s="295">
        <v>131.74325375951702</v>
      </c>
    </row>
    <row r="8757" spans="2:3" x14ac:dyDescent="0.25">
      <c r="B8757" s="294">
        <v>8692</v>
      </c>
      <c r="C8757" s="295">
        <v>124.03263015165729</v>
      </c>
    </row>
    <row r="8758" spans="2:3" x14ac:dyDescent="0.25">
      <c r="B8758" s="294">
        <v>8693</v>
      </c>
      <c r="C8758" s="295">
        <v>103.43908969050956</v>
      </c>
    </row>
    <row r="8759" spans="2:3" x14ac:dyDescent="0.25">
      <c r="B8759" s="294">
        <v>8694</v>
      </c>
      <c r="C8759" s="295">
        <v>114.88923050367788</v>
      </c>
    </row>
    <row r="8760" spans="2:3" x14ac:dyDescent="0.25">
      <c r="B8760" s="294">
        <v>8695</v>
      </c>
      <c r="C8760" s="295">
        <v>113.59842852720463</v>
      </c>
    </row>
    <row r="8761" spans="2:3" x14ac:dyDescent="0.25">
      <c r="B8761" s="294">
        <v>8696</v>
      </c>
      <c r="C8761" s="295">
        <v>118.93691304756429</v>
      </c>
    </row>
    <row r="8762" spans="2:3" x14ac:dyDescent="0.25">
      <c r="B8762" s="294">
        <v>8697</v>
      </c>
      <c r="C8762" s="295">
        <v>154.85446952564396</v>
      </c>
    </row>
    <row r="8763" spans="2:3" x14ac:dyDescent="0.25">
      <c r="B8763" s="294">
        <v>8698</v>
      </c>
      <c r="C8763" s="295">
        <v>155.68766328066133</v>
      </c>
    </row>
    <row r="8764" spans="2:3" x14ac:dyDescent="0.25">
      <c r="B8764" s="294">
        <v>8699</v>
      </c>
      <c r="C8764" s="295">
        <v>149.29865679289696</v>
      </c>
    </row>
    <row r="8765" spans="2:3" x14ac:dyDescent="0.25">
      <c r="B8765" s="294">
        <v>8700</v>
      </c>
      <c r="C8765" s="295">
        <v>138.5295209950562</v>
      </c>
    </row>
    <row r="8766" spans="2:3" x14ac:dyDescent="0.25">
      <c r="B8766" s="294">
        <v>8701</v>
      </c>
      <c r="C8766" s="295">
        <v>213.00535751139961</v>
      </c>
    </row>
    <row r="8767" spans="2:3" x14ac:dyDescent="0.25">
      <c r="B8767" s="294">
        <v>8702</v>
      </c>
      <c r="C8767" s="295">
        <v>137.06098244302436</v>
      </c>
    </row>
    <row r="8768" spans="2:3" x14ac:dyDescent="0.25">
      <c r="B8768" s="294">
        <v>8703</v>
      </c>
      <c r="C8768" s="295">
        <v>136.29268750709758</v>
      </c>
    </row>
    <row r="8769" spans="2:3" x14ac:dyDescent="0.25">
      <c r="B8769" s="294">
        <v>8704</v>
      </c>
      <c r="C8769" s="295">
        <v>124.50976631938912</v>
      </c>
    </row>
    <row r="8770" spans="2:3" x14ac:dyDescent="0.25">
      <c r="B8770" s="294">
        <v>8705</v>
      </c>
      <c r="C8770" s="295">
        <v>102.92198647040212</v>
      </c>
    </row>
    <row r="8771" spans="2:3" x14ac:dyDescent="0.25">
      <c r="B8771" s="294">
        <v>8706</v>
      </c>
      <c r="C8771" s="295">
        <v>107.51067136477822</v>
      </c>
    </row>
    <row r="8772" spans="2:3" x14ac:dyDescent="0.25">
      <c r="B8772" s="294">
        <v>8707</v>
      </c>
      <c r="C8772" s="295">
        <v>158.67393621352522</v>
      </c>
    </row>
    <row r="8773" spans="2:3" x14ac:dyDescent="0.25">
      <c r="B8773" s="294">
        <v>8708</v>
      </c>
      <c r="C8773" s="295">
        <v>118.91459447669359</v>
      </c>
    </row>
    <row r="8774" spans="2:3" x14ac:dyDescent="0.25">
      <c r="B8774" s="294">
        <v>8709</v>
      </c>
      <c r="C8774" s="295">
        <v>160.13181629734851</v>
      </c>
    </row>
    <row r="8775" spans="2:3" x14ac:dyDescent="0.25">
      <c r="B8775" s="294">
        <v>8710</v>
      </c>
      <c r="C8775" s="295">
        <v>106.69742968823218</v>
      </c>
    </row>
    <row r="8776" spans="2:3" x14ac:dyDescent="0.25">
      <c r="B8776" s="294">
        <v>8711</v>
      </c>
      <c r="C8776" s="295">
        <v>159.28914689869052</v>
      </c>
    </row>
    <row r="8777" spans="2:3" x14ac:dyDescent="0.25">
      <c r="B8777" s="294">
        <v>8712</v>
      </c>
      <c r="C8777" s="295">
        <v>173.68029640025841</v>
      </c>
    </row>
    <row r="8778" spans="2:3" x14ac:dyDescent="0.25">
      <c r="B8778" s="294">
        <v>8713</v>
      </c>
      <c r="C8778" s="295">
        <v>187.3909419381479</v>
      </c>
    </row>
    <row r="8779" spans="2:3" x14ac:dyDescent="0.25">
      <c r="B8779" s="294">
        <v>8714</v>
      </c>
      <c r="C8779" s="295">
        <v>80.848596446989035</v>
      </c>
    </row>
    <row r="8780" spans="2:3" x14ac:dyDescent="0.25">
      <c r="B8780" s="294">
        <v>8715</v>
      </c>
      <c r="C8780" s="295">
        <v>69.334839173557498</v>
      </c>
    </row>
    <row r="8781" spans="2:3" x14ac:dyDescent="0.25">
      <c r="B8781" s="294">
        <v>8716</v>
      </c>
      <c r="C8781" s="295">
        <v>157.25651376722749</v>
      </c>
    </row>
    <row r="8782" spans="2:3" x14ac:dyDescent="0.25">
      <c r="B8782" s="294">
        <v>8717</v>
      </c>
      <c r="C8782" s="295">
        <v>144.06957927978112</v>
      </c>
    </row>
    <row r="8783" spans="2:3" x14ac:dyDescent="0.25">
      <c r="B8783" s="294">
        <v>8718</v>
      </c>
      <c r="C8783" s="295">
        <v>82.790279217789248</v>
      </c>
    </row>
    <row r="8784" spans="2:3" x14ac:dyDescent="0.25">
      <c r="B8784" s="294">
        <v>8719</v>
      </c>
      <c r="C8784" s="295">
        <v>119.7175982968003</v>
      </c>
    </row>
    <row r="8785" spans="2:3" x14ac:dyDescent="0.25">
      <c r="B8785" s="294">
        <v>8720</v>
      </c>
      <c r="C8785" s="295">
        <v>138.45843339855267</v>
      </c>
    </row>
    <row r="8786" spans="2:3" x14ac:dyDescent="0.25">
      <c r="B8786" s="294">
        <v>8721</v>
      </c>
      <c r="C8786" s="295">
        <v>122.02602066466048</v>
      </c>
    </row>
    <row r="8787" spans="2:3" x14ac:dyDescent="0.25">
      <c r="B8787" s="294">
        <v>8722</v>
      </c>
      <c r="C8787" s="295">
        <v>132.2056240110025</v>
      </c>
    </row>
    <row r="8788" spans="2:3" x14ac:dyDescent="0.25">
      <c r="B8788" s="294">
        <v>8723</v>
      </c>
      <c r="C8788" s="295">
        <v>175.69462757411955</v>
      </c>
    </row>
    <row r="8789" spans="2:3" x14ac:dyDescent="0.25">
      <c r="B8789" s="294">
        <v>8724</v>
      </c>
      <c r="C8789" s="295">
        <v>92.7621689752892</v>
      </c>
    </row>
    <row r="8790" spans="2:3" x14ac:dyDescent="0.25">
      <c r="B8790" s="294">
        <v>8725</v>
      </c>
      <c r="C8790" s="295">
        <v>142.26769792207762</v>
      </c>
    </row>
    <row r="8791" spans="2:3" x14ac:dyDescent="0.25">
      <c r="B8791" s="294">
        <v>8726</v>
      </c>
      <c r="C8791" s="295">
        <v>170.74322140847107</v>
      </c>
    </row>
    <row r="8792" spans="2:3" x14ac:dyDescent="0.25">
      <c r="B8792" s="294">
        <v>8727</v>
      </c>
      <c r="C8792" s="295">
        <v>99.922896013750474</v>
      </c>
    </row>
    <row r="8793" spans="2:3" x14ac:dyDescent="0.25">
      <c r="B8793" s="294">
        <v>8728</v>
      </c>
      <c r="C8793" s="295">
        <v>152.39964364072449</v>
      </c>
    </row>
    <row r="8794" spans="2:3" x14ac:dyDescent="0.25">
      <c r="B8794" s="294">
        <v>8729</v>
      </c>
      <c r="C8794" s="295">
        <v>164.20637322750895</v>
      </c>
    </row>
    <row r="8795" spans="2:3" x14ac:dyDescent="0.25">
      <c r="B8795" s="294">
        <v>8730</v>
      </c>
      <c r="C8795" s="295">
        <v>119.63129417623048</v>
      </c>
    </row>
    <row r="8796" spans="2:3" x14ac:dyDescent="0.25">
      <c r="B8796" s="294">
        <v>8731</v>
      </c>
      <c r="C8796" s="295">
        <v>103.38602587397912</v>
      </c>
    </row>
    <row r="8797" spans="2:3" x14ac:dyDescent="0.25">
      <c r="B8797" s="294">
        <v>8732</v>
      </c>
      <c r="C8797" s="295">
        <v>134.33383053263788</v>
      </c>
    </row>
    <row r="8798" spans="2:3" x14ac:dyDescent="0.25">
      <c r="B8798" s="294">
        <v>8733</v>
      </c>
      <c r="C8798" s="295">
        <v>119.80269457366359</v>
      </c>
    </row>
    <row r="8799" spans="2:3" x14ac:dyDescent="0.25">
      <c r="B8799" s="294">
        <v>8734</v>
      </c>
      <c r="C8799" s="295">
        <v>95.051248491907955</v>
      </c>
    </row>
    <row r="8800" spans="2:3" x14ac:dyDescent="0.25">
      <c r="B8800" s="294">
        <v>8735</v>
      </c>
      <c r="C8800" s="295">
        <v>98.622199755458155</v>
      </c>
    </row>
    <row r="8801" spans="2:3" x14ac:dyDescent="0.25">
      <c r="B8801" s="294">
        <v>8736</v>
      </c>
      <c r="C8801" s="295">
        <v>151.5847623254748</v>
      </c>
    </row>
    <row r="8802" spans="2:3" x14ac:dyDescent="0.25">
      <c r="B8802" s="294">
        <v>8737</v>
      </c>
      <c r="C8802" s="295">
        <v>130.84232737856655</v>
      </c>
    </row>
    <row r="8803" spans="2:3" x14ac:dyDescent="0.25">
      <c r="B8803" s="294">
        <v>8738</v>
      </c>
      <c r="C8803" s="295">
        <v>169.12705322872145</v>
      </c>
    </row>
    <row r="8804" spans="2:3" x14ac:dyDescent="0.25">
      <c r="B8804" s="294">
        <v>8739</v>
      </c>
      <c r="C8804" s="295">
        <v>171.99368138603919</v>
      </c>
    </row>
    <row r="8805" spans="2:3" x14ac:dyDescent="0.25">
      <c r="B8805" s="294">
        <v>8740</v>
      </c>
      <c r="C8805" s="295">
        <v>84.714585376326937</v>
      </c>
    </row>
    <row r="8806" spans="2:3" x14ac:dyDescent="0.25">
      <c r="B8806" s="294">
        <v>8741</v>
      </c>
      <c r="C8806" s="295">
        <v>146.7532447788916</v>
      </c>
    </row>
    <row r="8807" spans="2:3" x14ac:dyDescent="0.25">
      <c r="B8807" s="294">
        <v>8742</v>
      </c>
      <c r="C8807" s="295">
        <v>138.75381753357794</v>
      </c>
    </row>
    <row r="8808" spans="2:3" x14ac:dyDescent="0.25">
      <c r="B8808" s="294">
        <v>8743</v>
      </c>
      <c r="C8808" s="295">
        <v>174.5236413431642</v>
      </c>
    </row>
    <row r="8809" spans="2:3" x14ac:dyDescent="0.25">
      <c r="B8809" s="294">
        <v>8744</v>
      </c>
      <c r="C8809" s="295">
        <v>114.31590477812557</v>
      </c>
    </row>
    <row r="8810" spans="2:3" x14ac:dyDescent="0.25">
      <c r="B8810" s="294">
        <v>8745</v>
      </c>
      <c r="C8810" s="295">
        <v>139.91627157979963</v>
      </c>
    </row>
    <row r="8811" spans="2:3" x14ac:dyDescent="0.25">
      <c r="B8811" s="294">
        <v>8746</v>
      </c>
      <c r="C8811" s="295">
        <v>94.421134856653595</v>
      </c>
    </row>
    <row r="8812" spans="2:3" x14ac:dyDescent="0.25">
      <c r="B8812" s="294">
        <v>8747</v>
      </c>
      <c r="C8812" s="295">
        <v>92.62034212078521</v>
      </c>
    </row>
    <row r="8813" spans="2:3" x14ac:dyDescent="0.25">
      <c r="B8813" s="294">
        <v>8748</v>
      </c>
      <c r="C8813" s="295">
        <v>117.58749743396854</v>
      </c>
    </row>
    <row r="8814" spans="2:3" x14ac:dyDescent="0.25">
      <c r="B8814" s="294">
        <v>8749</v>
      </c>
      <c r="C8814" s="295">
        <v>135.50986785361204</v>
      </c>
    </row>
    <row r="8815" spans="2:3" x14ac:dyDescent="0.25">
      <c r="B8815" s="294">
        <v>8750</v>
      </c>
      <c r="C8815" s="295">
        <v>105.23358893207924</v>
      </c>
    </row>
    <row r="8816" spans="2:3" x14ac:dyDescent="0.25">
      <c r="B8816" s="294">
        <v>8751</v>
      </c>
      <c r="C8816" s="295">
        <v>181.55267132506157</v>
      </c>
    </row>
    <row r="8817" spans="2:3" x14ac:dyDescent="0.25">
      <c r="B8817" s="294">
        <v>8752</v>
      </c>
      <c r="C8817" s="295">
        <v>86.692928924908131</v>
      </c>
    </row>
    <row r="8818" spans="2:3" x14ac:dyDescent="0.25">
      <c r="B8818" s="294">
        <v>8753</v>
      </c>
      <c r="C8818" s="295">
        <v>89.125582838024528</v>
      </c>
    </row>
    <row r="8819" spans="2:3" x14ac:dyDescent="0.25">
      <c r="B8819" s="294">
        <v>8754</v>
      </c>
      <c r="C8819" s="295">
        <v>139.2155126229959</v>
      </c>
    </row>
    <row r="8820" spans="2:3" x14ac:dyDescent="0.25">
      <c r="B8820" s="294">
        <v>8755</v>
      </c>
      <c r="C8820" s="295">
        <v>133.16924139775605</v>
      </c>
    </row>
    <row r="8821" spans="2:3" x14ac:dyDescent="0.25">
      <c r="B8821" s="294">
        <v>8756</v>
      </c>
      <c r="C8821" s="295">
        <v>115.95136955192604</v>
      </c>
    </row>
    <row r="8822" spans="2:3" x14ac:dyDescent="0.25">
      <c r="B8822" s="294">
        <v>8757</v>
      </c>
      <c r="C8822" s="295">
        <v>154.83010814416178</v>
      </c>
    </row>
    <row r="8823" spans="2:3" x14ac:dyDescent="0.25">
      <c r="B8823" s="294">
        <v>8758</v>
      </c>
      <c r="C8823" s="295">
        <v>162.20302345562345</v>
      </c>
    </row>
    <row r="8824" spans="2:3" x14ac:dyDescent="0.25">
      <c r="B8824" s="294">
        <v>8759</v>
      </c>
      <c r="C8824" s="295">
        <v>115.46478463178975</v>
      </c>
    </row>
    <row r="8825" spans="2:3" x14ac:dyDescent="0.25">
      <c r="B8825" s="294">
        <v>8760</v>
      </c>
      <c r="C8825" s="295">
        <v>123.63291623531401</v>
      </c>
    </row>
    <row r="8826" spans="2:3" x14ac:dyDescent="0.25">
      <c r="B8826" s="294">
        <v>8761</v>
      </c>
      <c r="C8826" s="295">
        <v>134.75101813906474</v>
      </c>
    </row>
    <row r="8827" spans="2:3" x14ac:dyDescent="0.25">
      <c r="B8827" s="294">
        <v>8762</v>
      </c>
      <c r="C8827" s="295">
        <v>100.41450652101278</v>
      </c>
    </row>
    <row r="8828" spans="2:3" x14ac:dyDescent="0.25">
      <c r="B8828" s="294">
        <v>8763</v>
      </c>
      <c r="C8828" s="295">
        <v>143.04295102432167</v>
      </c>
    </row>
    <row r="8829" spans="2:3" x14ac:dyDescent="0.25">
      <c r="B8829" s="294">
        <v>8764</v>
      </c>
      <c r="C8829" s="295">
        <v>115.67176166400731</v>
      </c>
    </row>
    <row r="8830" spans="2:3" x14ac:dyDescent="0.25">
      <c r="B8830" s="294">
        <v>8765</v>
      </c>
      <c r="C8830" s="295">
        <v>103.31138733426572</v>
      </c>
    </row>
    <row r="8831" spans="2:3" x14ac:dyDescent="0.25">
      <c r="B8831" s="294">
        <v>8766</v>
      </c>
      <c r="C8831" s="295">
        <v>137.09975679141627</v>
      </c>
    </row>
    <row r="8832" spans="2:3" x14ac:dyDescent="0.25">
      <c r="B8832" s="294">
        <v>8767</v>
      </c>
      <c r="C8832" s="295">
        <v>177.22552143386949</v>
      </c>
    </row>
    <row r="8833" spans="2:3" x14ac:dyDescent="0.25">
      <c r="B8833" s="294">
        <v>8768</v>
      </c>
      <c r="C8833" s="295">
        <v>154.37844017311062</v>
      </c>
    </row>
    <row r="8834" spans="2:3" x14ac:dyDescent="0.25">
      <c r="B8834" s="294">
        <v>8769</v>
      </c>
      <c r="C8834" s="295">
        <v>135.83336475334875</v>
      </c>
    </row>
    <row r="8835" spans="2:3" x14ac:dyDescent="0.25">
      <c r="B8835" s="294">
        <v>8770</v>
      </c>
      <c r="C8835" s="295">
        <v>114.64408545408708</v>
      </c>
    </row>
    <row r="8836" spans="2:3" x14ac:dyDescent="0.25">
      <c r="B8836" s="294">
        <v>8771</v>
      </c>
      <c r="C8836" s="295">
        <v>118.63864010658692</v>
      </c>
    </row>
    <row r="8837" spans="2:3" x14ac:dyDescent="0.25">
      <c r="B8837" s="294">
        <v>8772</v>
      </c>
      <c r="C8837" s="295">
        <v>137.4406667897984</v>
      </c>
    </row>
    <row r="8838" spans="2:3" x14ac:dyDescent="0.25">
      <c r="B8838" s="294">
        <v>8773</v>
      </c>
      <c r="C8838" s="295">
        <v>83.675321630422715</v>
      </c>
    </row>
    <row r="8839" spans="2:3" x14ac:dyDescent="0.25">
      <c r="B8839" s="294">
        <v>8774</v>
      </c>
      <c r="C8839" s="295">
        <v>139.14977345892271</v>
      </c>
    </row>
    <row r="8840" spans="2:3" x14ac:dyDescent="0.25">
      <c r="B8840" s="294">
        <v>8775</v>
      </c>
      <c r="C8840" s="295">
        <v>98.589366486422193</v>
      </c>
    </row>
    <row r="8841" spans="2:3" x14ac:dyDescent="0.25">
      <c r="B8841" s="294">
        <v>8776</v>
      </c>
      <c r="C8841" s="295">
        <v>154.26352606787208</v>
      </c>
    </row>
    <row r="8842" spans="2:3" x14ac:dyDescent="0.25">
      <c r="B8842" s="294">
        <v>8777</v>
      </c>
      <c r="C8842" s="295">
        <v>133.55646222003037</v>
      </c>
    </row>
    <row r="8843" spans="2:3" x14ac:dyDescent="0.25">
      <c r="B8843" s="294">
        <v>8778</v>
      </c>
      <c r="C8843" s="295">
        <v>103.389173079222</v>
      </c>
    </row>
    <row r="8844" spans="2:3" x14ac:dyDescent="0.25">
      <c r="B8844" s="294">
        <v>8779</v>
      </c>
      <c r="C8844" s="295">
        <v>125.72392565650172</v>
      </c>
    </row>
    <row r="8845" spans="2:3" x14ac:dyDescent="0.25">
      <c r="B8845" s="294">
        <v>8780</v>
      </c>
      <c r="C8845" s="295">
        <v>101.76329727429533</v>
      </c>
    </row>
    <row r="8846" spans="2:3" x14ac:dyDescent="0.25">
      <c r="B8846" s="294">
        <v>8781</v>
      </c>
      <c r="C8846" s="295">
        <v>94.626484766702248</v>
      </c>
    </row>
    <row r="8847" spans="2:3" x14ac:dyDescent="0.25">
      <c r="B8847" s="294">
        <v>8782</v>
      </c>
      <c r="C8847" s="295">
        <v>129.48172810108039</v>
      </c>
    </row>
    <row r="8848" spans="2:3" x14ac:dyDescent="0.25">
      <c r="B8848" s="294">
        <v>8783</v>
      </c>
      <c r="C8848" s="295">
        <v>166.23273717459307</v>
      </c>
    </row>
    <row r="8849" spans="2:3" x14ac:dyDescent="0.25">
      <c r="B8849" s="294">
        <v>8784</v>
      </c>
      <c r="C8849" s="295">
        <v>130.92076042332474</v>
      </c>
    </row>
    <row r="8850" spans="2:3" x14ac:dyDescent="0.25">
      <c r="B8850" s="294">
        <v>8785</v>
      </c>
      <c r="C8850" s="295">
        <v>166.09568452468932</v>
      </c>
    </row>
    <row r="8851" spans="2:3" x14ac:dyDescent="0.25">
      <c r="B8851" s="294">
        <v>8786</v>
      </c>
      <c r="C8851" s="295">
        <v>176.64514275235862</v>
      </c>
    </row>
    <row r="8852" spans="2:3" x14ac:dyDescent="0.25">
      <c r="B8852" s="294">
        <v>8787</v>
      </c>
      <c r="C8852" s="295">
        <v>153.38190138016807</v>
      </c>
    </row>
    <row r="8853" spans="2:3" x14ac:dyDescent="0.25">
      <c r="B8853" s="294">
        <v>8788</v>
      </c>
      <c r="C8853" s="295">
        <v>91.598352481254906</v>
      </c>
    </row>
    <row r="8854" spans="2:3" x14ac:dyDescent="0.25">
      <c r="B8854" s="294">
        <v>8789</v>
      </c>
      <c r="C8854" s="295">
        <v>84.704115598224391</v>
      </c>
    </row>
    <row r="8855" spans="2:3" x14ac:dyDescent="0.25">
      <c r="B8855" s="294">
        <v>8790</v>
      </c>
      <c r="C8855" s="295">
        <v>141.29372763260852</v>
      </c>
    </row>
    <row r="8856" spans="2:3" x14ac:dyDescent="0.25">
      <c r="B8856" s="294">
        <v>8791</v>
      </c>
      <c r="C8856" s="295">
        <v>118.55217590738209</v>
      </c>
    </row>
    <row r="8857" spans="2:3" x14ac:dyDescent="0.25">
      <c r="B8857" s="294">
        <v>8792</v>
      </c>
      <c r="C8857" s="295">
        <v>167.20223450660751</v>
      </c>
    </row>
    <row r="8858" spans="2:3" x14ac:dyDescent="0.25">
      <c r="B8858" s="294">
        <v>8793</v>
      </c>
      <c r="C8858" s="295">
        <v>75.342941099887327</v>
      </c>
    </row>
    <row r="8859" spans="2:3" x14ac:dyDescent="0.25">
      <c r="B8859" s="294">
        <v>8794</v>
      </c>
      <c r="C8859" s="295">
        <v>126.93617965713889</v>
      </c>
    </row>
    <row r="8860" spans="2:3" x14ac:dyDescent="0.25">
      <c r="B8860" s="294">
        <v>8795</v>
      </c>
      <c r="C8860" s="295">
        <v>186.76294836976541</v>
      </c>
    </row>
    <row r="8861" spans="2:3" x14ac:dyDescent="0.25">
      <c r="B8861" s="294">
        <v>8796</v>
      </c>
      <c r="C8861" s="295">
        <v>147.32998422413573</v>
      </c>
    </row>
    <row r="8862" spans="2:3" x14ac:dyDescent="0.25">
      <c r="B8862" s="294">
        <v>8797</v>
      </c>
      <c r="C8862" s="295">
        <v>169.13653537583426</v>
      </c>
    </row>
    <row r="8863" spans="2:3" x14ac:dyDescent="0.25">
      <c r="B8863" s="294">
        <v>8798</v>
      </c>
      <c r="C8863" s="295">
        <v>81.467892296430961</v>
      </c>
    </row>
    <row r="8864" spans="2:3" x14ac:dyDescent="0.25">
      <c r="B8864" s="294">
        <v>8799</v>
      </c>
      <c r="C8864" s="295">
        <v>145.01959060135471</v>
      </c>
    </row>
    <row r="8865" spans="2:3" x14ac:dyDescent="0.25">
      <c r="B8865" s="294">
        <v>8800</v>
      </c>
      <c r="C8865" s="295">
        <v>106.56427186008072</v>
      </c>
    </row>
    <row r="8866" spans="2:3" x14ac:dyDescent="0.25">
      <c r="B8866" s="294">
        <v>8801</v>
      </c>
      <c r="C8866" s="295">
        <v>108.96818030465579</v>
      </c>
    </row>
    <row r="8867" spans="2:3" x14ac:dyDescent="0.25">
      <c r="B8867" s="294">
        <v>8802</v>
      </c>
      <c r="C8867" s="295">
        <v>111.04266956635905</v>
      </c>
    </row>
    <row r="8868" spans="2:3" x14ac:dyDescent="0.25">
      <c r="B8868" s="294">
        <v>8803</v>
      </c>
      <c r="C8868" s="295">
        <v>180.82576140152324</v>
      </c>
    </row>
    <row r="8869" spans="2:3" x14ac:dyDescent="0.25">
      <c r="B8869" s="294">
        <v>8804</v>
      </c>
      <c r="C8869" s="295">
        <v>119.18969179868874</v>
      </c>
    </row>
    <row r="8870" spans="2:3" x14ac:dyDescent="0.25">
      <c r="B8870" s="294">
        <v>8805</v>
      </c>
      <c r="C8870" s="295">
        <v>80.026291436421104</v>
      </c>
    </row>
    <row r="8871" spans="2:3" x14ac:dyDescent="0.25">
      <c r="B8871" s="294">
        <v>8806</v>
      </c>
      <c r="C8871" s="295">
        <v>138.3174994635543</v>
      </c>
    </row>
    <row r="8872" spans="2:3" x14ac:dyDescent="0.25">
      <c r="B8872" s="294">
        <v>8807</v>
      </c>
      <c r="C8872" s="295">
        <v>157.35988240726834</v>
      </c>
    </row>
    <row r="8873" spans="2:3" x14ac:dyDescent="0.25">
      <c r="B8873" s="294">
        <v>8808</v>
      </c>
      <c r="C8873" s="295">
        <v>159.18505413749097</v>
      </c>
    </row>
    <row r="8874" spans="2:3" x14ac:dyDescent="0.25">
      <c r="B8874" s="294">
        <v>8809</v>
      </c>
      <c r="C8874" s="295">
        <v>117.49012802507332</v>
      </c>
    </row>
    <row r="8875" spans="2:3" x14ac:dyDescent="0.25">
      <c r="B8875" s="294">
        <v>8810</v>
      </c>
      <c r="C8875" s="295">
        <v>151.82800332550946</v>
      </c>
    </row>
    <row r="8876" spans="2:3" x14ac:dyDescent="0.25">
      <c r="B8876" s="294">
        <v>8811</v>
      </c>
      <c r="C8876" s="295">
        <v>147.10579970943019</v>
      </c>
    </row>
    <row r="8877" spans="2:3" x14ac:dyDescent="0.25">
      <c r="B8877" s="294">
        <v>8812</v>
      </c>
      <c r="C8877" s="295">
        <v>161.09083709979461</v>
      </c>
    </row>
    <row r="8878" spans="2:3" x14ac:dyDescent="0.25">
      <c r="B8878" s="294">
        <v>8813</v>
      </c>
      <c r="C8878" s="295">
        <v>123.38818191399716</v>
      </c>
    </row>
    <row r="8879" spans="2:3" x14ac:dyDescent="0.25">
      <c r="B8879" s="294">
        <v>8814</v>
      </c>
      <c r="C8879" s="295">
        <v>91.237216410693932</v>
      </c>
    </row>
    <row r="8880" spans="2:3" x14ac:dyDescent="0.25">
      <c r="B8880" s="294">
        <v>8815</v>
      </c>
      <c r="C8880" s="295">
        <v>93.253686738016071</v>
      </c>
    </row>
    <row r="8881" spans="2:3" x14ac:dyDescent="0.25">
      <c r="B8881" s="294">
        <v>8816</v>
      </c>
      <c r="C8881" s="295">
        <v>121.67361714148799</v>
      </c>
    </row>
    <row r="8882" spans="2:3" x14ac:dyDescent="0.25">
      <c r="B8882" s="294">
        <v>8817</v>
      </c>
      <c r="C8882" s="295">
        <v>91.076431705167565</v>
      </c>
    </row>
    <row r="8883" spans="2:3" x14ac:dyDescent="0.25">
      <c r="B8883" s="294">
        <v>8818</v>
      </c>
      <c r="C8883" s="295">
        <v>93.772273573095447</v>
      </c>
    </row>
    <row r="8884" spans="2:3" x14ac:dyDescent="0.25">
      <c r="B8884" s="294">
        <v>8819</v>
      </c>
      <c r="C8884" s="295">
        <v>154.24627157677722</v>
      </c>
    </row>
    <row r="8885" spans="2:3" x14ac:dyDescent="0.25">
      <c r="B8885" s="294">
        <v>8820</v>
      </c>
      <c r="C8885" s="295">
        <v>98.794694908076792</v>
      </c>
    </row>
    <row r="8886" spans="2:3" x14ac:dyDescent="0.25">
      <c r="B8886" s="294">
        <v>8821</v>
      </c>
      <c r="C8886" s="295">
        <v>161.6230003424175</v>
      </c>
    </row>
    <row r="8887" spans="2:3" x14ac:dyDescent="0.25">
      <c r="B8887" s="294">
        <v>8822</v>
      </c>
      <c r="C8887" s="295">
        <v>109.51942098306205</v>
      </c>
    </row>
    <row r="8888" spans="2:3" x14ac:dyDescent="0.25">
      <c r="B8888" s="294">
        <v>8823</v>
      </c>
      <c r="C8888" s="295">
        <v>105.14075062269995</v>
      </c>
    </row>
    <row r="8889" spans="2:3" x14ac:dyDescent="0.25">
      <c r="B8889" s="294">
        <v>8824</v>
      </c>
      <c r="C8889" s="295">
        <v>217.38226746505194</v>
      </c>
    </row>
    <row r="8890" spans="2:3" x14ac:dyDescent="0.25">
      <c r="B8890" s="294">
        <v>8825</v>
      </c>
      <c r="C8890" s="295">
        <v>104.1226677499178</v>
      </c>
    </row>
    <row r="8891" spans="2:3" x14ac:dyDescent="0.25">
      <c r="B8891" s="294">
        <v>8826</v>
      </c>
      <c r="C8891" s="295">
        <v>163.11504508469244</v>
      </c>
    </row>
    <row r="8892" spans="2:3" x14ac:dyDescent="0.25">
      <c r="B8892" s="294">
        <v>8827</v>
      </c>
      <c r="C8892" s="295">
        <v>80.417116383347661</v>
      </c>
    </row>
    <row r="8893" spans="2:3" x14ac:dyDescent="0.25">
      <c r="B8893" s="294">
        <v>8828</v>
      </c>
      <c r="C8893" s="295">
        <v>164.88809422973213</v>
      </c>
    </row>
    <row r="8894" spans="2:3" x14ac:dyDescent="0.25">
      <c r="B8894" s="294">
        <v>8829</v>
      </c>
      <c r="C8894" s="295">
        <v>118.86538925204187</v>
      </c>
    </row>
    <row r="8895" spans="2:3" x14ac:dyDescent="0.25">
      <c r="B8895" s="294">
        <v>8830</v>
      </c>
      <c r="C8895" s="295">
        <v>145.76889832291636</v>
      </c>
    </row>
    <row r="8896" spans="2:3" x14ac:dyDescent="0.25">
      <c r="B8896" s="294">
        <v>8831</v>
      </c>
      <c r="C8896" s="295">
        <v>165.51304537703146</v>
      </c>
    </row>
    <row r="8897" spans="2:3" x14ac:dyDescent="0.25">
      <c r="B8897" s="294">
        <v>8832</v>
      </c>
      <c r="C8897" s="295">
        <v>76.66153920257932</v>
      </c>
    </row>
    <row r="8898" spans="2:3" x14ac:dyDescent="0.25">
      <c r="B8898" s="294">
        <v>8833</v>
      </c>
      <c r="C8898" s="295">
        <v>163.64238305433804</v>
      </c>
    </row>
    <row r="8899" spans="2:3" x14ac:dyDescent="0.25">
      <c r="B8899" s="294">
        <v>8834</v>
      </c>
      <c r="C8899" s="295">
        <v>122.44059914117329</v>
      </c>
    </row>
    <row r="8900" spans="2:3" x14ac:dyDescent="0.25">
      <c r="B8900" s="294">
        <v>8835</v>
      </c>
      <c r="C8900" s="295">
        <v>136.89612464609553</v>
      </c>
    </row>
    <row r="8901" spans="2:3" x14ac:dyDescent="0.25">
      <c r="B8901" s="294">
        <v>8836</v>
      </c>
      <c r="C8901" s="295">
        <v>109.18351337559008</v>
      </c>
    </row>
    <row r="8902" spans="2:3" x14ac:dyDescent="0.25">
      <c r="B8902" s="294">
        <v>8837</v>
      </c>
      <c r="C8902" s="295">
        <v>94.815884850310141</v>
      </c>
    </row>
    <row r="8903" spans="2:3" x14ac:dyDescent="0.25">
      <c r="B8903" s="294">
        <v>8838</v>
      </c>
      <c r="C8903" s="295">
        <v>160.91561572271075</v>
      </c>
    </row>
    <row r="8904" spans="2:3" x14ac:dyDescent="0.25">
      <c r="B8904" s="294">
        <v>8839</v>
      </c>
      <c r="C8904" s="295">
        <v>104.35983914265496</v>
      </c>
    </row>
    <row r="8905" spans="2:3" x14ac:dyDescent="0.25">
      <c r="B8905" s="294">
        <v>8840</v>
      </c>
      <c r="C8905" s="295">
        <v>146.65994971995804</v>
      </c>
    </row>
    <row r="8906" spans="2:3" x14ac:dyDescent="0.25">
      <c r="B8906" s="294">
        <v>8841</v>
      </c>
      <c r="C8906" s="295">
        <v>102.54605795601141</v>
      </c>
    </row>
    <row r="8907" spans="2:3" x14ac:dyDescent="0.25">
      <c r="B8907" s="294">
        <v>8842</v>
      </c>
      <c r="C8907" s="295">
        <v>141.41802775960974</v>
      </c>
    </row>
    <row r="8908" spans="2:3" x14ac:dyDescent="0.25">
      <c r="B8908" s="294">
        <v>8843</v>
      </c>
      <c r="C8908" s="295">
        <v>195.76982904603349</v>
      </c>
    </row>
    <row r="8909" spans="2:3" x14ac:dyDescent="0.25">
      <c r="B8909" s="294">
        <v>8844</v>
      </c>
      <c r="C8909" s="295">
        <v>75.860430830077092</v>
      </c>
    </row>
    <row r="8910" spans="2:3" x14ac:dyDescent="0.25">
      <c r="B8910" s="294">
        <v>8845</v>
      </c>
      <c r="C8910" s="295">
        <v>100.17786230227561</v>
      </c>
    </row>
    <row r="8911" spans="2:3" x14ac:dyDescent="0.25">
      <c r="B8911" s="294">
        <v>8846</v>
      </c>
      <c r="C8911" s="295">
        <v>94.683550747026658</v>
      </c>
    </row>
    <row r="8912" spans="2:3" x14ac:dyDescent="0.25">
      <c r="B8912" s="294">
        <v>8847</v>
      </c>
      <c r="C8912" s="295">
        <v>150.44025319118487</v>
      </c>
    </row>
    <row r="8913" spans="2:3" x14ac:dyDescent="0.25">
      <c r="B8913" s="294">
        <v>8848</v>
      </c>
      <c r="C8913" s="295">
        <v>133.65975302049907</v>
      </c>
    </row>
    <row r="8914" spans="2:3" x14ac:dyDescent="0.25">
      <c r="B8914" s="294">
        <v>8849</v>
      </c>
      <c r="C8914" s="295">
        <v>134.45927587684201</v>
      </c>
    </row>
    <row r="8915" spans="2:3" x14ac:dyDescent="0.25">
      <c r="B8915" s="294">
        <v>8850</v>
      </c>
      <c r="C8915" s="295">
        <v>141.33276117742307</v>
      </c>
    </row>
    <row r="8916" spans="2:3" x14ac:dyDescent="0.25">
      <c r="B8916" s="294">
        <v>8851</v>
      </c>
      <c r="C8916" s="295">
        <v>116.81509357541654</v>
      </c>
    </row>
    <row r="8917" spans="2:3" x14ac:dyDescent="0.25">
      <c r="B8917" s="294">
        <v>8852</v>
      </c>
      <c r="C8917" s="295">
        <v>159.54454909025463</v>
      </c>
    </row>
    <row r="8918" spans="2:3" x14ac:dyDescent="0.25">
      <c r="B8918" s="294">
        <v>8853</v>
      </c>
      <c r="C8918" s="295">
        <v>97.208552937851209</v>
      </c>
    </row>
    <row r="8919" spans="2:3" x14ac:dyDescent="0.25">
      <c r="B8919" s="294">
        <v>8854</v>
      </c>
      <c r="C8919" s="295">
        <v>177.14874413684046</v>
      </c>
    </row>
    <row r="8920" spans="2:3" x14ac:dyDescent="0.25">
      <c r="B8920" s="294">
        <v>8855</v>
      </c>
      <c r="C8920" s="295">
        <v>102.72460489192795</v>
      </c>
    </row>
    <row r="8921" spans="2:3" x14ac:dyDescent="0.25">
      <c r="B8921" s="294">
        <v>8856</v>
      </c>
      <c r="C8921" s="295">
        <v>163.67343761875105</v>
      </c>
    </row>
    <row r="8922" spans="2:3" x14ac:dyDescent="0.25">
      <c r="B8922" s="294">
        <v>8857</v>
      </c>
      <c r="C8922" s="295">
        <v>70.765814976819314</v>
      </c>
    </row>
    <row r="8923" spans="2:3" x14ac:dyDescent="0.25">
      <c r="B8923" s="294">
        <v>8858</v>
      </c>
      <c r="C8923" s="295">
        <v>185.1757038564364</v>
      </c>
    </row>
    <row r="8924" spans="2:3" x14ac:dyDescent="0.25">
      <c r="B8924" s="294">
        <v>8859</v>
      </c>
      <c r="C8924" s="295">
        <v>124.53056236237606</v>
      </c>
    </row>
    <row r="8925" spans="2:3" x14ac:dyDescent="0.25">
      <c r="B8925" s="294">
        <v>8860</v>
      </c>
      <c r="C8925" s="295">
        <v>143.68931611375444</v>
      </c>
    </row>
    <row r="8926" spans="2:3" x14ac:dyDescent="0.25">
      <c r="B8926" s="294">
        <v>8861</v>
      </c>
      <c r="C8926" s="295">
        <v>168.00090721689034</v>
      </c>
    </row>
    <row r="8927" spans="2:3" x14ac:dyDescent="0.25">
      <c r="B8927" s="294">
        <v>8862</v>
      </c>
      <c r="C8927" s="295">
        <v>148.33935821042706</v>
      </c>
    </row>
    <row r="8928" spans="2:3" x14ac:dyDescent="0.25">
      <c r="B8928" s="294">
        <v>8863</v>
      </c>
      <c r="C8928" s="295">
        <v>101.35360201728717</v>
      </c>
    </row>
    <row r="8929" spans="2:3" x14ac:dyDescent="0.25">
      <c r="B8929" s="294">
        <v>8864</v>
      </c>
      <c r="C8929" s="295">
        <v>191.46161028650513</v>
      </c>
    </row>
    <row r="8930" spans="2:3" x14ac:dyDescent="0.25">
      <c r="B8930" s="294">
        <v>8865</v>
      </c>
      <c r="C8930" s="295">
        <v>133.33184509000262</v>
      </c>
    </row>
    <row r="8931" spans="2:3" x14ac:dyDescent="0.25">
      <c r="B8931" s="294">
        <v>8866</v>
      </c>
      <c r="C8931" s="295">
        <v>98.955132923937953</v>
      </c>
    </row>
    <row r="8932" spans="2:3" x14ac:dyDescent="0.25">
      <c r="B8932" s="294">
        <v>8867</v>
      </c>
      <c r="C8932" s="295">
        <v>152.46662919615449</v>
      </c>
    </row>
    <row r="8933" spans="2:3" x14ac:dyDescent="0.25">
      <c r="B8933" s="294">
        <v>8868</v>
      </c>
      <c r="C8933" s="295">
        <v>99.565270994761477</v>
      </c>
    </row>
    <row r="8934" spans="2:3" x14ac:dyDescent="0.25">
      <c r="B8934" s="294">
        <v>8869</v>
      </c>
      <c r="C8934" s="295">
        <v>116.59306580135589</v>
      </c>
    </row>
    <row r="8935" spans="2:3" x14ac:dyDescent="0.25">
      <c r="B8935" s="294">
        <v>8870</v>
      </c>
      <c r="C8935" s="295">
        <v>113.59906887209141</v>
      </c>
    </row>
    <row r="8936" spans="2:3" x14ac:dyDescent="0.25">
      <c r="B8936" s="294">
        <v>8871</v>
      </c>
      <c r="C8936" s="295">
        <v>166.15752070041151</v>
      </c>
    </row>
    <row r="8937" spans="2:3" x14ac:dyDescent="0.25">
      <c r="B8937" s="294">
        <v>8872</v>
      </c>
      <c r="C8937" s="295">
        <v>116.35265292714681</v>
      </c>
    </row>
    <row r="8938" spans="2:3" x14ac:dyDescent="0.25">
      <c r="B8938" s="294">
        <v>8873</v>
      </c>
      <c r="C8938" s="295">
        <v>91.305524441034123</v>
      </c>
    </row>
    <row r="8939" spans="2:3" x14ac:dyDescent="0.25">
      <c r="B8939" s="294">
        <v>8874</v>
      </c>
      <c r="C8939" s="295">
        <v>145.33345297871168</v>
      </c>
    </row>
    <row r="8940" spans="2:3" x14ac:dyDescent="0.25">
      <c r="B8940" s="294">
        <v>8875</v>
      </c>
      <c r="C8940" s="295">
        <v>90.534546394714241</v>
      </c>
    </row>
    <row r="8941" spans="2:3" x14ac:dyDescent="0.25">
      <c r="B8941" s="294">
        <v>8876</v>
      </c>
      <c r="C8941" s="295">
        <v>161.78804005256515</v>
      </c>
    </row>
    <row r="8942" spans="2:3" x14ac:dyDescent="0.25">
      <c r="B8942" s="294">
        <v>8877</v>
      </c>
      <c r="C8942" s="295">
        <v>160.50119414977104</v>
      </c>
    </row>
    <row r="8943" spans="2:3" x14ac:dyDescent="0.25">
      <c r="B8943" s="294">
        <v>8878</v>
      </c>
      <c r="C8943" s="295">
        <v>129.95245075065728</v>
      </c>
    </row>
    <row r="8944" spans="2:3" x14ac:dyDescent="0.25">
      <c r="B8944" s="294">
        <v>8879</v>
      </c>
      <c r="C8944" s="295">
        <v>149.13829809966643</v>
      </c>
    </row>
    <row r="8945" spans="2:3" x14ac:dyDescent="0.25">
      <c r="B8945" s="294">
        <v>8880</v>
      </c>
      <c r="C8945" s="295">
        <v>129.59330476748079</v>
      </c>
    </row>
    <row r="8946" spans="2:3" x14ac:dyDescent="0.25">
      <c r="B8946" s="294">
        <v>8881</v>
      </c>
      <c r="C8946" s="295">
        <v>188.93314647961856</v>
      </c>
    </row>
    <row r="8947" spans="2:3" x14ac:dyDescent="0.25">
      <c r="B8947" s="294">
        <v>8882</v>
      </c>
      <c r="C8947" s="295">
        <v>80.283273544909449</v>
      </c>
    </row>
    <row r="8948" spans="2:3" x14ac:dyDescent="0.25">
      <c r="B8948" s="294">
        <v>8883</v>
      </c>
      <c r="C8948" s="295">
        <v>143.76319016380253</v>
      </c>
    </row>
    <row r="8949" spans="2:3" x14ac:dyDescent="0.25">
      <c r="B8949" s="294">
        <v>8884</v>
      </c>
      <c r="C8949" s="295">
        <v>174.68666505280848</v>
      </c>
    </row>
    <row r="8950" spans="2:3" x14ac:dyDescent="0.25">
      <c r="B8950" s="294">
        <v>8885</v>
      </c>
      <c r="C8950" s="295">
        <v>129.65967813802462</v>
      </c>
    </row>
    <row r="8951" spans="2:3" x14ac:dyDescent="0.25">
      <c r="B8951" s="294">
        <v>8886</v>
      </c>
      <c r="C8951" s="295">
        <v>108.74490014059361</v>
      </c>
    </row>
    <row r="8952" spans="2:3" x14ac:dyDescent="0.25">
      <c r="B8952" s="294">
        <v>8887</v>
      </c>
      <c r="C8952" s="295">
        <v>133.05907581952124</v>
      </c>
    </row>
    <row r="8953" spans="2:3" x14ac:dyDescent="0.25">
      <c r="B8953" s="294">
        <v>8888</v>
      </c>
      <c r="C8953" s="295">
        <v>187.41842059344836</v>
      </c>
    </row>
    <row r="8954" spans="2:3" x14ac:dyDescent="0.25">
      <c r="B8954" s="294">
        <v>8889</v>
      </c>
      <c r="C8954" s="295">
        <v>111.25853374086213</v>
      </c>
    </row>
    <row r="8955" spans="2:3" x14ac:dyDescent="0.25">
      <c r="B8955" s="294">
        <v>8890</v>
      </c>
      <c r="C8955" s="295">
        <v>178.69560571390295</v>
      </c>
    </row>
    <row r="8956" spans="2:3" x14ac:dyDescent="0.25">
      <c r="B8956" s="294">
        <v>8891</v>
      </c>
      <c r="C8956" s="295">
        <v>107.69495374001463</v>
      </c>
    </row>
    <row r="8957" spans="2:3" x14ac:dyDescent="0.25">
      <c r="B8957" s="294">
        <v>8892</v>
      </c>
      <c r="C8957" s="295">
        <v>183.72401109386368</v>
      </c>
    </row>
    <row r="8958" spans="2:3" x14ac:dyDescent="0.25">
      <c r="B8958" s="294">
        <v>8893</v>
      </c>
      <c r="C8958" s="295">
        <v>167.54298765253466</v>
      </c>
    </row>
    <row r="8959" spans="2:3" x14ac:dyDescent="0.25">
      <c r="B8959" s="294">
        <v>8894</v>
      </c>
      <c r="C8959" s="295">
        <v>96.142984423021062</v>
      </c>
    </row>
    <row r="8960" spans="2:3" x14ac:dyDescent="0.25">
      <c r="B8960" s="294">
        <v>8895</v>
      </c>
      <c r="C8960" s="295">
        <v>162.10062038000774</v>
      </c>
    </row>
    <row r="8961" spans="2:3" x14ac:dyDescent="0.25">
      <c r="B8961" s="294">
        <v>8896</v>
      </c>
      <c r="C8961" s="295">
        <v>112.66276181407801</v>
      </c>
    </row>
    <row r="8962" spans="2:3" x14ac:dyDescent="0.25">
      <c r="B8962" s="294">
        <v>8897</v>
      </c>
      <c r="C8962" s="295">
        <v>86.685856879060765</v>
      </c>
    </row>
    <row r="8963" spans="2:3" x14ac:dyDescent="0.25">
      <c r="B8963" s="294">
        <v>8898</v>
      </c>
      <c r="C8963" s="295">
        <v>121.46788921062465</v>
      </c>
    </row>
    <row r="8964" spans="2:3" x14ac:dyDescent="0.25">
      <c r="B8964" s="294">
        <v>8899</v>
      </c>
      <c r="C8964" s="295">
        <v>110.88846141306672</v>
      </c>
    </row>
    <row r="8965" spans="2:3" x14ac:dyDescent="0.25">
      <c r="B8965" s="294">
        <v>8900</v>
      </c>
      <c r="C8965" s="295">
        <v>105.09959997373895</v>
      </c>
    </row>
    <row r="8966" spans="2:3" x14ac:dyDescent="0.25">
      <c r="B8966" s="294">
        <v>8901</v>
      </c>
      <c r="C8966" s="295">
        <v>135.4038336762564</v>
      </c>
    </row>
    <row r="8967" spans="2:3" x14ac:dyDescent="0.25">
      <c r="B8967" s="294">
        <v>8902</v>
      </c>
      <c r="C8967" s="295">
        <v>132.27151938619269</v>
      </c>
    </row>
    <row r="8968" spans="2:3" x14ac:dyDescent="0.25">
      <c r="B8968" s="294">
        <v>8903</v>
      </c>
      <c r="C8968" s="295">
        <v>142.62761265869904</v>
      </c>
    </row>
    <row r="8969" spans="2:3" x14ac:dyDescent="0.25">
      <c r="B8969" s="294">
        <v>8904</v>
      </c>
      <c r="C8969" s="295">
        <v>88.713602764525859</v>
      </c>
    </row>
    <row r="8970" spans="2:3" x14ac:dyDescent="0.25">
      <c r="B8970" s="294">
        <v>8905</v>
      </c>
      <c r="C8970" s="295">
        <v>132.40973330550656</v>
      </c>
    </row>
    <row r="8971" spans="2:3" x14ac:dyDescent="0.25">
      <c r="B8971" s="294">
        <v>8906</v>
      </c>
      <c r="C8971" s="295">
        <v>109.64388452455321</v>
      </c>
    </row>
    <row r="8972" spans="2:3" x14ac:dyDescent="0.25">
      <c r="B8972" s="294">
        <v>8907</v>
      </c>
      <c r="C8972" s="295">
        <v>84.714183922197407</v>
      </c>
    </row>
    <row r="8973" spans="2:3" x14ac:dyDescent="0.25">
      <c r="B8973" s="294">
        <v>8908</v>
      </c>
      <c r="C8973" s="295">
        <v>139.5668977014947</v>
      </c>
    </row>
    <row r="8974" spans="2:3" x14ac:dyDescent="0.25">
      <c r="B8974" s="294">
        <v>8909</v>
      </c>
      <c r="C8974" s="295">
        <v>165.77806901500497</v>
      </c>
    </row>
    <row r="8975" spans="2:3" x14ac:dyDescent="0.25">
      <c r="B8975" s="294">
        <v>8910</v>
      </c>
      <c r="C8975" s="295">
        <v>139.23655524241263</v>
      </c>
    </row>
    <row r="8976" spans="2:3" x14ac:dyDescent="0.25">
      <c r="B8976" s="294">
        <v>8911</v>
      </c>
      <c r="C8976" s="295">
        <v>159.37237318186885</v>
      </c>
    </row>
    <row r="8977" spans="2:3" x14ac:dyDescent="0.25">
      <c r="B8977" s="294">
        <v>8912</v>
      </c>
      <c r="C8977" s="295">
        <v>153.48327924099334</v>
      </c>
    </row>
    <row r="8978" spans="2:3" x14ac:dyDescent="0.25">
      <c r="B8978" s="294">
        <v>8913</v>
      </c>
      <c r="C8978" s="295">
        <v>110.54730791751902</v>
      </c>
    </row>
    <row r="8979" spans="2:3" x14ac:dyDescent="0.25">
      <c r="B8979" s="294">
        <v>8914</v>
      </c>
      <c r="C8979" s="295">
        <v>138.33573217399862</v>
      </c>
    </row>
    <row r="8980" spans="2:3" x14ac:dyDescent="0.25">
      <c r="B8980" s="294">
        <v>8915</v>
      </c>
      <c r="C8980" s="295">
        <v>109.45304286559167</v>
      </c>
    </row>
    <row r="8981" spans="2:3" x14ac:dyDescent="0.25">
      <c r="B8981" s="294">
        <v>8916</v>
      </c>
      <c r="C8981" s="295">
        <v>105.34271711763844</v>
      </c>
    </row>
    <row r="8982" spans="2:3" x14ac:dyDescent="0.25">
      <c r="B8982" s="294">
        <v>8917</v>
      </c>
      <c r="C8982" s="295">
        <v>139.89762209133394</v>
      </c>
    </row>
    <row r="8983" spans="2:3" x14ac:dyDescent="0.25">
      <c r="B8983" s="294">
        <v>8918</v>
      </c>
      <c r="C8983" s="295">
        <v>110.34375816882047</v>
      </c>
    </row>
    <row r="8984" spans="2:3" x14ac:dyDescent="0.25">
      <c r="B8984" s="294">
        <v>8919</v>
      </c>
      <c r="C8984" s="295">
        <v>126.98040164662962</v>
      </c>
    </row>
    <row r="8985" spans="2:3" x14ac:dyDescent="0.25">
      <c r="B8985" s="294">
        <v>8920</v>
      </c>
      <c r="C8985" s="295">
        <v>121.80586100671644</v>
      </c>
    </row>
    <row r="8986" spans="2:3" x14ac:dyDescent="0.25">
      <c r="B8986" s="294">
        <v>8921</v>
      </c>
      <c r="C8986" s="295">
        <v>139.29002135014221</v>
      </c>
    </row>
    <row r="8987" spans="2:3" x14ac:dyDescent="0.25">
      <c r="B8987" s="294">
        <v>8922</v>
      </c>
      <c r="C8987" s="295">
        <v>114.47352963752019</v>
      </c>
    </row>
    <row r="8988" spans="2:3" x14ac:dyDescent="0.25">
      <c r="B8988" s="294">
        <v>8923</v>
      </c>
      <c r="C8988" s="295">
        <v>156.87810733274307</v>
      </c>
    </row>
    <row r="8989" spans="2:3" x14ac:dyDescent="0.25">
      <c r="B8989" s="294">
        <v>8924</v>
      </c>
      <c r="C8989" s="295">
        <v>114.51048815814676</v>
      </c>
    </row>
    <row r="8990" spans="2:3" x14ac:dyDescent="0.25">
      <c r="B8990" s="294">
        <v>8925</v>
      </c>
      <c r="C8990" s="295">
        <v>128.83905771375311</v>
      </c>
    </row>
    <row r="8991" spans="2:3" x14ac:dyDescent="0.25">
      <c r="B8991" s="294">
        <v>8926</v>
      </c>
      <c r="C8991" s="295">
        <v>156.3305160929616</v>
      </c>
    </row>
    <row r="8992" spans="2:3" x14ac:dyDescent="0.25">
      <c r="B8992" s="294">
        <v>8927</v>
      </c>
      <c r="C8992" s="295">
        <v>106.22626059846195</v>
      </c>
    </row>
    <row r="8993" spans="2:3" x14ac:dyDescent="0.25">
      <c r="B8993" s="294">
        <v>8928</v>
      </c>
      <c r="C8993" s="295">
        <v>155.52611742768821</v>
      </c>
    </row>
    <row r="8994" spans="2:3" x14ac:dyDescent="0.25">
      <c r="B8994" s="294">
        <v>8929</v>
      </c>
      <c r="C8994" s="295">
        <v>141.22305450323236</v>
      </c>
    </row>
    <row r="8995" spans="2:3" x14ac:dyDescent="0.25">
      <c r="B8995" s="294">
        <v>8930</v>
      </c>
      <c r="C8995" s="295">
        <v>151.00850107240058</v>
      </c>
    </row>
    <row r="8996" spans="2:3" x14ac:dyDescent="0.25">
      <c r="B8996" s="294">
        <v>8931</v>
      </c>
      <c r="C8996" s="295">
        <v>153.01230605184463</v>
      </c>
    </row>
    <row r="8997" spans="2:3" x14ac:dyDescent="0.25">
      <c r="B8997" s="294">
        <v>8932</v>
      </c>
      <c r="C8997" s="295">
        <v>120.28727521294041</v>
      </c>
    </row>
    <row r="8998" spans="2:3" x14ac:dyDescent="0.25">
      <c r="B8998" s="294">
        <v>8933</v>
      </c>
      <c r="C8998" s="295">
        <v>99.413928662376321</v>
      </c>
    </row>
    <row r="8999" spans="2:3" x14ac:dyDescent="0.25">
      <c r="B8999" s="294">
        <v>8934</v>
      </c>
      <c r="C8999" s="295">
        <v>114.03244289818957</v>
      </c>
    </row>
    <row r="9000" spans="2:3" x14ac:dyDescent="0.25">
      <c r="B9000" s="294">
        <v>8935</v>
      </c>
      <c r="C9000" s="295">
        <v>81.029580774057479</v>
      </c>
    </row>
    <row r="9001" spans="2:3" x14ac:dyDescent="0.25">
      <c r="B9001" s="294">
        <v>8936</v>
      </c>
      <c r="C9001" s="295">
        <v>131.3949408094644</v>
      </c>
    </row>
    <row r="9002" spans="2:3" x14ac:dyDescent="0.25">
      <c r="B9002" s="294">
        <v>8937</v>
      </c>
      <c r="C9002" s="295">
        <v>78.750661489321345</v>
      </c>
    </row>
    <row r="9003" spans="2:3" x14ac:dyDescent="0.25">
      <c r="B9003" s="294">
        <v>8938</v>
      </c>
      <c r="C9003" s="295">
        <v>92.691697882370363</v>
      </c>
    </row>
    <row r="9004" spans="2:3" x14ac:dyDescent="0.25">
      <c r="B9004" s="294">
        <v>8939</v>
      </c>
      <c r="C9004" s="295">
        <v>179.23316824538912</v>
      </c>
    </row>
    <row r="9005" spans="2:3" x14ac:dyDescent="0.25">
      <c r="B9005" s="294">
        <v>8940</v>
      </c>
      <c r="C9005" s="295">
        <v>94.831109060331343</v>
      </c>
    </row>
    <row r="9006" spans="2:3" x14ac:dyDescent="0.25">
      <c r="B9006" s="294">
        <v>8941</v>
      </c>
      <c r="C9006" s="295">
        <v>135.45444118186461</v>
      </c>
    </row>
    <row r="9007" spans="2:3" x14ac:dyDescent="0.25">
      <c r="B9007" s="294">
        <v>8942</v>
      </c>
      <c r="C9007" s="295">
        <v>135.03919294932686</v>
      </c>
    </row>
    <row r="9008" spans="2:3" x14ac:dyDescent="0.25">
      <c r="B9008" s="294">
        <v>8943</v>
      </c>
      <c r="C9008" s="295">
        <v>155.35919064496571</v>
      </c>
    </row>
    <row r="9009" spans="2:3" x14ac:dyDescent="0.25">
      <c r="B9009" s="294">
        <v>8944</v>
      </c>
      <c r="C9009" s="295">
        <v>147.02330646137</v>
      </c>
    </row>
    <row r="9010" spans="2:3" x14ac:dyDescent="0.25">
      <c r="B9010" s="294">
        <v>8945</v>
      </c>
      <c r="C9010" s="295">
        <v>113.97989376854588</v>
      </c>
    </row>
    <row r="9011" spans="2:3" x14ac:dyDescent="0.25">
      <c r="B9011" s="294">
        <v>8946</v>
      </c>
      <c r="C9011" s="295">
        <v>156.40298634127467</v>
      </c>
    </row>
    <row r="9012" spans="2:3" x14ac:dyDescent="0.25">
      <c r="B9012" s="294">
        <v>8947</v>
      </c>
      <c r="C9012" s="295">
        <v>99.490796659203113</v>
      </c>
    </row>
    <row r="9013" spans="2:3" x14ac:dyDescent="0.25">
      <c r="B9013" s="294">
        <v>8948</v>
      </c>
      <c r="C9013" s="295">
        <v>104.11828177824025</v>
      </c>
    </row>
    <row r="9014" spans="2:3" x14ac:dyDescent="0.25">
      <c r="B9014" s="294">
        <v>8949</v>
      </c>
      <c r="C9014" s="295">
        <v>151.21109141131564</v>
      </c>
    </row>
    <row r="9015" spans="2:3" x14ac:dyDescent="0.25">
      <c r="B9015" s="294">
        <v>8950</v>
      </c>
      <c r="C9015" s="295">
        <v>88.279481419094651</v>
      </c>
    </row>
    <row r="9016" spans="2:3" x14ac:dyDescent="0.25">
      <c r="B9016" s="294">
        <v>8951</v>
      </c>
      <c r="C9016" s="295">
        <v>144.65630607461108</v>
      </c>
    </row>
    <row r="9017" spans="2:3" x14ac:dyDescent="0.25">
      <c r="B9017" s="294">
        <v>8952</v>
      </c>
      <c r="C9017" s="295">
        <v>80.552204120043356</v>
      </c>
    </row>
    <row r="9018" spans="2:3" x14ac:dyDescent="0.25">
      <c r="B9018" s="294">
        <v>8953</v>
      </c>
      <c r="C9018" s="295">
        <v>195.01634133131509</v>
      </c>
    </row>
    <row r="9019" spans="2:3" x14ac:dyDescent="0.25">
      <c r="B9019" s="294">
        <v>8954</v>
      </c>
      <c r="C9019" s="295">
        <v>158.03945330700219</v>
      </c>
    </row>
    <row r="9020" spans="2:3" x14ac:dyDescent="0.25">
      <c r="B9020" s="294">
        <v>8955</v>
      </c>
      <c r="C9020" s="295">
        <v>106.04553219057833</v>
      </c>
    </row>
    <row r="9021" spans="2:3" x14ac:dyDescent="0.25">
      <c r="B9021" s="294">
        <v>8956</v>
      </c>
      <c r="C9021" s="295">
        <v>148.24122735581696</v>
      </c>
    </row>
    <row r="9022" spans="2:3" x14ac:dyDescent="0.25">
      <c r="B9022" s="294">
        <v>8957</v>
      </c>
      <c r="C9022" s="295">
        <v>185.03433011979564</v>
      </c>
    </row>
    <row r="9023" spans="2:3" x14ac:dyDescent="0.25">
      <c r="B9023" s="294">
        <v>8958</v>
      </c>
      <c r="C9023" s="295">
        <v>135.41091575498632</v>
      </c>
    </row>
    <row r="9024" spans="2:3" x14ac:dyDescent="0.25">
      <c r="B9024" s="294">
        <v>8959</v>
      </c>
      <c r="C9024" s="295">
        <v>133.38260752593419</v>
      </c>
    </row>
    <row r="9025" spans="2:3" x14ac:dyDescent="0.25">
      <c r="B9025" s="294">
        <v>8960</v>
      </c>
      <c r="C9025" s="295">
        <v>76.30651537547665</v>
      </c>
    </row>
    <row r="9026" spans="2:3" x14ac:dyDescent="0.25">
      <c r="B9026" s="294">
        <v>8961</v>
      </c>
      <c r="C9026" s="295">
        <v>133.58749061495604</v>
      </c>
    </row>
    <row r="9027" spans="2:3" x14ac:dyDescent="0.25">
      <c r="B9027" s="294">
        <v>8962</v>
      </c>
      <c r="C9027" s="295">
        <v>75.282883930760335</v>
      </c>
    </row>
    <row r="9028" spans="2:3" x14ac:dyDescent="0.25">
      <c r="B9028" s="294">
        <v>8963</v>
      </c>
      <c r="C9028" s="295">
        <v>116.56454962014794</v>
      </c>
    </row>
    <row r="9029" spans="2:3" x14ac:dyDescent="0.25">
      <c r="B9029" s="294">
        <v>8964</v>
      </c>
      <c r="C9029" s="295">
        <v>72.906921645648396</v>
      </c>
    </row>
    <row r="9030" spans="2:3" x14ac:dyDescent="0.25">
      <c r="B9030" s="294">
        <v>8965</v>
      </c>
      <c r="C9030" s="295">
        <v>162.46172653357314</v>
      </c>
    </row>
    <row r="9031" spans="2:3" x14ac:dyDescent="0.25">
      <c r="B9031" s="294">
        <v>8966</v>
      </c>
      <c r="C9031" s="295">
        <v>135.16353519060755</v>
      </c>
    </row>
    <row r="9032" spans="2:3" x14ac:dyDescent="0.25">
      <c r="B9032" s="294">
        <v>8967</v>
      </c>
      <c r="C9032" s="295">
        <v>140.49612435948785</v>
      </c>
    </row>
    <row r="9033" spans="2:3" x14ac:dyDescent="0.25">
      <c r="B9033" s="294">
        <v>8968</v>
      </c>
      <c r="C9033" s="295">
        <v>156.2943155056949</v>
      </c>
    </row>
    <row r="9034" spans="2:3" x14ac:dyDescent="0.25">
      <c r="B9034" s="294">
        <v>8969</v>
      </c>
      <c r="C9034" s="295">
        <v>176.80797316435314</v>
      </c>
    </row>
    <row r="9035" spans="2:3" x14ac:dyDescent="0.25">
      <c r="B9035" s="294">
        <v>8970</v>
      </c>
      <c r="C9035" s="295">
        <v>90.505170512858413</v>
      </c>
    </row>
    <row r="9036" spans="2:3" x14ac:dyDescent="0.25">
      <c r="B9036" s="294">
        <v>8971</v>
      </c>
      <c r="C9036" s="295">
        <v>218.9640697711518</v>
      </c>
    </row>
    <row r="9037" spans="2:3" x14ac:dyDescent="0.25">
      <c r="B9037" s="294">
        <v>8972</v>
      </c>
      <c r="C9037" s="295">
        <v>141.20981390019196</v>
      </c>
    </row>
    <row r="9038" spans="2:3" x14ac:dyDescent="0.25">
      <c r="B9038" s="294">
        <v>8973</v>
      </c>
      <c r="C9038" s="295">
        <v>71.169060170727292</v>
      </c>
    </row>
    <row r="9039" spans="2:3" x14ac:dyDescent="0.25">
      <c r="B9039" s="294">
        <v>8974</v>
      </c>
      <c r="C9039" s="295">
        <v>96.512214159024353</v>
      </c>
    </row>
    <row r="9040" spans="2:3" x14ac:dyDescent="0.25">
      <c r="B9040" s="294">
        <v>8975</v>
      </c>
      <c r="C9040" s="295">
        <v>108.32171628528161</v>
      </c>
    </row>
    <row r="9041" spans="2:3" x14ac:dyDescent="0.25">
      <c r="B9041" s="294">
        <v>8976</v>
      </c>
      <c r="C9041" s="295">
        <v>113.88859177797218</v>
      </c>
    </row>
    <row r="9042" spans="2:3" x14ac:dyDescent="0.25">
      <c r="B9042" s="294">
        <v>8977</v>
      </c>
      <c r="C9042" s="295">
        <v>137.53945774715692</v>
      </c>
    </row>
    <row r="9043" spans="2:3" x14ac:dyDescent="0.25">
      <c r="B9043" s="294">
        <v>8978</v>
      </c>
      <c r="C9043" s="295">
        <v>111.92474276438239</v>
      </c>
    </row>
    <row r="9044" spans="2:3" x14ac:dyDescent="0.25">
      <c r="B9044" s="294">
        <v>8979</v>
      </c>
      <c r="C9044" s="295">
        <v>123.38307726991033</v>
      </c>
    </row>
    <row r="9045" spans="2:3" x14ac:dyDescent="0.25">
      <c r="B9045" s="294">
        <v>8980</v>
      </c>
      <c r="C9045" s="295">
        <v>109.73744040599624</v>
      </c>
    </row>
    <row r="9046" spans="2:3" x14ac:dyDescent="0.25">
      <c r="B9046" s="294">
        <v>8981</v>
      </c>
      <c r="C9046" s="295">
        <v>123.29789947970085</v>
      </c>
    </row>
    <row r="9047" spans="2:3" x14ac:dyDescent="0.25">
      <c r="B9047" s="294">
        <v>8982</v>
      </c>
      <c r="C9047" s="295">
        <v>153.07117650058487</v>
      </c>
    </row>
    <row r="9048" spans="2:3" x14ac:dyDescent="0.25">
      <c r="B9048" s="294">
        <v>8983</v>
      </c>
      <c r="C9048" s="295">
        <v>114.02247239789239</v>
      </c>
    </row>
    <row r="9049" spans="2:3" x14ac:dyDescent="0.25">
      <c r="B9049" s="294">
        <v>8984</v>
      </c>
      <c r="C9049" s="295">
        <v>137.62607887941016</v>
      </c>
    </row>
    <row r="9050" spans="2:3" x14ac:dyDescent="0.25">
      <c r="B9050" s="294">
        <v>8985</v>
      </c>
      <c r="C9050" s="295">
        <v>89.177638618428603</v>
      </c>
    </row>
    <row r="9051" spans="2:3" x14ac:dyDescent="0.25">
      <c r="B9051" s="294">
        <v>8986</v>
      </c>
      <c r="C9051" s="295">
        <v>112.04843233810408</v>
      </c>
    </row>
    <row r="9052" spans="2:3" x14ac:dyDescent="0.25">
      <c r="B9052" s="294">
        <v>8987</v>
      </c>
      <c r="C9052" s="295">
        <v>153.91793196611422</v>
      </c>
    </row>
    <row r="9053" spans="2:3" x14ac:dyDescent="0.25">
      <c r="B9053" s="294">
        <v>8988</v>
      </c>
      <c r="C9053" s="295">
        <v>175.14887420679955</v>
      </c>
    </row>
    <row r="9054" spans="2:3" x14ac:dyDescent="0.25">
      <c r="B9054" s="294">
        <v>8989</v>
      </c>
      <c r="C9054" s="295">
        <v>148.97735218636143</v>
      </c>
    </row>
    <row r="9055" spans="2:3" x14ac:dyDescent="0.25">
      <c r="B9055" s="294">
        <v>8990</v>
      </c>
      <c r="C9055" s="295">
        <v>168.9783138664979</v>
      </c>
    </row>
    <row r="9056" spans="2:3" x14ac:dyDescent="0.25">
      <c r="B9056" s="294">
        <v>8991</v>
      </c>
      <c r="C9056" s="295">
        <v>182.06001167225193</v>
      </c>
    </row>
    <row r="9057" spans="2:3" x14ac:dyDescent="0.25">
      <c r="B9057" s="294">
        <v>8992</v>
      </c>
      <c r="C9057" s="295">
        <v>180.93343324116074</v>
      </c>
    </row>
    <row r="9058" spans="2:3" x14ac:dyDescent="0.25">
      <c r="B9058" s="294">
        <v>8993</v>
      </c>
      <c r="C9058" s="295">
        <v>122.43868385966638</v>
      </c>
    </row>
    <row r="9059" spans="2:3" x14ac:dyDescent="0.25">
      <c r="B9059" s="294">
        <v>8994</v>
      </c>
      <c r="C9059" s="295">
        <v>200.44879769972312</v>
      </c>
    </row>
    <row r="9060" spans="2:3" x14ac:dyDescent="0.25">
      <c r="B9060" s="294">
        <v>8995</v>
      </c>
      <c r="C9060" s="295">
        <v>171.65545415705793</v>
      </c>
    </row>
    <row r="9061" spans="2:3" x14ac:dyDescent="0.25">
      <c r="B9061" s="294">
        <v>8996</v>
      </c>
      <c r="C9061" s="295">
        <v>78.701236018658832</v>
      </c>
    </row>
    <row r="9062" spans="2:3" x14ac:dyDescent="0.25">
      <c r="B9062" s="294">
        <v>8997</v>
      </c>
      <c r="C9062" s="295">
        <v>134.20341747866121</v>
      </c>
    </row>
    <row r="9063" spans="2:3" x14ac:dyDescent="0.25">
      <c r="B9063" s="294">
        <v>8998</v>
      </c>
      <c r="C9063" s="295">
        <v>137.91896331714332</v>
      </c>
    </row>
    <row r="9064" spans="2:3" x14ac:dyDescent="0.25">
      <c r="B9064" s="294">
        <v>8999</v>
      </c>
      <c r="C9064" s="295">
        <v>187.63684665462495</v>
      </c>
    </row>
    <row r="9065" spans="2:3" x14ac:dyDescent="0.25">
      <c r="B9065" s="294">
        <v>9000</v>
      </c>
      <c r="C9065" s="295">
        <v>125.71903133667041</v>
      </c>
    </row>
    <row r="9066" spans="2:3" x14ac:dyDescent="0.25">
      <c r="B9066" s="294">
        <v>9001</v>
      </c>
      <c r="C9066" s="295">
        <v>177.39852159891856</v>
      </c>
    </row>
    <row r="9067" spans="2:3" x14ac:dyDescent="0.25">
      <c r="B9067" s="294">
        <v>9002</v>
      </c>
      <c r="C9067" s="295">
        <v>115.03931229779459</v>
      </c>
    </row>
    <row r="9068" spans="2:3" x14ac:dyDescent="0.25">
      <c r="B9068" s="294">
        <v>9003</v>
      </c>
      <c r="C9068" s="295">
        <v>122.88131842718039</v>
      </c>
    </row>
    <row r="9069" spans="2:3" x14ac:dyDescent="0.25">
      <c r="B9069" s="294">
        <v>9004</v>
      </c>
      <c r="C9069" s="295">
        <v>115.17403896967721</v>
      </c>
    </row>
    <row r="9070" spans="2:3" x14ac:dyDescent="0.25">
      <c r="B9070" s="294">
        <v>9005</v>
      </c>
      <c r="C9070" s="295">
        <v>132.0699943364877</v>
      </c>
    </row>
    <row r="9071" spans="2:3" x14ac:dyDescent="0.25">
      <c r="B9071" s="294">
        <v>9006</v>
      </c>
      <c r="C9071" s="295">
        <v>205.32799058563714</v>
      </c>
    </row>
    <row r="9072" spans="2:3" x14ac:dyDescent="0.25">
      <c r="B9072" s="294">
        <v>9007</v>
      </c>
      <c r="C9072" s="295">
        <v>121.63864828060639</v>
      </c>
    </row>
    <row r="9073" spans="2:3" x14ac:dyDescent="0.25">
      <c r="B9073" s="294">
        <v>9008</v>
      </c>
      <c r="C9073" s="295">
        <v>151.42526740432271</v>
      </c>
    </row>
    <row r="9074" spans="2:3" x14ac:dyDescent="0.25">
      <c r="B9074" s="294">
        <v>9009</v>
      </c>
      <c r="C9074" s="295">
        <v>122.22012048735323</v>
      </c>
    </row>
    <row r="9075" spans="2:3" x14ac:dyDescent="0.25">
      <c r="B9075" s="294">
        <v>9010</v>
      </c>
      <c r="C9075" s="295">
        <v>144.2666122134471</v>
      </c>
    </row>
    <row r="9076" spans="2:3" x14ac:dyDescent="0.25">
      <c r="B9076" s="294">
        <v>9011</v>
      </c>
      <c r="C9076" s="295">
        <v>174.1935149029039</v>
      </c>
    </row>
    <row r="9077" spans="2:3" x14ac:dyDescent="0.25">
      <c r="B9077" s="294">
        <v>9012</v>
      </c>
      <c r="C9077" s="295">
        <v>164.29116646166543</v>
      </c>
    </row>
    <row r="9078" spans="2:3" x14ac:dyDescent="0.25">
      <c r="B9078" s="294">
        <v>9013</v>
      </c>
      <c r="C9078" s="295">
        <v>87.503890141722735</v>
      </c>
    </row>
    <row r="9079" spans="2:3" x14ac:dyDescent="0.25">
      <c r="B9079" s="294">
        <v>9014</v>
      </c>
      <c r="C9079" s="295">
        <v>107.48869673239504</v>
      </c>
    </row>
    <row r="9080" spans="2:3" x14ac:dyDescent="0.25">
      <c r="B9080" s="294">
        <v>9015</v>
      </c>
      <c r="C9080" s="295">
        <v>119.51506458715245</v>
      </c>
    </row>
    <row r="9081" spans="2:3" x14ac:dyDescent="0.25">
      <c r="B9081" s="294">
        <v>9016</v>
      </c>
      <c r="C9081" s="295">
        <v>100.66487591914419</v>
      </c>
    </row>
    <row r="9082" spans="2:3" x14ac:dyDescent="0.25">
      <c r="B9082" s="294">
        <v>9017</v>
      </c>
      <c r="C9082" s="295">
        <v>160.90138887500297</v>
      </c>
    </row>
    <row r="9083" spans="2:3" x14ac:dyDescent="0.25">
      <c r="B9083" s="294">
        <v>9018</v>
      </c>
      <c r="C9083" s="295">
        <v>111.9725503189664</v>
      </c>
    </row>
    <row r="9084" spans="2:3" x14ac:dyDescent="0.25">
      <c r="B9084" s="294">
        <v>9019</v>
      </c>
      <c r="C9084" s="295">
        <v>113.99208066944314</v>
      </c>
    </row>
    <row r="9085" spans="2:3" x14ac:dyDescent="0.25">
      <c r="B9085" s="294">
        <v>9020</v>
      </c>
      <c r="C9085" s="295">
        <v>139.03925155641338</v>
      </c>
    </row>
    <row r="9086" spans="2:3" x14ac:dyDescent="0.25">
      <c r="B9086" s="294">
        <v>9021</v>
      </c>
      <c r="C9086" s="295">
        <v>131.71319542414869</v>
      </c>
    </row>
    <row r="9087" spans="2:3" x14ac:dyDescent="0.25">
      <c r="B9087" s="294">
        <v>9022</v>
      </c>
      <c r="C9087" s="295">
        <v>148.28167053305913</v>
      </c>
    </row>
    <row r="9088" spans="2:3" x14ac:dyDescent="0.25">
      <c r="B9088" s="294">
        <v>9023</v>
      </c>
      <c r="C9088" s="295">
        <v>153.7845548005547</v>
      </c>
    </row>
    <row r="9089" spans="2:3" x14ac:dyDescent="0.25">
      <c r="B9089" s="294">
        <v>9024</v>
      </c>
      <c r="C9089" s="295">
        <v>184.9167844483371</v>
      </c>
    </row>
    <row r="9090" spans="2:3" x14ac:dyDescent="0.25">
      <c r="B9090" s="294">
        <v>9025</v>
      </c>
      <c r="C9090" s="295">
        <v>138.14798828185954</v>
      </c>
    </row>
    <row r="9091" spans="2:3" x14ac:dyDescent="0.25">
      <c r="B9091" s="294">
        <v>9026</v>
      </c>
      <c r="C9091" s="295">
        <v>103.2504489087879</v>
      </c>
    </row>
    <row r="9092" spans="2:3" x14ac:dyDescent="0.25">
      <c r="B9092" s="294">
        <v>9027</v>
      </c>
      <c r="C9092" s="295">
        <v>177.17636160866249</v>
      </c>
    </row>
    <row r="9093" spans="2:3" x14ac:dyDescent="0.25">
      <c r="B9093" s="294">
        <v>9028</v>
      </c>
      <c r="C9093" s="295">
        <v>109.7171447006979</v>
      </c>
    </row>
    <row r="9094" spans="2:3" x14ac:dyDescent="0.25">
      <c r="B9094" s="294">
        <v>9029</v>
      </c>
      <c r="C9094" s="295">
        <v>90.380830920318985</v>
      </c>
    </row>
    <row r="9095" spans="2:3" x14ac:dyDescent="0.25">
      <c r="B9095" s="294">
        <v>9030</v>
      </c>
      <c r="C9095" s="295">
        <v>115.07733181312599</v>
      </c>
    </row>
    <row r="9096" spans="2:3" x14ac:dyDescent="0.25">
      <c r="B9096" s="294">
        <v>9031</v>
      </c>
      <c r="C9096" s="295">
        <v>130.13718995850735</v>
      </c>
    </row>
    <row r="9097" spans="2:3" x14ac:dyDescent="0.25">
      <c r="B9097" s="294">
        <v>9032</v>
      </c>
      <c r="C9097" s="295">
        <v>152.58103949741118</v>
      </c>
    </row>
    <row r="9098" spans="2:3" x14ac:dyDescent="0.25">
      <c r="B9098" s="294">
        <v>9033</v>
      </c>
      <c r="C9098" s="295">
        <v>148.36329249859159</v>
      </c>
    </row>
    <row r="9099" spans="2:3" x14ac:dyDescent="0.25">
      <c r="B9099" s="294">
        <v>9034</v>
      </c>
      <c r="C9099" s="295">
        <v>124.08516570035209</v>
      </c>
    </row>
    <row r="9100" spans="2:3" x14ac:dyDescent="0.25">
      <c r="B9100" s="294">
        <v>9035</v>
      </c>
      <c r="C9100" s="295">
        <v>172.00672950362033</v>
      </c>
    </row>
    <row r="9101" spans="2:3" x14ac:dyDescent="0.25">
      <c r="B9101" s="294">
        <v>9036</v>
      </c>
      <c r="C9101" s="295">
        <v>118.02690911451265</v>
      </c>
    </row>
    <row r="9102" spans="2:3" x14ac:dyDescent="0.25">
      <c r="B9102" s="294">
        <v>9037</v>
      </c>
      <c r="C9102" s="295">
        <v>185.54129310674389</v>
      </c>
    </row>
    <row r="9103" spans="2:3" x14ac:dyDescent="0.25">
      <c r="B9103" s="294">
        <v>9038</v>
      </c>
      <c r="C9103" s="295">
        <v>127.86046614606923</v>
      </c>
    </row>
    <row r="9104" spans="2:3" x14ac:dyDescent="0.25">
      <c r="B9104" s="294">
        <v>9039</v>
      </c>
      <c r="C9104" s="295">
        <v>151.4126095824391</v>
      </c>
    </row>
    <row r="9105" spans="2:3" x14ac:dyDescent="0.25">
      <c r="B9105" s="294">
        <v>9040</v>
      </c>
      <c r="C9105" s="295">
        <v>89.744772935772303</v>
      </c>
    </row>
    <row r="9106" spans="2:3" x14ac:dyDescent="0.25">
      <c r="B9106" s="294">
        <v>9041</v>
      </c>
      <c r="C9106" s="295">
        <v>174.75392958701445</v>
      </c>
    </row>
    <row r="9107" spans="2:3" x14ac:dyDescent="0.25">
      <c r="B9107" s="294">
        <v>9042</v>
      </c>
      <c r="C9107" s="295">
        <v>87.812656827939335</v>
      </c>
    </row>
    <row r="9108" spans="2:3" x14ac:dyDescent="0.25">
      <c r="B9108" s="294">
        <v>9043</v>
      </c>
      <c r="C9108" s="295">
        <v>116.53520293004307</v>
      </c>
    </row>
    <row r="9109" spans="2:3" x14ac:dyDescent="0.25">
      <c r="B9109" s="294">
        <v>9044</v>
      </c>
      <c r="C9109" s="295">
        <v>138.93304365576864</v>
      </c>
    </row>
    <row r="9110" spans="2:3" x14ac:dyDescent="0.25">
      <c r="B9110" s="294">
        <v>9045</v>
      </c>
      <c r="C9110" s="295">
        <v>91.118016552988493</v>
      </c>
    </row>
    <row r="9111" spans="2:3" x14ac:dyDescent="0.25">
      <c r="B9111" s="294">
        <v>9046</v>
      </c>
      <c r="C9111" s="295">
        <v>95.111116620002633</v>
      </c>
    </row>
    <row r="9112" spans="2:3" x14ac:dyDescent="0.25">
      <c r="B9112" s="294">
        <v>9047</v>
      </c>
      <c r="C9112" s="295">
        <v>132.25044572293342</v>
      </c>
    </row>
    <row r="9113" spans="2:3" x14ac:dyDescent="0.25">
      <c r="B9113" s="294">
        <v>9048</v>
      </c>
      <c r="C9113" s="295">
        <v>111.23155991122898</v>
      </c>
    </row>
    <row r="9114" spans="2:3" x14ac:dyDescent="0.25">
      <c r="B9114" s="294">
        <v>9049</v>
      </c>
      <c r="C9114" s="295">
        <v>99.388300473083547</v>
      </c>
    </row>
    <row r="9115" spans="2:3" x14ac:dyDescent="0.25">
      <c r="B9115" s="294">
        <v>9050</v>
      </c>
      <c r="C9115" s="295">
        <v>97.252734834892863</v>
      </c>
    </row>
    <row r="9116" spans="2:3" x14ac:dyDescent="0.25">
      <c r="B9116" s="294">
        <v>9051</v>
      </c>
      <c r="C9116" s="295">
        <v>120.50265705062642</v>
      </c>
    </row>
    <row r="9117" spans="2:3" x14ac:dyDescent="0.25">
      <c r="B9117" s="294">
        <v>9052</v>
      </c>
      <c r="C9117" s="295">
        <v>176.5568160108491</v>
      </c>
    </row>
    <row r="9118" spans="2:3" x14ac:dyDescent="0.25">
      <c r="B9118" s="294">
        <v>9053</v>
      </c>
      <c r="C9118" s="295">
        <v>153.56980832879938</v>
      </c>
    </row>
    <row r="9119" spans="2:3" x14ac:dyDescent="0.25">
      <c r="B9119" s="294">
        <v>9054</v>
      </c>
      <c r="C9119" s="295">
        <v>96.448897476509757</v>
      </c>
    </row>
    <row r="9120" spans="2:3" x14ac:dyDescent="0.25">
      <c r="B9120" s="294">
        <v>9055</v>
      </c>
      <c r="C9120" s="295">
        <v>147.14975833178056</v>
      </c>
    </row>
    <row r="9121" spans="2:3" x14ac:dyDescent="0.25">
      <c r="B9121" s="294">
        <v>9056</v>
      </c>
      <c r="C9121" s="295">
        <v>78.140428763119914</v>
      </c>
    </row>
    <row r="9122" spans="2:3" x14ac:dyDescent="0.25">
      <c r="B9122" s="294">
        <v>9057</v>
      </c>
      <c r="C9122" s="295">
        <v>191.70744216194188</v>
      </c>
    </row>
    <row r="9123" spans="2:3" x14ac:dyDescent="0.25">
      <c r="B9123" s="294">
        <v>9058</v>
      </c>
      <c r="C9123" s="295">
        <v>168.92455889830313</v>
      </c>
    </row>
    <row r="9124" spans="2:3" x14ac:dyDescent="0.25">
      <c r="B9124" s="294">
        <v>9059</v>
      </c>
      <c r="C9124" s="295">
        <v>100.26900553338147</v>
      </c>
    </row>
    <row r="9125" spans="2:3" x14ac:dyDescent="0.25">
      <c r="B9125" s="294">
        <v>9060</v>
      </c>
      <c r="C9125" s="295">
        <v>142.98243085553486</v>
      </c>
    </row>
    <row r="9126" spans="2:3" x14ac:dyDescent="0.25">
      <c r="B9126" s="294">
        <v>9061</v>
      </c>
      <c r="C9126" s="295">
        <v>132.40667804603117</v>
      </c>
    </row>
    <row r="9127" spans="2:3" x14ac:dyDescent="0.25">
      <c r="B9127" s="294">
        <v>9062</v>
      </c>
      <c r="C9127" s="295">
        <v>154.87764617290162</v>
      </c>
    </row>
    <row r="9128" spans="2:3" x14ac:dyDescent="0.25">
      <c r="B9128" s="294">
        <v>9063</v>
      </c>
      <c r="C9128" s="295">
        <v>163.09259364156435</v>
      </c>
    </row>
    <row r="9129" spans="2:3" x14ac:dyDescent="0.25">
      <c r="B9129" s="294">
        <v>9064</v>
      </c>
      <c r="C9129" s="295">
        <v>105.73881376103046</v>
      </c>
    </row>
    <row r="9130" spans="2:3" x14ac:dyDescent="0.25">
      <c r="B9130" s="294">
        <v>9065</v>
      </c>
      <c r="C9130" s="295">
        <v>86.604693348194573</v>
      </c>
    </row>
    <row r="9131" spans="2:3" x14ac:dyDescent="0.25">
      <c r="B9131" s="294">
        <v>9066</v>
      </c>
      <c r="C9131" s="295">
        <v>119.98032735660702</v>
      </c>
    </row>
    <row r="9132" spans="2:3" x14ac:dyDescent="0.25">
      <c r="B9132" s="294">
        <v>9067</v>
      </c>
      <c r="C9132" s="295">
        <v>117.88153299744499</v>
      </c>
    </row>
    <row r="9133" spans="2:3" x14ac:dyDescent="0.25">
      <c r="B9133" s="294">
        <v>9068</v>
      </c>
      <c r="C9133" s="295">
        <v>111.65393606447674</v>
      </c>
    </row>
    <row r="9134" spans="2:3" x14ac:dyDescent="0.25">
      <c r="B9134" s="294">
        <v>9069</v>
      </c>
      <c r="C9134" s="295">
        <v>134.91001653192035</v>
      </c>
    </row>
    <row r="9135" spans="2:3" x14ac:dyDescent="0.25">
      <c r="B9135" s="294">
        <v>9070</v>
      </c>
      <c r="C9135" s="295">
        <v>102.41617673464418</v>
      </c>
    </row>
    <row r="9136" spans="2:3" x14ac:dyDescent="0.25">
      <c r="B9136" s="294">
        <v>9071</v>
      </c>
      <c r="C9136" s="295">
        <v>133.57112501802791</v>
      </c>
    </row>
    <row r="9137" spans="2:3" x14ac:dyDescent="0.25">
      <c r="B9137" s="294">
        <v>9072</v>
      </c>
      <c r="C9137" s="295">
        <v>99.075966726345797</v>
      </c>
    </row>
    <row r="9138" spans="2:3" x14ac:dyDescent="0.25">
      <c r="B9138" s="294">
        <v>9073</v>
      </c>
      <c r="C9138" s="295">
        <v>116.03720163916012</v>
      </c>
    </row>
    <row r="9139" spans="2:3" x14ac:dyDescent="0.25">
      <c r="B9139" s="294">
        <v>9074</v>
      </c>
      <c r="C9139" s="295">
        <v>131.15023728111936</v>
      </c>
    </row>
    <row r="9140" spans="2:3" x14ac:dyDescent="0.25">
      <c r="B9140" s="294">
        <v>9075</v>
      </c>
      <c r="C9140" s="295">
        <v>193.84279483972384</v>
      </c>
    </row>
    <row r="9141" spans="2:3" x14ac:dyDescent="0.25">
      <c r="B9141" s="294">
        <v>9076</v>
      </c>
      <c r="C9141" s="295">
        <v>150.99091367191727</v>
      </c>
    </row>
    <row r="9142" spans="2:3" x14ac:dyDescent="0.25">
      <c r="B9142" s="294">
        <v>9077</v>
      </c>
      <c r="C9142" s="295">
        <v>140.02532235577848</v>
      </c>
    </row>
    <row r="9143" spans="2:3" x14ac:dyDescent="0.25">
      <c r="B9143" s="294">
        <v>9078</v>
      </c>
      <c r="C9143" s="295">
        <v>140.08431747636484</v>
      </c>
    </row>
    <row r="9144" spans="2:3" x14ac:dyDescent="0.25">
      <c r="B9144" s="294">
        <v>9079</v>
      </c>
      <c r="C9144" s="295">
        <v>164.83033450680537</v>
      </c>
    </row>
    <row r="9145" spans="2:3" x14ac:dyDescent="0.25">
      <c r="B9145" s="294">
        <v>9080</v>
      </c>
      <c r="C9145" s="295">
        <v>149.48641789611685</v>
      </c>
    </row>
    <row r="9146" spans="2:3" x14ac:dyDescent="0.25">
      <c r="B9146" s="294">
        <v>9081</v>
      </c>
      <c r="C9146" s="295">
        <v>87.522696328220206</v>
      </c>
    </row>
    <row r="9147" spans="2:3" x14ac:dyDescent="0.25">
      <c r="B9147" s="294">
        <v>9082</v>
      </c>
      <c r="C9147" s="295">
        <v>85.388272827184466</v>
      </c>
    </row>
    <row r="9148" spans="2:3" x14ac:dyDescent="0.25">
      <c r="B9148" s="294">
        <v>9083</v>
      </c>
      <c r="C9148" s="295">
        <v>116.87039901998415</v>
      </c>
    </row>
    <row r="9149" spans="2:3" x14ac:dyDescent="0.25">
      <c r="B9149" s="294">
        <v>9084</v>
      </c>
      <c r="C9149" s="295">
        <v>129.4868100471536</v>
      </c>
    </row>
    <row r="9150" spans="2:3" x14ac:dyDescent="0.25">
      <c r="B9150" s="294">
        <v>9085</v>
      </c>
      <c r="C9150" s="295">
        <v>157.07547100568317</v>
      </c>
    </row>
    <row r="9151" spans="2:3" x14ac:dyDescent="0.25">
      <c r="B9151" s="294">
        <v>9086</v>
      </c>
      <c r="C9151" s="295">
        <v>106.10364510666611</v>
      </c>
    </row>
    <row r="9152" spans="2:3" x14ac:dyDescent="0.25">
      <c r="B9152" s="294">
        <v>9087</v>
      </c>
      <c r="C9152" s="295">
        <v>183.32968917331127</v>
      </c>
    </row>
    <row r="9153" spans="2:3" x14ac:dyDescent="0.25">
      <c r="B9153" s="294">
        <v>9088</v>
      </c>
      <c r="C9153" s="295">
        <v>100.70804581263766</v>
      </c>
    </row>
    <row r="9154" spans="2:3" x14ac:dyDescent="0.25">
      <c r="B9154" s="294">
        <v>9089</v>
      </c>
      <c r="C9154" s="295">
        <v>148.98529403291846</v>
      </c>
    </row>
    <row r="9155" spans="2:3" x14ac:dyDescent="0.25">
      <c r="B9155" s="294">
        <v>9090</v>
      </c>
      <c r="C9155" s="295">
        <v>133.78715491638857</v>
      </c>
    </row>
    <row r="9156" spans="2:3" x14ac:dyDescent="0.25">
      <c r="B9156" s="294">
        <v>9091</v>
      </c>
      <c r="C9156" s="295">
        <v>152.12652175466121</v>
      </c>
    </row>
    <row r="9157" spans="2:3" x14ac:dyDescent="0.25">
      <c r="B9157" s="294">
        <v>9092</v>
      </c>
      <c r="C9157" s="295">
        <v>149.84517498547956</v>
      </c>
    </row>
    <row r="9158" spans="2:3" x14ac:dyDescent="0.25">
      <c r="B9158" s="294">
        <v>9093</v>
      </c>
      <c r="C9158" s="295">
        <v>76.577679231337569</v>
      </c>
    </row>
    <row r="9159" spans="2:3" x14ac:dyDescent="0.25">
      <c r="B9159" s="294">
        <v>9094</v>
      </c>
      <c r="C9159" s="295">
        <v>145.24563521880023</v>
      </c>
    </row>
    <row r="9160" spans="2:3" x14ac:dyDescent="0.25">
      <c r="B9160" s="294">
        <v>9095</v>
      </c>
      <c r="C9160" s="295">
        <v>103.64307207545792</v>
      </c>
    </row>
    <row r="9161" spans="2:3" x14ac:dyDescent="0.25">
      <c r="B9161" s="294">
        <v>9096</v>
      </c>
      <c r="C9161" s="295">
        <v>176.35603494461233</v>
      </c>
    </row>
    <row r="9162" spans="2:3" x14ac:dyDescent="0.25">
      <c r="B9162" s="294">
        <v>9097</v>
      </c>
      <c r="C9162" s="295">
        <v>116.28671746320464</v>
      </c>
    </row>
    <row r="9163" spans="2:3" x14ac:dyDescent="0.25">
      <c r="B9163" s="294">
        <v>9098</v>
      </c>
      <c r="C9163" s="295">
        <v>140.83243160407926</v>
      </c>
    </row>
    <row r="9164" spans="2:3" x14ac:dyDescent="0.25">
      <c r="B9164" s="294">
        <v>9099</v>
      </c>
      <c r="C9164" s="295">
        <v>212.95978639071245</v>
      </c>
    </row>
    <row r="9165" spans="2:3" x14ac:dyDescent="0.25">
      <c r="B9165" s="294">
        <v>9100</v>
      </c>
      <c r="C9165" s="295">
        <v>194.70353540086862</v>
      </c>
    </row>
    <row r="9166" spans="2:3" x14ac:dyDescent="0.25">
      <c r="B9166" s="294">
        <v>9101</v>
      </c>
      <c r="C9166" s="295">
        <v>85.423585288107105</v>
      </c>
    </row>
    <row r="9167" spans="2:3" x14ac:dyDescent="0.25">
      <c r="B9167" s="294">
        <v>9102</v>
      </c>
      <c r="C9167" s="295">
        <v>119.21573133193858</v>
      </c>
    </row>
    <row r="9168" spans="2:3" x14ac:dyDescent="0.25">
      <c r="B9168" s="294">
        <v>9103</v>
      </c>
      <c r="C9168" s="295">
        <v>141.1653022414057</v>
      </c>
    </row>
    <row r="9169" spans="2:3" x14ac:dyDescent="0.25">
      <c r="B9169" s="294">
        <v>9104</v>
      </c>
      <c r="C9169" s="295">
        <v>138.0265570573689</v>
      </c>
    </row>
    <row r="9170" spans="2:3" x14ac:dyDescent="0.25">
      <c r="B9170" s="294">
        <v>9105</v>
      </c>
      <c r="C9170" s="295">
        <v>187.13124484838715</v>
      </c>
    </row>
    <row r="9171" spans="2:3" x14ac:dyDescent="0.25">
      <c r="B9171" s="294">
        <v>9106</v>
      </c>
      <c r="C9171" s="295">
        <v>115.33796776298402</v>
      </c>
    </row>
    <row r="9172" spans="2:3" x14ac:dyDescent="0.25">
      <c r="B9172" s="294">
        <v>9107</v>
      </c>
      <c r="C9172" s="295">
        <v>133.87772905207964</v>
      </c>
    </row>
    <row r="9173" spans="2:3" x14ac:dyDescent="0.25">
      <c r="B9173" s="294">
        <v>9108</v>
      </c>
      <c r="C9173" s="295">
        <v>107.5547485926521</v>
      </c>
    </row>
    <row r="9174" spans="2:3" x14ac:dyDescent="0.25">
      <c r="B9174" s="294">
        <v>9109</v>
      </c>
      <c r="C9174" s="295">
        <v>124.53318660417371</v>
      </c>
    </row>
    <row r="9175" spans="2:3" x14ac:dyDescent="0.25">
      <c r="B9175" s="294">
        <v>9110</v>
      </c>
      <c r="C9175" s="295">
        <v>121.50899849372826</v>
      </c>
    </row>
    <row r="9176" spans="2:3" x14ac:dyDescent="0.25">
      <c r="B9176" s="294">
        <v>9111</v>
      </c>
      <c r="C9176" s="295">
        <v>112.41638447344164</v>
      </c>
    </row>
    <row r="9177" spans="2:3" x14ac:dyDescent="0.25">
      <c r="B9177" s="294">
        <v>9112</v>
      </c>
      <c r="C9177" s="295">
        <v>136.41930006230717</v>
      </c>
    </row>
    <row r="9178" spans="2:3" x14ac:dyDescent="0.25">
      <c r="B9178" s="294">
        <v>9113</v>
      </c>
      <c r="C9178" s="295">
        <v>100.98000720958865</v>
      </c>
    </row>
    <row r="9179" spans="2:3" x14ac:dyDescent="0.25">
      <c r="B9179" s="294">
        <v>9114</v>
      </c>
      <c r="C9179" s="295">
        <v>83.979543494344739</v>
      </c>
    </row>
    <row r="9180" spans="2:3" x14ac:dyDescent="0.25">
      <c r="B9180" s="294">
        <v>9115</v>
      </c>
      <c r="C9180" s="295">
        <v>130.43873697320862</v>
      </c>
    </row>
    <row r="9181" spans="2:3" x14ac:dyDescent="0.25">
      <c r="B9181" s="294">
        <v>9116</v>
      </c>
      <c r="C9181" s="295">
        <v>150.41029691618951</v>
      </c>
    </row>
    <row r="9182" spans="2:3" x14ac:dyDescent="0.25">
      <c r="B9182" s="294">
        <v>9117</v>
      </c>
      <c r="C9182" s="295">
        <v>166.6386559850294</v>
      </c>
    </row>
    <row r="9183" spans="2:3" x14ac:dyDescent="0.25">
      <c r="B9183" s="294">
        <v>9118</v>
      </c>
      <c r="C9183" s="295">
        <v>145.03448100012506</v>
      </c>
    </row>
    <row r="9184" spans="2:3" x14ac:dyDescent="0.25">
      <c r="B9184" s="294">
        <v>9119</v>
      </c>
      <c r="C9184" s="295">
        <v>189.0892723613307</v>
      </c>
    </row>
    <row r="9185" spans="2:3" x14ac:dyDescent="0.25">
      <c r="B9185" s="294">
        <v>9120</v>
      </c>
      <c r="C9185" s="295">
        <v>101.58774261852014</v>
      </c>
    </row>
    <row r="9186" spans="2:3" x14ac:dyDescent="0.25">
      <c r="B9186" s="294">
        <v>9121</v>
      </c>
      <c r="C9186" s="295">
        <v>102.92183079498699</v>
      </c>
    </row>
    <row r="9187" spans="2:3" x14ac:dyDescent="0.25">
      <c r="B9187" s="294">
        <v>9122</v>
      </c>
      <c r="C9187" s="295">
        <v>125.70429390038531</v>
      </c>
    </row>
    <row r="9188" spans="2:3" x14ac:dyDescent="0.25">
      <c r="B9188" s="294">
        <v>9123</v>
      </c>
      <c r="C9188" s="295">
        <v>69.153432513264121</v>
      </c>
    </row>
    <row r="9189" spans="2:3" x14ac:dyDescent="0.25">
      <c r="B9189" s="294">
        <v>9124</v>
      </c>
      <c r="C9189" s="295">
        <v>124.68739014730281</v>
      </c>
    </row>
    <row r="9190" spans="2:3" x14ac:dyDescent="0.25">
      <c r="B9190" s="294">
        <v>9125</v>
      </c>
      <c r="C9190" s="295">
        <v>103.10700193736993</v>
      </c>
    </row>
    <row r="9191" spans="2:3" x14ac:dyDescent="0.25">
      <c r="B9191" s="294">
        <v>9126</v>
      </c>
      <c r="C9191" s="295">
        <v>141.96860252881336</v>
      </c>
    </row>
    <row r="9192" spans="2:3" x14ac:dyDescent="0.25">
      <c r="B9192" s="294">
        <v>9127</v>
      </c>
      <c r="C9192" s="295">
        <v>96.989007033404022</v>
      </c>
    </row>
    <row r="9193" spans="2:3" x14ac:dyDescent="0.25">
      <c r="B9193" s="294">
        <v>9128</v>
      </c>
      <c r="C9193" s="295">
        <v>84.694683732897715</v>
      </c>
    </row>
    <row r="9194" spans="2:3" x14ac:dyDescent="0.25">
      <c r="B9194" s="294">
        <v>9129</v>
      </c>
      <c r="C9194" s="295">
        <v>115.7737055186364</v>
      </c>
    </row>
    <row r="9195" spans="2:3" x14ac:dyDescent="0.25">
      <c r="B9195" s="294">
        <v>9130</v>
      </c>
      <c r="C9195" s="295">
        <v>142.32504179930845</v>
      </c>
    </row>
    <row r="9196" spans="2:3" x14ac:dyDescent="0.25">
      <c r="B9196" s="294">
        <v>9131</v>
      </c>
      <c r="C9196" s="295">
        <v>130.25869072852305</v>
      </c>
    </row>
    <row r="9197" spans="2:3" x14ac:dyDescent="0.25">
      <c r="B9197" s="294">
        <v>9132</v>
      </c>
      <c r="C9197" s="295">
        <v>115.47921415513994</v>
      </c>
    </row>
    <row r="9198" spans="2:3" x14ac:dyDescent="0.25">
      <c r="B9198" s="294">
        <v>9133</v>
      </c>
      <c r="C9198" s="295">
        <v>140.58170507741403</v>
      </c>
    </row>
    <row r="9199" spans="2:3" x14ac:dyDescent="0.25">
      <c r="B9199" s="294">
        <v>9134</v>
      </c>
      <c r="C9199" s="295">
        <v>77.905652196869696</v>
      </c>
    </row>
    <row r="9200" spans="2:3" x14ac:dyDescent="0.25">
      <c r="B9200" s="294">
        <v>9135</v>
      </c>
      <c r="C9200" s="295">
        <v>160.08276832495272</v>
      </c>
    </row>
    <row r="9201" spans="2:3" x14ac:dyDescent="0.25">
      <c r="B9201" s="294">
        <v>9136</v>
      </c>
      <c r="C9201" s="295">
        <v>89.496287568692324</v>
      </c>
    </row>
    <row r="9202" spans="2:3" x14ac:dyDescent="0.25">
      <c r="B9202" s="294">
        <v>9137</v>
      </c>
      <c r="C9202" s="295">
        <v>108.12916547582842</v>
      </c>
    </row>
    <row r="9203" spans="2:3" x14ac:dyDescent="0.25">
      <c r="B9203" s="294">
        <v>9138</v>
      </c>
      <c r="C9203" s="295">
        <v>86.01354541489053</v>
      </c>
    </row>
    <row r="9204" spans="2:3" x14ac:dyDescent="0.25">
      <c r="B9204" s="294">
        <v>9139</v>
      </c>
      <c r="C9204" s="295">
        <v>209.70893225058379</v>
      </c>
    </row>
    <row r="9205" spans="2:3" x14ac:dyDescent="0.25">
      <c r="B9205" s="294">
        <v>9140</v>
      </c>
      <c r="C9205" s="295">
        <v>140.89015872946405</v>
      </c>
    </row>
    <row r="9206" spans="2:3" x14ac:dyDescent="0.25">
      <c r="B9206" s="294">
        <v>9141</v>
      </c>
      <c r="C9206" s="295">
        <v>174.00830453216463</v>
      </c>
    </row>
    <row r="9207" spans="2:3" x14ac:dyDescent="0.25">
      <c r="B9207" s="294">
        <v>9142</v>
      </c>
      <c r="C9207" s="295">
        <v>110.11898165444148</v>
      </c>
    </row>
    <row r="9208" spans="2:3" x14ac:dyDescent="0.25">
      <c r="B9208" s="294">
        <v>9143</v>
      </c>
      <c r="C9208" s="295">
        <v>129.27954371137173</v>
      </c>
    </row>
    <row r="9209" spans="2:3" x14ac:dyDescent="0.25">
      <c r="B9209" s="294">
        <v>9144</v>
      </c>
      <c r="C9209" s="295">
        <v>147.02575444259324</v>
      </c>
    </row>
    <row r="9210" spans="2:3" x14ac:dyDescent="0.25">
      <c r="B9210" s="294">
        <v>9145</v>
      </c>
      <c r="C9210" s="295">
        <v>129.44288446283576</v>
      </c>
    </row>
    <row r="9211" spans="2:3" x14ac:dyDescent="0.25">
      <c r="B9211" s="294">
        <v>9146</v>
      </c>
      <c r="C9211" s="295">
        <v>102.40403459246156</v>
      </c>
    </row>
    <row r="9212" spans="2:3" x14ac:dyDescent="0.25">
      <c r="B9212" s="294">
        <v>9147</v>
      </c>
      <c r="C9212" s="295">
        <v>130.22839557639213</v>
      </c>
    </row>
    <row r="9213" spans="2:3" x14ac:dyDescent="0.25">
      <c r="B9213" s="294">
        <v>9148</v>
      </c>
      <c r="C9213" s="295">
        <v>120.44456581241778</v>
      </c>
    </row>
    <row r="9214" spans="2:3" x14ac:dyDescent="0.25">
      <c r="B9214" s="294">
        <v>9149</v>
      </c>
      <c r="C9214" s="295">
        <v>136.8512137514951</v>
      </c>
    </row>
    <row r="9215" spans="2:3" x14ac:dyDescent="0.25">
      <c r="B9215" s="294">
        <v>9150</v>
      </c>
      <c r="C9215" s="295">
        <v>164.15188916436023</v>
      </c>
    </row>
    <row r="9216" spans="2:3" x14ac:dyDescent="0.25">
      <c r="B9216" s="294">
        <v>9151</v>
      </c>
      <c r="C9216" s="295">
        <v>88.03487665301725</v>
      </c>
    </row>
    <row r="9217" spans="2:3" x14ac:dyDescent="0.25">
      <c r="B9217" s="294">
        <v>9152</v>
      </c>
      <c r="C9217" s="295">
        <v>109.85184390270356</v>
      </c>
    </row>
    <row r="9218" spans="2:3" x14ac:dyDescent="0.25">
      <c r="B9218" s="294">
        <v>9153</v>
      </c>
      <c r="C9218" s="295">
        <v>75.484950800120885</v>
      </c>
    </row>
    <row r="9219" spans="2:3" x14ac:dyDescent="0.25">
      <c r="B9219" s="294">
        <v>9154</v>
      </c>
      <c r="C9219" s="295">
        <v>206.11026317091671</v>
      </c>
    </row>
    <row r="9220" spans="2:3" x14ac:dyDescent="0.25">
      <c r="B9220" s="294">
        <v>9155</v>
      </c>
      <c r="C9220" s="295">
        <v>103.85550253958111</v>
      </c>
    </row>
    <row r="9221" spans="2:3" x14ac:dyDescent="0.25">
      <c r="B9221" s="294">
        <v>9156</v>
      </c>
      <c r="C9221" s="295">
        <v>194.38909195755664</v>
      </c>
    </row>
    <row r="9222" spans="2:3" x14ac:dyDescent="0.25">
      <c r="B9222" s="294">
        <v>9157</v>
      </c>
      <c r="C9222" s="295">
        <v>189.41723401012874</v>
      </c>
    </row>
    <row r="9223" spans="2:3" x14ac:dyDescent="0.25">
      <c r="B9223" s="294">
        <v>9158</v>
      </c>
      <c r="C9223" s="295">
        <v>183.53715209445843</v>
      </c>
    </row>
    <row r="9224" spans="2:3" x14ac:dyDescent="0.25">
      <c r="B9224" s="294">
        <v>9159</v>
      </c>
      <c r="C9224" s="295">
        <v>145.15470876430192</v>
      </c>
    </row>
    <row r="9225" spans="2:3" x14ac:dyDescent="0.25">
      <c r="B9225" s="294">
        <v>9160</v>
      </c>
      <c r="C9225" s="295">
        <v>145.06448647975571</v>
      </c>
    </row>
    <row r="9226" spans="2:3" x14ac:dyDescent="0.25">
      <c r="B9226" s="294">
        <v>9161</v>
      </c>
      <c r="C9226" s="295">
        <v>114.93654113192477</v>
      </c>
    </row>
    <row r="9227" spans="2:3" x14ac:dyDescent="0.25">
      <c r="B9227" s="294">
        <v>9162</v>
      </c>
      <c r="C9227" s="295">
        <v>139.22484719103727</v>
      </c>
    </row>
    <row r="9228" spans="2:3" x14ac:dyDescent="0.25">
      <c r="B9228" s="294">
        <v>9163</v>
      </c>
      <c r="C9228" s="295">
        <v>110.46835019213796</v>
      </c>
    </row>
    <row r="9229" spans="2:3" x14ac:dyDescent="0.25">
      <c r="B9229" s="294">
        <v>9164</v>
      </c>
      <c r="C9229" s="295">
        <v>119.45066075712339</v>
      </c>
    </row>
    <row r="9230" spans="2:3" x14ac:dyDescent="0.25">
      <c r="B9230" s="294">
        <v>9165</v>
      </c>
      <c r="C9230" s="295">
        <v>155.80703145730956</v>
      </c>
    </row>
    <row r="9231" spans="2:3" x14ac:dyDescent="0.25">
      <c r="B9231" s="294">
        <v>9166</v>
      </c>
      <c r="C9231" s="295">
        <v>178.94867530292333</v>
      </c>
    </row>
    <row r="9232" spans="2:3" x14ac:dyDescent="0.25">
      <c r="B9232" s="294">
        <v>9167</v>
      </c>
      <c r="C9232" s="295">
        <v>114.2550035270375</v>
      </c>
    </row>
    <row r="9233" spans="2:3" x14ac:dyDescent="0.25">
      <c r="B9233" s="294">
        <v>9168</v>
      </c>
      <c r="C9233" s="295">
        <v>155.53379004936335</v>
      </c>
    </row>
    <row r="9234" spans="2:3" x14ac:dyDescent="0.25">
      <c r="B9234" s="294">
        <v>9169</v>
      </c>
      <c r="C9234" s="295">
        <v>111.06919556267329</v>
      </c>
    </row>
    <row r="9235" spans="2:3" x14ac:dyDescent="0.25">
      <c r="B9235" s="294">
        <v>9170</v>
      </c>
      <c r="C9235" s="295">
        <v>117.65717182323399</v>
      </c>
    </row>
    <row r="9236" spans="2:3" x14ac:dyDescent="0.25">
      <c r="B9236" s="294">
        <v>9171</v>
      </c>
      <c r="C9236" s="295">
        <v>89.386825714694837</v>
      </c>
    </row>
    <row r="9237" spans="2:3" x14ac:dyDescent="0.25">
      <c r="B9237" s="294">
        <v>9172</v>
      </c>
      <c r="C9237" s="295">
        <v>151.47929869085331</v>
      </c>
    </row>
    <row r="9238" spans="2:3" x14ac:dyDescent="0.25">
      <c r="B9238" s="294">
        <v>9173</v>
      </c>
      <c r="C9238" s="295">
        <v>113.09647929461528</v>
      </c>
    </row>
    <row r="9239" spans="2:3" x14ac:dyDescent="0.25">
      <c r="B9239" s="294">
        <v>9174</v>
      </c>
      <c r="C9239" s="295">
        <v>125.82538610668152</v>
      </c>
    </row>
    <row r="9240" spans="2:3" x14ac:dyDescent="0.25">
      <c r="B9240" s="294">
        <v>9175</v>
      </c>
      <c r="C9240" s="295">
        <v>73.993791032516896</v>
      </c>
    </row>
    <row r="9241" spans="2:3" x14ac:dyDescent="0.25">
      <c r="B9241" s="294">
        <v>9176</v>
      </c>
      <c r="C9241" s="295">
        <v>124.79095112520874</v>
      </c>
    </row>
    <row r="9242" spans="2:3" x14ac:dyDescent="0.25">
      <c r="B9242" s="294">
        <v>9177</v>
      </c>
      <c r="C9242" s="295">
        <v>116.63478448601566</v>
      </c>
    </row>
    <row r="9243" spans="2:3" x14ac:dyDescent="0.25">
      <c r="B9243" s="294">
        <v>9178</v>
      </c>
      <c r="C9243" s="295">
        <v>162.49861949922251</v>
      </c>
    </row>
    <row r="9244" spans="2:3" x14ac:dyDescent="0.25">
      <c r="B9244" s="294">
        <v>9179</v>
      </c>
      <c r="C9244" s="295">
        <v>96.572638523162311</v>
      </c>
    </row>
    <row r="9245" spans="2:3" x14ac:dyDescent="0.25">
      <c r="B9245" s="294">
        <v>9180</v>
      </c>
      <c r="C9245" s="295">
        <v>163.53314053440403</v>
      </c>
    </row>
    <row r="9246" spans="2:3" x14ac:dyDescent="0.25">
      <c r="B9246" s="294">
        <v>9181</v>
      </c>
      <c r="C9246" s="295">
        <v>125.58585288811372</v>
      </c>
    </row>
    <row r="9247" spans="2:3" x14ac:dyDescent="0.25">
      <c r="B9247" s="294">
        <v>9182</v>
      </c>
      <c r="C9247" s="295">
        <v>181.19568943347542</v>
      </c>
    </row>
    <row r="9248" spans="2:3" x14ac:dyDescent="0.25">
      <c r="B9248" s="294">
        <v>9183</v>
      </c>
      <c r="C9248" s="295">
        <v>139.58875248053545</v>
      </c>
    </row>
    <row r="9249" spans="2:3" x14ac:dyDescent="0.25">
      <c r="B9249" s="294">
        <v>9184</v>
      </c>
      <c r="C9249" s="295">
        <v>188.51537865028297</v>
      </c>
    </row>
    <row r="9250" spans="2:3" x14ac:dyDescent="0.25">
      <c r="B9250" s="294">
        <v>9185</v>
      </c>
      <c r="C9250" s="295">
        <v>69.276545684431085</v>
      </c>
    </row>
    <row r="9251" spans="2:3" x14ac:dyDescent="0.25">
      <c r="B9251" s="294">
        <v>9186</v>
      </c>
      <c r="C9251" s="295">
        <v>164.86639499979623</v>
      </c>
    </row>
    <row r="9252" spans="2:3" x14ac:dyDescent="0.25">
      <c r="B9252" s="294">
        <v>9187</v>
      </c>
      <c r="C9252" s="295">
        <v>104.08090845345663</v>
      </c>
    </row>
    <row r="9253" spans="2:3" x14ac:dyDescent="0.25">
      <c r="B9253" s="294">
        <v>9188</v>
      </c>
      <c r="C9253" s="295">
        <v>109.79248423350845</v>
      </c>
    </row>
    <row r="9254" spans="2:3" x14ac:dyDescent="0.25">
      <c r="B9254" s="294">
        <v>9189</v>
      </c>
      <c r="C9254" s="295">
        <v>136.21125105444463</v>
      </c>
    </row>
    <row r="9255" spans="2:3" x14ac:dyDescent="0.25">
      <c r="B9255" s="294">
        <v>9190</v>
      </c>
      <c r="C9255" s="295">
        <v>131.22405507353858</v>
      </c>
    </row>
    <row r="9256" spans="2:3" x14ac:dyDescent="0.25">
      <c r="B9256" s="294">
        <v>9191</v>
      </c>
      <c r="C9256" s="295">
        <v>167.309757098467</v>
      </c>
    </row>
    <row r="9257" spans="2:3" x14ac:dyDescent="0.25">
      <c r="B9257" s="294">
        <v>9192</v>
      </c>
      <c r="C9257" s="295">
        <v>135.03744196775614</v>
      </c>
    </row>
    <row r="9258" spans="2:3" x14ac:dyDescent="0.25">
      <c r="B9258" s="294">
        <v>9193</v>
      </c>
      <c r="C9258" s="295">
        <v>108.65060471648849</v>
      </c>
    </row>
    <row r="9259" spans="2:3" x14ac:dyDescent="0.25">
      <c r="B9259" s="294">
        <v>9194</v>
      </c>
      <c r="C9259" s="295">
        <v>114.74053766132019</v>
      </c>
    </row>
    <row r="9260" spans="2:3" x14ac:dyDescent="0.25">
      <c r="B9260" s="294">
        <v>9195</v>
      </c>
      <c r="C9260" s="295">
        <v>143.56182270175279</v>
      </c>
    </row>
    <row r="9261" spans="2:3" x14ac:dyDescent="0.25">
      <c r="B9261" s="294">
        <v>9196</v>
      </c>
      <c r="C9261" s="295">
        <v>106.99336044704721</v>
      </c>
    </row>
    <row r="9262" spans="2:3" x14ac:dyDescent="0.25">
      <c r="B9262" s="294">
        <v>9197</v>
      </c>
      <c r="C9262" s="295">
        <v>109.34045929538405</v>
      </c>
    </row>
    <row r="9263" spans="2:3" x14ac:dyDescent="0.25">
      <c r="B9263" s="294">
        <v>9198</v>
      </c>
      <c r="C9263" s="295">
        <v>130.91467170292049</v>
      </c>
    </row>
    <row r="9264" spans="2:3" x14ac:dyDescent="0.25">
      <c r="B9264" s="294">
        <v>9199</v>
      </c>
      <c r="C9264" s="295">
        <v>144.86884467513107</v>
      </c>
    </row>
    <row r="9265" spans="2:3" x14ac:dyDescent="0.25">
      <c r="B9265" s="294">
        <v>9200</v>
      </c>
      <c r="C9265" s="295">
        <v>132.73332695089391</v>
      </c>
    </row>
    <row r="9266" spans="2:3" x14ac:dyDescent="0.25">
      <c r="B9266" s="294">
        <v>9201</v>
      </c>
      <c r="C9266" s="295">
        <v>138.37918675330457</v>
      </c>
    </row>
    <row r="9267" spans="2:3" x14ac:dyDescent="0.25">
      <c r="B9267" s="294">
        <v>9202</v>
      </c>
      <c r="C9267" s="295">
        <v>124.38686912272897</v>
      </c>
    </row>
    <row r="9268" spans="2:3" x14ac:dyDescent="0.25">
      <c r="B9268" s="294">
        <v>9203</v>
      </c>
      <c r="C9268" s="295">
        <v>135.2416704336585</v>
      </c>
    </row>
    <row r="9269" spans="2:3" x14ac:dyDescent="0.25">
      <c r="B9269" s="294">
        <v>9204</v>
      </c>
      <c r="C9269" s="295">
        <v>148.78778034638378</v>
      </c>
    </row>
    <row r="9270" spans="2:3" x14ac:dyDescent="0.25">
      <c r="B9270" s="294">
        <v>9205</v>
      </c>
      <c r="C9270" s="295">
        <v>116.5935103225621</v>
      </c>
    </row>
    <row r="9271" spans="2:3" x14ac:dyDescent="0.25">
      <c r="B9271" s="294">
        <v>9206</v>
      </c>
      <c r="C9271" s="295">
        <v>105.82670489888534</v>
      </c>
    </row>
    <row r="9272" spans="2:3" x14ac:dyDescent="0.25">
      <c r="B9272" s="294">
        <v>9207</v>
      </c>
      <c r="C9272" s="295">
        <v>134.13806487288275</v>
      </c>
    </row>
    <row r="9273" spans="2:3" x14ac:dyDescent="0.25">
      <c r="B9273" s="294">
        <v>9208</v>
      </c>
      <c r="C9273" s="295">
        <v>115.8736150520179</v>
      </c>
    </row>
    <row r="9274" spans="2:3" x14ac:dyDescent="0.25">
      <c r="B9274" s="294">
        <v>9209</v>
      </c>
      <c r="C9274" s="295">
        <v>111.02149426630325</v>
      </c>
    </row>
    <row r="9275" spans="2:3" x14ac:dyDescent="0.25">
      <c r="B9275" s="294">
        <v>9210</v>
      </c>
      <c r="C9275" s="295">
        <v>111.91536472831713</v>
      </c>
    </row>
    <row r="9276" spans="2:3" x14ac:dyDescent="0.25">
      <c r="B9276" s="294">
        <v>9211</v>
      </c>
      <c r="C9276" s="295">
        <v>71.691957661385558</v>
      </c>
    </row>
    <row r="9277" spans="2:3" x14ac:dyDescent="0.25">
      <c r="B9277" s="294">
        <v>9212</v>
      </c>
      <c r="C9277" s="295">
        <v>126.52772369486858</v>
      </c>
    </row>
    <row r="9278" spans="2:3" x14ac:dyDescent="0.25">
      <c r="B9278" s="294">
        <v>9213</v>
      </c>
      <c r="C9278" s="295">
        <v>170.205954913434</v>
      </c>
    </row>
    <row r="9279" spans="2:3" x14ac:dyDescent="0.25">
      <c r="B9279" s="294">
        <v>9214</v>
      </c>
      <c r="C9279" s="295">
        <v>117.79808572945331</v>
      </c>
    </row>
    <row r="9280" spans="2:3" x14ac:dyDescent="0.25">
      <c r="B9280" s="294">
        <v>9215</v>
      </c>
      <c r="C9280" s="295">
        <v>103.95371829753705</v>
      </c>
    </row>
    <row r="9281" spans="2:3" x14ac:dyDescent="0.25">
      <c r="B9281" s="294">
        <v>9216</v>
      </c>
      <c r="C9281" s="295">
        <v>114.20951034589774</v>
      </c>
    </row>
    <row r="9282" spans="2:3" x14ac:dyDescent="0.25">
      <c r="B9282" s="294">
        <v>9217</v>
      </c>
      <c r="C9282" s="295">
        <v>138.32345901927141</v>
      </c>
    </row>
    <row r="9283" spans="2:3" x14ac:dyDescent="0.25">
      <c r="B9283" s="294">
        <v>9218</v>
      </c>
      <c r="C9283" s="295">
        <v>154.34312874655996</v>
      </c>
    </row>
    <row r="9284" spans="2:3" x14ac:dyDescent="0.25">
      <c r="B9284" s="294">
        <v>9219</v>
      </c>
      <c r="C9284" s="295">
        <v>146.2543593825356</v>
      </c>
    </row>
    <row r="9285" spans="2:3" x14ac:dyDescent="0.25">
      <c r="B9285" s="294">
        <v>9220</v>
      </c>
      <c r="C9285" s="295">
        <v>191.42946984224915</v>
      </c>
    </row>
    <row r="9286" spans="2:3" x14ac:dyDescent="0.25">
      <c r="B9286" s="294">
        <v>9221</v>
      </c>
      <c r="C9286" s="295">
        <v>124.8530843473539</v>
      </c>
    </row>
    <row r="9287" spans="2:3" x14ac:dyDescent="0.25">
      <c r="B9287" s="294">
        <v>9222</v>
      </c>
      <c r="C9287" s="295">
        <v>97.19493903435432</v>
      </c>
    </row>
    <row r="9288" spans="2:3" x14ac:dyDescent="0.25">
      <c r="B9288" s="294">
        <v>9223</v>
      </c>
      <c r="C9288" s="295">
        <v>115.41307487795385</v>
      </c>
    </row>
    <row r="9289" spans="2:3" x14ac:dyDescent="0.25">
      <c r="B9289" s="294">
        <v>9224</v>
      </c>
      <c r="C9289" s="295">
        <v>104.59848665123059</v>
      </c>
    </row>
    <row r="9290" spans="2:3" x14ac:dyDescent="0.25">
      <c r="B9290" s="294">
        <v>9225</v>
      </c>
      <c r="C9290" s="295">
        <v>128.70849813682409</v>
      </c>
    </row>
    <row r="9291" spans="2:3" x14ac:dyDescent="0.25">
      <c r="B9291" s="294">
        <v>9226</v>
      </c>
      <c r="C9291" s="295">
        <v>154.80227034723345</v>
      </c>
    </row>
    <row r="9292" spans="2:3" x14ac:dyDescent="0.25">
      <c r="B9292" s="294">
        <v>9227</v>
      </c>
      <c r="C9292" s="295">
        <v>88.926521369345295</v>
      </c>
    </row>
    <row r="9293" spans="2:3" x14ac:dyDescent="0.25">
      <c r="B9293" s="294">
        <v>9228</v>
      </c>
      <c r="C9293" s="295">
        <v>158.42709336092207</v>
      </c>
    </row>
    <row r="9294" spans="2:3" x14ac:dyDescent="0.25">
      <c r="B9294" s="294">
        <v>9229</v>
      </c>
      <c r="C9294" s="295">
        <v>108.18944318006282</v>
      </c>
    </row>
    <row r="9295" spans="2:3" x14ac:dyDescent="0.25">
      <c r="B9295" s="294">
        <v>9230</v>
      </c>
      <c r="C9295" s="295">
        <v>127.02878248043245</v>
      </c>
    </row>
    <row r="9296" spans="2:3" x14ac:dyDescent="0.25">
      <c r="B9296" s="294">
        <v>9231</v>
      </c>
      <c r="C9296" s="295">
        <v>137.49079061686308</v>
      </c>
    </row>
    <row r="9297" spans="2:3" x14ac:dyDescent="0.25">
      <c r="B9297" s="294">
        <v>9232</v>
      </c>
      <c r="C9297" s="295">
        <v>146.55414441150111</v>
      </c>
    </row>
    <row r="9298" spans="2:3" x14ac:dyDescent="0.25">
      <c r="B9298" s="294">
        <v>9233</v>
      </c>
      <c r="C9298" s="295">
        <v>107.97616774032849</v>
      </c>
    </row>
    <row r="9299" spans="2:3" x14ac:dyDescent="0.25">
      <c r="B9299" s="294">
        <v>9234</v>
      </c>
      <c r="C9299" s="295">
        <v>125.53938850957307</v>
      </c>
    </row>
    <row r="9300" spans="2:3" x14ac:dyDescent="0.25">
      <c r="B9300" s="294">
        <v>9235</v>
      </c>
      <c r="C9300" s="295">
        <v>134.77566785595499</v>
      </c>
    </row>
    <row r="9301" spans="2:3" x14ac:dyDescent="0.25">
      <c r="B9301" s="294">
        <v>9236</v>
      </c>
      <c r="C9301" s="295">
        <v>130.54824880138082</v>
      </c>
    </row>
    <row r="9302" spans="2:3" x14ac:dyDescent="0.25">
      <c r="B9302" s="294">
        <v>9237</v>
      </c>
      <c r="C9302" s="295">
        <v>111.14248847286996</v>
      </c>
    </row>
    <row r="9303" spans="2:3" x14ac:dyDescent="0.25">
      <c r="B9303" s="294">
        <v>9238</v>
      </c>
      <c r="C9303" s="295">
        <v>88.8251481234945</v>
      </c>
    </row>
    <row r="9304" spans="2:3" x14ac:dyDescent="0.25">
      <c r="B9304" s="294">
        <v>9239</v>
      </c>
      <c r="C9304" s="295">
        <v>114.10446174887305</v>
      </c>
    </row>
    <row r="9305" spans="2:3" x14ac:dyDescent="0.25">
      <c r="B9305" s="294">
        <v>9240</v>
      </c>
      <c r="C9305" s="295">
        <v>151.97608269867058</v>
      </c>
    </row>
    <row r="9306" spans="2:3" x14ac:dyDescent="0.25">
      <c r="B9306" s="294">
        <v>9241</v>
      </c>
      <c r="C9306" s="295">
        <v>114.05431741935448</v>
      </c>
    </row>
    <row r="9307" spans="2:3" x14ac:dyDescent="0.25">
      <c r="B9307" s="294">
        <v>9242</v>
      </c>
      <c r="C9307" s="295">
        <v>122.63574194134922</v>
      </c>
    </row>
    <row r="9308" spans="2:3" x14ac:dyDescent="0.25">
      <c r="B9308" s="294">
        <v>9243</v>
      </c>
      <c r="C9308" s="295">
        <v>100.37947023119943</v>
      </c>
    </row>
    <row r="9309" spans="2:3" x14ac:dyDescent="0.25">
      <c r="B9309" s="294">
        <v>9244</v>
      </c>
      <c r="C9309" s="295">
        <v>142.01504323071157</v>
      </c>
    </row>
    <row r="9310" spans="2:3" x14ac:dyDescent="0.25">
      <c r="B9310" s="294">
        <v>9245</v>
      </c>
      <c r="C9310" s="295">
        <v>87.868022379353405</v>
      </c>
    </row>
    <row r="9311" spans="2:3" x14ac:dyDescent="0.25">
      <c r="B9311" s="294">
        <v>9246</v>
      </c>
      <c r="C9311" s="295">
        <v>125.36458202481657</v>
      </c>
    </row>
    <row r="9312" spans="2:3" x14ac:dyDescent="0.25">
      <c r="B9312" s="294">
        <v>9247</v>
      </c>
      <c r="C9312" s="295">
        <v>97.155552474508568</v>
      </c>
    </row>
    <row r="9313" spans="2:3" x14ac:dyDescent="0.25">
      <c r="B9313" s="294">
        <v>9248</v>
      </c>
      <c r="C9313" s="295">
        <v>89.269737961386497</v>
      </c>
    </row>
    <row r="9314" spans="2:3" x14ac:dyDescent="0.25">
      <c r="B9314" s="294">
        <v>9249</v>
      </c>
      <c r="C9314" s="295">
        <v>126.44597159499246</v>
      </c>
    </row>
    <row r="9315" spans="2:3" x14ac:dyDescent="0.25">
      <c r="B9315" s="294">
        <v>9250</v>
      </c>
      <c r="C9315" s="295">
        <v>120.23306634564744</v>
      </c>
    </row>
    <row r="9316" spans="2:3" x14ac:dyDescent="0.25">
      <c r="B9316" s="294">
        <v>9251</v>
      </c>
      <c r="C9316" s="295">
        <v>217.62898830209144</v>
      </c>
    </row>
    <row r="9317" spans="2:3" x14ac:dyDescent="0.25">
      <c r="B9317" s="294">
        <v>9252</v>
      </c>
      <c r="C9317" s="295">
        <v>122.76171075044856</v>
      </c>
    </row>
    <row r="9318" spans="2:3" x14ac:dyDescent="0.25">
      <c r="B9318" s="294">
        <v>9253</v>
      </c>
      <c r="C9318" s="295">
        <v>122.09272668407093</v>
      </c>
    </row>
    <row r="9319" spans="2:3" x14ac:dyDescent="0.25">
      <c r="B9319" s="294">
        <v>9254</v>
      </c>
      <c r="C9319" s="295">
        <v>126.36422410670168</v>
      </c>
    </row>
    <row r="9320" spans="2:3" x14ac:dyDescent="0.25">
      <c r="B9320" s="294">
        <v>9255</v>
      </c>
      <c r="C9320" s="295">
        <v>108.38276743786959</v>
      </c>
    </row>
    <row r="9321" spans="2:3" x14ac:dyDescent="0.25">
      <c r="B9321" s="294">
        <v>9256</v>
      </c>
      <c r="C9321" s="295">
        <v>86.984939628449567</v>
      </c>
    </row>
    <row r="9322" spans="2:3" x14ac:dyDescent="0.25">
      <c r="B9322" s="294">
        <v>9257</v>
      </c>
      <c r="C9322" s="295">
        <v>122.98668266367673</v>
      </c>
    </row>
    <row r="9323" spans="2:3" x14ac:dyDescent="0.25">
      <c r="B9323" s="294">
        <v>9258</v>
      </c>
      <c r="C9323" s="295">
        <v>68.494613386961205</v>
      </c>
    </row>
    <row r="9324" spans="2:3" x14ac:dyDescent="0.25">
      <c r="B9324" s="294">
        <v>9259</v>
      </c>
      <c r="C9324" s="295">
        <v>140.17935844278298</v>
      </c>
    </row>
    <row r="9325" spans="2:3" x14ac:dyDescent="0.25">
      <c r="B9325" s="294">
        <v>9260</v>
      </c>
      <c r="C9325" s="295">
        <v>68.816962361159398</v>
      </c>
    </row>
    <row r="9326" spans="2:3" x14ac:dyDescent="0.25">
      <c r="B9326" s="294">
        <v>9261</v>
      </c>
      <c r="C9326" s="295">
        <v>121.53541621309807</v>
      </c>
    </row>
    <row r="9327" spans="2:3" x14ac:dyDescent="0.25">
      <c r="B9327" s="294">
        <v>9262</v>
      </c>
      <c r="C9327" s="295">
        <v>168.03902234183391</v>
      </c>
    </row>
    <row r="9328" spans="2:3" x14ac:dyDescent="0.25">
      <c r="B9328" s="294">
        <v>9263</v>
      </c>
      <c r="C9328" s="295">
        <v>98.906769822912565</v>
      </c>
    </row>
    <row r="9329" spans="2:3" x14ac:dyDescent="0.25">
      <c r="B9329" s="294">
        <v>9264</v>
      </c>
      <c r="C9329" s="295">
        <v>191.39868601853024</v>
      </c>
    </row>
    <row r="9330" spans="2:3" x14ac:dyDescent="0.25">
      <c r="B9330" s="294">
        <v>9265</v>
      </c>
      <c r="C9330" s="295">
        <v>148.93207522025017</v>
      </c>
    </row>
    <row r="9331" spans="2:3" x14ac:dyDescent="0.25">
      <c r="B9331" s="294">
        <v>9266</v>
      </c>
      <c r="C9331" s="295">
        <v>99.564658899903748</v>
      </c>
    </row>
    <row r="9332" spans="2:3" x14ac:dyDescent="0.25">
      <c r="B9332" s="294">
        <v>9267</v>
      </c>
      <c r="C9332" s="295">
        <v>174.41279010492616</v>
      </c>
    </row>
    <row r="9333" spans="2:3" x14ac:dyDescent="0.25">
      <c r="B9333" s="294">
        <v>9268</v>
      </c>
      <c r="C9333" s="295">
        <v>164.81444889972644</v>
      </c>
    </row>
    <row r="9334" spans="2:3" x14ac:dyDescent="0.25">
      <c r="B9334" s="294">
        <v>9269</v>
      </c>
      <c r="C9334" s="295">
        <v>123.8006740736851</v>
      </c>
    </row>
    <row r="9335" spans="2:3" x14ac:dyDescent="0.25">
      <c r="B9335" s="294">
        <v>9270</v>
      </c>
      <c r="C9335" s="295">
        <v>64.635345692373903</v>
      </c>
    </row>
    <row r="9336" spans="2:3" x14ac:dyDescent="0.25">
      <c r="B9336" s="294">
        <v>9271</v>
      </c>
      <c r="C9336" s="295">
        <v>161.29403033218034</v>
      </c>
    </row>
    <row r="9337" spans="2:3" x14ac:dyDescent="0.25">
      <c r="B9337" s="294">
        <v>9272</v>
      </c>
      <c r="C9337" s="295">
        <v>101.99032637149057</v>
      </c>
    </row>
    <row r="9338" spans="2:3" x14ac:dyDescent="0.25">
      <c r="B9338" s="294">
        <v>9273</v>
      </c>
      <c r="C9338" s="295">
        <v>143.32750504461734</v>
      </c>
    </row>
    <row r="9339" spans="2:3" x14ac:dyDescent="0.25">
      <c r="B9339" s="294">
        <v>9274</v>
      </c>
      <c r="C9339" s="295">
        <v>179.34045233875008</v>
      </c>
    </row>
    <row r="9340" spans="2:3" x14ac:dyDescent="0.25">
      <c r="B9340" s="294">
        <v>9275</v>
      </c>
      <c r="C9340" s="295">
        <v>137.53499765677398</v>
      </c>
    </row>
    <row r="9341" spans="2:3" x14ac:dyDescent="0.25">
      <c r="B9341" s="294">
        <v>9276</v>
      </c>
      <c r="C9341" s="295">
        <v>145.27799612671663</v>
      </c>
    </row>
    <row r="9342" spans="2:3" x14ac:dyDescent="0.25">
      <c r="B9342" s="294">
        <v>9277</v>
      </c>
      <c r="C9342" s="295">
        <v>125.61400053873311</v>
      </c>
    </row>
    <row r="9343" spans="2:3" x14ac:dyDescent="0.25">
      <c r="B9343" s="294">
        <v>9278</v>
      </c>
      <c r="C9343" s="295">
        <v>180.26199572262075</v>
      </c>
    </row>
    <row r="9344" spans="2:3" x14ac:dyDescent="0.25">
      <c r="B9344" s="294">
        <v>9279</v>
      </c>
      <c r="C9344" s="295">
        <v>151.0971405113749</v>
      </c>
    </row>
    <row r="9345" spans="2:3" x14ac:dyDescent="0.25">
      <c r="B9345" s="294">
        <v>9280</v>
      </c>
      <c r="C9345" s="295">
        <v>174.42906952074566</v>
      </c>
    </row>
    <row r="9346" spans="2:3" x14ac:dyDescent="0.25">
      <c r="B9346" s="294">
        <v>9281</v>
      </c>
      <c r="C9346" s="295">
        <v>155.55595991671797</v>
      </c>
    </row>
    <row r="9347" spans="2:3" x14ac:dyDescent="0.25">
      <c r="B9347" s="294">
        <v>9282</v>
      </c>
      <c r="C9347" s="295">
        <v>124.87866540749832</v>
      </c>
    </row>
    <row r="9348" spans="2:3" x14ac:dyDescent="0.25">
      <c r="B9348" s="294">
        <v>9283</v>
      </c>
      <c r="C9348" s="295">
        <v>154.88733568767003</v>
      </c>
    </row>
    <row r="9349" spans="2:3" x14ac:dyDescent="0.25">
      <c r="B9349" s="294">
        <v>9284</v>
      </c>
      <c r="C9349" s="295">
        <v>149.25771071443722</v>
      </c>
    </row>
    <row r="9350" spans="2:3" x14ac:dyDescent="0.25">
      <c r="B9350" s="294">
        <v>9285</v>
      </c>
      <c r="C9350" s="295">
        <v>129.92212873182308</v>
      </c>
    </row>
    <row r="9351" spans="2:3" x14ac:dyDescent="0.25">
      <c r="B9351" s="294">
        <v>9286</v>
      </c>
      <c r="C9351" s="295">
        <v>107.44229250122952</v>
      </c>
    </row>
    <row r="9352" spans="2:3" x14ac:dyDescent="0.25">
      <c r="B9352" s="294">
        <v>9287</v>
      </c>
      <c r="C9352" s="295">
        <v>128.07772304075669</v>
      </c>
    </row>
    <row r="9353" spans="2:3" x14ac:dyDescent="0.25">
      <c r="B9353" s="294">
        <v>9288</v>
      </c>
      <c r="C9353" s="295">
        <v>94.167584060551391</v>
      </c>
    </row>
    <row r="9354" spans="2:3" x14ac:dyDescent="0.25">
      <c r="B9354" s="294">
        <v>9289</v>
      </c>
      <c r="C9354" s="295">
        <v>103.88170390749994</v>
      </c>
    </row>
    <row r="9355" spans="2:3" x14ac:dyDescent="0.25">
      <c r="B9355" s="294">
        <v>9290</v>
      </c>
      <c r="C9355" s="295">
        <v>155.02787696564897</v>
      </c>
    </row>
    <row r="9356" spans="2:3" x14ac:dyDescent="0.25">
      <c r="B9356" s="294">
        <v>9291</v>
      </c>
      <c r="C9356" s="295">
        <v>154.0430439086133</v>
      </c>
    </row>
    <row r="9357" spans="2:3" x14ac:dyDescent="0.25">
      <c r="B9357" s="294">
        <v>9292</v>
      </c>
      <c r="C9357" s="295">
        <v>162.23443925901813</v>
      </c>
    </row>
    <row r="9358" spans="2:3" x14ac:dyDescent="0.25">
      <c r="B9358" s="294">
        <v>9293</v>
      </c>
      <c r="C9358" s="295">
        <v>78.647200337740685</v>
      </c>
    </row>
    <row r="9359" spans="2:3" x14ac:dyDescent="0.25">
      <c r="B9359" s="294">
        <v>9294</v>
      </c>
      <c r="C9359" s="295">
        <v>174.24861822141776</v>
      </c>
    </row>
    <row r="9360" spans="2:3" x14ac:dyDescent="0.25">
      <c r="B9360" s="294">
        <v>9295</v>
      </c>
      <c r="C9360" s="295">
        <v>149.12433069706179</v>
      </c>
    </row>
    <row r="9361" spans="2:3" x14ac:dyDescent="0.25">
      <c r="B9361" s="294">
        <v>9296</v>
      </c>
      <c r="C9361" s="295">
        <v>158.34388894121935</v>
      </c>
    </row>
    <row r="9362" spans="2:3" x14ac:dyDescent="0.25">
      <c r="B9362" s="294">
        <v>9297</v>
      </c>
      <c r="C9362" s="295">
        <v>127.75759859279881</v>
      </c>
    </row>
    <row r="9363" spans="2:3" x14ac:dyDescent="0.25">
      <c r="B9363" s="294">
        <v>9298</v>
      </c>
      <c r="C9363" s="295">
        <v>109.60388539691084</v>
      </c>
    </row>
    <row r="9364" spans="2:3" x14ac:dyDescent="0.25">
      <c r="B9364" s="294">
        <v>9299</v>
      </c>
      <c r="C9364" s="295">
        <v>118.96387682255889</v>
      </c>
    </row>
    <row r="9365" spans="2:3" x14ac:dyDescent="0.25">
      <c r="B9365" s="294">
        <v>9300</v>
      </c>
      <c r="C9365" s="295">
        <v>95.517396724457143</v>
      </c>
    </row>
    <row r="9366" spans="2:3" x14ac:dyDescent="0.25">
      <c r="B9366" s="294">
        <v>9301</v>
      </c>
      <c r="C9366" s="295">
        <v>133.82623630606969</v>
      </c>
    </row>
    <row r="9367" spans="2:3" x14ac:dyDescent="0.25">
      <c r="B9367" s="294">
        <v>9302</v>
      </c>
      <c r="C9367" s="295">
        <v>116.24202332269938</v>
      </c>
    </row>
    <row r="9368" spans="2:3" x14ac:dyDescent="0.25">
      <c r="B9368" s="294">
        <v>9303</v>
      </c>
      <c r="C9368" s="295">
        <v>128.84716512552967</v>
      </c>
    </row>
    <row r="9369" spans="2:3" x14ac:dyDescent="0.25">
      <c r="B9369" s="294">
        <v>9304</v>
      </c>
      <c r="C9369" s="295">
        <v>112.26573879003962</v>
      </c>
    </row>
    <row r="9370" spans="2:3" x14ac:dyDescent="0.25">
      <c r="B9370" s="294">
        <v>9305</v>
      </c>
      <c r="C9370" s="295">
        <v>189.23563450438579</v>
      </c>
    </row>
    <row r="9371" spans="2:3" x14ac:dyDescent="0.25">
      <c r="B9371" s="294">
        <v>9306</v>
      </c>
      <c r="C9371" s="295">
        <v>123.93981676250752</v>
      </c>
    </row>
    <row r="9372" spans="2:3" x14ac:dyDescent="0.25">
      <c r="B9372" s="294">
        <v>9307</v>
      </c>
      <c r="C9372" s="295">
        <v>105.97382173984053</v>
      </c>
    </row>
    <row r="9373" spans="2:3" x14ac:dyDescent="0.25">
      <c r="B9373" s="294">
        <v>9308</v>
      </c>
      <c r="C9373" s="295">
        <v>116.04298169484986</v>
      </c>
    </row>
    <row r="9374" spans="2:3" x14ac:dyDescent="0.25">
      <c r="B9374" s="294">
        <v>9309</v>
      </c>
      <c r="C9374" s="295">
        <v>126.39984505052416</v>
      </c>
    </row>
    <row r="9375" spans="2:3" x14ac:dyDescent="0.25">
      <c r="B9375" s="294">
        <v>9310</v>
      </c>
      <c r="C9375" s="295">
        <v>85.625467031418282</v>
      </c>
    </row>
    <row r="9376" spans="2:3" x14ac:dyDescent="0.25">
      <c r="B9376" s="294">
        <v>9311</v>
      </c>
      <c r="C9376" s="295">
        <v>181.64720735452744</v>
      </c>
    </row>
    <row r="9377" spans="2:3" x14ac:dyDescent="0.25">
      <c r="B9377" s="294">
        <v>9312</v>
      </c>
      <c r="C9377" s="295">
        <v>142.74938284609485</v>
      </c>
    </row>
    <row r="9378" spans="2:3" x14ac:dyDescent="0.25">
      <c r="B9378" s="294">
        <v>9313</v>
      </c>
      <c r="C9378" s="295">
        <v>128.54835410746006</v>
      </c>
    </row>
    <row r="9379" spans="2:3" x14ac:dyDescent="0.25">
      <c r="B9379" s="294">
        <v>9314</v>
      </c>
      <c r="C9379" s="295">
        <v>137.59351614266981</v>
      </c>
    </row>
    <row r="9380" spans="2:3" x14ac:dyDescent="0.25">
      <c r="B9380" s="294">
        <v>9315</v>
      </c>
      <c r="C9380" s="295">
        <v>91.397020514674011</v>
      </c>
    </row>
    <row r="9381" spans="2:3" x14ac:dyDescent="0.25">
      <c r="B9381" s="294">
        <v>9316</v>
      </c>
      <c r="C9381" s="295">
        <v>114.87689415657142</v>
      </c>
    </row>
    <row r="9382" spans="2:3" x14ac:dyDescent="0.25">
      <c r="B9382" s="294">
        <v>9317</v>
      </c>
      <c r="C9382" s="295">
        <v>183.75929029154099</v>
      </c>
    </row>
    <row r="9383" spans="2:3" x14ac:dyDescent="0.25">
      <c r="B9383" s="294">
        <v>9318</v>
      </c>
      <c r="C9383" s="295">
        <v>173.70867285507825</v>
      </c>
    </row>
    <row r="9384" spans="2:3" x14ac:dyDescent="0.25">
      <c r="B9384" s="294">
        <v>9319</v>
      </c>
      <c r="C9384" s="295">
        <v>135.21581747277156</v>
      </c>
    </row>
    <row r="9385" spans="2:3" x14ac:dyDescent="0.25">
      <c r="B9385" s="294">
        <v>9320</v>
      </c>
      <c r="C9385" s="295">
        <v>134.69485860303442</v>
      </c>
    </row>
    <row r="9386" spans="2:3" x14ac:dyDescent="0.25">
      <c r="B9386" s="294">
        <v>9321</v>
      </c>
      <c r="C9386" s="295">
        <v>162.94503335177831</v>
      </c>
    </row>
    <row r="9387" spans="2:3" x14ac:dyDescent="0.25">
      <c r="B9387" s="294">
        <v>9322</v>
      </c>
      <c r="C9387" s="295">
        <v>159.43826733783135</v>
      </c>
    </row>
    <row r="9388" spans="2:3" x14ac:dyDescent="0.25">
      <c r="B9388" s="294">
        <v>9323</v>
      </c>
      <c r="C9388" s="295">
        <v>127.92558432515828</v>
      </c>
    </row>
    <row r="9389" spans="2:3" x14ac:dyDescent="0.25">
      <c r="B9389" s="294">
        <v>9324</v>
      </c>
      <c r="C9389" s="295">
        <v>110.241176401191</v>
      </c>
    </row>
    <row r="9390" spans="2:3" x14ac:dyDescent="0.25">
      <c r="B9390" s="294">
        <v>9325</v>
      </c>
      <c r="C9390" s="295">
        <v>134.44606137313986</v>
      </c>
    </row>
    <row r="9391" spans="2:3" x14ac:dyDescent="0.25">
      <c r="B9391" s="294">
        <v>9326</v>
      </c>
      <c r="C9391" s="295">
        <v>118.24916386741111</v>
      </c>
    </row>
    <row r="9392" spans="2:3" x14ac:dyDescent="0.25">
      <c r="B9392" s="294">
        <v>9327</v>
      </c>
      <c r="C9392" s="295">
        <v>172.32066998614235</v>
      </c>
    </row>
    <row r="9393" spans="2:3" x14ac:dyDescent="0.25">
      <c r="B9393" s="294">
        <v>9328</v>
      </c>
      <c r="C9393" s="295">
        <v>176.19404784579206</v>
      </c>
    </row>
    <row r="9394" spans="2:3" x14ac:dyDescent="0.25">
      <c r="B9394" s="294">
        <v>9329</v>
      </c>
      <c r="C9394" s="295">
        <v>173.06132167962039</v>
      </c>
    </row>
    <row r="9395" spans="2:3" x14ac:dyDescent="0.25">
      <c r="B9395" s="294">
        <v>9330</v>
      </c>
      <c r="C9395" s="295">
        <v>137.9034482594854</v>
      </c>
    </row>
    <row r="9396" spans="2:3" x14ac:dyDescent="0.25">
      <c r="B9396" s="294">
        <v>9331</v>
      </c>
      <c r="C9396" s="295">
        <v>83.759092461414582</v>
      </c>
    </row>
    <row r="9397" spans="2:3" x14ac:dyDescent="0.25">
      <c r="B9397" s="294">
        <v>9332</v>
      </c>
      <c r="C9397" s="295">
        <v>88.453835211740937</v>
      </c>
    </row>
    <row r="9398" spans="2:3" x14ac:dyDescent="0.25">
      <c r="B9398" s="294">
        <v>9333</v>
      </c>
      <c r="C9398" s="295">
        <v>85.810208167573307</v>
      </c>
    </row>
    <row r="9399" spans="2:3" x14ac:dyDescent="0.25">
      <c r="B9399" s="294">
        <v>9334</v>
      </c>
      <c r="C9399" s="295">
        <v>91.890095479856086</v>
      </c>
    </row>
    <row r="9400" spans="2:3" x14ac:dyDescent="0.25">
      <c r="B9400" s="294">
        <v>9335</v>
      </c>
      <c r="C9400" s="295">
        <v>104.70170918653045</v>
      </c>
    </row>
    <row r="9401" spans="2:3" x14ac:dyDescent="0.25">
      <c r="B9401" s="294">
        <v>9336</v>
      </c>
      <c r="C9401" s="295">
        <v>138.50007157483628</v>
      </c>
    </row>
    <row r="9402" spans="2:3" x14ac:dyDescent="0.25">
      <c r="B9402" s="294">
        <v>9337</v>
      </c>
      <c r="C9402" s="295">
        <v>128.9706427683256</v>
      </c>
    </row>
    <row r="9403" spans="2:3" x14ac:dyDescent="0.25">
      <c r="B9403" s="294">
        <v>9338</v>
      </c>
      <c r="C9403" s="295">
        <v>151.13132782247604</v>
      </c>
    </row>
    <row r="9404" spans="2:3" x14ac:dyDescent="0.25">
      <c r="B9404" s="294">
        <v>9339</v>
      </c>
      <c r="C9404" s="295">
        <v>150.28784856875524</v>
      </c>
    </row>
    <row r="9405" spans="2:3" x14ac:dyDescent="0.25">
      <c r="B9405" s="294">
        <v>9340</v>
      </c>
      <c r="C9405" s="295">
        <v>97.556417088894023</v>
      </c>
    </row>
    <row r="9406" spans="2:3" x14ac:dyDescent="0.25">
      <c r="B9406" s="294">
        <v>9341</v>
      </c>
      <c r="C9406" s="295">
        <v>123.66505080149363</v>
      </c>
    </row>
    <row r="9407" spans="2:3" x14ac:dyDescent="0.25">
      <c r="B9407" s="294">
        <v>9342</v>
      </c>
      <c r="C9407" s="295">
        <v>86.858679276081958</v>
      </c>
    </row>
    <row r="9408" spans="2:3" x14ac:dyDescent="0.25">
      <c r="B9408" s="294">
        <v>9343</v>
      </c>
      <c r="C9408" s="295">
        <v>86.377390162012148</v>
      </c>
    </row>
    <row r="9409" spans="2:3" x14ac:dyDescent="0.25">
      <c r="B9409" s="294">
        <v>9344</v>
      </c>
      <c r="C9409" s="295">
        <v>216.03495258646277</v>
      </c>
    </row>
    <row r="9410" spans="2:3" x14ac:dyDescent="0.25">
      <c r="B9410" s="294">
        <v>9345</v>
      </c>
      <c r="C9410" s="295">
        <v>173.46803661811163</v>
      </c>
    </row>
    <row r="9411" spans="2:3" x14ac:dyDescent="0.25">
      <c r="B9411" s="294">
        <v>9346</v>
      </c>
      <c r="C9411" s="295">
        <v>138.84330231144878</v>
      </c>
    </row>
    <row r="9412" spans="2:3" x14ac:dyDescent="0.25">
      <c r="B9412" s="294">
        <v>9347</v>
      </c>
      <c r="C9412" s="295">
        <v>94.546707749313555</v>
      </c>
    </row>
    <row r="9413" spans="2:3" x14ac:dyDescent="0.25">
      <c r="B9413" s="294">
        <v>9348</v>
      </c>
      <c r="C9413" s="295">
        <v>110.16498968886062</v>
      </c>
    </row>
    <row r="9414" spans="2:3" x14ac:dyDescent="0.25">
      <c r="B9414" s="294">
        <v>9349</v>
      </c>
      <c r="C9414" s="295">
        <v>134.08351199300722</v>
      </c>
    </row>
    <row r="9415" spans="2:3" x14ac:dyDescent="0.25">
      <c r="B9415" s="294">
        <v>9350</v>
      </c>
      <c r="C9415" s="295">
        <v>90.551076276751587</v>
      </c>
    </row>
    <row r="9416" spans="2:3" x14ac:dyDescent="0.25">
      <c r="B9416" s="294">
        <v>9351</v>
      </c>
      <c r="C9416" s="295">
        <v>124.81685157447731</v>
      </c>
    </row>
    <row r="9417" spans="2:3" x14ac:dyDescent="0.25">
      <c r="B9417" s="294">
        <v>9352</v>
      </c>
      <c r="C9417" s="295">
        <v>118.28142787456893</v>
      </c>
    </row>
    <row r="9418" spans="2:3" x14ac:dyDescent="0.25">
      <c r="B9418" s="294">
        <v>9353</v>
      </c>
      <c r="C9418" s="295">
        <v>208.35768994384122</v>
      </c>
    </row>
    <row r="9419" spans="2:3" x14ac:dyDescent="0.25">
      <c r="B9419" s="294">
        <v>9354</v>
      </c>
      <c r="C9419" s="295">
        <v>187.32751605613055</v>
      </c>
    </row>
    <row r="9420" spans="2:3" x14ac:dyDescent="0.25">
      <c r="B9420" s="294">
        <v>9355</v>
      </c>
      <c r="C9420" s="295">
        <v>123.85540839111731</v>
      </c>
    </row>
    <row r="9421" spans="2:3" x14ac:dyDescent="0.25">
      <c r="B9421" s="294">
        <v>9356</v>
      </c>
      <c r="C9421" s="295">
        <v>160.16191722713802</v>
      </c>
    </row>
    <row r="9422" spans="2:3" x14ac:dyDescent="0.25">
      <c r="B9422" s="294">
        <v>9357</v>
      </c>
      <c r="C9422" s="295">
        <v>104.48985224504699</v>
      </c>
    </row>
    <row r="9423" spans="2:3" x14ac:dyDescent="0.25">
      <c r="B9423" s="294">
        <v>9358</v>
      </c>
      <c r="C9423" s="295">
        <v>142.24669123104144</v>
      </c>
    </row>
    <row r="9424" spans="2:3" x14ac:dyDescent="0.25">
      <c r="B9424" s="294">
        <v>9359</v>
      </c>
      <c r="C9424" s="295">
        <v>120.18658804066544</v>
      </c>
    </row>
    <row r="9425" spans="2:3" x14ac:dyDescent="0.25">
      <c r="B9425" s="294">
        <v>9360</v>
      </c>
      <c r="C9425" s="295">
        <v>169.12326216079543</v>
      </c>
    </row>
    <row r="9426" spans="2:3" x14ac:dyDescent="0.25">
      <c r="B9426" s="294">
        <v>9361</v>
      </c>
      <c r="C9426" s="295">
        <v>129.40519341701727</v>
      </c>
    </row>
    <row r="9427" spans="2:3" x14ac:dyDescent="0.25">
      <c r="B9427" s="294">
        <v>9362</v>
      </c>
      <c r="C9427" s="295">
        <v>118.74020515737016</v>
      </c>
    </row>
    <row r="9428" spans="2:3" x14ac:dyDescent="0.25">
      <c r="B9428" s="294">
        <v>9363</v>
      </c>
      <c r="C9428" s="295">
        <v>176.06211737771514</v>
      </c>
    </row>
    <row r="9429" spans="2:3" x14ac:dyDescent="0.25">
      <c r="B9429" s="294">
        <v>9364</v>
      </c>
      <c r="C9429" s="295">
        <v>144.32611446364029</v>
      </c>
    </row>
    <row r="9430" spans="2:3" x14ac:dyDescent="0.25">
      <c r="B9430" s="294">
        <v>9365</v>
      </c>
      <c r="C9430" s="295">
        <v>138.34112427998025</v>
      </c>
    </row>
    <row r="9431" spans="2:3" x14ac:dyDescent="0.25">
      <c r="B9431" s="294">
        <v>9366</v>
      </c>
      <c r="C9431" s="295">
        <v>122.43082847706188</v>
      </c>
    </row>
    <row r="9432" spans="2:3" x14ac:dyDescent="0.25">
      <c r="B9432" s="294">
        <v>9367</v>
      </c>
      <c r="C9432" s="295">
        <v>133.39653414102736</v>
      </c>
    </row>
    <row r="9433" spans="2:3" x14ac:dyDescent="0.25">
      <c r="B9433" s="294">
        <v>9368</v>
      </c>
      <c r="C9433" s="295">
        <v>123.21545744969848</v>
      </c>
    </row>
    <row r="9434" spans="2:3" x14ac:dyDescent="0.25">
      <c r="B9434" s="294">
        <v>9369</v>
      </c>
      <c r="C9434" s="295">
        <v>140.61099596192884</v>
      </c>
    </row>
    <row r="9435" spans="2:3" x14ac:dyDescent="0.25">
      <c r="B9435" s="294">
        <v>9370</v>
      </c>
      <c r="C9435" s="295">
        <v>124.38075591740495</v>
      </c>
    </row>
    <row r="9436" spans="2:3" x14ac:dyDescent="0.25">
      <c r="B9436" s="294">
        <v>9371</v>
      </c>
      <c r="C9436" s="295">
        <v>98.818851549137619</v>
      </c>
    </row>
    <row r="9437" spans="2:3" x14ac:dyDescent="0.25">
      <c r="B9437" s="294">
        <v>9372</v>
      </c>
      <c r="C9437" s="295">
        <v>99.620115825406799</v>
      </c>
    </row>
    <row r="9438" spans="2:3" x14ac:dyDescent="0.25">
      <c r="B9438" s="294">
        <v>9373</v>
      </c>
      <c r="C9438" s="295">
        <v>103.42407419827362</v>
      </c>
    </row>
    <row r="9439" spans="2:3" x14ac:dyDescent="0.25">
      <c r="B9439" s="294">
        <v>9374</v>
      </c>
      <c r="C9439" s="295">
        <v>183.84221345409495</v>
      </c>
    </row>
    <row r="9440" spans="2:3" x14ac:dyDescent="0.25">
      <c r="B9440" s="294">
        <v>9375</v>
      </c>
      <c r="C9440" s="295">
        <v>110.77687015420955</v>
      </c>
    </row>
    <row r="9441" spans="2:3" x14ac:dyDescent="0.25">
      <c r="B9441" s="294">
        <v>9376</v>
      </c>
      <c r="C9441" s="295">
        <v>148.38303688048438</v>
      </c>
    </row>
    <row r="9442" spans="2:3" x14ac:dyDescent="0.25">
      <c r="B9442" s="294">
        <v>9377</v>
      </c>
      <c r="C9442" s="295">
        <v>166.11464578289502</v>
      </c>
    </row>
    <row r="9443" spans="2:3" x14ac:dyDescent="0.25">
      <c r="B9443" s="294">
        <v>9378</v>
      </c>
      <c r="C9443" s="295">
        <v>121.73173371844422</v>
      </c>
    </row>
    <row r="9444" spans="2:3" x14ac:dyDescent="0.25">
      <c r="B9444" s="294">
        <v>9379</v>
      </c>
      <c r="C9444" s="295">
        <v>167.42478990692413</v>
      </c>
    </row>
    <row r="9445" spans="2:3" x14ac:dyDescent="0.25">
      <c r="B9445" s="294">
        <v>9380</v>
      </c>
      <c r="C9445" s="295">
        <v>147.86187544705888</v>
      </c>
    </row>
    <row r="9446" spans="2:3" x14ac:dyDescent="0.25">
      <c r="B9446" s="294">
        <v>9381</v>
      </c>
      <c r="C9446" s="295">
        <v>81.855094720456904</v>
      </c>
    </row>
    <row r="9447" spans="2:3" x14ac:dyDescent="0.25">
      <c r="B9447" s="294">
        <v>9382</v>
      </c>
      <c r="C9447" s="295">
        <v>99.652002740561301</v>
      </c>
    </row>
    <row r="9448" spans="2:3" x14ac:dyDescent="0.25">
      <c r="B9448" s="294">
        <v>9383</v>
      </c>
      <c r="C9448" s="295">
        <v>100.03670173521527</v>
      </c>
    </row>
    <row r="9449" spans="2:3" x14ac:dyDescent="0.25">
      <c r="B9449" s="294">
        <v>9384</v>
      </c>
      <c r="C9449" s="295">
        <v>123.84829539537741</v>
      </c>
    </row>
    <row r="9450" spans="2:3" x14ac:dyDescent="0.25">
      <c r="B9450" s="294">
        <v>9385</v>
      </c>
      <c r="C9450" s="295">
        <v>130.99199335803007</v>
      </c>
    </row>
    <row r="9451" spans="2:3" x14ac:dyDescent="0.25">
      <c r="B9451" s="294">
        <v>9386</v>
      </c>
      <c r="C9451" s="295">
        <v>133.58435531697489</v>
      </c>
    </row>
    <row r="9452" spans="2:3" x14ac:dyDescent="0.25">
      <c r="B9452" s="294">
        <v>9387</v>
      </c>
      <c r="C9452" s="295">
        <v>140.67585455663016</v>
      </c>
    </row>
    <row r="9453" spans="2:3" x14ac:dyDescent="0.25">
      <c r="B9453" s="294">
        <v>9388</v>
      </c>
      <c r="C9453" s="295">
        <v>111.26791911564172</v>
      </c>
    </row>
    <row r="9454" spans="2:3" x14ac:dyDescent="0.25">
      <c r="B9454" s="294">
        <v>9389</v>
      </c>
      <c r="C9454" s="295">
        <v>128.09985930199355</v>
      </c>
    </row>
    <row r="9455" spans="2:3" x14ac:dyDescent="0.25">
      <c r="B9455" s="294">
        <v>9390</v>
      </c>
      <c r="C9455" s="295">
        <v>88.561463675259446</v>
      </c>
    </row>
    <row r="9456" spans="2:3" x14ac:dyDescent="0.25">
      <c r="B9456" s="294">
        <v>9391</v>
      </c>
      <c r="C9456" s="295">
        <v>114.88971964502576</v>
      </c>
    </row>
    <row r="9457" spans="2:3" x14ac:dyDescent="0.25">
      <c r="B9457" s="294">
        <v>9392</v>
      </c>
      <c r="C9457" s="295">
        <v>76.165752711465274</v>
      </c>
    </row>
    <row r="9458" spans="2:3" x14ac:dyDescent="0.25">
      <c r="B9458" s="294">
        <v>9393</v>
      </c>
      <c r="C9458" s="295">
        <v>153.96863867530118</v>
      </c>
    </row>
    <row r="9459" spans="2:3" x14ac:dyDescent="0.25">
      <c r="B9459" s="294">
        <v>9394</v>
      </c>
      <c r="C9459" s="295">
        <v>109.05839055915932</v>
      </c>
    </row>
    <row r="9460" spans="2:3" x14ac:dyDescent="0.25">
      <c r="B9460" s="294">
        <v>9395</v>
      </c>
      <c r="C9460" s="295">
        <v>117.32120651617544</v>
      </c>
    </row>
    <row r="9461" spans="2:3" x14ac:dyDescent="0.25">
      <c r="B9461" s="294">
        <v>9396</v>
      </c>
      <c r="C9461" s="295">
        <v>90.435746419881681</v>
      </c>
    </row>
    <row r="9462" spans="2:3" x14ac:dyDescent="0.25">
      <c r="B9462" s="294">
        <v>9397</v>
      </c>
      <c r="C9462" s="295">
        <v>165.42307562998974</v>
      </c>
    </row>
    <row r="9463" spans="2:3" x14ac:dyDescent="0.25">
      <c r="B9463" s="294">
        <v>9398</v>
      </c>
      <c r="C9463" s="295">
        <v>99.65903493452879</v>
      </c>
    </row>
    <row r="9464" spans="2:3" x14ac:dyDescent="0.25">
      <c r="B9464" s="294">
        <v>9399</v>
      </c>
      <c r="C9464" s="295">
        <v>142.50004514129972</v>
      </c>
    </row>
    <row r="9465" spans="2:3" x14ac:dyDescent="0.25">
      <c r="B9465" s="294">
        <v>9400</v>
      </c>
      <c r="C9465" s="295">
        <v>163.71830115043963</v>
      </c>
    </row>
    <row r="9466" spans="2:3" x14ac:dyDescent="0.25">
      <c r="B9466" s="294">
        <v>9401</v>
      </c>
      <c r="C9466" s="295">
        <v>160.5499896863418</v>
      </c>
    </row>
    <row r="9467" spans="2:3" x14ac:dyDescent="0.25">
      <c r="B9467" s="294">
        <v>9402</v>
      </c>
      <c r="C9467" s="295">
        <v>98.213349726133487</v>
      </c>
    </row>
    <row r="9468" spans="2:3" x14ac:dyDescent="0.25">
      <c r="B9468" s="294">
        <v>9403</v>
      </c>
      <c r="C9468" s="295">
        <v>171.04102714473453</v>
      </c>
    </row>
    <row r="9469" spans="2:3" x14ac:dyDescent="0.25">
      <c r="B9469" s="294">
        <v>9404</v>
      </c>
      <c r="C9469" s="295">
        <v>129.67890384249742</v>
      </c>
    </row>
    <row r="9470" spans="2:3" x14ac:dyDescent="0.25">
      <c r="B9470" s="294">
        <v>9405</v>
      </c>
      <c r="C9470" s="295">
        <v>111.0963007879924</v>
      </c>
    </row>
    <row r="9471" spans="2:3" x14ac:dyDescent="0.25">
      <c r="B9471" s="294">
        <v>9406</v>
      </c>
      <c r="C9471" s="295">
        <v>130.11611000685622</v>
      </c>
    </row>
    <row r="9472" spans="2:3" x14ac:dyDescent="0.25">
      <c r="B9472" s="294">
        <v>9407</v>
      </c>
      <c r="C9472" s="295">
        <v>72.266461096130229</v>
      </c>
    </row>
    <row r="9473" spans="2:3" x14ac:dyDescent="0.25">
      <c r="B9473" s="294">
        <v>9408</v>
      </c>
      <c r="C9473" s="295">
        <v>125.03964719913525</v>
      </c>
    </row>
    <row r="9474" spans="2:3" x14ac:dyDescent="0.25">
      <c r="B9474" s="294">
        <v>9409</v>
      </c>
      <c r="C9474" s="295">
        <v>104.85159818653099</v>
      </c>
    </row>
    <row r="9475" spans="2:3" x14ac:dyDescent="0.25">
      <c r="B9475" s="294">
        <v>9410</v>
      </c>
      <c r="C9475" s="295">
        <v>142.73073073075446</v>
      </c>
    </row>
    <row r="9476" spans="2:3" x14ac:dyDescent="0.25">
      <c r="B9476" s="294">
        <v>9411</v>
      </c>
      <c r="C9476" s="295">
        <v>143.03489814207074</v>
      </c>
    </row>
    <row r="9477" spans="2:3" x14ac:dyDescent="0.25">
      <c r="B9477" s="294">
        <v>9412</v>
      </c>
      <c r="C9477" s="295">
        <v>122.54077288220628</v>
      </c>
    </row>
    <row r="9478" spans="2:3" x14ac:dyDescent="0.25">
      <c r="B9478" s="294">
        <v>9413</v>
      </c>
      <c r="C9478" s="295">
        <v>145.5268840210953</v>
      </c>
    </row>
    <row r="9479" spans="2:3" x14ac:dyDescent="0.25">
      <c r="B9479" s="294">
        <v>9414</v>
      </c>
      <c r="C9479" s="295">
        <v>146.4067551337389</v>
      </c>
    </row>
    <row r="9480" spans="2:3" x14ac:dyDescent="0.25">
      <c r="B9480" s="294">
        <v>9415</v>
      </c>
      <c r="C9480" s="295">
        <v>152.59058716411712</v>
      </c>
    </row>
    <row r="9481" spans="2:3" x14ac:dyDescent="0.25">
      <c r="B9481" s="294">
        <v>9416</v>
      </c>
      <c r="C9481" s="295">
        <v>92.755305902584695</v>
      </c>
    </row>
    <row r="9482" spans="2:3" x14ac:dyDescent="0.25">
      <c r="B9482" s="294">
        <v>9417</v>
      </c>
      <c r="C9482" s="295">
        <v>151.2004381093405</v>
      </c>
    </row>
    <row r="9483" spans="2:3" x14ac:dyDescent="0.25">
      <c r="B9483" s="294">
        <v>9418</v>
      </c>
      <c r="C9483" s="295">
        <v>217.61897603018801</v>
      </c>
    </row>
    <row r="9484" spans="2:3" x14ac:dyDescent="0.25">
      <c r="B9484" s="294">
        <v>9419</v>
      </c>
      <c r="C9484" s="295">
        <v>123.95616609209227</v>
      </c>
    </row>
    <row r="9485" spans="2:3" x14ac:dyDescent="0.25">
      <c r="B9485" s="294">
        <v>9420</v>
      </c>
      <c r="C9485" s="295">
        <v>160.27054706204288</v>
      </c>
    </row>
    <row r="9486" spans="2:3" x14ac:dyDescent="0.25">
      <c r="B9486" s="294">
        <v>9421</v>
      </c>
      <c r="C9486" s="295">
        <v>138.92633838421591</v>
      </c>
    </row>
    <row r="9487" spans="2:3" x14ac:dyDescent="0.25">
      <c r="B9487" s="294">
        <v>9422</v>
      </c>
      <c r="C9487" s="295">
        <v>98.377253001889869</v>
      </c>
    </row>
    <row r="9488" spans="2:3" x14ac:dyDescent="0.25">
      <c r="B9488" s="294">
        <v>9423</v>
      </c>
      <c r="C9488" s="295">
        <v>131.91635585119212</v>
      </c>
    </row>
    <row r="9489" spans="2:3" x14ac:dyDescent="0.25">
      <c r="B9489" s="294">
        <v>9424</v>
      </c>
      <c r="C9489" s="295">
        <v>175.36240226839226</v>
      </c>
    </row>
    <row r="9490" spans="2:3" x14ac:dyDescent="0.25">
      <c r="B9490" s="294">
        <v>9425</v>
      </c>
      <c r="C9490" s="295">
        <v>148.69953839745733</v>
      </c>
    </row>
    <row r="9491" spans="2:3" x14ac:dyDescent="0.25">
      <c r="B9491" s="294">
        <v>9426</v>
      </c>
      <c r="C9491" s="295">
        <v>187.0742220464727</v>
      </c>
    </row>
    <row r="9492" spans="2:3" x14ac:dyDescent="0.25">
      <c r="B9492" s="294">
        <v>9427</v>
      </c>
      <c r="C9492" s="295">
        <v>140.90779363024157</v>
      </c>
    </row>
    <row r="9493" spans="2:3" x14ac:dyDescent="0.25">
      <c r="B9493" s="294">
        <v>9428</v>
      </c>
      <c r="C9493" s="295">
        <v>104.08688056298996</v>
      </c>
    </row>
    <row r="9494" spans="2:3" x14ac:dyDescent="0.25">
      <c r="B9494" s="294">
        <v>9429</v>
      </c>
      <c r="C9494" s="295">
        <v>119.92022659993184</v>
      </c>
    </row>
    <row r="9495" spans="2:3" x14ac:dyDescent="0.25">
      <c r="B9495" s="294">
        <v>9430</v>
      </c>
      <c r="C9495" s="295">
        <v>72.875197745573729</v>
      </c>
    </row>
    <row r="9496" spans="2:3" x14ac:dyDescent="0.25">
      <c r="B9496" s="294">
        <v>9431</v>
      </c>
      <c r="C9496" s="295">
        <v>196.91014267043943</v>
      </c>
    </row>
    <row r="9497" spans="2:3" x14ac:dyDescent="0.25">
      <c r="B9497" s="294">
        <v>9432</v>
      </c>
      <c r="C9497" s="295">
        <v>99.144516508915686</v>
      </c>
    </row>
    <row r="9498" spans="2:3" x14ac:dyDescent="0.25">
      <c r="B9498" s="294">
        <v>9433</v>
      </c>
      <c r="C9498" s="295">
        <v>130.65778207655114</v>
      </c>
    </row>
    <row r="9499" spans="2:3" x14ac:dyDescent="0.25">
      <c r="B9499" s="294">
        <v>9434</v>
      </c>
      <c r="C9499" s="295">
        <v>119.88167905611813</v>
      </c>
    </row>
    <row r="9500" spans="2:3" x14ac:dyDescent="0.25">
      <c r="B9500" s="294">
        <v>9435</v>
      </c>
      <c r="C9500" s="295">
        <v>119.61873188372701</v>
      </c>
    </row>
    <row r="9501" spans="2:3" x14ac:dyDescent="0.25">
      <c r="B9501" s="294">
        <v>9436</v>
      </c>
      <c r="C9501" s="295">
        <v>102.61330410788935</v>
      </c>
    </row>
    <row r="9502" spans="2:3" x14ac:dyDescent="0.25">
      <c r="B9502" s="294">
        <v>9437</v>
      </c>
      <c r="C9502" s="295">
        <v>163.65279189828095</v>
      </c>
    </row>
    <row r="9503" spans="2:3" x14ac:dyDescent="0.25">
      <c r="B9503" s="294">
        <v>9438</v>
      </c>
      <c r="C9503" s="295">
        <v>114.10480008042742</v>
      </c>
    </row>
    <row r="9504" spans="2:3" x14ac:dyDescent="0.25">
      <c r="B9504" s="294">
        <v>9439</v>
      </c>
      <c r="C9504" s="295">
        <v>168.38353477346308</v>
      </c>
    </row>
    <row r="9505" spans="2:3" x14ac:dyDescent="0.25">
      <c r="B9505" s="294">
        <v>9440</v>
      </c>
      <c r="C9505" s="295">
        <v>80.719185436722199</v>
      </c>
    </row>
    <row r="9506" spans="2:3" x14ac:dyDescent="0.25">
      <c r="B9506" s="294">
        <v>9441</v>
      </c>
      <c r="C9506" s="295">
        <v>161.99091568951116</v>
      </c>
    </row>
    <row r="9507" spans="2:3" x14ac:dyDescent="0.25">
      <c r="B9507" s="294">
        <v>9442</v>
      </c>
      <c r="C9507" s="295">
        <v>139.6190688331987</v>
      </c>
    </row>
    <row r="9508" spans="2:3" x14ac:dyDescent="0.25">
      <c r="B9508" s="294">
        <v>9443</v>
      </c>
      <c r="C9508" s="295">
        <v>107.57791904878798</v>
      </c>
    </row>
    <row r="9509" spans="2:3" x14ac:dyDescent="0.25">
      <c r="B9509" s="294">
        <v>9444</v>
      </c>
      <c r="C9509" s="295">
        <v>165.66774205087341</v>
      </c>
    </row>
    <row r="9510" spans="2:3" x14ac:dyDescent="0.25">
      <c r="B9510" s="294">
        <v>9445</v>
      </c>
      <c r="C9510" s="295">
        <v>163.04356577473084</v>
      </c>
    </row>
    <row r="9511" spans="2:3" x14ac:dyDescent="0.25">
      <c r="B9511" s="294">
        <v>9446</v>
      </c>
      <c r="C9511" s="295">
        <v>113.54650156130791</v>
      </c>
    </row>
    <row r="9512" spans="2:3" x14ac:dyDescent="0.25">
      <c r="B9512" s="294">
        <v>9447</v>
      </c>
      <c r="C9512" s="295">
        <v>171.14044776304462</v>
      </c>
    </row>
    <row r="9513" spans="2:3" x14ac:dyDescent="0.25">
      <c r="B9513" s="294">
        <v>9448</v>
      </c>
      <c r="C9513" s="295">
        <v>124.66082680685915</v>
      </c>
    </row>
    <row r="9514" spans="2:3" x14ac:dyDescent="0.25">
      <c r="B9514" s="294">
        <v>9449</v>
      </c>
      <c r="C9514" s="295">
        <v>175.38054096024757</v>
      </c>
    </row>
    <row r="9515" spans="2:3" x14ac:dyDescent="0.25">
      <c r="B9515" s="294">
        <v>9450</v>
      </c>
      <c r="C9515" s="295">
        <v>131.09944520274365</v>
      </c>
    </row>
    <row r="9516" spans="2:3" x14ac:dyDescent="0.25">
      <c r="B9516" s="294">
        <v>9451</v>
      </c>
      <c r="C9516" s="295">
        <v>169.35627021923818</v>
      </c>
    </row>
    <row r="9517" spans="2:3" x14ac:dyDescent="0.25">
      <c r="B9517" s="294">
        <v>9452</v>
      </c>
      <c r="C9517" s="295">
        <v>140.22555390465499</v>
      </c>
    </row>
    <row r="9518" spans="2:3" x14ac:dyDescent="0.25">
      <c r="B9518" s="294">
        <v>9453</v>
      </c>
      <c r="C9518" s="295">
        <v>174.04369434565314</v>
      </c>
    </row>
    <row r="9519" spans="2:3" x14ac:dyDescent="0.25">
      <c r="B9519" s="294">
        <v>9454</v>
      </c>
      <c r="C9519" s="295">
        <v>144.53646062571039</v>
      </c>
    </row>
    <row r="9520" spans="2:3" x14ac:dyDescent="0.25">
      <c r="B9520" s="294">
        <v>9455</v>
      </c>
      <c r="C9520" s="295">
        <v>163.4332404240343</v>
      </c>
    </row>
    <row r="9521" spans="2:3" x14ac:dyDescent="0.25">
      <c r="B9521" s="294">
        <v>9456</v>
      </c>
      <c r="C9521" s="295">
        <v>180.08253282790037</v>
      </c>
    </row>
    <row r="9522" spans="2:3" x14ac:dyDescent="0.25">
      <c r="B9522" s="294">
        <v>9457</v>
      </c>
      <c r="C9522" s="295">
        <v>135.73265212786552</v>
      </c>
    </row>
    <row r="9523" spans="2:3" x14ac:dyDescent="0.25">
      <c r="B9523" s="294">
        <v>9458</v>
      </c>
      <c r="C9523" s="295">
        <v>180.13771792776919</v>
      </c>
    </row>
    <row r="9524" spans="2:3" x14ac:dyDescent="0.25">
      <c r="B9524" s="294">
        <v>9459</v>
      </c>
      <c r="C9524" s="295">
        <v>81.812475554061152</v>
      </c>
    </row>
    <row r="9525" spans="2:3" x14ac:dyDescent="0.25">
      <c r="B9525" s="294">
        <v>9460</v>
      </c>
      <c r="C9525" s="295">
        <v>126.01407811062188</v>
      </c>
    </row>
    <row r="9526" spans="2:3" x14ac:dyDescent="0.25">
      <c r="B9526" s="294">
        <v>9461</v>
      </c>
      <c r="C9526" s="295">
        <v>137.81877987840647</v>
      </c>
    </row>
    <row r="9527" spans="2:3" x14ac:dyDescent="0.25">
      <c r="B9527" s="294">
        <v>9462</v>
      </c>
      <c r="C9527" s="295">
        <v>180.34798212629954</v>
      </c>
    </row>
    <row r="9528" spans="2:3" x14ac:dyDescent="0.25">
      <c r="B9528" s="294">
        <v>9463</v>
      </c>
      <c r="C9528" s="295">
        <v>140.18330606481231</v>
      </c>
    </row>
    <row r="9529" spans="2:3" x14ac:dyDescent="0.25">
      <c r="B9529" s="294">
        <v>9464</v>
      </c>
      <c r="C9529" s="295">
        <v>109.49642479940206</v>
      </c>
    </row>
    <row r="9530" spans="2:3" x14ac:dyDescent="0.25">
      <c r="B9530" s="294">
        <v>9465</v>
      </c>
      <c r="C9530" s="295">
        <v>166.8751782462036</v>
      </c>
    </row>
    <row r="9531" spans="2:3" x14ac:dyDescent="0.25">
      <c r="B9531" s="294">
        <v>9466</v>
      </c>
      <c r="C9531" s="295">
        <v>104.12464090712798</v>
      </c>
    </row>
    <row r="9532" spans="2:3" x14ac:dyDescent="0.25">
      <c r="B9532" s="294">
        <v>9467</v>
      </c>
      <c r="C9532" s="295">
        <v>91.237823967177107</v>
      </c>
    </row>
    <row r="9533" spans="2:3" x14ac:dyDescent="0.25">
      <c r="B9533" s="294">
        <v>9468</v>
      </c>
      <c r="C9533" s="295">
        <v>220.42591505977023</v>
      </c>
    </row>
    <row r="9534" spans="2:3" x14ac:dyDescent="0.25">
      <c r="B9534" s="294">
        <v>9469</v>
      </c>
      <c r="C9534" s="295">
        <v>121.47005333914748</v>
      </c>
    </row>
    <row r="9535" spans="2:3" x14ac:dyDescent="0.25">
      <c r="B9535" s="294">
        <v>9470</v>
      </c>
      <c r="C9535" s="295">
        <v>101.48024360026106</v>
      </c>
    </row>
    <row r="9536" spans="2:3" x14ac:dyDescent="0.25">
      <c r="B9536" s="294">
        <v>9471</v>
      </c>
      <c r="C9536" s="295">
        <v>97.136434186622864</v>
      </c>
    </row>
    <row r="9537" spans="2:3" x14ac:dyDescent="0.25">
      <c r="B9537" s="294">
        <v>9472</v>
      </c>
      <c r="C9537" s="295">
        <v>139.52689877065649</v>
      </c>
    </row>
    <row r="9538" spans="2:3" x14ac:dyDescent="0.25">
      <c r="B9538" s="294">
        <v>9473</v>
      </c>
      <c r="C9538" s="295">
        <v>137.87697472417887</v>
      </c>
    </row>
    <row r="9539" spans="2:3" x14ac:dyDescent="0.25">
      <c r="B9539" s="294">
        <v>9474</v>
      </c>
      <c r="C9539" s="295">
        <v>179.95367669949653</v>
      </c>
    </row>
    <row r="9540" spans="2:3" x14ac:dyDescent="0.25">
      <c r="B9540" s="294">
        <v>9475</v>
      </c>
      <c r="C9540" s="295">
        <v>97.005097333733218</v>
      </c>
    </row>
    <row r="9541" spans="2:3" x14ac:dyDescent="0.25">
      <c r="B9541" s="294">
        <v>9476</v>
      </c>
      <c r="C9541" s="295">
        <v>102.17215621793919</v>
      </c>
    </row>
    <row r="9542" spans="2:3" x14ac:dyDescent="0.25">
      <c r="B9542" s="294">
        <v>9477</v>
      </c>
      <c r="C9542" s="295">
        <v>136.244898534041</v>
      </c>
    </row>
    <row r="9543" spans="2:3" x14ac:dyDescent="0.25">
      <c r="B9543" s="294">
        <v>9478</v>
      </c>
      <c r="C9543" s="295">
        <v>108.89064924071012</v>
      </c>
    </row>
    <row r="9544" spans="2:3" x14ac:dyDescent="0.25">
      <c r="B9544" s="294">
        <v>9479</v>
      </c>
      <c r="C9544" s="295">
        <v>68.637090981090907</v>
      </c>
    </row>
    <row r="9545" spans="2:3" x14ac:dyDescent="0.25">
      <c r="B9545" s="294">
        <v>9480</v>
      </c>
      <c r="C9545" s="295">
        <v>149.70102581576734</v>
      </c>
    </row>
    <row r="9546" spans="2:3" x14ac:dyDescent="0.25">
      <c r="B9546" s="294">
        <v>9481</v>
      </c>
      <c r="C9546" s="295">
        <v>128.13206110124236</v>
      </c>
    </row>
    <row r="9547" spans="2:3" x14ac:dyDescent="0.25">
      <c r="B9547" s="294">
        <v>9482</v>
      </c>
      <c r="C9547" s="295">
        <v>82.230011371585604</v>
      </c>
    </row>
    <row r="9548" spans="2:3" x14ac:dyDescent="0.25">
      <c r="B9548" s="294">
        <v>9483</v>
      </c>
      <c r="C9548" s="295">
        <v>160.26000763114359</v>
      </c>
    </row>
    <row r="9549" spans="2:3" x14ac:dyDescent="0.25">
      <c r="B9549" s="294">
        <v>9484</v>
      </c>
      <c r="C9549" s="295">
        <v>72.458267173003719</v>
      </c>
    </row>
    <row r="9550" spans="2:3" x14ac:dyDescent="0.25">
      <c r="B9550" s="294">
        <v>9485</v>
      </c>
      <c r="C9550" s="295">
        <v>157.14940236931398</v>
      </c>
    </row>
    <row r="9551" spans="2:3" x14ac:dyDescent="0.25">
      <c r="B9551" s="294">
        <v>9486</v>
      </c>
      <c r="C9551" s="295">
        <v>135.98872237103916</v>
      </c>
    </row>
    <row r="9552" spans="2:3" x14ac:dyDescent="0.25">
      <c r="B9552" s="294">
        <v>9487</v>
      </c>
      <c r="C9552" s="295">
        <v>128.94075648737623</v>
      </c>
    </row>
    <row r="9553" spans="2:3" x14ac:dyDescent="0.25">
      <c r="B9553" s="294">
        <v>9488</v>
      </c>
      <c r="C9553" s="295">
        <v>93.618740686811691</v>
      </c>
    </row>
    <row r="9554" spans="2:3" x14ac:dyDescent="0.25">
      <c r="B9554" s="294">
        <v>9489</v>
      </c>
      <c r="C9554" s="295">
        <v>115.6711391872166</v>
      </c>
    </row>
    <row r="9555" spans="2:3" x14ac:dyDescent="0.25">
      <c r="B9555" s="294">
        <v>9490</v>
      </c>
      <c r="C9555" s="295">
        <v>180.58544454770532</v>
      </c>
    </row>
    <row r="9556" spans="2:3" x14ac:dyDescent="0.25">
      <c r="B9556" s="294">
        <v>9491</v>
      </c>
      <c r="C9556" s="295">
        <v>112.75514662866291</v>
      </c>
    </row>
    <row r="9557" spans="2:3" x14ac:dyDescent="0.25">
      <c r="B9557" s="294">
        <v>9492</v>
      </c>
      <c r="C9557" s="295">
        <v>171.71736066861013</v>
      </c>
    </row>
    <row r="9558" spans="2:3" x14ac:dyDescent="0.25">
      <c r="B9558" s="294">
        <v>9493</v>
      </c>
      <c r="C9558" s="295">
        <v>103.22060197668942</v>
      </c>
    </row>
    <row r="9559" spans="2:3" x14ac:dyDescent="0.25">
      <c r="B9559" s="294">
        <v>9494</v>
      </c>
      <c r="C9559" s="295">
        <v>153.59343819489811</v>
      </c>
    </row>
    <row r="9560" spans="2:3" x14ac:dyDescent="0.25">
      <c r="B9560" s="294">
        <v>9495</v>
      </c>
      <c r="C9560" s="295">
        <v>137.82545723789053</v>
      </c>
    </row>
    <row r="9561" spans="2:3" x14ac:dyDescent="0.25">
      <c r="B9561" s="294">
        <v>9496</v>
      </c>
      <c r="C9561" s="295">
        <v>137.598200067775</v>
      </c>
    </row>
    <row r="9562" spans="2:3" x14ac:dyDescent="0.25">
      <c r="B9562" s="294">
        <v>9497</v>
      </c>
      <c r="C9562" s="295">
        <v>129.29758957093685</v>
      </c>
    </row>
    <row r="9563" spans="2:3" x14ac:dyDescent="0.25">
      <c r="B9563" s="294">
        <v>9498</v>
      </c>
      <c r="C9563" s="295">
        <v>93.434455616940312</v>
      </c>
    </row>
    <row r="9564" spans="2:3" x14ac:dyDescent="0.25">
      <c r="B9564" s="294">
        <v>9499</v>
      </c>
      <c r="C9564" s="295">
        <v>97.38479689732452</v>
      </c>
    </row>
    <row r="9565" spans="2:3" x14ac:dyDescent="0.25">
      <c r="B9565" s="294">
        <v>9500</v>
      </c>
      <c r="C9565" s="295">
        <v>154.54308438835716</v>
      </c>
    </row>
    <row r="9566" spans="2:3" x14ac:dyDescent="0.25">
      <c r="B9566" s="294">
        <v>9501</v>
      </c>
      <c r="C9566" s="295">
        <v>110.61470133985009</v>
      </c>
    </row>
    <row r="9567" spans="2:3" x14ac:dyDescent="0.25">
      <c r="B9567" s="294">
        <v>9502</v>
      </c>
      <c r="C9567" s="295">
        <v>98.034365998865468</v>
      </c>
    </row>
    <row r="9568" spans="2:3" x14ac:dyDescent="0.25">
      <c r="B9568" s="294">
        <v>9503</v>
      </c>
      <c r="C9568" s="295">
        <v>108.39642653571548</v>
      </c>
    </row>
    <row r="9569" spans="2:3" x14ac:dyDescent="0.25">
      <c r="B9569" s="294">
        <v>9504</v>
      </c>
      <c r="C9569" s="295">
        <v>74.01068483393847</v>
      </c>
    </row>
    <row r="9570" spans="2:3" x14ac:dyDescent="0.25">
      <c r="B9570" s="294">
        <v>9505</v>
      </c>
      <c r="C9570" s="295">
        <v>130.37131159225316</v>
      </c>
    </row>
    <row r="9571" spans="2:3" x14ac:dyDescent="0.25">
      <c r="B9571" s="294">
        <v>9506</v>
      </c>
      <c r="C9571" s="295">
        <v>109.1901149961742</v>
      </c>
    </row>
    <row r="9572" spans="2:3" x14ac:dyDescent="0.25">
      <c r="B9572" s="294">
        <v>9507</v>
      </c>
      <c r="C9572" s="295">
        <v>169.29813853541958</v>
      </c>
    </row>
    <row r="9573" spans="2:3" x14ac:dyDescent="0.25">
      <c r="B9573" s="294">
        <v>9508</v>
      </c>
      <c r="C9573" s="295">
        <v>171.45889151557577</v>
      </c>
    </row>
    <row r="9574" spans="2:3" x14ac:dyDescent="0.25">
      <c r="B9574" s="294">
        <v>9509</v>
      </c>
      <c r="C9574" s="295">
        <v>138.30607475327668</v>
      </c>
    </row>
    <row r="9575" spans="2:3" x14ac:dyDescent="0.25">
      <c r="B9575" s="294">
        <v>9510</v>
      </c>
      <c r="C9575" s="295">
        <v>182.06221476584574</v>
      </c>
    </row>
    <row r="9576" spans="2:3" x14ac:dyDescent="0.25">
      <c r="B9576" s="294">
        <v>9511</v>
      </c>
      <c r="C9576" s="295">
        <v>77.050060790619369</v>
      </c>
    </row>
    <row r="9577" spans="2:3" x14ac:dyDescent="0.25">
      <c r="B9577" s="294">
        <v>9512</v>
      </c>
      <c r="C9577" s="295">
        <v>109.13821064217626</v>
      </c>
    </row>
    <row r="9578" spans="2:3" x14ac:dyDescent="0.25">
      <c r="B9578" s="294">
        <v>9513</v>
      </c>
      <c r="C9578" s="295">
        <v>189.83540313655746</v>
      </c>
    </row>
    <row r="9579" spans="2:3" x14ac:dyDescent="0.25">
      <c r="B9579" s="294">
        <v>9514</v>
      </c>
      <c r="C9579" s="295">
        <v>89.279609136063613</v>
      </c>
    </row>
    <row r="9580" spans="2:3" x14ac:dyDescent="0.25">
      <c r="B9580" s="294">
        <v>9515</v>
      </c>
      <c r="C9580" s="295">
        <v>118.34872060043503</v>
      </c>
    </row>
    <row r="9581" spans="2:3" x14ac:dyDescent="0.25">
      <c r="B9581" s="294">
        <v>9516</v>
      </c>
      <c r="C9581" s="295">
        <v>178.95914209887505</v>
      </c>
    </row>
    <row r="9582" spans="2:3" x14ac:dyDescent="0.25">
      <c r="B9582" s="294">
        <v>9517</v>
      </c>
      <c r="C9582" s="295">
        <v>151.4863925737763</v>
      </c>
    </row>
    <row r="9583" spans="2:3" x14ac:dyDescent="0.25">
      <c r="B9583" s="294">
        <v>9518</v>
      </c>
      <c r="C9583" s="295">
        <v>113.72138442571151</v>
      </c>
    </row>
    <row r="9584" spans="2:3" x14ac:dyDescent="0.25">
      <c r="B9584" s="294">
        <v>9519</v>
      </c>
      <c r="C9584" s="295">
        <v>158.10603499353937</v>
      </c>
    </row>
    <row r="9585" spans="2:3" x14ac:dyDescent="0.25">
      <c r="B9585" s="294">
        <v>9520</v>
      </c>
      <c r="C9585" s="295">
        <v>174.07369497580174</v>
      </c>
    </row>
    <row r="9586" spans="2:3" x14ac:dyDescent="0.25">
      <c r="B9586" s="294">
        <v>9521</v>
      </c>
      <c r="C9586" s="295">
        <v>83.810935742422217</v>
      </c>
    </row>
    <row r="9587" spans="2:3" x14ac:dyDescent="0.25">
      <c r="B9587" s="294">
        <v>9522</v>
      </c>
      <c r="C9587" s="295">
        <v>140.08566509424421</v>
      </c>
    </row>
    <row r="9588" spans="2:3" x14ac:dyDescent="0.25">
      <c r="B9588" s="294">
        <v>9523</v>
      </c>
      <c r="C9588" s="295">
        <v>92.025970769474071</v>
      </c>
    </row>
    <row r="9589" spans="2:3" x14ac:dyDescent="0.25">
      <c r="B9589" s="294">
        <v>9524</v>
      </c>
      <c r="C9589" s="295">
        <v>114.93939479147596</v>
      </c>
    </row>
    <row r="9590" spans="2:3" x14ac:dyDescent="0.25">
      <c r="B9590" s="294">
        <v>9525</v>
      </c>
      <c r="C9590" s="295">
        <v>97.106767500896979</v>
      </c>
    </row>
    <row r="9591" spans="2:3" x14ac:dyDescent="0.25">
      <c r="B9591" s="294">
        <v>9526</v>
      </c>
      <c r="C9591" s="295">
        <v>186.08752864487246</v>
      </c>
    </row>
    <row r="9592" spans="2:3" x14ac:dyDescent="0.25">
      <c r="B9592" s="294">
        <v>9527</v>
      </c>
      <c r="C9592" s="295">
        <v>140.36291159909155</v>
      </c>
    </row>
    <row r="9593" spans="2:3" x14ac:dyDescent="0.25">
      <c r="B9593" s="294">
        <v>9528</v>
      </c>
      <c r="C9593" s="295">
        <v>200.09228291170095</v>
      </c>
    </row>
    <row r="9594" spans="2:3" x14ac:dyDescent="0.25">
      <c r="B9594" s="294">
        <v>9529</v>
      </c>
      <c r="C9594" s="295">
        <v>181.92423931045172</v>
      </c>
    </row>
    <row r="9595" spans="2:3" x14ac:dyDescent="0.25">
      <c r="B9595" s="294">
        <v>9530</v>
      </c>
      <c r="C9595" s="295">
        <v>125.01484917417146</v>
      </c>
    </row>
    <row r="9596" spans="2:3" x14ac:dyDescent="0.25">
      <c r="B9596" s="294">
        <v>9531</v>
      </c>
      <c r="C9596" s="295">
        <v>98.554570353775645</v>
      </c>
    </row>
    <row r="9597" spans="2:3" x14ac:dyDescent="0.25">
      <c r="B9597" s="294">
        <v>9532</v>
      </c>
      <c r="C9597" s="295">
        <v>155.39776299045195</v>
      </c>
    </row>
    <row r="9598" spans="2:3" x14ac:dyDescent="0.25">
      <c r="B9598" s="294">
        <v>9533</v>
      </c>
      <c r="C9598" s="295">
        <v>106.67898304072047</v>
      </c>
    </row>
    <row r="9599" spans="2:3" x14ac:dyDescent="0.25">
      <c r="B9599" s="294">
        <v>9534</v>
      </c>
      <c r="C9599" s="295">
        <v>71.412578179639453</v>
      </c>
    </row>
    <row r="9600" spans="2:3" x14ac:dyDescent="0.25">
      <c r="B9600" s="294">
        <v>9535</v>
      </c>
      <c r="C9600" s="295">
        <v>179.59731442159429</v>
      </c>
    </row>
    <row r="9601" spans="2:3" x14ac:dyDescent="0.25">
      <c r="B9601" s="294">
        <v>9536</v>
      </c>
      <c r="C9601" s="295">
        <v>130.29051014493115</v>
      </c>
    </row>
    <row r="9602" spans="2:3" x14ac:dyDescent="0.25">
      <c r="B9602" s="294">
        <v>9537</v>
      </c>
      <c r="C9602" s="295">
        <v>162.45312654887209</v>
      </c>
    </row>
    <row r="9603" spans="2:3" x14ac:dyDescent="0.25">
      <c r="B9603" s="294">
        <v>9538</v>
      </c>
      <c r="C9603" s="295">
        <v>129.74833756027596</v>
      </c>
    </row>
    <row r="9604" spans="2:3" x14ac:dyDescent="0.25">
      <c r="B9604" s="294">
        <v>9539</v>
      </c>
      <c r="C9604" s="295">
        <v>133.32756695017878</v>
      </c>
    </row>
    <row r="9605" spans="2:3" x14ac:dyDescent="0.25">
      <c r="B9605" s="294">
        <v>9540</v>
      </c>
      <c r="C9605" s="295">
        <v>110.89684596343766</v>
      </c>
    </row>
    <row r="9606" spans="2:3" x14ac:dyDescent="0.25">
      <c r="B9606" s="294">
        <v>9541</v>
      </c>
      <c r="C9606" s="295">
        <v>97.601478656448208</v>
      </c>
    </row>
    <row r="9607" spans="2:3" x14ac:dyDescent="0.25">
      <c r="B9607" s="294">
        <v>9542</v>
      </c>
      <c r="C9607" s="295">
        <v>121.29652506117003</v>
      </c>
    </row>
    <row r="9608" spans="2:3" x14ac:dyDescent="0.25">
      <c r="B9608" s="294">
        <v>9543</v>
      </c>
      <c r="C9608" s="295">
        <v>83.915384357681575</v>
      </c>
    </row>
    <row r="9609" spans="2:3" x14ac:dyDescent="0.25">
      <c r="B9609" s="294">
        <v>9544</v>
      </c>
      <c r="C9609" s="295">
        <v>104.32326598333836</v>
      </c>
    </row>
    <row r="9610" spans="2:3" x14ac:dyDescent="0.25">
      <c r="B9610" s="294">
        <v>9545</v>
      </c>
      <c r="C9610" s="295">
        <v>119.28249839319794</v>
      </c>
    </row>
    <row r="9611" spans="2:3" x14ac:dyDescent="0.25">
      <c r="B9611" s="294">
        <v>9546</v>
      </c>
      <c r="C9611" s="295">
        <v>154.67284923878532</v>
      </c>
    </row>
    <row r="9612" spans="2:3" x14ac:dyDescent="0.25">
      <c r="B9612" s="294">
        <v>9547</v>
      </c>
      <c r="C9612" s="295">
        <v>157.60728394268372</v>
      </c>
    </row>
    <row r="9613" spans="2:3" x14ac:dyDescent="0.25">
      <c r="B9613" s="294">
        <v>9548</v>
      </c>
      <c r="C9613" s="295">
        <v>140.16927233193167</v>
      </c>
    </row>
    <row r="9614" spans="2:3" x14ac:dyDescent="0.25">
      <c r="B9614" s="294">
        <v>9549</v>
      </c>
      <c r="C9614" s="295">
        <v>157.3217341312822</v>
      </c>
    </row>
    <row r="9615" spans="2:3" x14ac:dyDescent="0.25">
      <c r="B9615" s="294">
        <v>9550</v>
      </c>
      <c r="C9615" s="295">
        <v>83.217988562730483</v>
      </c>
    </row>
    <row r="9616" spans="2:3" x14ac:dyDescent="0.25">
      <c r="B9616" s="294">
        <v>9551</v>
      </c>
      <c r="C9616" s="295">
        <v>119.24298648952899</v>
      </c>
    </row>
    <row r="9617" spans="2:3" x14ac:dyDescent="0.25">
      <c r="B9617" s="294">
        <v>9552</v>
      </c>
      <c r="C9617" s="295">
        <v>116.35743581373896</v>
      </c>
    </row>
    <row r="9618" spans="2:3" x14ac:dyDescent="0.25">
      <c r="B9618" s="294">
        <v>9553</v>
      </c>
      <c r="C9618" s="295">
        <v>84.357578333140268</v>
      </c>
    </row>
    <row r="9619" spans="2:3" x14ac:dyDescent="0.25">
      <c r="B9619" s="294">
        <v>9554</v>
      </c>
      <c r="C9619" s="295">
        <v>115.3319357972958</v>
      </c>
    </row>
    <row r="9620" spans="2:3" x14ac:dyDescent="0.25">
      <c r="B9620" s="294">
        <v>9555</v>
      </c>
      <c r="C9620" s="295">
        <v>111.88676793866071</v>
      </c>
    </row>
    <row r="9621" spans="2:3" x14ac:dyDescent="0.25">
      <c r="B9621" s="294">
        <v>9556</v>
      </c>
      <c r="C9621" s="295">
        <v>102.17660462448077</v>
      </c>
    </row>
    <row r="9622" spans="2:3" x14ac:dyDescent="0.25">
      <c r="B9622" s="294">
        <v>9557</v>
      </c>
      <c r="C9622" s="295">
        <v>150.1760972245163</v>
      </c>
    </row>
    <row r="9623" spans="2:3" x14ac:dyDescent="0.25">
      <c r="B9623" s="294">
        <v>9558</v>
      </c>
      <c r="C9623" s="295">
        <v>131.40871138457675</v>
      </c>
    </row>
    <row r="9624" spans="2:3" x14ac:dyDescent="0.25">
      <c r="B9624" s="294">
        <v>9559</v>
      </c>
      <c r="C9624" s="295">
        <v>113.29255245282218</v>
      </c>
    </row>
    <row r="9625" spans="2:3" x14ac:dyDescent="0.25">
      <c r="B9625" s="294">
        <v>9560</v>
      </c>
      <c r="C9625" s="295">
        <v>87.128877041208028</v>
      </c>
    </row>
    <row r="9626" spans="2:3" x14ac:dyDescent="0.25">
      <c r="B9626" s="294">
        <v>9561</v>
      </c>
      <c r="C9626" s="295">
        <v>85.446570089507873</v>
      </c>
    </row>
    <row r="9627" spans="2:3" x14ac:dyDescent="0.25">
      <c r="B9627" s="294">
        <v>9562</v>
      </c>
      <c r="C9627" s="295">
        <v>114.81340223431863</v>
      </c>
    </row>
    <row r="9628" spans="2:3" x14ac:dyDescent="0.25">
      <c r="B9628" s="294">
        <v>9563</v>
      </c>
      <c r="C9628" s="295">
        <v>130.80373424279787</v>
      </c>
    </row>
    <row r="9629" spans="2:3" x14ac:dyDescent="0.25">
      <c r="B9629" s="294">
        <v>9564</v>
      </c>
      <c r="C9629" s="295">
        <v>158.07755723161387</v>
      </c>
    </row>
    <row r="9630" spans="2:3" x14ac:dyDescent="0.25">
      <c r="B9630" s="294">
        <v>9565</v>
      </c>
      <c r="C9630" s="295">
        <v>92.961710407542895</v>
      </c>
    </row>
    <row r="9631" spans="2:3" x14ac:dyDescent="0.25">
      <c r="B9631" s="294">
        <v>9566</v>
      </c>
      <c r="C9631" s="295">
        <v>156.44184455766197</v>
      </c>
    </row>
    <row r="9632" spans="2:3" x14ac:dyDescent="0.25">
      <c r="B9632" s="294">
        <v>9567</v>
      </c>
      <c r="C9632" s="295">
        <v>126.03310945514389</v>
      </c>
    </row>
    <row r="9633" spans="2:3" x14ac:dyDescent="0.25">
      <c r="B9633" s="294">
        <v>9568</v>
      </c>
      <c r="C9633" s="295">
        <v>184.97809081385498</v>
      </c>
    </row>
    <row r="9634" spans="2:3" x14ac:dyDescent="0.25">
      <c r="B9634" s="294">
        <v>9569</v>
      </c>
      <c r="C9634" s="295">
        <v>156.76445345246356</v>
      </c>
    </row>
    <row r="9635" spans="2:3" x14ac:dyDescent="0.25">
      <c r="B9635" s="294">
        <v>9570</v>
      </c>
      <c r="C9635" s="295">
        <v>142.69274397564712</v>
      </c>
    </row>
    <row r="9636" spans="2:3" x14ac:dyDescent="0.25">
      <c r="B9636" s="294">
        <v>9571</v>
      </c>
      <c r="C9636" s="295">
        <v>134.2046370292943</v>
      </c>
    </row>
    <row r="9637" spans="2:3" x14ac:dyDescent="0.25">
      <c r="B9637" s="294">
        <v>9572</v>
      </c>
      <c r="C9637" s="295">
        <v>137.2271808989772</v>
      </c>
    </row>
    <row r="9638" spans="2:3" x14ac:dyDescent="0.25">
      <c r="B9638" s="294">
        <v>9573</v>
      </c>
      <c r="C9638" s="295">
        <v>118.50143746138261</v>
      </c>
    </row>
    <row r="9639" spans="2:3" x14ac:dyDescent="0.25">
      <c r="B9639" s="294">
        <v>9574</v>
      </c>
      <c r="C9639" s="295">
        <v>116.90959223448166</v>
      </c>
    </row>
    <row r="9640" spans="2:3" x14ac:dyDescent="0.25">
      <c r="B9640" s="294">
        <v>9575</v>
      </c>
      <c r="C9640" s="295">
        <v>172.58552132969177</v>
      </c>
    </row>
    <row r="9641" spans="2:3" x14ac:dyDescent="0.25">
      <c r="B9641" s="294">
        <v>9576</v>
      </c>
      <c r="C9641" s="295">
        <v>159.77350662934779</v>
      </c>
    </row>
    <row r="9642" spans="2:3" x14ac:dyDescent="0.25">
      <c r="B9642" s="294">
        <v>9577</v>
      </c>
      <c r="C9642" s="295">
        <v>138.50279351825014</v>
      </c>
    </row>
    <row r="9643" spans="2:3" x14ac:dyDescent="0.25">
      <c r="B9643" s="294">
        <v>9578</v>
      </c>
      <c r="C9643" s="295">
        <v>172.57072036861348</v>
      </c>
    </row>
    <row r="9644" spans="2:3" x14ac:dyDescent="0.25">
      <c r="B9644" s="294">
        <v>9579</v>
      </c>
      <c r="C9644" s="295">
        <v>115.74500219060639</v>
      </c>
    </row>
    <row r="9645" spans="2:3" x14ac:dyDescent="0.25">
      <c r="B9645" s="294">
        <v>9580</v>
      </c>
      <c r="C9645" s="295">
        <v>68.485174956725828</v>
      </c>
    </row>
    <row r="9646" spans="2:3" x14ac:dyDescent="0.25">
      <c r="B9646" s="294">
        <v>9581</v>
      </c>
      <c r="C9646" s="295">
        <v>150.77448783076269</v>
      </c>
    </row>
    <row r="9647" spans="2:3" x14ac:dyDescent="0.25">
      <c r="B9647" s="294">
        <v>9582</v>
      </c>
      <c r="C9647" s="295">
        <v>159.08270536565269</v>
      </c>
    </row>
    <row r="9648" spans="2:3" x14ac:dyDescent="0.25">
      <c r="B9648" s="294">
        <v>9583</v>
      </c>
      <c r="C9648" s="295">
        <v>80.226237498447773</v>
      </c>
    </row>
    <row r="9649" spans="2:3" x14ac:dyDescent="0.25">
      <c r="B9649" s="294">
        <v>9584</v>
      </c>
      <c r="C9649" s="295">
        <v>134.84007461706062</v>
      </c>
    </row>
    <row r="9650" spans="2:3" x14ac:dyDescent="0.25">
      <c r="B9650" s="294">
        <v>9585</v>
      </c>
      <c r="C9650" s="295">
        <v>110.44842283362681</v>
      </c>
    </row>
    <row r="9651" spans="2:3" x14ac:dyDescent="0.25">
      <c r="B9651" s="294">
        <v>9586</v>
      </c>
      <c r="C9651" s="295">
        <v>136.38102414508143</v>
      </c>
    </row>
    <row r="9652" spans="2:3" x14ac:dyDescent="0.25">
      <c r="B9652" s="294">
        <v>9587</v>
      </c>
      <c r="C9652" s="295">
        <v>127.7677964594462</v>
      </c>
    </row>
    <row r="9653" spans="2:3" x14ac:dyDescent="0.25">
      <c r="B9653" s="294">
        <v>9588</v>
      </c>
      <c r="C9653" s="295">
        <v>128.53561508871053</v>
      </c>
    </row>
    <row r="9654" spans="2:3" x14ac:dyDescent="0.25">
      <c r="B9654" s="294">
        <v>9589</v>
      </c>
      <c r="C9654" s="295">
        <v>113.51096750229163</v>
      </c>
    </row>
    <row r="9655" spans="2:3" x14ac:dyDescent="0.25">
      <c r="B9655" s="294">
        <v>9590</v>
      </c>
      <c r="C9655" s="295">
        <v>144.26934278611748</v>
      </c>
    </row>
    <row r="9656" spans="2:3" x14ac:dyDescent="0.25">
      <c r="B9656" s="294">
        <v>9591</v>
      </c>
      <c r="C9656" s="295">
        <v>135.74188885433495</v>
      </c>
    </row>
    <row r="9657" spans="2:3" x14ac:dyDescent="0.25">
      <c r="B9657" s="294">
        <v>9592</v>
      </c>
      <c r="C9657" s="295">
        <v>153.06273825387274</v>
      </c>
    </row>
    <row r="9658" spans="2:3" x14ac:dyDescent="0.25">
      <c r="B9658" s="294">
        <v>9593</v>
      </c>
      <c r="C9658" s="295">
        <v>127.41421372126914</v>
      </c>
    </row>
    <row r="9659" spans="2:3" x14ac:dyDescent="0.25">
      <c r="B9659" s="294">
        <v>9594</v>
      </c>
      <c r="C9659" s="295">
        <v>147.66803319558892</v>
      </c>
    </row>
    <row r="9660" spans="2:3" x14ac:dyDescent="0.25">
      <c r="B9660" s="294">
        <v>9595</v>
      </c>
      <c r="C9660" s="295">
        <v>110.74391953138947</v>
      </c>
    </row>
    <row r="9661" spans="2:3" x14ac:dyDescent="0.25">
      <c r="B9661" s="294">
        <v>9596</v>
      </c>
      <c r="C9661" s="295">
        <v>108.01343075210602</v>
      </c>
    </row>
    <row r="9662" spans="2:3" x14ac:dyDescent="0.25">
      <c r="B9662" s="294">
        <v>9597</v>
      </c>
      <c r="C9662" s="295">
        <v>199.77091680267822</v>
      </c>
    </row>
    <row r="9663" spans="2:3" x14ac:dyDescent="0.25">
      <c r="B9663" s="294">
        <v>9598</v>
      </c>
      <c r="C9663" s="295">
        <v>169.58801608212991</v>
      </c>
    </row>
    <row r="9664" spans="2:3" x14ac:dyDescent="0.25">
      <c r="B9664" s="294">
        <v>9599</v>
      </c>
      <c r="C9664" s="295">
        <v>163.05193794477603</v>
      </c>
    </row>
    <row r="9665" spans="2:3" x14ac:dyDescent="0.25">
      <c r="B9665" s="294">
        <v>9600</v>
      </c>
      <c r="C9665" s="295">
        <v>115.04255432124651</v>
      </c>
    </row>
    <row r="9666" spans="2:3" x14ac:dyDescent="0.25">
      <c r="B9666" s="294">
        <v>9601</v>
      </c>
      <c r="C9666" s="295">
        <v>195.15055232046726</v>
      </c>
    </row>
    <row r="9667" spans="2:3" x14ac:dyDescent="0.25">
      <c r="B9667" s="294">
        <v>9602</v>
      </c>
      <c r="C9667" s="295">
        <v>107.0386207571467</v>
      </c>
    </row>
    <row r="9668" spans="2:3" x14ac:dyDescent="0.25">
      <c r="B9668" s="294">
        <v>9603</v>
      </c>
      <c r="C9668" s="295">
        <v>101.53092091322344</v>
      </c>
    </row>
    <row r="9669" spans="2:3" x14ac:dyDescent="0.25">
      <c r="B9669" s="294">
        <v>9604</v>
      </c>
      <c r="C9669" s="295">
        <v>150.10962335043862</v>
      </c>
    </row>
    <row r="9670" spans="2:3" x14ac:dyDescent="0.25">
      <c r="B9670" s="294">
        <v>9605</v>
      </c>
      <c r="C9670" s="295">
        <v>185.95372950413861</v>
      </c>
    </row>
    <row r="9671" spans="2:3" x14ac:dyDescent="0.25">
      <c r="B9671" s="294">
        <v>9606</v>
      </c>
      <c r="C9671" s="295">
        <v>100.7600208771467</v>
      </c>
    </row>
    <row r="9672" spans="2:3" x14ac:dyDescent="0.25">
      <c r="B9672" s="294">
        <v>9607</v>
      </c>
      <c r="C9672" s="295">
        <v>162.66053018433576</v>
      </c>
    </row>
    <row r="9673" spans="2:3" x14ac:dyDescent="0.25">
      <c r="B9673" s="294">
        <v>9608</v>
      </c>
      <c r="C9673" s="295">
        <v>80.057440885734792</v>
      </c>
    </row>
    <row r="9674" spans="2:3" x14ac:dyDescent="0.25">
      <c r="B9674" s="294">
        <v>9609</v>
      </c>
      <c r="C9674" s="295">
        <v>154.78124220651029</v>
      </c>
    </row>
    <row r="9675" spans="2:3" x14ac:dyDescent="0.25">
      <c r="B9675" s="294">
        <v>9610</v>
      </c>
      <c r="C9675" s="295">
        <v>151.56937616242715</v>
      </c>
    </row>
    <row r="9676" spans="2:3" x14ac:dyDescent="0.25">
      <c r="B9676" s="294">
        <v>9611</v>
      </c>
      <c r="C9676" s="295">
        <v>122.20733848534826</v>
      </c>
    </row>
    <row r="9677" spans="2:3" x14ac:dyDescent="0.25">
      <c r="B9677" s="294">
        <v>9612</v>
      </c>
      <c r="C9677" s="295">
        <v>140.64536834002303</v>
      </c>
    </row>
    <row r="9678" spans="2:3" x14ac:dyDescent="0.25">
      <c r="B9678" s="294">
        <v>9613</v>
      </c>
      <c r="C9678" s="295">
        <v>74.541848281981245</v>
      </c>
    </row>
    <row r="9679" spans="2:3" x14ac:dyDescent="0.25">
      <c r="B9679" s="294">
        <v>9614</v>
      </c>
      <c r="C9679" s="295">
        <v>125.03004353396354</v>
      </c>
    </row>
    <row r="9680" spans="2:3" x14ac:dyDescent="0.25">
      <c r="B9680" s="294">
        <v>9615</v>
      </c>
      <c r="C9680" s="295">
        <v>141.35639458688024</v>
      </c>
    </row>
    <row r="9681" spans="2:3" x14ac:dyDescent="0.25">
      <c r="B9681" s="294">
        <v>9616</v>
      </c>
      <c r="C9681" s="295">
        <v>115.12794633003655</v>
      </c>
    </row>
    <row r="9682" spans="2:3" x14ac:dyDescent="0.25">
      <c r="B9682" s="294">
        <v>9617</v>
      </c>
      <c r="C9682" s="295">
        <v>85.660368480919814</v>
      </c>
    </row>
    <row r="9683" spans="2:3" x14ac:dyDescent="0.25">
      <c r="B9683" s="294">
        <v>9618</v>
      </c>
      <c r="C9683" s="295">
        <v>121.75730992942121</v>
      </c>
    </row>
    <row r="9684" spans="2:3" x14ac:dyDescent="0.25">
      <c r="B9684" s="294">
        <v>9619</v>
      </c>
      <c r="C9684" s="295">
        <v>102.0940096595757</v>
      </c>
    </row>
    <row r="9685" spans="2:3" x14ac:dyDescent="0.25">
      <c r="B9685" s="294">
        <v>9620</v>
      </c>
      <c r="C9685" s="295">
        <v>150.30329892161689</v>
      </c>
    </row>
    <row r="9686" spans="2:3" x14ac:dyDescent="0.25">
      <c r="B9686" s="294">
        <v>9621</v>
      </c>
      <c r="C9686" s="295">
        <v>132.57175695741552</v>
      </c>
    </row>
    <row r="9687" spans="2:3" x14ac:dyDescent="0.25">
      <c r="B9687" s="294">
        <v>9622</v>
      </c>
      <c r="C9687" s="295">
        <v>135.97333902164218</v>
      </c>
    </row>
    <row r="9688" spans="2:3" x14ac:dyDescent="0.25">
      <c r="B9688" s="294">
        <v>9623</v>
      </c>
      <c r="C9688" s="295">
        <v>156.16479886420547</v>
      </c>
    </row>
    <row r="9689" spans="2:3" x14ac:dyDescent="0.25">
      <c r="B9689" s="294">
        <v>9624</v>
      </c>
      <c r="C9689" s="295">
        <v>90.409072469103762</v>
      </c>
    </row>
    <row r="9690" spans="2:3" x14ac:dyDescent="0.25">
      <c r="B9690" s="294">
        <v>9625</v>
      </c>
      <c r="C9690" s="295">
        <v>187.04229793780428</v>
      </c>
    </row>
    <row r="9691" spans="2:3" x14ac:dyDescent="0.25">
      <c r="B9691" s="294">
        <v>9626</v>
      </c>
      <c r="C9691" s="295">
        <v>88.99661453408477</v>
      </c>
    </row>
    <row r="9692" spans="2:3" x14ac:dyDescent="0.25">
      <c r="B9692" s="294">
        <v>9627</v>
      </c>
      <c r="C9692" s="295">
        <v>69.71140558758465</v>
      </c>
    </row>
    <row r="9693" spans="2:3" x14ac:dyDescent="0.25">
      <c r="B9693" s="294">
        <v>9628</v>
      </c>
      <c r="C9693" s="295">
        <v>173.31208641142416</v>
      </c>
    </row>
    <row r="9694" spans="2:3" x14ac:dyDescent="0.25">
      <c r="B9694" s="294">
        <v>9629</v>
      </c>
      <c r="C9694" s="295">
        <v>138.96159054733872</v>
      </c>
    </row>
    <row r="9695" spans="2:3" x14ac:dyDescent="0.25">
      <c r="B9695" s="294">
        <v>9630</v>
      </c>
      <c r="C9695" s="295">
        <v>150.60885835567115</v>
      </c>
    </row>
    <row r="9696" spans="2:3" x14ac:dyDescent="0.25">
      <c r="B9696" s="294">
        <v>9631</v>
      </c>
      <c r="C9696" s="295">
        <v>119.47503648776333</v>
      </c>
    </row>
    <row r="9697" spans="2:3" x14ac:dyDescent="0.25">
      <c r="B9697" s="294">
        <v>9632</v>
      </c>
      <c r="C9697" s="295">
        <v>95.493156505709521</v>
      </c>
    </row>
    <row r="9698" spans="2:3" x14ac:dyDescent="0.25">
      <c r="B9698" s="294">
        <v>9633</v>
      </c>
      <c r="C9698" s="295">
        <v>112.29556229957507</v>
      </c>
    </row>
    <row r="9699" spans="2:3" x14ac:dyDescent="0.25">
      <c r="B9699" s="294">
        <v>9634</v>
      </c>
      <c r="C9699" s="295">
        <v>125.99007984769283</v>
      </c>
    </row>
    <row r="9700" spans="2:3" x14ac:dyDescent="0.25">
      <c r="B9700" s="294">
        <v>9635</v>
      </c>
      <c r="C9700" s="295">
        <v>133.7819423984061</v>
      </c>
    </row>
    <row r="9701" spans="2:3" x14ac:dyDescent="0.25">
      <c r="B9701" s="294">
        <v>9636</v>
      </c>
      <c r="C9701" s="295">
        <v>170.73799844466973</v>
      </c>
    </row>
    <row r="9702" spans="2:3" x14ac:dyDescent="0.25">
      <c r="B9702" s="294">
        <v>9637</v>
      </c>
      <c r="C9702" s="295">
        <v>126.92101972512411</v>
      </c>
    </row>
    <row r="9703" spans="2:3" x14ac:dyDescent="0.25">
      <c r="B9703" s="294">
        <v>9638</v>
      </c>
      <c r="C9703" s="295">
        <v>130.27869561977272</v>
      </c>
    </row>
    <row r="9704" spans="2:3" x14ac:dyDescent="0.25">
      <c r="B9704" s="294">
        <v>9639</v>
      </c>
      <c r="C9704" s="295">
        <v>123.94701694989249</v>
      </c>
    </row>
    <row r="9705" spans="2:3" x14ac:dyDescent="0.25">
      <c r="B9705" s="294">
        <v>9640</v>
      </c>
      <c r="C9705" s="295">
        <v>153.72658294725687</v>
      </c>
    </row>
    <row r="9706" spans="2:3" x14ac:dyDescent="0.25">
      <c r="B9706" s="294">
        <v>9641</v>
      </c>
      <c r="C9706" s="295">
        <v>145.8882710727853</v>
      </c>
    </row>
    <row r="9707" spans="2:3" x14ac:dyDescent="0.25">
      <c r="B9707" s="294">
        <v>9642</v>
      </c>
      <c r="C9707" s="295">
        <v>81.709844337024478</v>
      </c>
    </row>
    <row r="9708" spans="2:3" x14ac:dyDescent="0.25">
      <c r="B9708" s="294">
        <v>9643</v>
      </c>
      <c r="C9708" s="295">
        <v>160.39181640928535</v>
      </c>
    </row>
    <row r="9709" spans="2:3" x14ac:dyDescent="0.25">
      <c r="B9709" s="294">
        <v>9644</v>
      </c>
      <c r="C9709" s="295">
        <v>122.57369306982602</v>
      </c>
    </row>
    <row r="9710" spans="2:3" x14ac:dyDescent="0.25">
      <c r="B9710" s="294">
        <v>9645</v>
      </c>
      <c r="C9710" s="295">
        <v>73.314149916764364</v>
      </c>
    </row>
    <row r="9711" spans="2:3" x14ac:dyDescent="0.25">
      <c r="B9711" s="294">
        <v>9646</v>
      </c>
      <c r="C9711" s="295">
        <v>154.78916623108088</v>
      </c>
    </row>
    <row r="9712" spans="2:3" x14ac:dyDescent="0.25">
      <c r="B9712" s="294">
        <v>9647</v>
      </c>
      <c r="C9712" s="295">
        <v>141.94557274010549</v>
      </c>
    </row>
    <row r="9713" spans="2:3" x14ac:dyDescent="0.25">
      <c r="B9713" s="294">
        <v>9648</v>
      </c>
      <c r="C9713" s="295">
        <v>175.12473660560931</v>
      </c>
    </row>
    <row r="9714" spans="2:3" x14ac:dyDescent="0.25">
      <c r="B9714" s="294">
        <v>9649</v>
      </c>
      <c r="C9714" s="295">
        <v>112.07600566423383</v>
      </c>
    </row>
    <row r="9715" spans="2:3" x14ac:dyDescent="0.25">
      <c r="B9715" s="294">
        <v>9650</v>
      </c>
      <c r="C9715" s="295">
        <v>187.93691695168687</v>
      </c>
    </row>
    <row r="9716" spans="2:3" x14ac:dyDescent="0.25">
      <c r="B9716" s="294">
        <v>9651</v>
      </c>
      <c r="C9716" s="295">
        <v>155.41814432669688</v>
      </c>
    </row>
    <row r="9717" spans="2:3" x14ac:dyDescent="0.25">
      <c r="B9717" s="294">
        <v>9652</v>
      </c>
      <c r="C9717" s="295">
        <v>100.99553075034117</v>
      </c>
    </row>
    <row r="9718" spans="2:3" x14ac:dyDescent="0.25">
      <c r="B9718" s="294">
        <v>9653</v>
      </c>
      <c r="C9718" s="295">
        <v>134.33404891267881</v>
      </c>
    </row>
    <row r="9719" spans="2:3" x14ac:dyDescent="0.25">
      <c r="B9719" s="294">
        <v>9654</v>
      </c>
      <c r="C9719" s="295">
        <v>103.66844653150272</v>
      </c>
    </row>
    <row r="9720" spans="2:3" x14ac:dyDescent="0.25">
      <c r="B9720" s="294">
        <v>9655</v>
      </c>
      <c r="C9720" s="295">
        <v>126.14695328404187</v>
      </c>
    </row>
    <row r="9721" spans="2:3" x14ac:dyDescent="0.25">
      <c r="B9721" s="294">
        <v>9656</v>
      </c>
      <c r="C9721" s="295">
        <v>139.01490750166209</v>
      </c>
    </row>
    <row r="9722" spans="2:3" x14ac:dyDescent="0.25">
      <c r="B9722" s="294">
        <v>9657</v>
      </c>
      <c r="C9722" s="295">
        <v>127.34502529928355</v>
      </c>
    </row>
    <row r="9723" spans="2:3" x14ac:dyDescent="0.25">
      <c r="B9723" s="294">
        <v>9658</v>
      </c>
      <c r="C9723" s="295">
        <v>129.80601162999835</v>
      </c>
    </row>
    <row r="9724" spans="2:3" x14ac:dyDescent="0.25">
      <c r="B9724" s="294">
        <v>9659</v>
      </c>
      <c r="C9724" s="295">
        <v>145.17610296803713</v>
      </c>
    </row>
    <row r="9725" spans="2:3" x14ac:dyDescent="0.25">
      <c r="B9725" s="294">
        <v>9660</v>
      </c>
      <c r="C9725" s="295">
        <v>184.72965148364887</v>
      </c>
    </row>
    <row r="9726" spans="2:3" x14ac:dyDescent="0.25">
      <c r="B9726" s="294">
        <v>9661</v>
      </c>
      <c r="C9726" s="295">
        <v>129.79621168402312</v>
      </c>
    </row>
    <row r="9727" spans="2:3" x14ac:dyDescent="0.25">
      <c r="B9727" s="294">
        <v>9662</v>
      </c>
      <c r="C9727" s="295">
        <v>132.11993996767427</v>
      </c>
    </row>
    <row r="9728" spans="2:3" x14ac:dyDescent="0.25">
      <c r="B9728" s="294">
        <v>9663</v>
      </c>
      <c r="C9728" s="295">
        <v>109.91973631125208</v>
      </c>
    </row>
    <row r="9729" spans="2:3" x14ac:dyDescent="0.25">
      <c r="B9729" s="294">
        <v>9664</v>
      </c>
      <c r="C9729" s="295">
        <v>160.12602504365202</v>
      </c>
    </row>
    <row r="9730" spans="2:3" x14ac:dyDescent="0.25">
      <c r="B9730" s="294">
        <v>9665</v>
      </c>
      <c r="C9730" s="295">
        <v>139.75705644153277</v>
      </c>
    </row>
    <row r="9731" spans="2:3" x14ac:dyDescent="0.25">
      <c r="B9731" s="294">
        <v>9666</v>
      </c>
      <c r="C9731" s="295">
        <v>171.35771608683496</v>
      </c>
    </row>
    <row r="9732" spans="2:3" x14ac:dyDescent="0.25">
      <c r="B9732" s="294">
        <v>9667</v>
      </c>
      <c r="C9732" s="295">
        <v>112.08413699593572</v>
      </c>
    </row>
    <row r="9733" spans="2:3" x14ac:dyDescent="0.25">
      <c r="B9733" s="294">
        <v>9668</v>
      </c>
      <c r="C9733" s="295">
        <v>142.51655650498844</v>
      </c>
    </row>
    <row r="9734" spans="2:3" x14ac:dyDescent="0.25">
      <c r="B9734" s="294">
        <v>9669</v>
      </c>
      <c r="C9734" s="295">
        <v>77.168313439539759</v>
      </c>
    </row>
    <row r="9735" spans="2:3" x14ac:dyDescent="0.25">
      <c r="B9735" s="294">
        <v>9670</v>
      </c>
      <c r="C9735" s="295">
        <v>131.63650619307137</v>
      </c>
    </row>
    <row r="9736" spans="2:3" x14ac:dyDescent="0.25">
      <c r="B9736" s="294">
        <v>9671</v>
      </c>
      <c r="C9736" s="295">
        <v>151.94529025578166</v>
      </c>
    </row>
    <row r="9737" spans="2:3" x14ac:dyDescent="0.25">
      <c r="B9737" s="294">
        <v>9672</v>
      </c>
      <c r="C9737" s="295">
        <v>175.59155034485138</v>
      </c>
    </row>
    <row r="9738" spans="2:3" x14ac:dyDescent="0.25">
      <c r="B9738" s="294">
        <v>9673</v>
      </c>
      <c r="C9738" s="295">
        <v>173.66074949396688</v>
      </c>
    </row>
    <row r="9739" spans="2:3" x14ac:dyDescent="0.25">
      <c r="B9739" s="294">
        <v>9674</v>
      </c>
      <c r="C9739" s="295">
        <v>105.0611788959315</v>
      </c>
    </row>
    <row r="9740" spans="2:3" x14ac:dyDescent="0.25">
      <c r="B9740" s="294">
        <v>9675</v>
      </c>
      <c r="C9740" s="295">
        <v>71.280896259674293</v>
      </c>
    </row>
    <row r="9741" spans="2:3" x14ac:dyDescent="0.25">
      <c r="B9741" s="294">
        <v>9676</v>
      </c>
      <c r="C9741" s="295">
        <v>148.77461120464454</v>
      </c>
    </row>
    <row r="9742" spans="2:3" x14ac:dyDescent="0.25">
      <c r="B9742" s="294">
        <v>9677</v>
      </c>
      <c r="C9742" s="295">
        <v>109.13890616934705</v>
      </c>
    </row>
    <row r="9743" spans="2:3" x14ac:dyDescent="0.25">
      <c r="B9743" s="294">
        <v>9678</v>
      </c>
      <c r="C9743" s="295">
        <v>76.221731522698676</v>
      </c>
    </row>
    <row r="9744" spans="2:3" x14ac:dyDescent="0.25">
      <c r="B9744" s="294">
        <v>9679</v>
      </c>
      <c r="C9744" s="295">
        <v>69.950109918268922</v>
      </c>
    </row>
    <row r="9745" spans="2:3" x14ac:dyDescent="0.25">
      <c r="B9745" s="294">
        <v>9680</v>
      </c>
      <c r="C9745" s="295">
        <v>124.01452123737825</v>
      </c>
    </row>
    <row r="9746" spans="2:3" x14ac:dyDescent="0.25">
      <c r="B9746" s="294">
        <v>9681</v>
      </c>
      <c r="C9746" s="295">
        <v>116.67865106918414</v>
      </c>
    </row>
    <row r="9747" spans="2:3" x14ac:dyDescent="0.25">
      <c r="B9747" s="294">
        <v>9682</v>
      </c>
      <c r="C9747" s="295">
        <v>80.310004558847282</v>
      </c>
    </row>
    <row r="9748" spans="2:3" x14ac:dyDescent="0.25">
      <c r="B9748" s="294">
        <v>9683</v>
      </c>
      <c r="C9748" s="295">
        <v>145.35413255844551</v>
      </c>
    </row>
    <row r="9749" spans="2:3" x14ac:dyDescent="0.25">
      <c r="B9749" s="294">
        <v>9684</v>
      </c>
      <c r="C9749" s="295">
        <v>116.66284247049222</v>
      </c>
    </row>
    <row r="9750" spans="2:3" x14ac:dyDescent="0.25">
      <c r="B9750" s="294">
        <v>9685</v>
      </c>
      <c r="C9750" s="295">
        <v>112.35671407155978</v>
      </c>
    </row>
    <row r="9751" spans="2:3" x14ac:dyDescent="0.25">
      <c r="B9751" s="294">
        <v>9686</v>
      </c>
      <c r="C9751" s="295">
        <v>87.263494850535295</v>
      </c>
    </row>
    <row r="9752" spans="2:3" x14ac:dyDescent="0.25">
      <c r="B9752" s="294">
        <v>9687</v>
      </c>
      <c r="C9752" s="295">
        <v>101.73541724783459</v>
      </c>
    </row>
    <row r="9753" spans="2:3" x14ac:dyDescent="0.25">
      <c r="B9753" s="294">
        <v>9688</v>
      </c>
      <c r="C9753" s="295">
        <v>171.35607045894849</v>
      </c>
    </row>
    <row r="9754" spans="2:3" x14ac:dyDescent="0.25">
      <c r="B9754" s="294">
        <v>9689</v>
      </c>
      <c r="C9754" s="295">
        <v>91.1195477538879</v>
      </c>
    </row>
    <row r="9755" spans="2:3" x14ac:dyDescent="0.25">
      <c r="B9755" s="294">
        <v>9690</v>
      </c>
      <c r="C9755" s="295">
        <v>151.55499804612845</v>
      </c>
    </row>
    <row r="9756" spans="2:3" x14ac:dyDescent="0.25">
      <c r="B9756" s="294">
        <v>9691</v>
      </c>
      <c r="C9756" s="295">
        <v>136.52719156648351</v>
      </c>
    </row>
    <row r="9757" spans="2:3" x14ac:dyDescent="0.25">
      <c r="B9757" s="294">
        <v>9692</v>
      </c>
      <c r="C9757" s="295">
        <v>125.40054935182819</v>
      </c>
    </row>
    <row r="9758" spans="2:3" x14ac:dyDescent="0.25">
      <c r="B9758" s="294">
        <v>9693</v>
      </c>
      <c r="C9758" s="295">
        <v>180.57756164375888</v>
      </c>
    </row>
    <row r="9759" spans="2:3" x14ac:dyDescent="0.25">
      <c r="B9759" s="294">
        <v>9694</v>
      </c>
      <c r="C9759" s="295">
        <v>126.11787631458319</v>
      </c>
    </row>
    <row r="9760" spans="2:3" x14ac:dyDescent="0.25">
      <c r="B9760" s="294">
        <v>9695</v>
      </c>
      <c r="C9760" s="295">
        <v>131.33349759152725</v>
      </c>
    </row>
    <row r="9761" spans="2:3" x14ac:dyDescent="0.25">
      <c r="B9761" s="294">
        <v>9696</v>
      </c>
      <c r="C9761" s="295">
        <v>103.69079298920019</v>
      </c>
    </row>
    <row r="9762" spans="2:3" x14ac:dyDescent="0.25">
      <c r="B9762" s="294">
        <v>9697</v>
      </c>
      <c r="C9762" s="295">
        <v>82.754570493991977</v>
      </c>
    </row>
    <row r="9763" spans="2:3" x14ac:dyDescent="0.25">
      <c r="B9763" s="294">
        <v>9698</v>
      </c>
      <c r="C9763" s="295">
        <v>96.955450619672902</v>
      </c>
    </row>
    <row r="9764" spans="2:3" x14ac:dyDescent="0.25">
      <c r="B9764" s="294">
        <v>9699</v>
      </c>
      <c r="C9764" s="295">
        <v>113.02463780489614</v>
      </c>
    </row>
    <row r="9765" spans="2:3" x14ac:dyDescent="0.25">
      <c r="B9765" s="294">
        <v>9700</v>
      </c>
      <c r="C9765" s="295">
        <v>160.88867497090303</v>
      </c>
    </row>
    <row r="9766" spans="2:3" x14ac:dyDescent="0.25">
      <c r="B9766" s="294">
        <v>9701</v>
      </c>
      <c r="C9766" s="295">
        <v>174.53588517430981</v>
      </c>
    </row>
    <row r="9767" spans="2:3" x14ac:dyDescent="0.25">
      <c r="B9767" s="294">
        <v>9702</v>
      </c>
      <c r="C9767" s="295">
        <v>103.9211865438088</v>
      </c>
    </row>
    <row r="9768" spans="2:3" x14ac:dyDescent="0.25">
      <c r="B9768" s="294">
        <v>9703</v>
      </c>
      <c r="C9768" s="295">
        <v>98.756180351728005</v>
      </c>
    </row>
    <row r="9769" spans="2:3" x14ac:dyDescent="0.25">
      <c r="B9769" s="294">
        <v>9704</v>
      </c>
      <c r="C9769" s="295">
        <v>187.36881820425941</v>
      </c>
    </row>
    <row r="9770" spans="2:3" x14ac:dyDescent="0.25">
      <c r="B9770" s="294">
        <v>9705</v>
      </c>
      <c r="C9770" s="295">
        <v>83.051782310473598</v>
      </c>
    </row>
    <row r="9771" spans="2:3" x14ac:dyDescent="0.25">
      <c r="B9771" s="294">
        <v>9706</v>
      </c>
      <c r="C9771" s="295">
        <v>161.33252865600633</v>
      </c>
    </row>
    <row r="9772" spans="2:3" x14ac:dyDescent="0.25">
      <c r="B9772" s="294">
        <v>9707</v>
      </c>
      <c r="C9772" s="295">
        <v>132.88641859318443</v>
      </c>
    </row>
    <row r="9773" spans="2:3" x14ac:dyDescent="0.25">
      <c r="B9773" s="294">
        <v>9708</v>
      </c>
      <c r="C9773" s="295">
        <v>103.03140119457998</v>
      </c>
    </row>
    <row r="9774" spans="2:3" x14ac:dyDescent="0.25">
      <c r="B9774" s="294">
        <v>9709</v>
      </c>
      <c r="C9774" s="295">
        <v>113.26633046104806</v>
      </c>
    </row>
    <row r="9775" spans="2:3" x14ac:dyDescent="0.25">
      <c r="B9775" s="294">
        <v>9710</v>
      </c>
      <c r="C9775" s="295">
        <v>117.38967062076949</v>
      </c>
    </row>
    <row r="9776" spans="2:3" x14ac:dyDescent="0.25">
      <c r="B9776" s="294">
        <v>9711</v>
      </c>
      <c r="C9776" s="295">
        <v>148.32567739527207</v>
      </c>
    </row>
    <row r="9777" spans="2:3" x14ac:dyDescent="0.25">
      <c r="B9777" s="294">
        <v>9712</v>
      </c>
      <c r="C9777" s="295">
        <v>90.285998932459108</v>
      </c>
    </row>
    <row r="9778" spans="2:3" x14ac:dyDescent="0.25">
      <c r="B9778" s="294">
        <v>9713</v>
      </c>
      <c r="C9778" s="295">
        <v>121.88013378771792</v>
      </c>
    </row>
    <row r="9779" spans="2:3" x14ac:dyDescent="0.25">
      <c r="B9779" s="294">
        <v>9714</v>
      </c>
      <c r="C9779" s="295">
        <v>183.43616951158691</v>
      </c>
    </row>
    <row r="9780" spans="2:3" x14ac:dyDescent="0.25">
      <c r="B9780" s="294">
        <v>9715</v>
      </c>
      <c r="C9780" s="295">
        <v>110.91123488078358</v>
      </c>
    </row>
    <row r="9781" spans="2:3" x14ac:dyDescent="0.25">
      <c r="B9781" s="294">
        <v>9716</v>
      </c>
      <c r="C9781" s="295">
        <v>154.29790822654431</v>
      </c>
    </row>
    <row r="9782" spans="2:3" x14ac:dyDescent="0.25">
      <c r="B9782" s="294">
        <v>9717</v>
      </c>
      <c r="C9782" s="295">
        <v>114.37238635626885</v>
      </c>
    </row>
    <row r="9783" spans="2:3" x14ac:dyDescent="0.25">
      <c r="B9783" s="294">
        <v>9718</v>
      </c>
      <c r="C9783" s="295">
        <v>90.659211068654329</v>
      </c>
    </row>
    <row r="9784" spans="2:3" x14ac:dyDescent="0.25">
      <c r="B9784" s="294">
        <v>9719</v>
      </c>
      <c r="C9784" s="295">
        <v>118.77572617568272</v>
      </c>
    </row>
    <row r="9785" spans="2:3" x14ac:dyDescent="0.25">
      <c r="B9785" s="294">
        <v>9720</v>
      </c>
      <c r="C9785" s="295">
        <v>116.05664621505255</v>
      </c>
    </row>
    <row r="9786" spans="2:3" x14ac:dyDescent="0.25">
      <c r="B9786" s="294">
        <v>9721</v>
      </c>
      <c r="C9786" s="295">
        <v>90.661865888967355</v>
      </c>
    </row>
    <row r="9787" spans="2:3" x14ac:dyDescent="0.25">
      <c r="B9787" s="294">
        <v>9722</v>
      </c>
      <c r="C9787" s="295">
        <v>121.5643338862662</v>
      </c>
    </row>
    <row r="9788" spans="2:3" x14ac:dyDescent="0.25">
      <c r="B9788" s="294">
        <v>9723</v>
      </c>
      <c r="C9788" s="295">
        <v>124.32308171175136</v>
      </c>
    </row>
    <row r="9789" spans="2:3" x14ac:dyDescent="0.25">
      <c r="B9789" s="294">
        <v>9724</v>
      </c>
      <c r="C9789" s="295">
        <v>137.4635739089909</v>
      </c>
    </row>
    <row r="9790" spans="2:3" x14ac:dyDescent="0.25">
      <c r="B9790" s="294">
        <v>9725</v>
      </c>
      <c r="C9790" s="295">
        <v>150.34833695724257</v>
      </c>
    </row>
    <row r="9791" spans="2:3" x14ac:dyDescent="0.25">
      <c r="B9791" s="294">
        <v>9726</v>
      </c>
      <c r="C9791" s="295">
        <v>131.23833438700166</v>
      </c>
    </row>
    <row r="9792" spans="2:3" x14ac:dyDescent="0.25">
      <c r="B9792" s="294">
        <v>9727</v>
      </c>
      <c r="C9792" s="295">
        <v>105.65583356833093</v>
      </c>
    </row>
    <row r="9793" spans="2:3" x14ac:dyDescent="0.25">
      <c r="B9793" s="294">
        <v>9728</v>
      </c>
      <c r="C9793" s="295">
        <v>64.688201709392729</v>
      </c>
    </row>
    <row r="9794" spans="2:3" x14ac:dyDescent="0.25">
      <c r="B9794" s="294">
        <v>9729</v>
      </c>
      <c r="C9794" s="295">
        <v>163.34481044220183</v>
      </c>
    </row>
    <row r="9795" spans="2:3" x14ac:dyDescent="0.25">
      <c r="B9795" s="294">
        <v>9730</v>
      </c>
      <c r="C9795" s="295">
        <v>122.5543282424219</v>
      </c>
    </row>
    <row r="9796" spans="2:3" x14ac:dyDescent="0.25">
      <c r="B9796" s="294">
        <v>9731</v>
      </c>
      <c r="C9796" s="295">
        <v>91.798116917358882</v>
      </c>
    </row>
    <row r="9797" spans="2:3" x14ac:dyDescent="0.25">
      <c r="B9797" s="294">
        <v>9732</v>
      </c>
      <c r="C9797" s="295">
        <v>133.73218835172707</v>
      </c>
    </row>
    <row r="9798" spans="2:3" x14ac:dyDescent="0.25">
      <c r="B9798" s="294">
        <v>9733</v>
      </c>
      <c r="C9798" s="295">
        <v>192.54124674553051</v>
      </c>
    </row>
    <row r="9799" spans="2:3" x14ac:dyDescent="0.25">
      <c r="B9799" s="294">
        <v>9734</v>
      </c>
      <c r="C9799" s="295">
        <v>155.73565779933278</v>
      </c>
    </row>
    <row r="9800" spans="2:3" x14ac:dyDescent="0.25">
      <c r="B9800" s="294">
        <v>9735</v>
      </c>
      <c r="C9800" s="295">
        <v>111.18430292082469</v>
      </c>
    </row>
    <row r="9801" spans="2:3" x14ac:dyDescent="0.25">
      <c r="B9801" s="294">
        <v>9736</v>
      </c>
      <c r="C9801" s="295">
        <v>115.15401471495093</v>
      </c>
    </row>
    <row r="9802" spans="2:3" x14ac:dyDescent="0.25">
      <c r="B9802" s="294">
        <v>9737</v>
      </c>
      <c r="C9802" s="295">
        <v>203.84886002360383</v>
      </c>
    </row>
    <row r="9803" spans="2:3" x14ac:dyDescent="0.25">
      <c r="B9803" s="294">
        <v>9738</v>
      </c>
      <c r="C9803" s="295">
        <v>120.07432966309298</v>
      </c>
    </row>
    <row r="9804" spans="2:3" x14ac:dyDescent="0.25">
      <c r="B9804" s="294">
        <v>9739</v>
      </c>
      <c r="C9804" s="295">
        <v>93.188460680592954</v>
      </c>
    </row>
    <row r="9805" spans="2:3" x14ac:dyDescent="0.25">
      <c r="B9805" s="294">
        <v>9740</v>
      </c>
      <c r="C9805" s="295">
        <v>158.20555136560608</v>
      </c>
    </row>
    <row r="9806" spans="2:3" x14ac:dyDescent="0.25">
      <c r="B9806" s="294">
        <v>9741</v>
      </c>
      <c r="C9806" s="295">
        <v>149.32643658868153</v>
      </c>
    </row>
    <row r="9807" spans="2:3" x14ac:dyDescent="0.25">
      <c r="B9807" s="294">
        <v>9742</v>
      </c>
      <c r="C9807" s="295">
        <v>141.11347365586812</v>
      </c>
    </row>
    <row r="9808" spans="2:3" x14ac:dyDescent="0.25">
      <c r="B9808" s="294">
        <v>9743</v>
      </c>
      <c r="C9808" s="295">
        <v>92.963474543310227</v>
      </c>
    </row>
    <row r="9809" spans="2:3" x14ac:dyDescent="0.25">
      <c r="B9809" s="294">
        <v>9744</v>
      </c>
      <c r="C9809" s="295">
        <v>131.6999955234846</v>
      </c>
    </row>
    <row r="9810" spans="2:3" x14ac:dyDescent="0.25">
      <c r="B9810" s="294">
        <v>9745</v>
      </c>
      <c r="C9810" s="295">
        <v>187.95081780860991</v>
      </c>
    </row>
    <row r="9811" spans="2:3" x14ac:dyDescent="0.25">
      <c r="B9811" s="294">
        <v>9746</v>
      </c>
      <c r="C9811" s="295">
        <v>121.40743936470798</v>
      </c>
    </row>
    <row r="9812" spans="2:3" x14ac:dyDescent="0.25">
      <c r="B9812" s="294">
        <v>9747</v>
      </c>
      <c r="C9812" s="295">
        <v>124.60928535598136</v>
      </c>
    </row>
    <row r="9813" spans="2:3" x14ac:dyDescent="0.25">
      <c r="B9813" s="294">
        <v>9748</v>
      </c>
      <c r="C9813" s="295">
        <v>153.61433296289681</v>
      </c>
    </row>
    <row r="9814" spans="2:3" x14ac:dyDescent="0.25">
      <c r="B9814" s="294">
        <v>9749</v>
      </c>
      <c r="C9814" s="295">
        <v>128.13683729398792</v>
      </c>
    </row>
    <row r="9815" spans="2:3" x14ac:dyDescent="0.25">
      <c r="B9815" s="294">
        <v>9750</v>
      </c>
      <c r="C9815" s="295">
        <v>95.871615545142021</v>
      </c>
    </row>
    <row r="9816" spans="2:3" x14ac:dyDescent="0.25">
      <c r="B9816" s="294">
        <v>9751</v>
      </c>
      <c r="C9816" s="295">
        <v>102.77796750124111</v>
      </c>
    </row>
    <row r="9817" spans="2:3" x14ac:dyDescent="0.25">
      <c r="B9817" s="294">
        <v>9752</v>
      </c>
      <c r="C9817" s="295">
        <v>80.855653152898526</v>
      </c>
    </row>
    <row r="9818" spans="2:3" x14ac:dyDescent="0.25">
      <c r="B9818" s="294">
        <v>9753</v>
      </c>
      <c r="C9818" s="295">
        <v>117.96044124015117</v>
      </c>
    </row>
    <row r="9819" spans="2:3" x14ac:dyDescent="0.25">
      <c r="B9819" s="294">
        <v>9754</v>
      </c>
      <c r="C9819" s="295">
        <v>81.83930732195158</v>
      </c>
    </row>
    <row r="9820" spans="2:3" x14ac:dyDescent="0.25">
      <c r="B9820" s="294">
        <v>9755</v>
      </c>
      <c r="C9820" s="295">
        <v>174.31122282875646</v>
      </c>
    </row>
    <row r="9821" spans="2:3" x14ac:dyDescent="0.25">
      <c r="B9821" s="294">
        <v>9756</v>
      </c>
      <c r="C9821" s="295">
        <v>199.08722844281849</v>
      </c>
    </row>
    <row r="9822" spans="2:3" x14ac:dyDescent="0.25">
      <c r="B9822" s="294">
        <v>9757</v>
      </c>
      <c r="C9822" s="295">
        <v>123.9955671640883</v>
      </c>
    </row>
    <row r="9823" spans="2:3" x14ac:dyDescent="0.25">
      <c r="B9823" s="294">
        <v>9758</v>
      </c>
      <c r="C9823" s="295">
        <v>175.96652248513402</v>
      </c>
    </row>
    <row r="9824" spans="2:3" x14ac:dyDescent="0.25">
      <c r="B9824" s="294">
        <v>9759</v>
      </c>
      <c r="C9824" s="295">
        <v>128.59876442132878</v>
      </c>
    </row>
    <row r="9825" spans="2:3" x14ac:dyDescent="0.25">
      <c r="B9825" s="294">
        <v>9760</v>
      </c>
      <c r="C9825" s="295">
        <v>120.0206405263305</v>
      </c>
    </row>
    <row r="9826" spans="2:3" x14ac:dyDescent="0.25">
      <c r="B9826" s="294">
        <v>9761</v>
      </c>
      <c r="C9826" s="295">
        <v>133.51598546021441</v>
      </c>
    </row>
    <row r="9827" spans="2:3" x14ac:dyDescent="0.25">
      <c r="B9827" s="294">
        <v>9762</v>
      </c>
      <c r="C9827" s="295">
        <v>107.40524548967178</v>
      </c>
    </row>
    <row r="9828" spans="2:3" x14ac:dyDescent="0.25">
      <c r="B9828" s="294">
        <v>9763</v>
      </c>
      <c r="C9828" s="295">
        <v>94.9214818410031</v>
      </c>
    </row>
    <row r="9829" spans="2:3" x14ac:dyDescent="0.25">
      <c r="B9829" s="294">
        <v>9764</v>
      </c>
      <c r="C9829" s="295">
        <v>77.668344686463172</v>
      </c>
    </row>
    <row r="9830" spans="2:3" x14ac:dyDescent="0.25">
      <c r="B9830" s="294">
        <v>9765</v>
      </c>
      <c r="C9830" s="295">
        <v>135.68627058291682</v>
      </c>
    </row>
    <row r="9831" spans="2:3" x14ac:dyDescent="0.25">
      <c r="B9831" s="294">
        <v>9766</v>
      </c>
      <c r="C9831" s="295">
        <v>128.42800597371127</v>
      </c>
    </row>
    <row r="9832" spans="2:3" x14ac:dyDescent="0.25">
      <c r="B9832" s="294">
        <v>9767</v>
      </c>
      <c r="C9832" s="295">
        <v>166.30439087100189</v>
      </c>
    </row>
    <row r="9833" spans="2:3" x14ac:dyDescent="0.25">
      <c r="B9833" s="294">
        <v>9768</v>
      </c>
      <c r="C9833" s="295">
        <v>103.75127491915769</v>
      </c>
    </row>
    <row r="9834" spans="2:3" x14ac:dyDescent="0.25">
      <c r="B9834" s="294">
        <v>9769</v>
      </c>
      <c r="C9834" s="295">
        <v>125.81338214140317</v>
      </c>
    </row>
    <row r="9835" spans="2:3" x14ac:dyDescent="0.25">
      <c r="B9835" s="294">
        <v>9770</v>
      </c>
      <c r="C9835" s="295">
        <v>156.64182935874896</v>
      </c>
    </row>
    <row r="9836" spans="2:3" x14ac:dyDescent="0.25">
      <c r="B9836" s="294">
        <v>9771</v>
      </c>
      <c r="C9836" s="295">
        <v>144.8940356850199</v>
      </c>
    </row>
    <row r="9837" spans="2:3" x14ac:dyDescent="0.25">
      <c r="B9837" s="294">
        <v>9772</v>
      </c>
      <c r="C9837" s="295">
        <v>169.4044941957809</v>
      </c>
    </row>
    <row r="9838" spans="2:3" x14ac:dyDescent="0.25">
      <c r="B9838" s="294">
        <v>9773</v>
      </c>
      <c r="C9838" s="295">
        <v>68.524581874013464</v>
      </c>
    </row>
    <row r="9839" spans="2:3" x14ac:dyDescent="0.25">
      <c r="B9839" s="294">
        <v>9774</v>
      </c>
      <c r="C9839" s="295">
        <v>116.95422860974257</v>
      </c>
    </row>
    <row r="9840" spans="2:3" x14ac:dyDescent="0.25">
      <c r="B9840" s="294">
        <v>9775</v>
      </c>
      <c r="C9840" s="295">
        <v>127.66395856799457</v>
      </c>
    </row>
    <row r="9841" spans="2:3" x14ac:dyDescent="0.25">
      <c r="B9841" s="294">
        <v>9776</v>
      </c>
      <c r="C9841" s="295">
        <v>164.15211591410997</v>
      </c>
    </row>
    <row r="9842" spans="2:3" x14ac:dyDescent="0.25">
      <c r="B9842" s="294">
        <v>9777</v>
      </c>
      <c r="C9842" s="295">
        <v>147.96124502144025</v>
      </c>
    </row>
    <row r="9843" spans="2:3" x14ac:dyDescent="0.25">
      <c r="B9843" s="294">
        <v>9778</v>
      </c>
      <c r="C9843" s="295">
        <v>90.362411621127677</v>
      </c>
    </row>
    <row r="9844" spans="2:3" x14ac:dyDescent="0.25">
      <c r="B9844" s="294">
        <v>9779</v>
      </c>
      <c r="C9844" s="295">
        <v>108.69222363737185</v>
      </c>
    </row>
    <row r="9845" spans="2:3" x14ac:dyDescent="0.25">
      <c r="B9845" s="294">
        <v>9780</v>
      </c>
      <c r="C9845" s="295">
        <v>120.41324866477478</v>
      </c>
    </row>
    <row r="9846" spans="2:3" x14ac:dyDescent="0.25">
      <c r="B9846" s="294">
        <v>9781</v>
      </c>
      <c r="C9846" s="295">
        <v>121.36402946983631</v>
      </c>
    </row>
    <row r="9847" spans="2:3" x14ac:dyDescent="0.25">
      <c r="B9847" s="294">
        <v>9782</v>
      </c>
      <c r="C9847" s="295">
        <v>114.80473332955583</v>
      </c>
    </row>
    <row r="9848" spans="2:3" x14ac:dyDescent="0.25">
      <c r="B9848" s="294">
        <v>9783</v>
      </c>
      <c r="C9848" s="295">
        <v>134.7799504139679</v>
      </c>
    </row>
    <row r="9849" spans="2:3" x14ac:dyDescent="0.25">
      <c r="B9849" s="294">
        <v>9784</v>
      </c>
      <c r="C9849" s="295">
        <v>165.10472085824009</v>
      </c>
    </row>
    <row r="9850" spans="2:3" x14ac:dyDescent="0.25">
      <c r="B9850" s="294">
        <v>9785</v>
      </c>
      <c r="C9850" s="295">
        <v>163.26952240812597</v>
      </c>
    </row>
    <row r="9851" spans="2:3" x14ac:dyDescent="0.25">
      <c r="B9851" s="294">
        <v>9786</v>
      </c>
      <c r="C9851" s="295">
        <v>126.0982969784209</v>
      </c>
    </row>
    <row r="9852" spans="2:3" x14ac:dyDescent="0.25">
      <c r="B9852" s="294">
        <v>9787</v>
      </c>
      <c r="C9852" s="295">
        <v>120.6094727895416</v>
      </c>
    </row>
    <row r="9853" spans="2:3" x14ac:dyDescent="0.25">
      <c r="B9853" s="294">
        <v>9788</v>
      </c>
      <c r="C9853" s="295">
        <v>141.13037167018808</v>
      </c>
    </row>
    <row r="9854" spans="2:3" x14ac:dyDescent="0.25">
      <c r="B9854" s="294">
        <v>9789</v>
      </c>
      <c r="C9854" s="295">
        <v>131.97750286580964</v>
      </c>
    </row>
    <row r="9855" spans="2:3" x14ac:dyDescent="0.25">
      <c r="B9855" s="294">
        <v>9790</v>
      </c>
      <c r="C9855" s="295">
        <v>68.437387688634658</v>
      </c>
    </row>
    <row r="9856" spans="2:3" x14ac:dyDescent="0.25">
      <c r="B9856" s="294">
        <v>9791</v>
      </c>
      <c r="C9856" s="295">
        <v>178.07709962219482</v>
      </c>
    </row>
    <row r="9857" spans="2:3" x14ac:dyDescent="0.25">
      <c r="B9857" s="294">
        <v>9792</v>
      </c>
      <c r="C9857" s="295">
        <v>158.34259887765296</v>
      </c>
    </row>
    <row r="9858" spans="2:3" x14ac:dyDescent="0.25">
      <c r="B9858" s="294">
        <v>9793</v>
      </c>
      <c r="C9858" s="295">
        <v>96.910632057947311</v>
      </c>
    </row>
    <row r="9859" spans="2:3" x14ac:dyDescent="0.25">
      <c r="B9859" s="294">
        <v>9794</v>
      </c>
      <c r="C9859" s="295">
        <v>121.68478082741379</v>
      </c>
    </row>
    <row r="9860" spans="2:3" x14ac:dyDescent="0.25">
      <c r="B9860" s="294">
        <v>9795</v>
      </c>
      <c r="C9860" s="295">
        <v>100.46296781877123</v>
      </c>
    </row>
    <row r="9861" spans="2:3" x14ac:dyDescent="0.25">
      <c r="B9861" s="294">
        <v>9796</v>
      </c>
      <c r="C9861" s="295">
        <v>135.95141186970017</v>
      </c>
    </row>
    <row r="9862" spans="2:3" x14ac:dyDescent="0.25">
      <c r="B9862" s="294">
        <v>9797</v>
      </c>
      <c r="C9862" s="295">
        <v>176.71056139616036</v>
      </c>
    </row>
    <row r="9863" spans="2:3" x14ac:dyDescent="0.25">
      <c r="B9863" s="294">
        <v>9798</v>
      </c>
      <c r="C9863" s="295">
        <v>138.85727890842827</v>
      </c>
    </row>
    <row r="9864" spans="2:3" x14ac:dyDescent="0.25">
      <c r="B9864" s="294">
        <v>9799</v>
      </c>
      <c r="C9864" s="295">
        <v>118.935485045197</v>
      </c>
    </row>
    <row r="9865" spans="2:3" x14ac:dyDescent="0.25">
      <c r="B9865" s="294">
        <v>9800</v>
      </c>
      <c r="C9865" s="295">
        <v>133.34290089217399</v>
      </c>
    </row>
    <row r="9866" spans="2:3" x14ac:dyDescent="0.25">
      <c r="B9866" s="294">
        <v>9801</v>
      </c>
      <c r="C9866" s="295">
        <v>137.72798511895309</v>
      </c>
    </row>
    <row r="9867" spans="2:3" x14ac:dyDescent="0.25">
      <c r="B9867" s="294">
        <v>9802</v>
      </c>
      <c r="C9867" s="295">
        <v>94.92001712109095</v>
      </c>
    </row>
    <row r="9868" spans="2:3" x14ac:dyDescent="0.25">
      <c r="B9868" s="294">
        <v>9803</v>
      </c>
      <c r="C9868" s="295">
        <v>118.57684301111455</v>
      </c>
    </row>
    <row r="9869" spans="2:3" x14ac:dyDescent="0.25">
      <c r="B9869" s="294">
        <v>9804</v>
      </c>
      <c r="C9869" s="295">
        <v>105.35018133539901</v>
      </c>
    </row>
    <row r="9870" spans="2:3" x14ac:dyDescent="0.25">
      <c r="B9870" s="294">
        <v>9805</v>
      </c>
      <c r="C9870" s="295">
        <v>96.824696449266128</v>
      </c>
    </row>
    <row r="9871" spans="2:3" x14ac:dyDescent="0.25">
      <c r="B9871" s="294">
        <v>9806</v>
      </c>
      <c r="C9871" s="295">
        <v>160.55657682789661</v>
      </c>
    </row>
    <row r="9872" spans="2:3" x14ac:dyDescent="0.25">
      <c r="B9872" s="294">
        <v>9807</v>
      </c>
      <c r="C9872" s="295">
        <v>124.2654640697757</v>
      </c>
    </row>
    <row r="9873" spans="2:3" x14ac:dyDescent="0.25">
      <c r="B9873" s="294">
        <v>9808</v>
      </c>
      <c r="C9873" s="295">
        <v>120.06105410821223</v>
      </c>
    </row>
    <row r="9874" spans="2:3" x14ac:dyDescent="0.25">
      <c r="B9874" s="294">
        <v>9809</v>
      </c>
      <c r="C9874" s="295">
        <v>188.25951539424693</v>
      </c>
    </row>
    <row r="9875" spans="2:3" x14ac:dyDescent="0.25">
      <c r="B9875" s="294">
        <v>9810</v>
      </c>
      <c r="C9875" s="295">
        <v>207.92935257849552</v>
      </c>
    </row>
    <row r="9876" spans="2:3" x14ac:dyDescent="0.25">
      <c r="B9876" s="294">
        <v>9811</v>
      </c>
      <c r="C9876" s="295">
        <v>125.45691038151767</v>
      </c>
    </row>
    <row r="9877" spans="2:3" x14ac:dyDescent="0.25">
      <c r="B9877" s="294">
        <v>9812</v>
      </c>
      <c r="C9877" s="295">
        <v>128.7842969374293</v>
      </c>
    </row>
    <row r="9878" spans="2:3" x14ac:dyDescent="0.25">
      <c r="B9878" s="294">
        <v>9813</v>
      </c>
      <c r="C9878" s="295">
        <v>70.977655560913178</v>
      </c>
    </row>
    <row r="9879" spans="2:3" x14ac:dyDescent="0.25">
      <c r="B9879" s="294">
        <v>9814</v>
      </c>
      <c r="C9879" s="295">
        <v>92.629147766405453</v>
      </c>
    </row>
    <row r="9880" spans="2:3" x14ac:dyDescent="0.25">
      <c r="B9880" s="294">
        <v>9815</v>
      </c>
      <c r="C9880" s="295">
        <v>162.95746955790258</v>
      </c>
    </row>
    <row r="9881" spans="2:3" x14ac:dyDescent="0.25">
      <c r="B9881" s="294">
        <v>9816</v>
      </c>
      <c r="C9881" s="295">
        <v>93.095082617146119</v>
      </c>
    </row>
    <row r="9882" spans="2:3" x14ac:dyDescent="0.25">
      <c r="B9882" s="294">
        <v>9817</v>
      </c>
      <c r="C9882" s="295">
        <v>164.28428057812263</v>
      </c>
    </row>
    <row r="9883" spans="2:3" x14ac:dyDescent="0.25">
      <c r="B9883" s="294">
        <v>9818</v>
      </c>
      <c r="C9883" s="295">
        <v>152.41820367698378</v>
      </c>
    </row>
    <row r="9884" spans="2:3" x14ac:dyDescent="0.25">
      <c r="B9884" s="294">
        <v>9819</v>
      </c>
      <c r="C9884" s="295">
        <v>156.72435608997256</v>
      </c>
    </row>
    <row r="9885" spans="2:3" x14ac:dyDescent="0.25">
      <c r="B9885" s="294">
        <v>9820</v>
      </c>
      <c r="C9885" s="295">
        <v>76.01412986471324</v>
      </c>
    </row>
    <row r="9886" spans="2:3" x14ac:dyDescent="0.25">
      <c r="B9886" s="294">
        <v>9821</v>
      </c>
      <c r="C9886" s="295">
        <v>101.82135715082342</v>
      </c>
    </row>
    <row r="9887" spans="2:3" x14ac:dyDescent="0.25">
      <c r="B9887" s="294">
        <v>9822</v>
      </c>
      <c r="C9887" s="295">
        <v>119.47310341807803</v>
      </c>
    </row>
    <row r="9888" spans="2:3" x14ac:dyDescent="0.25">
      <c r="B9888" s="294">
        <v>9823</v>
      </c>
      <c r="C9888" s="295">
        <v>90.162735051971538</v>
      </c>
    </row>
    <row r="9889" spans="2:3" x14ac:dyDescent="0.25">
      <c r="B9889" s="294">
        <v>9824</v>
      </c>
      <c r="C9889" s="295">
        <v>159.67621289627442</v>
      </c>
    </row>
    <row r="9890" spans="2:3" x14ac:dyDescent="0.25">
      <c r="B9890" s="294">
        <v>9825</v>
      </c>
      <c r="C9890" s="295">
        <v>71.088995277939858</v>
      </c>
    </row>
    <row r="9891" spans="2:3" x14ac:dyDescent="0.25">
      <c r="B9891" s="294">
        <v>9826</v>
      </c>
      <c r="C9891" s="295">
        <v>103.06915274180771</v>
      </c>
    </row>
    <row r="9892" spans="2:3" x14ac:dyDescent="0.25">
      <c r="B9892" s="294">
        <v>9827</v>
      </c>
      <c r="C9892" s="295">
        <v>138.19130318653316</v>
      </c>
    </row>
    <row r="9893" spans="2:3" x14ac:dyDescent="0.25">
      <c r="B9893" s="294">
        <v>9828</v>
      </c>
      <c r="C9893" s="295">
        <v>98.156198124007403</v>
      </c>
    </row>
    <row r="9894" spans="2:3" x14ac:dyDescent="0.25">
      <c r="B9894" s="294">
        <v>9829</v>
      </c>
      <c r="C9894" s="295">
        <v>93.198421967461726</v>
      </c>
    </row>
    <row r="9895" spans="2:3" x14ac:dyDescent="0.25">
      <c r="B9895" s="294">
        <v>9830</v>
      </c>
      <c r="C9895" s="295">
        <v>116.72617416721907</v>
      </c>
    </row>
    <row r="9896" spans="2:3" x14ac:dyDescent="0.25">
      <c r="B9896" s="294">
        <v>9831</v>
      </c>
      <c r="C9896" s="295">
        <v>155.71017336194043</v>
      </c>
    </row>
    <row r="9897" spans="2:3" x14ac:dyDescent="0.25">
      <c r="B9897" s="294">
        <v>9832</v>
      </c>
      <c r="C9897" s="295">
        <v>78.30476375831006</v>
      </c>
    </row>
    <row r="9898" spans="2:3" x14ac:dyDescent="0.25">
      <c r="B9898" s="294">
        <v>9833</v>
      </c>
      <c r="C9898" s="295">
        <v>173.27905534684598</v>
      </c>
    </row>
    <row r="9899" spans="2:3" x14ac:dyDescent="0.25">
      <c r="B9899" s="294">
        <v>9834</v>
      </c>
      <c r="C9899" s="295">
        <v>84.373062715241161</v>
      </c>
    </row>
    <row r="9900" spans="2:3" x14ac:dyDescent="0.25">
      <c r="B9900" s="294">
        <v>9835</v>
      </c>
      <c r="C9900" s="295">
        <v>89.052981852534259</v>
      </c>
    </row>
    <row r="9901" spans="2:3" x14ac:dyDescent="0.25">
      <c r="B9901" s="294">
        <v>9836</v>
      </c>
      <c r="C9901" s="295">
        <v>106.19929184671859</v>
      </c>
    </row>
    <row r="9902" spans="2:3" x14ac:dyDescent="0.25">
      <c r="B9902" s="294">
        <v>9837</v>
      </c>
      <c r="C9902" s="295">
        <v>174.34479454546431</v>
      </c>
    </row>
    <row r="9903" spans="2:3" x14ac:dyDescent="0.25">
      <c r="B9903" s="294">
        <v>9838</v>
      </c>
      <c r="C9903" s="295">
        <v>104.12435791858604</v>
      </c>
    </row>
    <row r="9904" spans="2:3" x14ac:dyDescent="0.25">
      <c r="B9904" s="294">
        <v>9839</v>
      </c>
      <c r="C9904" s="295">
        <v>152.51879521419818</v>
      </c>
    </row>
    <row r="9905" spans="2:3" x14ac:dyDescent="0.25">
      <c r="B9905" s="294">
        <v>9840</v>
      </c>
      <c r="C9905" s="295">
        <v>125.7299659269878</v>
      </c>
    </row>
    <row r="9906" spans="2:3" x14ac:dyDescent="0.25">
      <c r="B9906" s="294">
        <v>9841</v>
      </c>
      <c r="C9906" s="295">
        <v>154.8178789415071</v>
      </c>
    </row>
    <row r="9907" spans="2:3" x14ac:dyDescent="0.25">
      <c r="B9907" s="294">
        <v>9842</v>
      </c>
      <c r="C9907" s="295">
        <v>101.54039727186381</v>
      </c>
    </row>
    <row r="9908" spans="2:3" x14ac:dyDescent="0.25">
      <c r="B9908" s="294">
        <v>9843</v>
      </c>
      <c r="C9908" s="295">
        <v>166.18598807994235</v>
      </c>
    </row>
    <row r="9909" spans="2:3" x14ac:dyDescent="0.25">
      <c r="B9909" s="294">
        <v>9844</v>
      </c>
      <c r="C9909" s="295">
        <v>158.30661078348248</v>
      </c>
    </row>
    <row r="9910" spans="2:3" x14ac:dyDescent="0.25">
      <c r="B9910" s="294">
        <v>9845</v>
      </c>
      <c r="C9910" s="295">
        <v>124.65934774017202</v>
      </c>
    </row>
    <row r="9911" spans="2:3" x14ac:dyDescent="0.25">
      <c r="B9911" s="294">
        <v>9846</v>
      </c>
      <c r="C9911" s="295">
        <v>161.68569033458658</v>
      </c>
    </row>
    <row r="9912" spans="2:3" x14ac:dyDescent="0.25">
      <c r="B9912" s="294">
        <v>9847</v>
      </c>
      <c r="C9912" s="295">
        <v>134.76928580487916</v>
      </c>
    </row>
    <row r="9913" spans="2:3" x14ac:dyDescent="0.25">
      <c r="B9913" s="294">
        <v>9848</v>
      </c>
      <c r="C9913" s="295">
        <v>76.25816166214392</v>
      </c>
    </row>
    <row r="9914" spans="2:3" x14ac:dyDescent="0.25">
      <c r="B9914" s="294">
        <v>9849</v>
      </c>
      <c r="C9914" s="295">
        <v>122.17895587213118</v>
      </c>
    </row>
    <row r="9915" spans="2:3" x14ac:dyDescent="0.25">
      <c r="B9915" s="294">
        <v>9850</v>
      </c>
      <c r="C9915" s="295">
        <v>123.72433246678787</v>
      </c>
    </row>
    <row r="9916" spans="2:3" x14ac:dyDescent="0.25">
      <c r="B9916" s="294">
        <v>9851</v>
      </c>
      <c r="C9916" s="295">
        <v>138.11359018948707</v>
      </c>
    </row>
    <row r="9917" spans="2:3" x14ac:dyDescent="0.25">
      <c r="B9917" s="294">
        <v>9852</v>
      </c>
      <c r="C9917" s="295">
        <v>145.45562731246406</v>
      </c>
    </row>
    <row r="9918" spans="2:3" x14ac:dyDescent="0.25">
      <c r="B9918" s="294">
        <v>9853</v>
      </c>
      <c r="C9918" s="295">
        <v>136.12383312286545</v>
      </c>
    </row>
    <row r="9919" spans="2:3" x14ac:dyDescent="0.25">
      <c r="B9919" s="294">
        <v>9854</v>
      </c>
      <c r="C9919" s="295">
        <v>107.15898779425733</v>
      </c>
    </row>
    <row r="9920" spans="2:3" x14ac:dyDescent="0.25">
      <c r="B9920" s="294">
        <v>9855</v>
      </c>
      <c r="C9920" s="295">
        <v>118.49702351238048</v>
      </c>
    </row>
    <row r="9921" spans="2:3" x14ac:dyDescent="0.25">
      <c r="B9921" s="294">
        <v>9856</v>
      </c>
      <c r="C9921" s="295">
        <v>134.76722207652702</v>
      </c>
    </row>
    <row r="9922" spans="2:3" x14ac:dyDescent="0.25">
      <c r="B9922" s="294">
        <v>9857</v>
      </c>
      <c r="C9922" s="295">
        <v>71.448479573051372</v>
      </c>
    </row>
    <row r="9923" spans="2:3" x14ac:dyDescent="0.25">
      <c r="B9923" s="294">
        <v>9858</v>
      </c>
      <c r="C9923" s="295">
        <v>88.826789608202006</v>
      </c>
    </row>
    <row r="9924" spans="2:3" x14ac:dyDescent="0.25">
      <c r="B9924" s="294">
        <v>9859</v>
      </c>
      <c r="C9924" s="295">
        <v>132.84961527097113</v>
      </c>
    </row>
    <row r="9925" spans="2:3" x14ac:dyDescent="0.25">
      <c r="B9925" s="294">
        <v>9860</v>
      </c>
      <c r="C9925" s="295">
        <v>141.30827961076022</v>
      </c>
    </row>
    <row r="9926" spans="2:3" x14ac:dyDescent="0.25">
      <c r="B9926" s="294">
        <v>9861</v>
      </c>
      <c r="C9926" s="295">
        <v>190.77309995754172</v>
      </c>
    </row>
    <row r="9927" spans="2:3" x14ac:dyDescent="0.25">
      <c r="B9927" s="294">
        <v>9862</v>
      </c>
      <c r="C9927" s="295">
        <v>122.17171721089309</v>
      </c>
    </row>
    <row r="9928" spans="2:3" x14ac:dyDescent="0.25">
      <c r="B9928" s="294">
        <v>9863</v>
      </c>
      <c r="C9928" s="295">
        <v>107.93522201223442</v>
      </c>
    </row>
    <row r="9929" spans="2:3" x14ac:dyDescent="0.25">
      <c r="B9929" s="294">
        <v>9864</v>
      </c>
      <c r="C9929" s="295">
        <v>191.50225028666571</v>
      </c>
    </row>
    <row r="9930" spans="2:3" x14ac:dyDescent="0.25">
      <c r="B9930" s="294">
        <v>9865</v>
      </c>
      <c r="C9930" s="295">
        <v>101.28066018710641</v>
      </c>
    </row>
    <row r="9931" spans="2:3" x14ac:dyDescent="0.25">
      <c r="B9931" s="294">
        <v>9866</v>
      </c>
      <c r="C9931" s="295">
        <v>210.86331518291101</v>
      </c>
    </row>
    <row r="9932" spans="2:3" x14ac:dyDescent="0.25">
      <c r="B9932" s="294">
        <v>9867</v>
      </c>
      <c r="C9932" s="295">
        <v>116.46314063613909</v>
      </c>
    </row>
    <row r="9933" spans="2:3" x14ac:dyDescent="0.25">
      <c r="B9933" s="294">
        <v>9868</v>
      </c>
      <c r="C9933" s="295">
        <v>149.92403214946697</v>
      </c>
    </row>
    <row r="9934" spans="2:3" x14ac:dyDescent="0.25">
      <c r="B9934" s="294">
        <v>9869</v>
      </c>
      <c r="C9934" s="295">
        <v>86.062638214772392</v>
      </c>
    </row>
    <row r="9935" spans="2:3" x14ac:dyDescent="0.25">
      <c r="B9935" s="294">
        <v>9870</v>
      </c>
      <c r="C9935" s="295">
        <v>85.376120156225369</v>
      </c>
    </row>
    <row r="9936" spans="2:3" x14ac:dyDescent="0.25">
      <c r="B9936" s="294">
        <v>9871</v>
      </c>
      <c r="C9936" s="295">
        <v>123.21460634085017</v>
      </c>
    </row>
    <row r="9937" spans="2:3" x14ac:dyDescent="0.25">
      <c r="B9937" s="294">
        <v>9872</v>
      </c>
      <c r="C9937" s="295">
        <v>137.44406501578206</v>
      </c>
    </row>
    <row r="9938" spans="2:3" x14ac:dyDescent="0.25">
      <c r="B9938" s="294">
        <v>9873</v>
      </c>
      <c r="C9938" s="295">
        <v>109.40032068784507</v>
      </c>
    </row>
    <row r="9939" spans="2:3" x14ac:dyDescent="0.25">
      <c r="B9939" s="294">
        <v>9874</v>
      </c>
      <c r="C9939" s="295">
        <v>143.87593115371874</v>
      </c>
    </row>
    <row r="9940" spans="2:3" x14ac:dyDescent="0.25">
      <c r="B9940" s="294">
        <v>9875</v>
      </c>
      <c r="C9940" s="295">
        <v>105.38835614607166</v>
      </c>
    </row>
    <row r="9941" spans="2:3" x14ac:dyDescent="0.25">
      <c r="B9941" s="294">
        <v>9876</v>
      </c>
      <c r="C9941" s="295">
        <v>92.633051581893852</v>
      </c>
    </row>
    <row r="9942" spans="2:3" x14ac:dyDescent="0.25">
      <c r="B9942" s="294">
        <v>9877</v>
      </c>
      <c r="C9942" s="295">
        <v>131.50963854263381</v>
      </c>
    </row>
    <row r="9943" spans="2:3" x14ac:dyDescent="0.25">
      <c r="B9943" s="294">
        <v>9878</v>
      </c>
      <c r="C9943" s="295">
        <v>98.253680598471448</v>
      </c>
    </row>
    <row r="9944" spans="2:3" x14ac:dyDescent="0.25">
      <c r="B9944" s="294">
        <v>9879</v>
      </c>
      <c r="C9944" s="295">
        <v>129.23774910578808</v>
      </c>
    </row>
    <row r="9945" spans="2:3" x14ac:dyDescent="0.25">
      <c r="B9945" s="294">
        <v>9880</v>
      </c>
      <c r="C9945" s="295">
        <v>184.00093260285109</v>
      </c>
    </row>
    <row r="9946" spans="2:3" x14ac:dyDescent="0.25">
      <c r="B9946" s="294">
        <v>9881</v>
      </c>
      <c r="C9946" s="295">
        <v>163.88495263905966</v>
      </c>
    </row>
    <row r="9947" spans="2:3" x14ac:dyDescent="0.25">
      <c r="B9947" s="294">
        <v>9882</v>
      </c>
      <c r="C9947" s="295">
        <v>183.69357459281593</v>
      </c>
    </row>
    <row r="9948" spans="2:3" x14ac:dyDescent="0.25">
      <c r="B9948" s="294">
        <v>9883</v>
      </c>
      <c r="C9948" s="295">
        <v>185.80617873521146</v>
      </c>
    </row>
    <row r="9949" spans="2:3" x14ac:dyDescent="0.25">
      <c r="B9949" s="294">
        <v>9884</v>
      </c>
      <c r="C9949" s="295">
        <v>92.516653752472592</v>
      </c>
    </row>
    <row r="9950" spans="2:3" x14ac:dyDescent="0.25">
      <c r="B9950" s="294">
        <v>9885</v>
      </c>
      <c r="C9950" s="295">
        <v>122.71328659627011</v>
      </c>
    </row>
    <row r="9951" spans="2:3" x14ac:dyDescent="0.25">
      <c r="B9951" s="294">
        <v>9886</v>
      </c>
      <c r="C9951" s="295">
        <v>132.84065677801237</v>
      </c>
    </row>
    <row r="9952" spans="2:3" x14ac:dyDescent="0.25">
      <c r="B9952" s="294">
        <v>9887</v>
      </c>
      <c r="C9952" s="295">
        <v>117.81166311308405</v>
      </c>
    </row>
    <row r="9953" spans="2:3" x14ac:dyDescent="0.25">
      <c r="B9953" s="294">
        <v>9888</v>
      </c>
      <c r="C9953" s="295">
        <v>129.66364668895207</v>
      </c>
    </row>
    <row r="9954" spans="2:3" x14ac:dyDescent="0.25">
      <c r="B9954" s="294">
        <v>9889</v>
      </c>
      <c r="C9954" s="295">
        <v>168.276015534793</v>
      </c>
    </row>
    <row r="9955" spans="2:3" x14ac:dyDescent="0.25">
      <c r="B9955" s="294">
        <v>9890</v>
      </c>
      <c r="C9955" s="295">
        <v>136.74339330684751</v>
      </c>
    </row>
    <row r="9956" spans="2:3" x14ac:dyDescent="0.25">
      <c r="B9956" s="294">
        <v>9891</v>
      </c>
      <c r="C9956" s="295">
        <v>134.62604810416204</v>
      </c>
    </row>
    <row r="9957" spans="2:3" x14ac:dyDescent="0.25">
      <c r="B9957" s="294">
        <v>9892</v>
      </c>
      <c r="C9957" s="295">
        <v>76.209286935187166</v>
      </c>
    </row>
    <row r="9958" spans="2:3" x14ac:dyDescent="0.25">
      <c r="B9958" s="294">
        <v>9893</v>
      </c>
      <c r="C9958" s="295">
        <v>103.3761051507297</v>
      </c>
    </row>
    <row r="9959" spans="2:3" x14ac:dyDescent="0.25">
      <c r="B9959" s="294">
        <v>9894</v>
      </c>
      <c r="C9959" s="295">
        <v>158.55039030087195</v>
      </c>
    </row>
    <row r="9960" spans="2:3" x14ac:dyDescent="0.25">
      <c r="B9960" s="294">
        <v>9895</v>
      </c>
      <c r="C9960" s="295">
        <v>165.01495034822261</v>
      </c>
    </row>
    <row r="9961" spans="2:3" x14ac:dyDescent="0.25">
      <c r="B9961" s="294">
        <v>9896</v>
      </c>
      <c r="C9961" s="295">
        <v>128.24567318300518</v>
      </c>
    </row>
    <row r="9962" spans="2:3" x14ac:dyDescent="0.25">
      <c r="B9962" s="294">
        <v>9897</v>
      </c>
      <c r="C9962" s="295">
        <v>184.8404907195644</v>
      </c>
    </row>
    <row r="9963" spans="2:3" x14ac:dyDescent="0.25">
      <c r="B9963" s="294">
        <v>9898</v>
      </c>
      <c r="C9963" s="295">
        <v>163.29867883624854</v>
      </c>
    </row>
    <row r="9964" spans="2:3" x14ac:dyDescent="0.25">
      <c r="B9964" s="294">
        <v>9899</v>
      </c>
      <c r="C9964" s="295">
        <v>161.46368734179907</v>
      </c>
    </row>
    <row r="9965" spans="2:3" x14ac:dyDescent="0.25">
      <c r="B9965" s="294">
        <v>9900</v>
      </c>
      <c r="C9965" s="295">
        <v>142.95892183027951</v>
      </c>
    </row>
    <row r="9966" spans="2:3" x14ac:dyDescent="0.25">
      <c r="B9966" s="294">
        <v>9901</v>
      </c>
      <c r="C9966" s="295">
        <v>113.26629879474712</v>
      </c>
    </row>
    <row r="9967" spans="2:3" x14ac:dyDescent="0.25">
      <c r="B9967" s="294">
        <v>9902</v>
      </c>
      <c r="C9967" s="295">
        <v>195.49259823211784</v>
      </c>
    </row>
    <row r="9968" spans="2:3" x14ac:dyDescent="0.25">
      <c r="B9968" s="294">
        <v>9903</v>
      </c>
      <c r="C9968" s="295">
        <v>170.64930758444257</v>
      </c>
    </row>
    <row r="9969" spans="2:3" x14ac:dyDescent="0.25">
      <c r="B9969" s="294">
        <v>9904</v>
      </c>
      <c r="C9969" s="295">
        <v>156.6107015415667</v>
      </c>
    </row>
    <row r="9970" spans="2:3" x14ac:dyDescent="0.25">
      <c r="B9970" s="294">
        <v>9905</v>
      </c>
      <c r="C9970" s="295">
        <v>94.211923224312386</v>
      </c>
    </row>
    <row r="9971" spans="2:3" x14ac:dyDescent="0.25">
      <c r="B9971" s="294">
        <v>9906</v>
      </c>
      <c r="C9971" s="295">
        <v>188.072598731933</v>
      </c>
    </row>
    <row r="9972" spans="2:3" x14ac:dyDescent="0.25">
      <c r="B9972" s="294">
        <v>9907</v>
      </c>
      <c r="C9972" s="295">
        <v>77.529034982300288</v>
      </c>
    </row>
    <row r="9973" spans="2:3" x14ac:dyDescent="0.25">
      <c r="B9973" s="294">
        <v>9908</v>
      </c>
      <c r="C9973" s="295">
        <v>191.05763970255859</v>
      </c>
    </row>
    <row r="9974" spans="2:3" x14ac:dyDescent="0.25">
      <c r="B9974" s="294">
        <v>9909</v>
      </c>
      <c r="C9974" s="295">
        <v>90.561711347429565</v>
      </c>
    </row>
    <row r="9975" spans="2:3" x14ac:dyDescent="0.25">
      <c r="B9975" s="294">
        <v>9910</v>
      </c>
      <c r="C9975" s="295">
        <v>121.68949695713174</v>
      </c>
    </row>
    <row r="9976" spans="2:3" x14ac:dyDescent="0.25">
      <c r="B9976" s="294">
        <v>9911</v>
      </c>
      <c r="C9976" s="295">
        <v>142.70047511047542</v>
      </c>
    </row>
    <row r="9977" spans="2:3" x14ac:dyDescent="0.25">
      <c r="B9977" s="294">
        <v>9912</v>
      </c>
      <c r="C9977" s="295">
        <v>189.24196671803773</v>
      </c>
    </row>
    <row r="9978" spans="2:3" x14ac:dyDescent="0.25">
      <c r="B9978" s="294">
        <v>9913</v>
      </c>
      <c r="C9978" s="295">
        <v>195.55549006657702</v>
      </c>
    </row>
    <row r="9979" spans="2:3" x14ac:dyDescent="0.25">
      <c r="B9979" s="294">
        <v>9914</v>
      </c>
      <c r="C9979" s="295">
        <v>128.36210342797398</v>
      </c>
    </row>
    <row r="9980" spans="2:3" x14ac:dyDescent="0.25">
      <c r="B9980" s="294">
        <v>9915</v>
      </c>
      <c r="C9980" s="295">
        <v>164.14433392192532</v>
      </c>
    </row>
    <row r="9981" spans="2:3" x14ac:dyDescent="0.25">
      <c r="B9981" s="294">
        <v>9916</v>
      </c>
      <c r="C9981" s="295">
        <v>162.29500911677991</v>
      </c>
    </row>
    <row r="9982" spans="2:3" x14ac:dyDescent="0.25">
      <c r="B9982" s="294">
        <v>9917</v>
      </c>
      <c r="C9982" s="295">
        <v>193.90117526115242</v>
      </c>
    </row>
    <row r="9983" spans="2:3" x14ac:dyDescent="0.25">
      <c r="B9983" s="294">
        <v>9918</v>
      </c>
      <c r="C9983" s="295">
        <v>118.83491424380148</v>
      </c>
    </row>
    <row r="9984" spans="2:3" x14ac:dyDescent="0.25">
      <c r="B9984" s="294">
        <v>9919</v>
      </c>
      <c r="C9984" s="295">
        <v>117.51129277786336</v>
      </c>
    </row>
    <row r="9985" spans="2:3" x14ac:dyDescent="0.25">
      <c r="B9985" s="294">
        <v>9920</v>
      </c>
      <c r="C9985" s="295">
        <v>183.51020086107252</v>
      </c>
    </row>
    <row r="9986" spans="2:3" x14ac:dyDescent="0.25">
      <c r="B9986" s="294">
        <v>9921</v>
      </c>
      <c r="C9986" s="295">
        <v>98.184668335246357</v>
      </c>
    </row>
    <row r="9987" spans="2:3" x14ac:dyDescent="0.25">
      <c r="B9987" s="294">
        <v>9922</v>
      </c>
      <c r="C9987" s="295">
        <v>155.09686499698677</v>
      </c>
    </row>
    <row r="9988" spans="2:3" x14ac:dyDescent="0.25">
      <c r="B9988" s="294">
        <v>9923</v>
      </c>
      <c r="C9988" s="295">
        <v>88.935088935383632</v>
      </c>
    </row>
    <row r="9989" spans="2:3" x14ac:dyDescent="0.25">
      <c r="B9989" s="294">
        <v>9924</v>
      </c>
      <c r="C9989" s="295">
        <v>133.97238428788162</v>
      </c>
    </row>
    <row r="9990" spans="2:3" x14ac:dyDescent="0.25">
      <c r="B9990" s="294">
        <v>9925</v>
      </c>
      <c r="C9990" s="295">
        <v>141.02410196675055</v>
      </c>
    </row>
    <row r="9991" spans="2:3" x14ac:dyDescent="0.25">
      <c r="B9991" s="294">
        <v>9926</v>
      </c>
      <c r="C9991" s="295">
        <v>134.45600981748561</v>
      </c>
    </row>
    <row r="9992" spans="2:3" x14ac:dyDescent="0.25">
      <c r="B9992" s="294">
        <v>9927</v>
      </c>
      <c r="C9992" s="295">
        <v>200.69585562516912</v>
      </c>
    </row>
    <row r="9993" spans="2:3" x14ac:dyDescent="0.25">
      <c r="B9993" s="294">
        <v>9928</v>
      </c>
      <c r="C9993" s="295">
        <v>101.28436977330281</v>
      </c>
    </row>
    <row r="9994" spans="2:3" x14ac:dyDescent="0.25">
      <c r="B9994" s="294">
        <v>9929</v>
      </c>
      <c r="C9994" s="295">
        <v>92.780904584069262</v>
      </c>
    </row>
    <row r="9995" spans="2:3" x14ac:dyDescent="0.25">
      <c r="B9995" s="294">
        <v>9930</v>
      </c>
      <c r="C9995" s="295">
        <v>108.66526273387922</v>
      </c>
    </row>
    <row r="9996" spans="2:3" x14ac:dyDescent="0.25">
      <c r="B9996" s="294">
        <v>9931</v>
      </c>
      <c r="C9996" s="295">
        <v>103.36241216691099</v>
      </c>
    </row>
    <row r="9997" spans="2:3" x14ac:dyDescent="0.25">
      <c r="B9997" s="294">
        <v>9932</v>
      </c>
      <c r="C9997" s="295">
        <v>141.23623411079467</v>
      </c>
    </row>
    <row r="9998" spans="2:3" x14ac:dyDescent="0.25">
      <c r="B9998" s="294">
        <v>9933</v>
      </c>
      <c r="C9998" s="295">
        <v>100.33131577443054</v>
      </c>
    </row>
    <row r="9999" spans="2:3" x14ac:dyDescent="0.25">
      <c r="B9999" s="294">
        <v>9934</v>
      </c>
      <c r="C9999" s="295">
        <v>108.33915179280194</v>
      </c>
    </row>
    <row r="10000" spans="2:3" x14ac:dyDescent="0.25">
      <c r="B10000" s="294">
        <v>9935</v>
      </c>
      <c r="C10000" s="295">
        <v>162.8359333742236</v>
      </c>
    </row>
    <row r="10001" spans="2:3" x14ac:dyDescent="0.25">
      <c r="B10001" s="294">
        <v>9936</v>
      </c>
      <c r="C10001" s="295">
        <v>217.12056000582677</v>
      </c>
    </row>
    <row r="10002" spans="2:3" x14ac:dyDescent="0.25">
      <c r="B10002" s="294">
        <v>9937</v>
      </c>
      <c r="C10002" s="295">
        <v>125.36908916380928</v>
      </c>
    </row>
    <row r="10003" spans="2:3" x14ac:dyDescent="0.25">
      <c r="B10003" s="294">
        <v>9938</v>
      </c>
      <c r="C10003" s="295">
        <v>154.89342764295583</v>
      </c>
    </row>
    <row r="10004" spans="2:3" x14ac:dyDescent="0.25">
      <c r="B10004" s="294">
        <v>9939</v>
      </c>
      <c r="C10004" s="295">
        <v>87.087372035781215</v>
      </c>
    </row>
    <row r="10005" spans="2:3" x14ac:dyDescent="0.25">
      <c r="B10005" s="294">
        <v>9940</v>
      </c>
      <c r="C10005" s="295">
        <v>88.950834818786376</v>
      </c>
    </row>
    <row r="10006" spans="2:3" x14ac:dyDescent="0.25">
      <c r="B10006" s="294">
        <v>9941</v>
      </c>
      <c r="C10006" s="295">
        <v>102.14268249524578</v>
      </c>
    </row>
    <row r="10007" spans="2:3" x14ac:dyDescent="0.25">
      <c r="B10007" s="294">
        <v>9942</v>
      </c>
      <c r="C10007" s="295">
        <v>131.65958425708703</v>
      </c>
    </row>
    <row r="10008" spans="2:3" x14ac:dyDescent="0.25">
      <c r="B10008" s="294">
        <v>9943</v>
      </c>
      <c r="C10008" s="295">
        <v>85.748597042184116</v>
      </c>
    </row>
    <row r="10009" spans="2:3" x14ac:dyDescent="0.25">
      <c r="B10009" s="294">
        <v>9944</v>
      </c>
      <c r="C10009" s="295">
        <v>130.69399071023383</v>
      </c>
    </row>
    <row r="10010" spans="2:3" x14ac:dyDescent="0.25">
      <c r="B10010" s="294">
        <v>9945</v>
      </c>
      <c r="C10010" s="295">
        <v>107.836653138499</v>
      </c>
    </row>
    <row r="10011" spans="2:3" x14ac:dyDescent="0.25">
      <c r="B10011" s="294">
        <v>9946</v>
      </c>
      <c r="C10011" s="295">
        <v>143.28644186926272</v>
      </c>
    </row>
    <row r="10012" spans="2:3" x14ac:dyDescent="0.25">
      <c r="B10012" s="294">
        <v>9947</v>
      </c>
      <c r="C10012" s="295">
        <v>109.92140679764503</v>
      </c>
    </row>
    <row r="10013" spans="2:3" x14ac:dyDescent="0.25">
      <c r="B10013" s="294">
        <v>9948</v>
      </c>
      <c r="C10013" s="295">
        <v>147.9364033723385</v>
      </c>
    </row>
    <row r="10014" spans="2:3" x14ac:dyDescent="0.25">
      <c r="B10014" s="294">
        <v>9949</v>
      </c>
      <c r="C10014" s="295">
        <v>113.16450601941617</v>
      </c>
    </row>
    <row r="10015" spans="2:3" x14ac:dyDescent="0.25">
      <c r="B10015" s="294">
        <v>9950</v>
      </c>
      <c r="C10015" s="295">
        <v>137.97561205662805</v>
      </c>
    </row>
    <row r="10016" spans="2:3" x14ac:dyDescent="0.25">
      <c r="B10016" s="294">
        <v>9951</v>
      </c>
      <c r="C10016" s="295">
        <v>110.2042076868855</v>
      </c>
    </row>
    <row r="10017" spans="2:3" x14ac:dyDescent="0.25">
      <c r="B10017" s="294">
        <v>9952</v>
      </c>
      <c r="C10017" s="295">
        <v>133.16555889150351</v>
      </c>
    </row>
    <row r="10018" spans="2:3" x14ac:dyDescent="0.25">
      <c r="B10018" s="294">
        <v>9953</v>
      </c>
      <c r="C10018" s="295">
        <v>119.56122308659188</v>
      </c>
    </row>
    <row r="10019" spans="2:3" x14ac:dyDescent="0.25">
      <c r="B10019" s="294">
        <v>9954</v>
      </c>
      <c r="C10019" s="295">
        <v>188.57023628620067</v>
      </c>
    </row>
    <row r="10020" spans="2:3" x14ac:dyDescent="0.25">
      <c r="B10020" s="294">
        <v>9955</v>
      </c>
      <c r="C10020" s="295">
        <v>148.94169855339126</v>
      </c>
    </row>
    <row r="10021" spans="2:3" x14ac:dyDescent="0.25">
      <c r="B10021" s="294">
        <v>9956</v>
      </c>
      <c r="C10021" s="295">
        <v>124.93288268289233</v>
      </c>
    </row>
    <row r="10022" spans="2:3" x14ac:dyDescent="0.25">
      <c r="B10022" s="294">
        <v>9957</v>
      </c>
      <c r="C10022" s="295">
        <v>207.34402799184016</v>
      </c>
    </row>
    <row r="10023" spans="2:3" x14ac:dyDescent="0.25">
      <c r="B10023" s="294">
        <v>9958</v>
      </c>
      <c r="C10023" s="295">
        <v>134.77769780428781</v>
      </c>
    </row>
    <row r="10024" spans="2:3" x14ac:dyDescent="0.25">
      <c r="B10024" s="294">
        <v>9959</v>
      </c>
      <c r="C10024" s="295">
        <v>105.12401688879166</v>
      </c>
    </row>
    <row r="10025" spans="2:3" x14ac:dyDescent="0.25">
      <c r="B10025" s="294">
        <v>9960</v>
      </c>
      <c r="C10025" s="295">
        <v>66.203588760694032</v>
      </c>
    </row>
    <row r="10026" spans="2:3" x14ac:dyDescent="0.25">
      <c r="B10026" s="294">
        <v>9961</v>
      </c>
      <c r="C10026" s="295">
        <v>148.29481110971605</v>
      </c>
    </row>
    <row r="10027" spans="2:3" x14ac:dyDescent="0.25">
      <c r="B10027" s="294">
        <v>9962</v>
      </c>
      <c r="C10027" s="295">
        <v>158.65258949279928</v>
      </c>
    </row>
    <row r="10028" spans="2:3" x14ac:dyDescent="0.25">
      <c r="B10028" s="294">
        <v>9963</v>
      </c>
      <c r="C10028" s="295">
        <v>158.97359322679034</v>
      </c>
    </row>
    <row r="10029" spans="2:3" x14ac:dyDescent="0.25">
      <c r="B10029" s="294">
        <v>9964</v>
      </c>
      <c r="C10029" s="295">
        <v>91.987033797904843</v>
      </c>
    </row>
    <row r="10030" spans="2:3" x14ac:dyDescent="0.25">
      <c r="B10030" s="294">
        <v>9965</v>
      </c>
      <c r="C10030" s="295">
        <v>192.69083792093716</v>
      </c>
    </row>
    <row r="10031" spans="2:3" x14ac:dyDescent="0.25">
      <c r="B10031" s="294">
        <v>9966</v>
      </c>
      <c r="C10031" s="295">
        <v>176.12303309827772</v>
      </c>
    </row>
    <row r="10032" spans="2:3" x14ac:dyDescent="0.25">
      <c r="B10032" s="294">
        <v>9967</v>
      </c>
      <c r="C10032" s="295">
        <v>117.64206286149815</v>
      </c>
    </row>
    <row r="10033" spans="2:3" x14ac:dyDescent="0.25">
      <c r="B10033" s="294">
        <v>9968</v>
      </c>
      <c r="C10033" s="295">
        <v>115.12743635041538</v>
      </c>
    </row>
    <row r="10034" spans="2:3" x14ac:dyDescent="0.25">
      <c r="B10034" s="294">
        <v>9969</v>
      </c>
      <c r="C10034" s="295">
        <v>175.97548016091034</v>
      </c>
    </row>
    <row r="10035" spans="2:3" x14ac:dyDescent="0.25">
      <c r="B10035" s="294">
        <v>9970</v>
      </c>
      <c r="C10035" s="295">
        <v>135.15913606064771</v>
      </c>
    </row>
    <row r="10036" spans="2:3" x14ac:dyDescent="0.25">
      <c r="B10036" s="294">
        <v>9971</v>
      </c>
      <c r="C10036" s="295">
        <v>106.81517877808568</v>
      </c>
    </row>
    <row r="10037" spans="2:3" x14ac:dyDescent="0.25">
      <c r="B10037" s="294">
        <v>9972</v>
      </c>
      <c r="C10037" s="295">
        <v>91.074818945536151</v>
      </c>
    </row>
    <row r="10038" spans="2:3" x14ac:dyDescent="0.25">
      <c r="B10038" s="294">
        <v>9973</v>
      </c>
      <c r="C10038" s="295">
        <v>115.25606111009407</v>
      </c>
    </row>
    <row r="10039" spans="2:3" x14ac:dyDescent="0.25">
      <c r="B10039" s="294">
        <v>9974</v>
      </c>
      <c r="C10039" s="295">
        <v>94.330350832068689</v>
      </c>
    </row>
    <row r="10040" spans="2:3" x14ac:dyDescent="0.25">
      <c r="B10040" s="294">
        <v>9975</v>
      </c>
      <c r="C10040" s="295">
        <v>174.26234785543488</v>
      </c>
    </row>
    <row r="10041" spans="2:3" x14ac:dyDescent="0.25">
      <c r="B10041" s="294">
        <v>9976</v>
      </c>
      <c r="C10041" s="295">
        <v>113.56145524340783</v>
      </c>
    </row>
    <row r="10042" spans="2:3" x14ac:dyDescent="0.25">
      <c r="B10042" s="294">
        <v>9977</v>
      </c>
      <c r="C10042" s="295">
        <v>125.36289561647281</v>
      </c>
    </row>
    <row r="10043" spans="2:3" x14ac:dyDescent="0.25">
      <c r="B10043" s="294">
        <v>9978</v>
      </c>
      <c r="C10043" s="295">
        <v>77.112200086607118</v>
      </c>
    </row>
    <row r="10044" spans="2:3" x14ac:dyDescent="0.25">
      <c r="B10044" s="294">
        <v>9979</v>
      </c>
      <c r="C10044" s="295">
        <v>164.92064314966927</v>
      </c>
    </row>
    <row r="10045" spans="2:3" x14ac:dyDescent="0.25">
      <c r="B10045" s="294">
        <v>9980</v>
      </c>
      <c r="C10045" s="295">
        <v>156.36972438497389</v>
      </c>
    </row>
    <row r="10046" spans="2:3" x14ac:dyDescent="0.25">
      <c r="B10046" s="294">
        <v>9981</v>
      </c>
      <c r="C10046" s="295">
        <v>92.088071868983889</v>
      </c>
    </row>
    <row r="10047" spans="2:3" x14ac:dyDescent="0.25">
      <c r="B10047" s="294">
        <v>9982</v>
      </c>
      <c r="C10047" s="295">
        <v>150.31999222482204</v>
      </c>
    </row>
    <row r="10048" spans="2:3" x14ac:dyDescent="0.25">
      <c r="B10048" s="294">
        <v>9983</v>
      </c>
      <c r="C10048" s="295">
        <v>202.23770047055228</v>
      </c>
    </row>
    <row r="10049" spans="2:3" x14ac:dyDescent="0.25">
      <c r="B10049" s="294">
        <v>9984</v>
      </c>
      <c r="C10049" s="295">
        <v>125.65048526772912</v>
      </c>
    </row>
    <row r="10050" spans="2:3" x14ac:dyDescent="0.25">
      <c r="B10050" s="294">
        <v>9985</v>
      </c>
      <c r="C10050" s="295">
        <v>192.58730870809305</v>
      </c>
    </row>
    <row r="10051" spans="2:3" x14ac:dyDescent="0.25">
      <c r="B10051" s="294">
        <v>9986</v>
      </c>
      <c r="C10051" s="295">
        <v>189.14780850383917</v>
      </c>
    </row>
    <row r="10052" spans="2:3" x14ac:dyDescent="0.25">
      <c r="B10052" s="294">
        <v>9987</v>
      </c>
      <c r="C10052" s="295">
        <v>175.63439648176774</v>
      </c>
    </row>
    <row r="10053" spans="2:3" x14ac:dyDescent="0.25">
      <c r="B10053" s="294">
        <v>9988</v>
      </c>
      <c r="C10053" s="295">
        <v>83.705681501794743</v>
      </c>
    </row>
    <row r="10054" spans="2:3" x14ac:dyDescent="0.25">
      <c r="B10054" s="294">
        <v>9989</v>
      </c>
      <c r="C10054" s="295">
        <v>138.10341574636493</v>
      </c>
    </row>
    <row r="10055" spans="2:3" x14ac:dyDescent="0.25">
      <c r="B10055" s="294">
        <v>9990</v>
      </c>
      <c r="C10055" s="295">
        <v>108.95741623114134</v>
      </c>
    </row>
    <row r="10056" spans="2:3" x14ac:dyDescent="0.25">
      <c r="B10056" s="294">
        <v>9991</v>
      </c>
      <c r="C10056" s="295">
        <v>83.969076985699488</v>
      </c>
    </row>
    <row r="10057" spans="2:3" x14ac:dyDescent="0.25">
      <c r="B10057" s="294">
        <v>9992</v>
      </c>
      <c r="C10057" s="295">
        <v>144.14329627384632</v>
      </c>
    </row>
    <row r="10058" spans="2:3" x14ac:dyDescent="0.25">
      <c r="B10058" s="294">
        <v>9993</v>
      </c>
      <c r="C10058" s="295">
        <v>129.63676164228707</v>
      </c>
    </row>
    <row r="10059" spans="2:3" x14ac:dyDescent="0.25">
      <c r="B10059" s="294">
        <v>9994</v>
      </c>
      <c r="C10059" s="295">
        <v>178.1214511568204</v>
      </c>
    </row>
    <row r="10060" spans="2:3" x14ac:dyDescent="0.25">
      <c r="B10060" s="294">
        <v>9995</v>
      </c>
      <c r="C10060" s="295">
        <v>122.66856769842518</v>
      </c>
    </row>
    <row r="10061" spans="2:3" x14ac:dyDescent="0.25">
      <c r="B10061" s="294">
        <v>9996</v>
      </c>
      <c r="C10061" s="295">
        <v>148.24897997885648</v>
      </c>
    </row>
    <row r="10062" spans="2:3" x14ac:dyDescent="0.25">
      <c r="B10062" s="294">
        <v>9997</v>
      </c>
      <c r="C10062" s="295">
        <v>143.38510757795623</v>
      </c>
    </row>
    <row r="10063" spans="2:3" x14ac:dyDescent="0.25">
      <c r="B10063" s="294">
        <v>9998</v>
      </c>
      <c r="C10063" s="295">
        <v>91.418265969879258</v>
      </c>
    </row>
    <row r="10064" spans="2:3" x14ac:dyDescent="0.25">
      <c r="B10064" s="294">
        <v>9999</v>
      </c>
      <c r="C10064" s="295">
        <v>163.43585368537896</v>
      </c>
    </row>
    <row r="10065" spans="2:3" x14ac:dyDescent="0.25">
      <c r="B10065" s="294">
        <v>10000</v>
      </c>
      <c r="C10065" s="295">
        <v>121.58795030933152</v>
      </c>
    </row>
  </sheetData>
  <mergeCells count="16">
    <mergeCell ref="B63:C63"/>
    <mergeCell ref="B48:K48"/>
    <mergeCell ref="B49:K49"/>
    <mergeCell ref="B50:K50"/>
    <mergeCell ref="B51:K51"/>
    <mergeCell ref="B61:H61"/>
    <mergeCell ref="B47:K47"/>
    <mergeCell ref="B9:D9"/>
    <mergeCell ref="T1:U1"/>
    <mergeCell ref="V1:AG1"/>
    <mergeCell ref="T2:T3"/>
    <mergeCell ref="U2:U3"/>
    <mergeCell ref="V2:AG2"/>
    <mergeCell ref="V9:AG9"/>
    <mergeCell ref="V8:AG8"/>
    <mergeCell ref="V15:Y15"/>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49:K49" r:id="rId1" display="Watch Statistical PERT videos on YouTube " xr:uid="{9BAB45A9-9A68-4E5A-8DFE-133439B2A520}"/>
    <hyperlink ref="B50" r:id="rId2" display="Follow Statistical PERT on Twitter to learn when new updates are released" xr:uid="{86D8B8D3-83F2-4158-A78B-7F9334774E53}"/>
    <hyperlink ref="B49" r:id="rId3" xr:uid="{055F2A05-AFE0-49A8-B060-9F29C892BC7F}"/>
    <hyperlink ref="B48" r:id="rId4" display="Take a Pluralsight course on Statistical PERT" xr:uid="{6A256885-580A-4EF9-9CCC-A566DD2F4A7E}"/>
    <hyperlink ref="B47" r:id="rId5" display="Download more FREE Statistical PERT templates at https://www.statisticalpert.com" xr:uid="{F0651FEF-7D83-4CFE-A31E-704976A52A16}"/>
    <hyperlink ref="B51:K51" r:id="rId6" location="newsletter" display="Subscribe to the SPERT® newsletter for monthly tips, free webinars, and new release notifications" xr:uid="{4EF7BEEC-BDFA-4CC4-9C32-7970E291BA63}"/>
    <hyperlink ref="B50:K50" r:id="rId7" display="Connect with or follow William W. Davis on LinkedIn" xr:uid="{B6E7CDF8-9169-4E7D-A6F4-94D83745D3C5}"/>
    <hyperlink ref="B48:K48" r:id="rId8" display="Watch a Pluralsight course on Statistical PERT® Normal Edition" xr:uid="{6E251E22-6EBA-4681-B96E-29E7A69B47F0}"/>
    <hyperlink ref="B61"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IF($B$70=VLookups!$A$35,TRUE,FALSE)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IF($B$65=VLookups!$A$35,TRUE,FALSE)</xm:f>
            <x14:dxf>
              <numFmt numFmtId="169" formatCode="&quot;$&quot;#,##0"/>
            </x14:dxf>
          </x14:cfRule>
          <xm:sqref>D31:D35</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755</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332"/>
      <c r="C2" s="262" t="s">
        <v>715</v>
      </c>
      <c r="D2" s="17"/>
      <c r="E2" s="262" t="s">
        <v>756</v>
      </c>
      <c r="F2" s="17"/>
      <c r="G2" s="262" t="s">
        <v>757</v>
      </c>
      <c r="H2" s="273" t="s">
        <v>822</v>
      </c>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5" t="s">
        <v>687</v>
      </c>
      <c r="C3" s="244">
        <v>44105</v>
      </c>
      <c r="D3" s="244">
        <v>43984</v>
      </c>
      <c r="E3" s="244">
        <v>44105</v>
      </c>
      <c r="F3" s="17"/>
      <c r="G3" s="244">
        <v>44105</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5" t="s">
        <v>688</v>
      </c>
      <c r="C4" s="245">
        <v>2</v>
      </c>
      <c r="D4" s="245">
        <v>2</v>
      </c>
      <c r="E4" s="245">
        <v>2</v>
      </c>
      <c r="F4" s="225"/>
      <c r="G4" s="245">
        <v>2</v>
      </c>
      <c r="H4" s="270" t="s">
        <v>717</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5" t="s">
        <v>689</v>
      </c>
      <c r="C5" s="246">
        <v>40</v>
      </c>
      <c r="D5" s="246">
        <v>40</v>
      </c>
      <c r="E5" s="246">
        <v>40</v>
      </c>
      <c r="F5" s="225"/>
      <c r="G5" s="246">
        <v>40</v>
      </c>
      <c r="H5" s="270" t="s">
        <v>701</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5" t="s">
        <v>690</v>
      </c>
      <c r="C6" s="240" t="s">
        <v>28</v>
      </c>
      <c r="D6" s="240" t="s">
        <v>28</v>
      </c>
      <c r="E6" s="240" t="s">
        <v>37</v>
      </c>
      <c r="F6" s="225"/>
      <c r="G6" s="240" t="s">
        <v>26</v>
      </c>
      <c r="H6" s="270" t="s">
        <v>702</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5" t="s">
        <v>691</v>
      </c>
      <c r="C7" s="263">
        <v>10</v>
      </c>
      <c r="D7" s="263">
        <v>10</v>
      </c>
      <c r="E7" s="263">
        <v>10</v>
      </c>
      <c r="F7" s="264"/>
      <c r="G7" s="263">
        <v>10</v>
      </c>
      <c r="H7" s="270" t="s">
        <v>703</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5" t="s">
        <v>692</v>
      </c>
      <c r="C8" s="265">
        <v>70</v>
      </c>
      <c r="D8" s="265">
        <v>70</v>
      </c>
      <c r="E8" s="265">
        <v>70</v>
      </c>
      <c r="F8" s="264"/>
      <c r="G8" s="265">
        <v>70</v>
      </c>
      <c r="H8" s="270" t="s">
        <v>704</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5"/>
      <c r="C9" s="233">
        <f>IF(OR(ISBLANK(C5),ISBLANK(C8),ISBLANK(C7)),"",IF(OR(C7=0,C5=0,C8=0),-1,IF(AND(C7&gt;0,C5&gt;0,C8&gt;0),IF(OR(C5&gt;C7,C5=C7),IF(OR(C8&gt;C5,C8=C5),1,-1),-1))))</f>
        <v>1</v>
      </c>
      <c r="E9" s="233">
        <f>IF(OR(ISBLANK(E5),ISBLANK(E8),ISBLANK(E7)),"",IF(OR(E7=0,E5=0,E8=0),-1,IF(AND(E7&gt;0,E5&gt;0,E8&gt;0),IF(OR(E5&gt;E7,E5=E7),IF(OR(E8&gt;E5,E8=E5),1,-1),-1))))</f>
        <v>1</v>
      </c>
      <c r="F9" s="232"/>
      <c r="G9" s="233">
        <f>IF(OR(ISBLANK(G5),ISBLANK(G8),ISBLANK(G7)),"",IF(OR(G7=0,G5=0,G8=0),-1,IF(AND(G7&gt;0,G5&gt;0,G8&gt;0),IF(OR(G5&gt;G7,G5=G7),IF(OR(G8&gt;G5,G8=G5),1,-1),-1))))</f>
        <v>1</v>
      </c>
      <c r="H9" s="271" t="s">
        <v>716</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5" t="s">
        <v>693</v>
      </c>
      <c r="C10" s="241">
        <v>200</v>
      </c>
      <c r="E10" s="241">
        <v>200</v>
      </c>
      <c r="F10" s="225"/>
      <c r="G10" s="241">
        <v>200</v>
      </c>
      <c r="H10" s="270" t="s">
        <v>705</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5" t="s">
        <v>694</v>
      </c>
      <c r="C11" s="242">
        <v>0.8</v>
      </c>
      <c r="E11" s="242">
        <v>0.8</v>
      </c>
      <c r="F11" s="225"/>
      <c r="G11" s="242">
        <v>0.8</v>
      </c>
      <c r="H11" s="270" t="s">
        <v>706</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5"/>
      <c r="C12" s="234"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4"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4"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4"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4"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0"/>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5"/>
      <c r="C13" s="229">
        <f>IF(AND(C7&gt;0,C5&gt;0,C8&gt;0),MIN(((C5-C7)/(C8-C7))*100,((C8-C5)/(C8-C7))*100),"")</f>
        <v>50</v>
      </c>
      <c r="E13" s="229">
        <f>IF(AND(E7&gt;0,E5&gt;0,E8&gt;0),MIN(((E5-E7)/(E8-E7))*100,((E8-E5)/(E8-E7))*100),"")</f>
        <v>50</v>
      </c>
      <c r="F13" s="225"/>
      <c r="G13" s="229">
        <f>IF(AND(G7&gt;0,G5&gt;0,G8&gt;0),MIN(((G5-G7)/(G8-G7))*100,((G8-G5)/(G8-G7))*100),"")</f>
        <v>50</v>
      </c>
      <c r="H13" s="270"/>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5"/>
      <c r="C14" s="229" t="str">
        <f>IF(AND(C7&gt;0,C5&gt;0,C8&gt;0),IF((C5-C7)&gt;(C8-C5),"L",IF((C5-C7)=(C8-C5),"EQ","R")),"")</f>
        <v>EQ</v>
      </c>
      <c r="E14" s="229" t="str">
        <f>IF(AND(E7&gt;0,E5&gt;0,E8&gt;0),IF((E5-E7)&gt;(E8-E5),"L",IF((E5-E7)=(E8-E5),"EQ","R")),"")</f>
        <v>EQ</v>
      </c>
      <c r="F14" s="225"/>
      <c r="G14" s="229" t="str">
        <f>IF(AND(G7&gt;0,G5&gt;0,G8&gt;0),IF((G5-G7)&gt;(G8-G5),"L",IF((G5-G7)=(G8-G5),"EQ","R")),"")</f>
        <v>EQ</v>
      </c>
      <c r="H14" s="270"/>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5"/>
      <c r="C15" s="229">
        <f>IF(C13="","",MATCH(C12,Skew!$A$3:$A$17,0))</f>
        <v>1</v>
      </c>
      <c r="E15" s="229">
        <f>IF(E13="","",MATCH(E12,Skew!$A$3:$A$17,0))</f>
        <v>1</v>
      </c>
      <c r="F15" s="225"/>
      <c r="G15" s="229">
        <f>IF(G13="","",MATCH(G12,Skew!$A$3:$A$17,0))</f>
        <v>1</v>
      </c>
      <c r="H15" s="270"/>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5"/>
      <c r="C16" s="229">
        <f>IF(AND(C7&gt;0,C5&gt;0,C8&gt;0),C7+((C8-C7)/2),"")</f>
        <v>40</v>
      </c>
      <c r="E16" s="229">
        <f>IF(AND(E7&gt;0,E5&gt;0,E8&gt;0),E7+((E8-E7)/2),"")</f>
        <v>40</v>
      </c>
      <c r="F16" s="225"/>
      <c r="G16" s="229">
        <f>IF(AND(G7&gt;0,G5&gt;0,G8&gt;0),G7+((G8-G7)/2),"")</f>
        <v>40</v>
      </c>
      <c r="H16" s="270"/>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5"/>
      <c r="C17" s="229">
        <f>IF(OR(C13="",C6=""),"",MATCH(C6,Confidence!$A$3:$A$12,0))</f>
        <v>8</v>
      </c>
      <c r="E17" s="229">
        <f>IF(OR(E13="",E6=""),"",MATCH(E6,Confidence!$A$3:$A$12,0))</f>
        <v>6</v>
      </c>
      <c r="F17" s="225"/>
      <c r="G17" s="229">
        <f>IF(OR(G13="",G6=""),"",MATCH(G6,Confidence!$A$3:$A$12,0))</f>
        <v>4</v>
      </c>
      <c r="H17" s="270"/>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5" t="s">
        <v>712</v>
      </c>
      <c r="C18" s="27">
        <f>IF(OR(C13="",C6=""),"",INDEX(Alpha_Chart,C15,C17))</f>
        <v>2</v>
      </c>
      <c r="E18" s="27">
        <f>IF(OR(E13="",E6=""),"",INDEX(Alpha_Chart,E15,E17))</f>
        <v>4</v>
      </c>
      <c r="F18" s="225"/>
      <c r="G18" s="27">
        <f>IF(OR(G13="",G6=""),"",INDEX(Alpha_Chart,G15,G17))</f>
        <v>7</v>
      </c>
      <c r="H18" s="270"/>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5" t="s">
        <v>713</v>
      </c>
      <c r="C19" s="27">
        <f>IF(OR(C13="",C6=""),"",INDEX(Beta_Chart,C15,C17))</f>
        <v>2</v>
      </c>
      <c r="E19" s="27">
        <f>IF(OR(E13="",E6=""),"",INDEX(Beta_Chart,E15,E17))</f>
        <v>4</v>
      </c>
      <c r="F19" s="225"/>
      <c r="G19" s="27">
        <f>IF(OR(G13="",G6=""),"",INDEX(Beta_Chart,G15,G17))</f>
        <v>7</v>
      </c>
      <c r="H19" s="270"/>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5"/>
      <c r="C20" s="230" t="s">
        <v>79</v>
      </c>
      <c r="E20" s="230" t="s">
        <v>79</v>
      </c>
      <c r="F20" s="225"/>
      <c r="G20" s="230" t="s">
        <v>79</v>
      </c>
      <c r="H20" s="270"/>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5"/>
      <c r="C21" s="231" t="s">
        <v>83</v>
      </c>
      <c r="E21" s="231" t="s">
        <v>83</v>
      </c>
      <c r="F21" s="225"/>
      <c r="G21" s="231" t="s">
        <v>83</v>
      </c>
      <c r="H21" s="270"/>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6"/>
      <c r="C22" s="235"/>
      <c r="E22" s="235"/>
      <c r="F22" s="232"/>
      <c r="G22" s="235"/>
      <c r="H22" s="271" t="s">
        <v>714</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5" t="s">
        <v>695</v>
      </c>
      <c r="C23" s="236">
        <f>IF(OR(C13="",C6=""),"",IF(C14="R",((C8-C7)*(INDEX(Mean_Ratios,C15,C17)))+C7,((C8-C7)*(1-INDEX(Mean_Ratios,C15,C17)))+C7))</f>
        <v>40</v>
      </c>
      <c r="E23" s="236">
        <f>IF(OR(E13="",E6=""),"",IF(E14="R",((E8-E7)*(INDEX(Mean_Ratios,E15,E17)))+E7,((E8-E7)*(1-INDEX(Mean_Ratios,E15,E17)))+E7))</f>
        <v>40</v>
      </c>
      <c r="F23" s="225"/>
      <c r="G23" s="236">
        <f>IF(OR(G13="",G6=""),"",IF(G14="R",((G8-G7)*(INDEX(Mean_Ratios,G15,G17)))+G7,((G8-G7)*(1-INDEX(Mean_Ratios,G15,G17)))+G7))</f>
        <v>40</v>
      </c>
      <c r="H23" s="270" t="s">
        <v>707</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5" t="s">
        <v>696</v>
      </c>
      <c r="C24" s="236">
        <f>IF(OR(C13="",C6=""),"",(C8-C7)*INDEX(Standard_Deviation_Ratios,C15,C17))</f>
        <v>13.416</v>
      </c>
      <c r="E24" s="236">
        <f>IF(OR(E13="",E6=""),"",(E8-E7)*INDEX(Standard_Deviation_Ratios,E15,E17))</f>
        <v>10.001999999999999</v>
      </c>
      <c r="F24" s="226"/>
      <c r="G24" s="236">
        <f>IF(OR(G13="",G6=""),"",(G8-G7)*INDEX(Standard_Deviation_Ratios,G15,G17))</f>
        <v>7.5</v>
      </c>
      <c r="H24" s="272"/>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5" t="s">
        <v>697</v>
      </c>
      <c r="C25" s="237">
        <f>IF(OR(C18="",C19=""),"",_xlfn.BETA.INV(ABS(VLOOKUP($C$20,VLookups!$A$30:$B$31,2,FALSE)-C$11),IF(C14="L",C19,C18),IF(C14="L",C18,C19),C7,C8))</f>
        <v>27.228443525004426</v>
      </c>
      <c r="E25" s="237">
        <f>IF(OR(E18="",E19=""),"",_xlfn.BETA.INV(ABS(VLOOKUP($C$20,VLookups!$A$30:$B$31,2,FALSE)-E$11),IF(E14="L",E19,E18),IF(E14="L",E18,E19),E7,E8))</f>
        <v>31.005613940627406</v>
      </c>
      <c r="F25" s="225"/>
      <c r="G25" s="237">
        <f>IF(OR(G18="",G19=""),"",_xlfn.BETA.INV(ABS(VLOOKUP($C$20,VLookups!$A$30:$B$31,2,FALSE)-G$11),IF(G14="L",G19,G18),IF(G14="L",G18,G19),G7,G8))</f>
        <v>33.220142331239202</v>
      </c>
      <c r="H25" s="270" t="s">
        <v>708</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5" t="s">
        <v>698</v>
      </c>
      <c r="C26" s="238">
        <f>IF(OR(C10="",C25=""),"",C10/C25)</f>
        <v>7.345260107003031</v>
      </c>
      <c r="E26" s="238">
        <f>IF(OR(E10="",E25=""),"",E10/E25)</f>
        <v>6.4504447608416866</v>
      </c>
      <c r="F26" s="225"/>
      <c r="G26" s="238">
        <f>IF(OR(G10="",G25=""),"",G10/G25)</f>
        <v>6.0204438020100275</v>
      </c>
      <c r="H26" s="270" t="s">
        <v>709</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7" t="s">
        <v>760</v>
      </c>
      <c r="C27" s="280">
        <v>0.3</v>
      </c>
      <c r="D27" s="278"/>
      <c r="E27" s="280">
        <v>0.3</v>
      </c>
      <c r="F27" s="279"/>
      <c r="G27" s="280">
        <v>0.3</v>
      </c>
      <c r="H27" s="273" t="s">
        <v>761</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5" t="s">
        <v>699</v>
      </c>
      <c r="C28" s="239">
        <f>IF(OR(C4="",C26=""),"",C4*ROUND(C26+C27,0))</f>
        <v>16</v>
      </c>
      <c r="E28" s="239">
        <f>IF(OR(E4="",E26=""),"",E4*ROUND(E26+0.3,0))</f>
        <v>14</v>
      </c>
      <c r="F28" s="225"/>
      <c r="G28" s="239">
        <f>IF(OR(G4="",G26=""),"",G4*ROUND(G26+0.3,0))</f>
        <v>12</v>
      </c>
      <c r="H28" s="270" t="s">
        <v>710</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7" t="s">
        <v>758</v>
      </c>
      <c r="C29" s="280">
        <v>14</v>
      </c>
      <c r="D29" s="278"/>
      <c r="E29" s="280">
        <v>14</v>
      </c>
      <c r="F29" s="279"/>
      <c r="G29" s="280">
        <v>14</v>
      </c>
      <c r="H29" s="273" t="s">
        <v>759</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5" t="s">
        <v>700</v>
      </c>
      <c r="C30" s="228">
        <f>IF(C28="","",C28*7+C29)</f>
        <v>126</v>
      </c>
      <c r="E30" s="228">
        <f>IF(E28="","",E28*7+E29)</f>
        <v>112</v>
      </c>
      <c r="F30" s="227"/>
      <c r="G30" s="228">
        <f>IF(G28="","",G28*7+G29)</f>
        <v>98</v>
      </c>
      <c r="H30" s="274" t="s">
        <v>711</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5" t="s">
        <v>718</v>
      </c>
      <c r="C31" s="243">
        <f>IF(OR(C3="",C30=""),"",C3+C30)</f>
        <v>44231</v>
      </c>
      <c r="D31" s="225"/>
      <c r="E31" s="243">
        <f>IF(OR(E3="",E30=""),"",E3+E30)</f>
        <v>44217</v>
      </c>
      <c r="F31" s="225"/>
      <c r="G31" s="243">
        <f>IF(OR(G3="",G30=""),"",G3+G30)</f>
        <v>44203</v>
      </c>
      <c r="H31" s="333" t="s">
        <v>823</v>
      </c>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3.0.1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41" t="s">
        <v>131</v>
      </c>
      <c r="C35" s="341"/>
      <c r="D35" s="341"/>
      <c r="E35" s="341"/>
      <c r="F35" s="341"/>
      <c r="G35" s="341"/>
      <c r="H35" s="341"/>
      <c r="I35" s="341"/>
      <c r="J35" s="341"/>
      <c r="K35" s="341"/>
      <c r="L35" s="341"/>
      <c r="M35" s="341"/>
      <c r="N35" s="341"/>
      <c r="O35" s="341"/>
      <c r="P35" s="341"/>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41" t="s">
        <v>130</v>
      </c>
      <c r="C36" s="341"/>
      <c r="D36" s="341"/>
      <c r="E36" s="341"/>
      <c r="F36" s="341"/>
      <c r="G36" s="341"/>
      <c r="H36" s="341"/>
      <c r="I36" s="341"/>
      <c r="J36" s="341"/>
      <c r="K36" s="341"/>
      <c r="L36" s="341"/>
      <c r="M36" s="341"/>
      <c r="N36" s="341"/>
      <c r="O36" s="341"/>
      <c r="P36" s="341"/>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41" t="s">
        <v>90</v>
      </c>
      <c r="C37" s="341"/>
      <c r="D37" s="341"/>
      <c r="E37" s="341"/>
      <c r="F37" s="341"/>
      <c r="G37" s="341"/>
      <c r="H37" s="341"/>
      <c r="I37" s="341"/>
      <c r="J37" s="341"/>
      <c r="K37" s="341"/>
      <c r="L37" s="341"/>
      <c r="M37" s="341"/>
      <c r="N37" s="341"/>
      <c r="O37" s="341"/>
      <c r="P37" s="341"/>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41" t="s">
        <v>143</v>
      </c>
      <c r="C38" s="341"/>
      <c r="D38" s="341"/>
      <c r="E38" s="341"/>
      <c r="F38" s="341"/>
      <c r="G38" s="341"/>
      <c r="H38" s="341"/>
      <c r="I38" s="341"/>
      <c r="J38" s="341"/>
      <c r="K38" s="341"/>
      <c r="L38" s="341"/>
      <c r="M38" s="341"/>
      <c r="N38" s="341"/>
      <c r="O38" s="341"/>
      <c r="P38" s="341"/>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41" t="s">
        <v>749</v>
      </c>
      <c r="C39" s="341"/>
      <c r="D39" s="341"/>
      <c r="E39" s="341"/>
      <c r="F39" s="341"/>
      <c r="G39" s="341"/>
      <c r="H39" s="341"/>
      <c r="I39" s="341"/>
      <c r="J39" s="341"/>
      <c r="K39" s="341"/>
      <c r="L39" s="341"/>
      <c r="M39" s="341"/>
      <c r="N39" s="260"/>
      <c r="O39" s="260"/>
      <c r="P39" s="260"/>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144</v>
      </c>
      <c r="C40" s="224"/>
      <c r="D40" s="224"/>
      <c r="E40" s="261"/>
      <c r="F40" s="261"/>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145</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146</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684</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685</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686</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40" t="s">
        <v>719</v>
      </c>
      <c r="C49" s="340"/>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665</v>
      </c>
      <c r="C51" s="186">
        <f>IF(AND(C7&gt;0,C5&gt;0,C8&gt;0),ABS(C7-C8)/100,"")</f>
        <v>0.6</v>
      </c>
      <c r="D51" s="185" t="s">
        <v>665</v>
      </c>
      <c r="E51" s="186">
        <f>IF(AND(E7&gt;0,E5&gt;0,E8&gt;0),ABS(E7-E8)/100,"")</f>
        <v>0.6</v>
      </c>
      <c r="F51" s="185" t="s">
        <v>665</v>
      </c>
      <c r="G51" s="186">
        <f>IF(AND(G7&gt;0,G5&gt;0,G8&gt;0),ABS(G7-G8)/100,"")</f>
        <v>0.6</v>
      </c>
      <c r="H51" s="187" t="s">
        <v>666</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671</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 sqref="A2"/>
    </sheetView>
  </sheetViews>
  <sheetFormatPr defaultRowHeight="15" x14ac:dyDescent="0.25"/>
  <cols>
    <col min="1" max="1" width="25.7109375" customWidth="1"/>
  </cols>
  <sheetData>
    <row r="1" spans="1:3" ht="18.75" customHeight="1" x14ac:dyDescent="0.25">
      <c r="A1" s="257" t="s">
        <v>747</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8" spans="1:10" x14ac:dyDescent="0.25">
      <c r="A18" s="332" t="s">
        <v>823</v>
      </c>
    </row>
    <row r="19" spans="1:10" x14ac:dyDescent="0.25">
      <c r="A19" s="173" t="str">
        <f>CONCATENATE("Version ",'Change Log'!$B$3," – © 2015-",YEAR('Change Log'!$A$3),", William W. Davis, MSPM, PMP")</f>
        <v>Version 3.0.1 – © 2015-2020, William W. Davis, MSPM, PMP</v>
      </c>
    </row>
    <row r="20" spans="1:10" x14ac:dyDescent="0.25">
      <c r="A20" s="370" t="s">
        <v>131</v>
      </c>
      <c r="B20" s="370"/>
      <c r="C20" s="370"/>
      <c r="D20" s="370"/>
      <c r="E20" s="370"/>
      <c r="F20" s="370"/>
      <c r="G20" s="370"/>
      <c r="H20" s="370"/>
      <c r="I20" s="370"/>
      <c r="J20" s="370"/>
    </row>
    <row r="21" spans="1:10" x14ac:dyDescent="0.25">
      <c r="A21" s="370" t="s">
        <v>130</v>
      </c>
      <c r="B21" s="370"/>
      <c r="C21" s="370"/>
      <c r="D21" s="370"/>
      <c r="E21" s="370"/>
      <c r="F21" s="370"/>
      <c r="G21" s="370"/>
      <c r="H21" s="370"/>
      <c r="I21" s="370"/>
      <c r="J21" s="370"/>
    </row>
    <row r="22" spans="1:10" x14ac:dyDescent="0.25">
      <c r="A22" s="370" t="s">
        <v>90</v>
      </c>
      <c r="B22" s="370"/>
      <c r="C22" s="370"/>
      <c r="D22" s="370"/>
      <c r="E22" s="370"/>
      <c r="F22" s="370"/>
      <c r="G22" s="370"/>
      <c r="H22" s="370"/>
      <c r="I22" s="370"/>
      <c r="J22" s="370"/>
    </row>
    <row r="23" spans="1:10" x14ac:dyDescent="0.25">
      <c r="A23" s="370" t="s">
        <v>143</v>
      </c>
      <c r="B23" s="370"/>
      <c r="C23" s="370"/>
      <c r="D23" s="370"/>
      <c r="E23" s="370"/>
      <c r="F23" s="370"/>
      <c r="G23" s="370"/>
      <c r="H23" s="370"/>
      <c r="I23" s="370"/>
      <c r="J23" s="370"/>
    </row>
    <row r="24" spans="1:10" x14ac:dyDescent="0.25">
      <c r="A24" s="370" t="s">
        <v>749</v>
      </c>
      <c r="B24" s="370"/>
      <c r="C24" s="370"/>
      <c r="D24" s="370"/>
      <c r="E24" s="370"/>
      <c r="F24" s="370"/>
      <c r="G24" s="370"/>
      <c r="H24" s="370"/>
      <c r="I24" s="370"/>
      <c r="J24" s="370"/>
    </row>
    <row r="25" spans="1:10" x14ac:dyDescent="0.25">
      <c r="A25" s="175" t="s">
        <v>144</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145</v>
      </c>
      <c r="B27" s="17"/>
      <c r="C27" s="17"/>
      <c r="D27" s="17"/>
      <c r="E27" s="17"/>
      <c r="F27" s="18"/>
      <c r="G27" s="17"/>
      <c r="H27" s="17"/>
      <c r="I27" s="17"/>
      <c r="J27" s="17"/>
    </row>
    <row r="28" spans="1:10" x14ac:dyDescent="0.25">
      <c r="A28" s="175" t="s">
        <v>146</v>
      </c>
      <c r="B28" s="17"/>
      <c r="C28" s="17"/>
      <c r="D28" s="17"/>
      <c r="E28" s="17"/>
      <c r="F28" s="18"/>
      <c r="G28" s="17"/>
      <c r="H28" s="17"/>
      <c r="I28" s="17"/>
      <c r="J28" s="17"/>
    </row>
    <row r="29" spans="1:10" x14ac:dyDescent="0.25">
      <c r="A29" s="175" t="s">
        <v>684</v>
      </c>
      <c r="B29" s="17"/>
      <c r="C29" s="17"/>
      <c r="D29" s="17"/>
      <c r="E29" s="17"/>
      <c r="F29" s="18"/>
      <c r="G29" s="17"/>
      <c r="H29" s="17"/>
      <c r="I29" s="17"/>
      <c r="J29" s="17"/>
    </row>
    <row r="30" spans="1:10" x14ac:dyDescent="0.25">
      <c r="A30" s="175" t="s">
        <v>685</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686</v>
      </c>
      <c r="B32" s="17"/>
      <c r="C32" s="17"/>
      <c r="D32" s="17"/>
      <c r="E32" s="17"/>
      <c r="F32" s="18"/>
      <c r="G32" s="17"/>
      <c r="H32" s="17"/>
      <c r="I32" s="17"/>
      <c r="J32" s="17"/>
    </row>
    <row r="33" spans="1:7" x14ac:dyDescent="0.25">
      <c r="A33" s="175" t="s">
        <v>87</v>
      </c>
    </row>
    <row r="34" spans="1:7" x14ac:dyDescent="0.25">
      <c r="A34" s="369" t="s">
        <v>719</v>
      </c>
      <c r="B34" s="369"/>
      <c r="C34" s="369"/>
      <c r="D34" s="369"/>
      <c r="E34" s="369"/>
      <c r="F34" s="369"/>
      <c r="G34" s="247"/>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2" sqref="A2"/>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7" t="s">
        <v>746</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3" spans="1:10" x14ac:dyDescent="0.25">
      <c r="A13" s="332" t="s">
        <v>823</v>
      </c>
    </row>
    <row r="14" spans="1:10" x14ac:dyDescent="0.25">
      <c r="A14" s="173" t="str">
        <f>CONCATENATE("Version ",'Change Log'!$B$3," – © 2015-",YEAR('Change Log'!$A$3),", William W. Davis, MSPM, PMP")</f>
        <v>Version 3.0.1 – © 2015-2020, William W. Davis, MSPM, PMP</v>
      </c>
    </row>
    <row r="15" spans="1:10" x14ac:dyDescent="0.25">
      <c r="A15" s="370" t="s">
        <v>131</v>
      </c>
      <c r="B15" s="370"/>
      <c r="C15" s="370"/>
      <c r="D15" s="370"/>
      <c r="E15" s="370"/>
      <c r="F15" s="370"/>
      <c r="G15" s="370"/>
      <c r="H15" s="370"/>
      <c r="I15" s="370"/>
      <c r="J15" s="370"/>
    </row>
    <row r="16" spans="1:10" x14ac:dyDescent="0.25">
      <c r="A16" s="370" t="s">
        <v>130</v>
      </c>
      <c r="B16" s="370"/>
      <c r="C16" s="370"/>
      <c r="D16" s="370"/>
      <c r="E16" s="370"/>
      <c r="F16" s="370"/>
      <c r="G16" s="370"/>
      <c r="H16" s="370"/>
      <c r="I16" s="370"/>
      <c r="J16" s="370"/>
    </row>
    <row r="17" spans="1:10" x14ac:dyDescent="0.25">
      <c r="A17" s="370" t="s">
        <v>90</v>
      </c>
      <c r="B17" s="370"/>
      <c r="C17" s="370"/>
      <c r="D17" s="370"/>
      <c r="E17" s="370"/>
      <c r="F17" s="370"/>
      <c r="G17" s="370"/>
      <c r="H17" s="370"/>
      <c r="I17" s="370"/>
      <c r="J17" s="370"/>
    </row>
    <row r="18" spans="1:10" x14ac:dyDescent="0.25">
      <c r="A18" s="370" t="s">
        <v>143</v>
      </c>
      <c r="B18" s="370"/>
      <c r="C18" s="370"/>
      <c r="D18" s="370"/>
      <c r="E18" s="370"/>
      <c r="F18" s="370"/>
      <c r="G18" s="370"/>
      <c r="H18" s="370"/>
      <c r="I18" s="370"/>
      <c r="J18" s="370"/>
    </row>
    <row r="19" spans="1:10" x14ac:dyDescent="0.25">
      <c r="A19" s="370" t="s">
        <v>749</v>
      </c>
      <c r="B19" s="370"/>
      <c r="C19" s="370"/>
      <c r="D19" s="370"/>
      <c r="E19" s="370"/>
      <c r="F19" s="370"/>
      <c r="G19" s="370"/>
      <c r="H19" s="370"/>
      <c r="I19" s="370"/>
      <c r="J19" s="370"/>
    </row>
    <row r="20" spans="1:10" x14ac:dyDescent="0.25">
      <c r="A20" s="175" t="s">
        <v>144</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145</v>
      </c>
      <c r="B22" s="17"/>
      <c r="C22" s="17"/>
      <c r="D22" s="17"/>
      <c r="E22" s="17"/>
      <c r="F22" s="18"/>
      <c r="G22" s="17"/>
      <c r="H22" s="17"/>
      <c r="I22" s="17"/>
      <c r="J22" s="17"/>
    </row>
    <row r="23" spans="1:10" x14ac:dyDescent="0.25">
      <c r="A23" s="175" t="s">
        <v>146</v>
      </c>
      <c r="B23" s="17"/>
      <c r="C23" s="17"/>
      <c r="D23" s="17"/>
      <c r="E23" s="17"/>
      <c r="F23" s="18"/>
      <c r="G23" s="17"/>
      <c r="H23" s="17"/>
      <c r="I23" s="17"/>
      <c r="J23" s="17"/>
    </row>
    <row r="24" spans="1:10" x14ac:dyDescent="0.25">
      <c r="A24" s="175" t="s">
        <v>684</v>
      </c>
      <c r="B24" s="17"/>
      <c r="C24" s="17"/>
      <c r="D24" s="17"/>
      <c r="E24" s="17"/>
      <c r="F24" s="18"/>
      <c r="G24" s="17"/>
      <c r="H24" s="17"/>
      <c r="I24" s="17"/>
      <c r="J24" s="17"/>
    </row>
    <row r="25" spans="1:10" x14ac:dyDescent="0.25">
      <c r="A25" s="175" t="s">
        <v>685</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686</v>
      </c>
      <c r="B27" s="17"/>
      <c r="C27" s="17"/>
      <c r="D27" s="17"/>
      <c r="E27" s="17"/>
      <c r="F27" s="18"/>
      <c r="G27" s="17"/>
      <c r="H27" s="17"/>
      <c r="I27" s="17"/>
      <c r="J27" s="17"/>
    </row>
    <row r="28" spans="1:10" x14ac:dyDescent="0.25">
      <c r="A28" s="175" t="s">
        <v>87</v>
      </c>
    </row>
    <row r="29" spans="1:10" x14ac:dyDescent="0.25">
      <c r="A29" s="369" t="s">
        <v>719</v>
      </c>
      <c r="B29" s="369"/>
      <c r="C29" s="369"/>
      <c r="D29" s="247"/>
      <c r="E29" s="247"/>
      <c r="F29" s="247"/>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2" sqref="A2"/>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7" t="s">
        <v>745</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7" spans="1:12" x14ac:dyDescent="0.25">
      <c r="B37" s="332" t="s">
        <v>823</v>
      </c>
    </row>
    <row r="38" spans="1:12" x14ac:dyDescent="0.25">
      <c r="A38" s="173" t="str">
        <f>CONCATENATE("Version ",'Change Log'!$B$3," – © 2015-",YEAR('Change Log'!$A$3),", William W. Davis, MSPM, PMP")</f>
        <v>Version 3.0.1 – © 2015-2020, William W. Davis, MSPM, PMP</v>
      </c>
    </row>
    <row r="39" spans="1:12" x14ac:dyDescent="0.25">
      <c r="A39" s="370" t="s">
        <v>131</v>
      </c>
      <c r="B39" s="370"/>
      <c r="C39" s="370"/>
      <c r="D39" s="370"/>
      <c r="E39" s="370"/>
      <c r="F39" s="370"/>
      <c r="G39" s="370"/>
      <c r="H39" s="370"/>
      <c r="I39" s="370"/>
      <c r="J39" s="370"/>
    </row>
    <row r="40" spans="1:12" x14ac:dyDescent="0.25">
      <c r="A40" s="370" t="s">
        <v>130</v>
      </c>
      <c r="B40" s="370"/>
      <c r="C40" s="370"/>
      <c r="D40" s="370"/>
      <c r="E40" s="370"/>
      <c r="F40" s="370"/>
      <c r="G40" s="370"/>
      <c r="H40" s="370"/>
      <c r="I40" s="370"/>
      <c r="J40" s="370"/>
    </row>
    <row r="41" spans="1:12" x14ac:dyDescent="0.25">
      <c r="A41" s="370" t="s">
        <v>90</v>
      </c>
      <c r="B41" s="370"/>
      <c r="C41" s="370"/>
      <c r="D41" s="370"/>
      <c r="E41" s="370"/>
      <c r="F41" s="370"/>
      <c r="G41" s="370"/>
      <c r="H41" s="370"/>
      <c r="I41" s="370"/>
      <c r="J41" s="370"/>
    </row>
    <row r="42" spans="1:12" x14ac:dyDescent="0.25">
      <c r="A42" s="370" t="s">
        <v>143</v>
      </c>
      <c r="B42" s="370"/>
      <c r="C42" s="370"/>
      <c r="D42" s="370"/>
      <c r="E42" s="370"/>
      <c r="F42" s="370"/>
      <c r="G42" s="370"/>
      <c r="H42" s="370"/>
      <c r="I42" s="370"/>
      <c r="J42" s="370"/>
    </row>
    <row r="43" spans="1:12" x14ac:dyDescent="0.25">
      <c r="A43" s="370" t="s">
        <v>749</v>
      </c>
      <c r="B43" s="370"/>
      <c r="C43" s="370"/>
      <c r="D43" s="370"/>
      <c r="E43" s="370"/>
      <c r="F43" s="370"/>
      <c r="G43" s="370"/>
      <c r="H43" s="370"/>
      <c r="I43" s="370"/>
      <c r="J43" s="370"/>
      <c r="K43" s="370"/>
    </row>
    <row r="44" spans="1:12" x14ac:dyDescent="0.25">
      <c r="A44" s="175" t="s">
        <v>144</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145</v>
      </c>
      <c r="B46" s="17"/>
      <c r="C46" s="17"/>
      <c r="D46" s="17"/>
      <c r="E46" s="17"/>
      <c r="F46" s="18"/>
      <c r="G46" s="17"/>
      <c r="H46" s="17"/>
      <c r="I46" s="17"/>
      <c r="J46" s="17"/>
    </row>
    <row r="47" spans="1:12" x14ac:dyDescent="0.25">
      <c r="A47" s="175" t="s">
        <v>146</v>
      </c>
      <c r="B47" s="17"/>
      <c r="C47" s="17"/>
      <c r="D47" s="17"/>
      <c r="E47" s="17"/>
      <c r="F47" s="18"/>
      <c r="G47" s="17"/>
      <c r="H47" s="17"/>
      <c r="I47" s="17"/>
      <c r="J47" s="17"/>
    </row>
    <row r="48" spans="1:12"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9" t="s">
        <v>719</v>
      </c>
      <c r="B53" s="369"/>
      <c r="C53" s="369"/>
      <c r="D53" s="369"/>
      <c r="E53" s="369"/>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57" t="s">
        <v>744</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19" spans="1:11" x14ac:dyDescent="0.25">
      <c r="A19" s="332" t="s">
        <v>823</v>
      </c>
    </row>
    <row r="20" spans="1:11" x14ac:dyDescent="0.25">
      <c r="A20" s="173" t="str">
        <f>CONCATENATE("Version ",'Change Log'!$B$3," – © 2015-",YEAR('Change Log'!$A$3),", William W. Davis, MSPM, PMP")</f>
        <v>Version 3.0.1 – © 2015-2020, William W. Davis, MSPM, PMP</v>
      </c>
      <c r="B20" s="53"/>
      <c r="C20" s="53"/>
      <c r="D20" s="53"/>
      <c r="E20" s="53"/>
      <c r="F20" s="53"/>
      <c r="G20" s="53"/>
      <c r="H20" s="53"/>
      <c r="I20" s="53"/>
      <c r="J20" s="53"/>
      <c r="K20" s="53"/>
    </row>
    <row r="21" spans="1:11" x14ac:dyDescent="0.25">
      <c r="A21" s="370" t="s">
        <v>131</v>
      </c>
      <c r="B21" s="370"/>
      <c r="C21" s="370"/>
      <c r="D21" s="370"/>
      <c r="E21" s="370"/>
      <c r="F21" s="370"/>
      <c r="G21" s="370"/>
      <c r="H21" s="370"/>
      <c r="I21" s="370"/>
      <c r="J21" s="370"/>
    </row>
    <row r="22" spans="1:11" x14ac:dyDescent="0.25">
      <c r="A22" s="370" t="s">
        <v>130</v>
      </c>
      <c r="B22" s="370"/>
      <c r="C22" s="370"/>
      <c r="D22" s="370"/>
      <c r="E22" s="370"/>
      <c r="F22" s="370"/>
      <c r="G22" s="370"/>
      <c r="H22" s="370"/>
      <c r="I22" s="370"/>
      <c r="J22" s="370"/>
    </row>
    <row r="23" spans="1:11" x14ac:dyDescent="0.25">
      <c r="A23" s="370" t="s">
        <v>90</v>
      </c>
      <c r="B23" s="370"/>
      <c r="C23" s="370"/>
      <c r="D23" s="370"/>
      <c r="E23" s="370"/>
      <c r="F23" s="370"/>
      <c r="G23" s="370"/>
      <c r="H23" s="370"/>
      <c r="I23" s="370"/>
      <c r="J23" s="370"/>
    </row>
    <row r="24" spans="1:11" x14ac:dyDescent="0.25">
      <c r="A24" s="370" t="s">
        <v>143</v>
      </c>
      <c r="B24" s="370"/>
      <c r="C24" s="370"/>
      <c r="D24" s="370"/>
      <c r="E24" s="370"/>
      <c r="F24" s="370"/>
      <c r="G24" s="370"/>
      <c r="H24" s="370"/>
      <c r="I24" s="370"/>
      <c r="J24" s="370"/>
    </row>
    <row r="25" spans="1:11" x14ac:dyDescent="0.25">
      <c r="A25" s="370" t="s">
        <v>749</v>
      </c>
      <c r="B25" s="370"/>
      <c r="C25" s="370"/>
      <c r="D25" s="370"/>
      <c r="E25" s="370"/>
      <c r="F25" s="370"/>
      <c r="G25" s="370"/>
      <c r="H25" s="370"/>
      <c r="I25" s="370"/>
      <c r="J25" s="370"/>
      <c r="K25" s="370"/>
    </row>
    <row r="26" spans="1:11" x14ac:dyDescent="0.25">
      <c r="A26" s="175" t="s">
        <v>144</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145</v>
      </c>
      <c r="B28" s="17"/>
      <c r="C28" s="17"/>
      <c r="D28" s="17"/>
      <c r="E28" s="17"/>
      <c r="F28" s="18"/>
      <c r="G28" s="17"/>
      <c r="H28" s="17"/>
      <c r="I28" s="17"/>
      <c r="J28" s="17"/>
    </row>
    <row r="29" spans="1:11" x14ac:dyDescent="0.25">
      <c r="A29" s="175" t="s">
        <v>146</v>
      </c>
      <c r="B29" s="17"/>
      <c r="C29" s="17"/>
      <c r="D29" s="17"/>
      <c r="E29" s="17"/>
      <c r="F29" s="18"/>
      <c r="G29" s="17"/>
      <c r="H29" s="17"/>
      <c r="I29" s="17"/>
      <c r="J29" s="17"/>
    </row>
    <row r="30" spans="1:11" x14ac:dyDescent="0.25">
      <c r="A30" s="175" t="s">
        <v>684</v>
      </c>
      <c r="B30" s="17"/>
      <c r="C30" s="17"/>
      <c r="D30" s="17"/>
      <c r="E30" s="17"/>
      <c r="F30" s="18"/>
      <c r="G30" s="17"/>
      <c r="H30" s="17"/>
      <c r="I30" s="17"/>
      <c r="J30" s="17"/>
    </row>
    <row r="31" spans="1:11" x14ac:dyDescent="0.25">
      <c r="A31" s="175" t="s">
        <v>685</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9" t="s">
        <v>719</v>
      </c>
      <c r="B35" s="369"/>
      <c r="C35" s="369"/>
      <c r="D35" s="369"/>
      <c r="E35" s="369"/>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7" t="s">
        <v>743</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19" spans="1:15" x14ac:dyDescent="0.25">
      <c r="A19" s="332" t="s">
        <v>823</v>
      </c>
    </row>
    <row r="20" spans="1:15" x14ac:dyDescent="0.25">
      <c r="A20" s="173" t="str">
        <f>CONCATENATE("Version ",'Change Log'!$B$3," – © 2015-",YEAR('Change Log'!$A$3),", William W. Davis, MSPM, PMP")</f>
        <v>Version 3.0.1 – © 2015-2020, William W. Davis, MSPM, PMP</v>
      </c>
    </row>
    <row r="21" spans="1:15" x14ac:dyDescent="0.25">
      <c r="A21" s="370" t="s">
        <v>131</v>
      </c>
      <c r="B21" s="370"/>
      <c r="C21" s="370"/>
      <c r="D21" s="370"/>
      <c r="E21" s="370"/>
      <c r="F21" s="370"/>
      <c r="G21" s="370"/>
      <c r="H21" s="370"/>
      <c r="I21" s="370"/>
      <c r="J21" s="370"/>
    </row>
    <row r="22" spans="1:15" x14ac:dyDescent="0.25">
      <c r="A22" s="370" t="s">
        <v>130</v>
      </c>
      <c r="B22" s="370"/>
      <c r="C22" s="370"/>
      <c r="D22" s="370"/>
      <c r="E22" s="370"/>
      <c r="F22" s="370"/>
      <c r="G22" s="370"/>
      <c r="H22" s="370"/>
      <c r="I22" s="370"/>
      <c r="J22" s="370"/>
    </row>
    <row r="23" spans="1:15" x14ac:dyDescent="0.25">
      <c r="A23" s="370" t="s">
        <v>90</v>
      </c>
      <c r="B23" s="370"/>
      <c r="C23" s="370"/>
      <c r="D23" s="370"/>
      <c r="E23" s="370"/>
      <c r="F23" s="370"/>
      <c r="G23" s="370"/>
      <c r="H23" s="370"/>
      <c r="I23" s="370"/>
      <c r="J23" s="370"/>
    </row>
    <row r="24" spans="1:15" x14ac:dyDescent="0.25">
      <c r="A24" s="370" t="s">
        <v>143</v>
      </c>
      <c r="B24" s="370"/>
      <c r="C24" s="370"/>
      <c r="D24" s="370"/>
      <c r="E24" s="370"/>
      <c r="F24" s="370"/>
      <c r="G24" s="370"/>
      <c r="H24" s="370"/>
      <c r="I24" s="370"/>
      <c r="J24" s="370"/>
    </row>
    <row r="25" spans="1:15" x14ac:dyDescent="0.25">
      <c r="A25" s="370" t="s">
        <v>749</v>
      </c>
      <c r="B25" s="370"/>
      <c r="C25" s="370"/>
      <c r="D25" s="370"/>
      <c r="E25" s="370"/>
      <c r="F25" s="370"/>
      <c r="G25" s="370"/>
      <c r="H25" s="370"/>
      <c r="I25" s="370"/>
      <c r="J25" s="370"/>
      <c r="K25" s="370"/>
    </row>
    <row r="26" spans="1:15" x14ac:dyDescent="0.25">
      <c r="A26" s="175" t="s">
        <v>144</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145</v>
      </c>
      <c r="B28" s="17"/>
      <c r="C28" s="17"/>
      <c r="D28" s="17"/>
      <c r="E28" s="17"/>
      <c r="F28" s="18"/>
      <c r="G28" s="17"/>
      <c r="H28" s="17"/>
      <c r="I28" s="17"/>
      <c r="J28" s="17"/>
    </row>
    <row r="29" spans="1:15" x14ac:dyDescent="0.25">
      <c r="A29" s="175" t="s">
        <v>146</v>
      </c>
      <c r="B29" s="17"/>
      <c r="C29" s="17"/>
      <c r="D29" s="17"/>
      <c r="E29" s="17"/>
      <c r="F29" s="18"/>
      <c r="G29" s="17"/>
      <c r="H29" s="17"/>
      <c r="I29" s="17"/>
      <c r="J29" s="17"/>
    </row>
    <row r="30" spans="1:15" x14ac:dyDescent="0.25">
      <c r="A30" s="175" t="s">
        <v>684</v>
      </c>
      <c r="B30" s="17"/>
      <c r="C30" s="17"/>
      <c r="D30" s="17"/>
      <c r="E30" s="17"/>
      <c r="F30" s="18"/>
      <c r="G30" s="17"/>
      <c r="H30" s="17"/>
      <c r="I30" s="17"/>
      <c r="J30" s="17"/>
    </row>
    <row r="31" spans="1:15" x14ac:dyDescent="0.25">
      <c r="A31" s="175" t="s">
        <v>685</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686</v>
      </c>
      <c r="B33" s="17"/>
      <c r="C33" s="17"/>
      <c r="D33" s="17"/>
      <c r="E33" s="17"/>
      <c r="F33" s="18"/>
      <c r="G33" s="17"/>
      <c r="H33" s="17"/>
      <c r="I33" s="17"/>
      <c r="J33" s="17"/>
    </row>
    <row r="34" spans="1:10" x14ac:dyDescent="0.25">
      <c r="A34" s="175" t="s">
        <v>87</v>
      </c>
    </row>
    <row r="35" spans="1:10" x14ac:dyDescent="0.25">
      <c r="A35" s="369" t="s">
        <v>719</v>
      </c>
      <c r="B35" s="369"/>
      <c r="C35" s="369"/>
      <c r="D35" s="369"/>
      <c r="E35" s="369"/>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V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7" t="s">
        <v>742</v>
      </c>
    </row>
    <row r="2" spans="1:2" ht="15" customHeight="1" x14ac:dyDescent="0.25"/>
    <row r="3" spans="1:2" x14ac:dyDescent="0.25">
      <c r="A3" s="371" t="s">
        <v>135</v>
      </c>
      <c r="B3" s="258">
        <v>-0.05</v>
      </c>
    </row>
    <row r="4" spans="1:2" x14ac:dyDescent="0.25">
      <c r="A4" s="372"/>
      <c r="B4" s="258">
        <v>-0.1</v>
      </c>
    </row>
    <row r="5" spans="1:2" x14ac:dyDescent="0.25">
      <c r="A5" s="372"/>
      <c r="B5" s="258">
        <v>-0.15</v>
      </c>
    </row>
    <row r="6" spans="1:2" x14ac:dyDescent="0.25">
      <c r="A6" s="372"/>
      <c r="B6" s="258">
        <v>-0.2</v>
      </c>
    </row>
    <row r="7" spans="1:2" x14ac:dyDescent="0.25">
      <c r="A7" s="372"/>
      <c r="B7" s="258">
        <v>-0.25</v>
      </c>
    </row>
    <row r="8" spans="1:2" x14ac:dyDescent="0.25">
      <c r="A8" s="372"/>
      <c r="B8" s="258">
        <v>-0.3</v>
      </c>
    </row>
    <row r="9" spans="1:2" x14ac:dyDescent="0.25">
      <c r="A9" s="372"/>
      <c r="B9" s="258">
        <v>-0.35</v>
      </c>
    </row>
    <row r="10" spans="1:2" x14ac:dyDescent="0.25">
      <c r="A10" s="372"/>
      <c r="B10" s="258">
        <v>-0.4</v>
      </c>
    </row>
    <row r="11" spans="1:2" x14ac:dyDescent="0.25">
      <c r="A11" s="372"/>
      <c r="B11" s="258">
        <v>-0.5</v>
      </c>
    </row>
    <row r="12" spans="1:2" x14ac:dyDescent="0.25">
      <c r="A12" s="372"/>
      <c r="B12" s="258">
        <v>-0.6</v>
      </c>
    </row>
    <row r="13" spans="1:2" x14ac:dyDescent="0.25">
      <c r="A13" s="373"/>
      <c r="B13" s="258">
        <v>-0.7</v>
      </c>
    </row>
    <row r="14" spans="1:2" x14ac:dyDescent="0.25">
      <c r="B14" s="94"/>
    </row>
    <row r="16" spans="1:2" x14ac:dyDescent="0.25">
      <c r="A16" s="374" t="s">
        <v>136</v>
      </c>
      <c r="B16" s="258">
        <v>0.1</v>
      </c>
    </row>
    <row r="17" spans="1:22" x14ac:dyDescent="0.25">
      <c r="A17" s="374"/>
      <c r="B17" s="258">
        <v>0.2</v>
      </c>
    </row>
    <row r="18" spans="1:22" x14ac:dyDescent="0.25">
      <c r="A18" s="374"/>
      <c r="B18" s="258">
        <v>0.3</v>
      </c>
    </row>
    <row r="19" spans="1:22" x14ac:dyDescent="0.25">
      <c r="A19" s="374"/>
      <c r="B19" s="258">
        <v>0.4</v>
      </c>
    </row>
    <row r="20" spans="1:22" x14ac:dyDescent="0.25">
      <c r="A20" s="374"/>
      <c r="B20" s="258">
        <v>0.5</v>
      </c>
    </row>
    <row r="21" spans="1:22" x14ac:dyDescent="0.25">
      <c r="A21" s="374"/>
      <c r="B21" s="258">
        <v>0.75</v>
      </c>
    </row>
    <row r="22" spans="1:22" x14ac:dyDescent="0.25">
      <c r="A22" s="374"/>
      <c r="B22" s="258">
        <v>1</v>
      </c>
    </row>
    <row r="23" spans="1:22" x14ac:dyDescent="0.25">
      <c r="A23" s="374"/>
      <c r="B23" s="258">
        <v>1.25</v>
      </c>
    </row>
    <row r="24" spans="1:22" x14ac:dyDescent="0.25">
      <c r="A24" s="374"/>
      <c r="B24" s="258">
        <v>1.5</v>
      </c>
    </row>
    <row r="25" spans="1:22" x14ac:dyDescent="0.25">
      <c r="A25" s="374"/>
      <c r="B25" s="258">
        <v>1.75</v>
      </c>
    </row>
    <row r="26" spans="1:22" x14ac:dyDescent="0.25">
      <c r="A26" s="374"/>
      <c r="B26" s="258">
        <v>2</v>
      </c>
    </row>
    <row r="29" spans="1:22" x14ac:dyDescent="0.25">
      <c r="A29" s="95" t="s">
        <v>134</v>
      </c>
      <c r="B29" s="96"/>
    </row>
    <row r="30" spans="1:22" x14ac:dyDescent="0.25">
      <c r="A30" s="259" t="s">
        <v>77</v>
      </c>
      <c r="B30" s="97" t="b">
        <f>FALSE</f>
        <v>0</v>
      </c>
      <c r="C30" s="98" t="s">
        <v>78</v>
      </c>
      <c r="D30" s="99"/>
      <c r="E30" s="99"/>
      <c r="F30" s="99"/>
      <c r="G30" s="99"/>
      <c r="H30" s="99"/>
      <c r="I30" s="99"/>
      <c r="J30" s="99"/>
      <c r="K30" s="99"/>
      <c r="L30" s="326" t="s">
        <v>819</v>
      </c>
      <c r="M30" s="99"/>
      <c r="N30" s="99"/>
      <c r="O30" s="99"/>
      <c r="P30" s="99"/>
      <c r="Q30" s="99"/>
      <c r="R30" s="99"/>
      <c r="S30" s="99"/>
      <c r="T30" s="99"/>
      <c r="U30" s="99"/>
      <c r="V30" s="100"/>
    </row>
    <row r="31" spans="1:22" x14ac:dyDescent="0.25">
      <c r="A31" s="259" t="s">
        <v>79</v>
      </c>
      <c r="B31" s="97" t="b">
        <f>TRUE</f>
        <v>1</v>
      </c>
      <c r="C31" s="98" t="s">
        <v>80</v>
      </c>
      <c r="D31" s="99"/>
      <c r="E31" s="99"/>
      <c r="F31" s="99"/>
      <c r="G31" s="99"/>
      <c r="H31" s="99"/>
      <c r="I31" s="99"/>
      <c r="J31" s="99"/>
      <c r="K31" s="99"/>
      <c r="L31" s="326" t="s">
        <v>820</v>
      </c>
      <c r="M31" s="99"/>
      <c r="N31" s="99"/>
      <c r="O31" s="99"/>
      <c r="P31" s="99"/>
      <c r="Q31" s="99"/>
      <c r="R31" s="99"/>
      <c r="S31" s="99"/>
      <c r="T31" s="99"/>
      <c r="U31" s="99"/>
      <c r="V31" s="100"/>
    </row>
    <row r="34" spans="1:11" x14ac:dyDescent="0.25">
      <c r="A34" s="95" t="s">
        <v>81</v>
      </c>
      <c r="B34" s="96"/>
    </row>
    <row r="35" spans="1:11" x14ac:dyDescent="0.25">
      <c r="A35" s="259" t="s">
        <v>82</v>
      </c>
      <c r="B35" s="97" t="b">
        <f>TRUE</f>
        <v>1</v>
      </c>
    </row>
    <row r="36" spans="1:11" x14ac:dyDescent="0.25">
      <c r="A36" s="259" t="s">
        <v>83</v>
      </c>
      <c r="B36" s="97" t="b">
        <f>FALSE</f>
        <v>0</v>
      </c>
    </row>
    <row r="37" spans="1:11" x14ac:dyDescent="0.25">
      <c r="A37" s="332" t="s">
        <v>823</v>
      </c>
    </row>
    <row r="38" spans="1:11" x14ac:dyDescent="0.25">
      <c r="A38" s="173" t="str">
        <f>CONCATENATE("Version ",'Change Log'!$B$3," – © 2015-",YEAR('Change Log'!$A$3),", William W. Davis, MSPM, PMP")</f>
        <v>Version 3.0.1 – © 2015-2020, William W. Davis, MSPM, PMP</v>
      </c>
    </row>
    <row r="39" spans="1:11" x14ac:dyDescent="0.25">
      <c r="A39" s="370" t="s">
        <v>131</v>
      </c>
      <c r="B39" s="370"/>
      <c r="C39" s="370"/>
      <c r="D39" s="370"/>
      <c r="E39" s="370"/>
      <c r="F39" s="370"/>
      <c r="G39" s="370"/>
      <c r="H39" s="370"/>
      <c r="I39" s="370"/>
      <c r="J39" s="370"/>
    </row>
    <row r="40" spans="1:11" x14ac:dyDescent="0.25">
      <c r="A40" s="370" t="s">
        <v>130</v>
      </c>
      <c r="B40" s="370"/>
      <c r="C40" s="370"/>
      <c r="D40" s="370"/>
      <c r="E40" s="370"/>
      <c r="F40" s="370"/>
      <c r="G40" s="370"/>
      <c r="H40" s="370"/>
      <c r="I40" s="370"/>
      <c r="J40" s="370"/>
    </row>
    <row r="41" spans="1:11" x14ac:dyDescent="0.25">
      <c r="A41" s="370" t="s">
        <v>90</v>
      </c>
      <c r="B41" s="370"/>
      <c r="C41" s="370"/>
      <c r="D41" s="370"/>
      <c r="E41" s="370"/>
      <c r="F41" s="370"/>
      <c r="G41" s="370"/>
      <c r="H41" s="370"/>
      <c r="I41" s="370"/>
      <c r="J41" s="370"/>
    </row>
    <row r="42" spans="1:11" x14ac:dyDescent="0.25">
      <c r="A42" s="370" t="s">
        <v>143</v>
      </c>
      <c r="B42" s="370"/>
      <c r="C42" s="370"/>
      <c r="D42" s="370"/>
      <c r="E42" s="370"/>
      <c r="F42" s="370"/>
      <c r="G42" s="370"/>
      <c r="H42" s="370"/>
      <c r="I42" s="370"/>
      <c r="J42" s="370"/>
    </row>
    <row r="43" spans="1:11" x14ac:dyDescent="0.25">
      <c r="A43" s="370" t="s">
        <v>749</v>
      </c>
      <c r="B43" s="370"/>
      <c r="C43" s="370"/>
      <c r="D43" s="370"/>
      <c r="E43" s="370"/>
      <c r="F43" s="370"/>
      <c r="G43" s="370"/>
      <c r="H43" s="370"/>
      <c r="I43" s="370"/>
      <c r="J43" s="370"/>
      <c r="K43" s="370"/>
    </row>
    <row r="44" spans="1:11" x14ac:dyDescent="0.25">
      <c r="A44" s="175" t="s">
        <v>144</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145</v>
      </c>
      <c r="B46" s="17"/>
      <c r="C46" s="17"/>
      <c r="D46" s="17"/>
      <c r="E46" s="17"/>
      <c r="F46" s="18"/>
      <c r="G46" s="17"/>
      <c r="H46" s="17"/>
      <c r="I46" s="17"/>
      <c r="J46" s="17"/>
    </row>
    <row r="47" spans="1:11" x14ac:dyDescent="0.25">
      <c r="A47" s="175" t="s">
        <v>146</v>
      </c>
      <c r="B47" s="17"/>
      <c r="C47" s="17"/>
      <c r="D47" s="17"/>
      <c r="E47" s="17"/>
      <c r="F47" s="18"/>
      <c r="G47" s="17"/>
      <c r="H47" s="17"/>
      <c r="I47" s="17"/>
      <c r="J47" s="17"/>
    </row>
    <row r="48" spans="1:11" x14ac:dyDescent="0.25">
      <c r="A48" s="175" t="s">
        <v>684</v>
      </c>
      <c r="B48" s="17"/>
      <c r="C48" s="17"/>
      <c r="D48" s="17"/>
      <c r="E48" s="17"/>
      <c r="F48" s="18"/>
      <c r="G48" s="17"/>
      <c r="H48" s="17"/>
      <c r="I48" s="17"/>
      <c r="J48" s="17"/>
    </row>
    <row r="49" spans="1:10" x14ac:dyDescent="0.25">
      <c r="A49" s="175" t="s">
        <v>685</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686</v>
      </c>
      <c r="B51" s="17"/>
      <c r="C51" s="17"/>
      <c r="D51" s="17"/>
      <c r="E51" s="17"/>
      <c r="F51" s="18"/>
      <c r="G51" s="17"/>
      <c r="H51" s="17"/>
      <c r="I51" s="17"/>
      <c r="J51" s="17"/>
    </row>
    <row r="52" spans="1:10" x14ac:dyDescent="0.25">
      <c r="A52" s="175" t="s">
        <v>87</v>
      </c>
    </row>
    <row r="53" spans="1:10" x14ac:dyDescent="0.25">
      <c r="A53" s="369" t="s">
        <v>719</v>
      </c>
      <c r="B53" s="369"/>
      <c r="C53" s="369"/>
      <c r="D53" s="369"/>
      <c r="E53" s="369"/>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1" t="s">
        <v>736</v>
      </c>
    </row>
    <row r="3" spans="1:5" x14ac:dyDescent="0.25">
      <c r="E3" s="252" t="s">
        <v>721</v>
      </c>
    </row>
    <row r="4" spans="1:5" ht="15.75" x14ac:dyDescent="0.25">
      <c r="E4" s="252" t="s">
        <v>722</v>
      </c>
    </row>
    <row r="5" spans="1:5" x14ac:dyDescent="0.25">
      <c r="E5" s="252"/>
    </row>
    <row r="6" spans="1:5" x14ac:dyDescent="0.25">
      <c r="E6" s="252" t="s">
        <v>723</v>
      </c>
    </row>
    <row r="7" spans="1:5" x14ac:dyDescent="0.25">
      <c r="E7" s="252" t="s">
        <v>724</v>
      </c>
    </row>
    <row r="8" spans="1:5" x14ac:dyDescent="0.25">
      <c r="E8" s="252" t="s">
        <v>725</v>
      </c>
    </row>
    <row r="9" spans="1:5" x14ac:dyDescent="0.25">
      <c r="E9" s="252" t="s">
        <v>726</v>
      </c>
    </row>
    <row r="10" spans="1:5" x14ac:dyDescent="0.25">
      <c r="E10" s="252"/>
    </row>
    <row r="11" spans="1:5" x14ac:dyDescent="0.25">
      <c r="E11" s="252" t="s">
        <v>727</v>
      </c>
    </row>
    <row r="12" spans="1:5" x14ac:dyDescent="0.25">
      <c r="E12" s="252" t="s">
        <v>728</v>
      </c>
    </row>
    <row r="13" spans="1:5" x14ac:dyDescent="0.25">
      <c r="E13" s="252" t="s">
        <v>729</v>
      </c>
    </row>
    <row r="14" spans="1:5" x14ac:dyDescent="0.25">
      <c r="E14" s="252" t="s">
        <v>730</v>
      </c>
    </row>
    <row r="15" spans="1:5" x14ac:dyDescent="0.25">
      <c r="E15" s="253" t="s">
        <v>731</v>
      </c>
    </row>
    <row r="16" spans="1:5" x14ac:dyDescent="0.25">
      <c r="E16" s="252"/>
    </row>
    <row r="17" spans="1:7" x14ac:dyDescent="0.25">
      <c r="E17" s="339" t="s">
        <v>732</v>
      </c>
      <c r="F17" s="339"/>
      <c r="G17" s="339"/>
    </row>
    <row r="18" spans="1:7" x14ac:dyDescent="0.25">
      <c r="E18" s="252" t="s">
        <v>733</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4" t="s">
        <v>737</v>
      </c>
    </row>
    <row r="31" spans="1:7" x14ac:dyDescent="0.25">
      <c r="A31" s="255" t="s">
        <v>734</v>
      </c>
    </row>
    <row r="32" spans="1:7" x14ac:dyDescent="0.25">
      <c r="A32" s="255" t="s">
        <v>735</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10"/>
  <sheetViews>
    <sheetView showGridLines="0" workbookViewId="0">
      <selection activeCell="A3" sqref="A3"/>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7" t="s">
        <v>741</v>
      </c>
    </row>
    <row r="2" spans="1:3" x14ac:dyDescent="0.25">
      <c r="A2" s="12" t="s">
        <v>21</v>
      </c>
      <c r="B2" s="13" t="s">
        <v>22</v>
      </c>
      <c r="C2" s="11" t="s">
        <v>23</v>
      </c>
    </row>
    <row r="3" spans="1:3" x14ac:dyDescent="0.25">
      <c r="A3" s="266">
        <v>44056</v>
      </c>
      <c r="B3" s="267" t="s">
        <v>835</v>
      </c>
      <c r="C3" s="268" t="s">
        <v>836</v>
      </c>
    </row>
    <row r="4" spans="1:3" x14ac:dyDescent="0.25">
      <c r="A4" s="266">
        <v>43955</v>
      </c>
      <c r="B4" s="267" t="s">
        <v>827</v>
      </c>
      <c r="C4" s="268" t="s">
        <v>828</v>
      </c>
    </row>
    <row r="5" spans="1:3" x14ac:dyDescent="0.25">
      <c r="A5" s="180">
        <v>43944</v>
      </c>
      <c r="B5" s="181" t="s">
        <v>750</v>
      </c>
      <c r="C5" s="182" t="s">
        <v>751</v>
      </c>
    </row>
    <row r="6" spans="1:3" x14ac:dyDescent="0.25">
      <c r="A6" s="180">
        <v>43876</v>
      </c>
      <c r="B6" s="181" t="s">
        <v>740</v>
      </c>
      <c r="C6" s="182" t="s">
        <v>748</v>
      </c>
    </row>
    <row r="7" spans="1:3" x14ac:dyDescent="0.25">
      <c r="A7" s="180">
        <v>43659</v>
      </c>
      <c r="B7" s="181" t="s">
        <v>738</v>
      </c>
      <c r="C7" s="182" t="s">
        <v>739</v>
      </c>
    </row>
    <row r="8" spans="1:3" x14ac:dyDescent="0.25">
      <c r="A8" s="171">
        <v>43543</v>
      </c>
      <c r="B8" s="172" t="s">
        <v>141</v>
      </c>
      <c r="C8" s="41" t="s">
        <v>142</v>
      </c>
    </row>
    <row r="9" spans="1:3" x14ac:dyDescent="0.25">
      <c r="A9" s="171">
        <v>43365</v>
      </c>
      <c r="B9" s="172" t="s">
        <v>139</v>
      </c>
      <c r="C9" s="41" t="s">
        <v>140</v>
      </c>
    </row>
    <row r="10" spans="1:3" x14ac:dyDescent="0.25">
      <c r="A10" s="171">
        <v>42795</v>
      </c>
      <c r="B10" s="172" t="s">
        <v>133</v>
      </c>
      <c r="C10" s="41" t="s">
        <v>137</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0"/>
  </cols>
  <sheetData>
    <row r="1" spans="1:1" x14ac:dyDescent="0.25">
      <c r="A1" s="248" t="s">
        <v>152</v>
      </c>
    </row>
    <row r="2" spans="1:1" x14ac:dyDescent="0.25">
      <c r="A2" s="248" t="s">
        <v>153</v>
      </c>
    </row>
    <row r="3" spans="1:1" x14ac:dyDescent="0.25">
      <c r="A3" s="248"/>
    </row>
    <row r="4" spans="1:1" x14ac:dyDescent="0.25">
      <c r="A4" s="248" t="s">
        <v>154</v>
      </c>
    </row>
    <row r="5" spans="1:1" x14ac:dyDescent="0.25">
      <c r="A5" s="248" t="s">
        <v>155</v>
      </c>
    </row>
    <row r="6" spans="1:1" x14ac:dyDescent="0.25">
      <c r="A6" s="248" t="s">
        <v>156</v>
      </c>
    </row>
    <row r="7" spans="1:1" x14ac:dyDescent="0.25">
      <c r="A7" s="248"/>
    </row>
    <row r="8" spans="1:1" x14ac:dyDescent="0.25">
      <c r="A8" s="248" t="s">
        <v>157</v>
      </c>
    </row>
    <row r="9" spans="1:1" x14ac:dyDescent="0.25">
      <c r="A9" s="248"/>
    </row>
    <row r="10" spans="1:1" x14ac:dyDescent="0.25">
      <c r="A10" s="248" t="s">
        <v>158</v>
      </c>
    </row>
    <row r="11" spans="1:1" x14ac:dyDescent="0.25">
      <c r="A11" s="248" t="s">
        <v>159</v>
      </c>
    </row>
    <row r="12" spans="1:1" x14ac:dyDescent="0.25">
      <c r="A12" s="248"/>
    </row>
    <row r="13" spans="1:1" x14ac:dyDescent="0.25">
      <c r="A13" s="248" t="s">
        <v>160</v>
      </c>
    </row>
    <row r="14" spans="1:1" x14ac:dyDescent="0.25">
      <c r="A14" s="248" t="s">
        <v>161</v>
      </c>
    </row>
    <row r="15" spans="1:1" x14ac:dyDescent="0.25">
      <c r="A15" s="248" t="s">
        <v>162</v>
      </c>
    </row>
    <row r="16" spans="1:1" x14ac:dyDescent="0.25">
      <c r="A16" s="248" t="s">
        <v>163</v>
      </c>
    </row>
    <row r="17" spans="1:1" x14ac:dyDescent="0.25">
      <c r="A17" s="248" t="s">
        <v>164</v>
      </c>
    </row>
    <row r="18" spans="1:1" x14ac:dyDescent="0.25">
      <c r="A18" s="248" t="s">
        <v>165</v>
      </c>
    </row>
    <row r="19" spans="1:1" x14ac:dyDescent="0.25">
      <c r="A19" s="248" t="s">
        <v>166</v>
      </c>
    </row>
    <row r="20" spans="1:1" x14ac:dyDescent="0.25">
      <c r="A20" s="248" t="s">
        <v>167</v>
      </c>
    </row>
    <row r="21" spans="1:1" x14ac:dyDescent="0.25">
      <c r="A21" s="248"/>
    </row>
    <row r="22" spans="1:1" x14ac:dyDescent="0.25">
      <c r="A22" s="248" t="s">
        <v>168</v>
      </c>
    </row>
    <row r="23" spans="1:1" x14ac:dyDescent="0.25">
      <c r="A23" s="248" t="s">
        <v>169</v>
      </c>
    </row>
    <row r="24" spans="1:1" x14ac:dyDescent="0.25">
      <c r="A24" s="248" t="s">
        <v>170</v>
      </c>
    </row>
    <row r="25" spans="1:1" x14ac:dyDescent="0.25">
      <c r="A25" s="248" t="s">
        <v>171</v>
      </c>
    </row>
    <row r="26" spans="1:1" x14ac:dyDescent="0.25">
      <c r="A26" s="248" t="s">
        <v>172</v>
      </c>
    </row>
    <row r="27" spans="1:1" x14ac:dyDescent="0.25">
      <c r="A27" s="248" t="s">
        <v>173</v>
      </c>
    </row>
    <row r="28" spans="1:1" x14ac:dyDescent="0.25">
      <c r="A28" s="248"/>
    </row>
    <row r="29" spans="1:1" x14ac:dyDescent="0.25">
      <c r="A29" s="248" t="s">
        <v>174</v>
      </c>
    </row>
    <row r="30" spans="1:1" x14ac:dyDescent="0.25">
      <c r="A30" s="248" t="s">
        <v>175</v>
      </c>
    </row>
    <row r="31" spans="1:1" x14ac:dyDescent="0.25">
      <c r="A31" s="248" t="s">
        <v>176</v>
      </c>
    </row>
    <row r="32" spans="1:1" x14ac:dyDescent="0.25">
      <c r="A32" s="248" t="s">
        <v>177</v>
      </c>
    </row>
    <row r="33" spans="1:1" x14ac:dyDescent="0.25">
      <c r="A33" s="248"/>
    </row>
    <row r="34" spans="1:1" x14ac:dyDescent="0.25">
      <c r="A34" s="248" t="s">
        <v>178</v>
      </c>
    </row>
    <row r="35" spans="1:1" x14ac:dyDescent="0.25">
      <c r="A35" s="248" t="s">
        <v>179</v>
      </c>
    </row>
    <row r="36" spans="1:1" x14ac:dyDescent="0.25">
      <c r="A36" s="248" t="s">
        <v>180</v>
      </c>
    </row>
    <row r="37" spans="1:1" x14ac:dyDescent="0.25">
      <c r="A37" s="248" t="s">
        <v>181</v>
      </c>
    </row>
    <row r="38" spans="1:1" x14ac:dyDescent="0.25">
      <c r="A38" s="248" t="s">
        <v>182</v>
      </c>
    </row>
    <row r="39" spans="1:1" x14ac:dyDescent="0.25">
      <c r="A39" s="248"/>
    </row>
    <row r="40" spans="1:1" x14ac:dyDescent="0.25">
      <c r="A40" s="248" t="s">
        <v>183</v>
      </c>
    </row>
    <row r="41" spans="1:1" x14ac:dyDescent="0.25">
      <c r="A41" s="248" t="s">
        <v>184</v>
      </c>
    </row>
    <row r="42" spans="1:1" x14ac:dyDescent="0.25">
      <c r="A42" s="248" t="s">
        <v>185</v>
      </c>
    </row>
    <row r="43" spans="1:1" x14ac:dyDescent="0.25">
      <c r="A43" s="248"/>
    </row>
    <row r="44" spans="1:1" x14ac:dyDescent="0.25">
      <c r="A44" s="248" t="s">
        <v>186</v>
      </c>
    </row>
    <row r="45" spans="1:1" x14ac:dyDescent="0.25">
      <c r="A45" s="248" t="s">
        <v>187</v>
      </c>
    </row>
    <row r="46" spans="1:1" x14ac:dyDescent="0.25">
      <c r="A46" s="248" t="s">
        <v>188</v>
      </c>
    </row>
    <row r="47" spans="1:1" x14ac:dyDescent="0.25">
      <c r="A47" s="248" t="s">
        <v>189</v>
      </c>
    </row>
    <row r="48" spans="1:1" x14ac:dyDescent="0.25">
      <c r="A48" s="248" t="s">
        <v>190</v>
      </c>
    </row>
    <row r="49" spans="1:1" x14ac:dyDescent="0.25">
      <c r="A49" s="248"/>
    </row>
    <row r="50" spans="1:1" x14ac:dyDescent="0.25">
      <c r="A50" s="248" t="s">
        <v>191</v>
      </c>
    </row>
    <row r="51" spans="1:1" x14ac:dyDescent="0.25">
      <c r="A51" s="248" t="s">
        <v>192</v>
      </c>
    </row>
    <row r="52" spans="1:1" x14ac:dyDescent="0.25">
      <c r="A52" s="248" t="s">
        <v>193</v>
      </c>
    </row>
    <row r="53" spans="1:1" x14ac:dyDescent="0.25">
      <c r="A53" s="248" t="s">
        <v>194</v>
      </c>
    </row>
    <row r="54" spans="1:1" x14ac:dyDescent="0.25">
      <c r="A54" s="248" t="s">
        <v>195</v>
      </c>
    </row>
    <row r="55" spans="1:1" x14ac:dyDescent="0.25">
      <c r="A55" s="248" t="s">
        <v>196</v>
      </c>
    </row>
    <row r="56" spans="1:1" x14ac:dyDescent="0.25">
      <c r="A56" s="248" t="s">
        <v>197</v>
      </c>
    </row>
    <row r="57" spans="1:1" x14ac:dyDescent="0.25">
      <c r="A57" s="248" t="s">
        <v>198</v>
      </c>
    </row>
    <row r="58" spans="1:1" x14ac:dyDescent="0.25">
      <c r="A58" s="248" t="s">
        <v>199</v>
      </c>
    </row>
    <row r="59" spans="1:1" x14ac:dyDescent="0.25">
      <c r="A59" s="248" t="s">
        <v>200</v>
      </c>
    </row>
    <row r="60" spans="1:1" x14ac:dyDescent="0.25">
      <c r="A60" s="248"/>
    </row>
    <row r="61" spans="1:1" x14ac:dyDescent="0.25">
      <c r="A61" s="248" t="s">
        <v>201</v>
      </c>
    </row>
    <row r="62" spans="1:1" x14ac:dyDescent="0.25">
      <c r="A62" s="248" t="s">
        <v>202</v>
      </c>
    </row>
    <row r="63" spans="1:1" x14ac:dyDescent="0.25">
      <c r="A63" s="248" t="s">
        <v>203</v>
      </c>
    </row>
    <row r="64" spans="1:1" x14ac:dyDescent="0.25">
      <c r="A64" s="248" t="s">
        <v>204</v>
      </c>
    </row>
    <row r="65" spans="1:1" x14ac:dyDescent="0.25">
      <c r="A65" s="248" t="s">
        <v>205</v>
      </c>
    </row>
    <row r="66" spans="1:1" x14ac:dyDescent="0.25">
      <c r="A66" s="248" t="s">
        <v>206</v>
      </c>
    </row>
    <row r="67" spans="1:1" x14ac:dyDescent="0.25">
      <c r="A67" s="248"/>
    </row>
    <row r="68" spans="1:1" x14ac:dyDescent="0.25">
      <c r="A68" s="248" t="s">
        <v>207</v>
      </c>
    </row>
    <row r="69" spans="1:1" x14ac:dyDescent="0.25">
      <c r="A69" s="248" t="s">
        <v>208</v>
      </c>
    </row>
    <row r="70" spans="1:1" x14ac:dyDescent="0.25">
      <c r="A70" s="248"/>
    </row>
    <row r="71" spans="1:1" x14ac:dyDescent="0.25">
      <c r="A71" s="248" t="s">
        <v>209</v>
      </c>
    </row>
    <row r="72" spans="1:1" x14ac:dyDescent="0.25">
      <c r="A72" s="248"/>
    </row>
    <row r="73" spans="1:1" x14ac:dyDescent="0.25">
      <c r="A73" s="248" t="s">
        <v>210</v>
      </c>
    </row>
    <row r="74" spans="1:1" x14ac:dyDescent="0.25">
      <c r="A74" s="248"/>
    </row>
    <row r="75" spans="1:1" x14ac:dyDescent="0.25">
      <c r="A75" s="248" t="s">
        <v>211</v>
      </c>
    </row>
    <row r="76" spans="1:1" x14ac:dyDescent="0.25">
      <c r="A76" s="248"/>
    </row>
    <row r="77" spans="1:1" x14ac:dyDescent="0.25">
      <c r="A77" s="248" t="s">
        <v>212</v>
      </c>
    </row>
    <row r="78" spans="1:1" x14ac:dyDescent="0.25">
      <c r="A78" s="248" t="s">
        <v>213</v>
      </c>
    </row>
    <row r="79" spans="1:1" x14ac:dyDescent="0.25">
      <c r="A79" s="248"/>
    </row>
    <row r="80" spans="1:1" x14ac:dyDescent="0.25">
      <c r="A80" s="248" t="s">
        <v>214</v>
      </c>
    </row>
    <row r="81" spans="1:1" x14ac:dyDescent="0.25">
      <c r="A81" s="248" t="s">
        <v>215</v>
      </c>
    </row>
    <row r="82" spans="1:1" x14ac:dyDescent="0.25">
      <c r="A82" s="248" t="s">
        <v>216</v>
      </c>
    </row>
    <row r="83" spans="1:1" x14ac:dyDescent="0.25">
      <c r="A83" s="248"/>
    </row>
    <row r="84" spans="1:1" x14ac:dyDescent="0.25">
      <c r="A84" s="248" t="s">
        <v>217</v>
      </c>
    </row>
    <row r="85" spans="1:1" x14ac:dyDescent="0.25">
      <c r="A85" s="248" t="s">
        <v>218</v>
      </c>
    </row>
    <row r="86" spans="1:1" x14ac:dyDescent="0.25">
      <c r="A86" s="248" t="s">
        <v>219</v>
      </c>
    </row>
    <row r="87" spans="1:1" x14ac:dyDescent="0.25">
      <c r="A87" s="248" t="s">
        <v>220</v>
      </c>
    </row>
    <row r="88" spans="1:1" x14ac:dyDescent="0.25">
      <c r="A88" s="248"/>
    </row>
    <row r="89" spans="1:1" x14ac:dyDescent="0.25">
      <c r="A89" s="248" t="s">
        <v>221</v>
      </c>
    </row>
    <row r="90" spans="1:1" x14ac:dyDescent="0.25">
      <c r="A90" s="248" t="s">
        <v>222</v>
      </c>
    </row>
    <row r="91" spans="1:1" x14ac:dyDescent="0.25">
      <c r="A91" s="248"/>
    </row>
    <row r="92" spans="1:1" x14ac:dyDescent="0.25">
      <c r="A92" s="248" t="s">
        <v>223</v>
      </c>
    </row>
    <row r="93" spans="1:1" x14ac:dyDescent="0.25">
      <c r="A93" s="248" t="s">
        <v>224</v>
      </c>
    </row>
    <row r="94" spans="1:1" x14ac:dyDescent="0.25">
      <c r="A94" s="248" t="s">
        <v>225</v>
      </c>
    </row>
    <row r="95" spans="1:1" x14ac:dyDescent="0.25">
      <c r="A95" s="248" t="s">
        <v>226</v>
      </c>
    </row>
    <row r="96" spans="1:1" x14ac:dyDescent="0.25">
      <c r="A96" s="248" t="s">
        <v>227</v>
      </c>
    </row>
    <row r="97" spans="1:1" x14ac:dyDescent="0.25">
      <c r="A97" s="248" t="s">
        <v>228</v>
      </c>
    </row>
    <row r="98" spans="1:1" x14ac:dyDescent="0.25">
      <c r="A98" s="248"/>
    </row>
    <row r="99" spans="1:1" x14ac:dyDescent="0.25">
      <c r="A99" s="248" t="s">
        <v>229</v>
      </c>
    </row>
    <row r="100" spans="1:1" x14ac:dyDescent="0.25">
      <c r="A100" s="248" t="s">
        <v>230</v>
      </c>
    </row>
    <row r="101" spans="1:1" x14ac:dyDescent="0.25">
      <c r="A101" s="248" t="s">
        <v>231</v>
      </c>
    </row>
    <row r="102" spans="1:1" x14ac:dyDescent="0.25">
      <c r="A102" s="248"/>
    </row>
    <row r="103" spans="1:1" x14ac:dyDescent="0.25">
      <c r="A103" s="248" t="s">
        <v>232</v>
      </c>
    </row>
    <row r="104" spans="1:1" x14ac:dyDescent="0.25">
      <c r="A104" s="248" t="s">
        <v>233</v>
      </c>
    </row>
    <row r="105" spans="1:1" x14ac:dyDescent="0.25">
      <c r="A105" s="248" t="s">
        <v>234</v>
      </c>
    </row>
    <row r="106" spans="1:1" x14ac:dyDescent="0.25">
      <c r="A106" s="248" t="s">
        <v>235</v>
      </c>
    </row>
    <row r="107" spans="1:1" x14ac:dyDescent="0.25">
      <c r="A107" s="248" t="s">
        <v>236</v>
      </c>
    </row>
    <row r="108" spans="1:1" x14ac:dyDescent="0.25">
      <c r="A108" s="248" t="s">
        <v>237</v>
      </c>
    </row>
    <row r="109" spans="1:1" x14ac:dyDescent="0.25">
      <c r="A109" s="248" t="s">
        <v>238</v>
      </c>
    </row>
    <row r="110" spans="1:1" x14ac:dyDescent="0.25">
      <c r="A110" s="248" t="s">
        <v>239</v>
      </c>
    </row>
    <row r="111" spans="1:1" x14ac:dyDescent="0.25">
      <c r="A111" s="248"/>
    </row>
    <row r="112" spans="1:1" x14ac:dyDescent="0.25">
      <c r="A112" s="248" t="s">
        <v>240</v>
      </c>
    </row>
    <row r="113" spans="1:1" x14ac:dyDescent="0.25">
      <c r="A113" s="248"/>
    </row>
    <row r="114" spans="1:1" x14ac:dyDescent="0.25">
      <c r="A114" s="248" t="s">
        <v>241</v>
      </c>
    </row>
    <row r="115" spans="1:1" x14ac:dyDescent="0.25">
      <c r="A115" s="248" t="s">
        <v>242</v>
      </c>
    </row>
    <row r="116" spans="1:1" x14ac:dyDescent="0.25">
      <c r="A116" s="248" t="s">
        <v>243</v>
      </c>
    </row>
    <row r="117" spans="1:1" x14ac:dyDescent="0.25">
      <c r="A117" s="248"/>
    </row>
    <row r="118" spans="1:1" x14ac:dyDescent="0.25">
      <c r="A118" s="248" t="s">
        <v>244</v>
      </c>
    </row>
    <row r="119" spans="1:1" x14ac:dyDescent="0.25">
      <c r="A119" s="248" t="s">
        <v>245</v>
      </c>
    </row>
    <row r="120" spans="1:1" x14ac:dyDescent="0.25">
      <c r="A120" s="248" t="s">
        <v>246</v>
      </c>
    </row>
    <row r="121" spans="1:1" x14ac:dyDescent="0.25">
      <c r="A121" s="248" t="s">
        <v>247</v>
      </c>
    </row>
    <row r="122" spans="1:1" x14ac:dyDescent="0.25">
      <c r="A122" s="248"/>
    </row>
    <row r="123" spans="1:1" x14ac:dyDescent="0.25">
      <c r="A123" s="248" t="s">
        <v>248</v>
      </c>
    </row>
    <row r="124" spans="1:1" x14ac:dyDescent="0.25">
      <c r="A124" s="248" t="s">
        <v>249</v>
      </c>
    </row>
    <row r="125" spans="1:1" x14ac:dyDescent="0.25">
      <c r="A125" s="248" t="s">
        <v>250</v>
      </c>
    </row>
    <row r="126" spans="1:1" x14ac:dyDescent="0.25">
      <c r="A126" s="248" t="s">
        <v>251</v>
      </c>
    </row>
    <row r="127" spans="1:1" x14ac:dyDescent="0.25">
      <c r="A127" s="248" t="s">
        <v>252</v>
      </c>
    </row>
    <row r="128" spans="1:1" x14ac:dyDescent="0.25">
      <c r="A128" s="248" t="s">
        <v>253</v>
      </c>
    </row>
    <row r="129" spans="1:1" x14ac:dyDescent="0.25">
      <c r="A129" s="248" t="s">
        <v>254</v>
      </c>
    </row>
    <row r="130" spans="1:1" x14ac:dyDescent="0.25">
      <c r="A130" s="248" t="s">
        <v>255</v>
      </c>
    </row>
    <row r="131" spans="1:1" x14ac:dyDescent="0.25">
      <c r="A131" s="248" t="s">
        <v>256</v>
      </c>
    </row>
    <row r="132" spans="1:1" x14ac:dyDescent="0.25">
      <c r="A132" s="248" t="s">
        <v>257</v>
      </c>
    </row>
    <row r="133" spans="1:1" x14ac:dyDescent="0.25">
      <c r="A133" s="248"/>
    </row>
    <row r="134" spans="1:1" x14ac:dyDescent="0.25">
      <c r="A134" s="248" t="s">
        <v>258</v>
      </c>
    </row>
    <row r="135" spans="1:1" x14ac:dyDescent="0.25">
      <c r="A135" s="248" t="s">
        <v>259</v>
      </c>
    </row>
    <row r="136" spans="1:1" x14ac:dyDescent="0.25">
      <c r="A136" s="248" t="s">
        <v>260</v>
      </c>
    </row>
    <row r="137" spans="1:1" x14ac:dyDescent="0.25">
      <c r="A137" s="248" t="s">
        <v>261</v>
      </c>
    </row>
    <row r="138" spans="1:1" x14ac:dyDescent="0.25">
      <c r="A138" s="248" t="s">
        <v>262</v>
      </c>
    </row>
    <row r="139" spans="1:1" x14ac:dyDescent="0.25">
      <c r="A139" s="248" t="s">
        <v>263</v>
      </c>
    </row>
    <row r="140" spans="1:1" x14ac:dyDescent="0.25">
      <c r="A140" s="248" t="s">
        <v>264</v>
      </c>
    </row>
    <row r="141" spans="1:1" x14ac:dyDescent="0.25">
      <c r="A141" s="248" t="s">
        <v>265</v>
      </c>
    </row>
    <row r="142" spans="1:1" x14ac:dyDescent="0.25">
      <c r="A142" s="248" t="s">
        <v>266</v>
      </c>
    </row>
    <row r="143" spans="1:1" x14ac:dyDescent="0.25">
      <c r="A143" s="248" t="s">
        <v>267</v>
      </c>
    </row>
    <row r="144" spans="1:1" x14ac:dyDescent="0.25">
      <c r="A144" s="248" t="s">
        <v>268</v>
      </c>
    </row>
    <row r="145" spans="1:1" x14ac:dyDescent="0.25">
      <c r="A145" s="248" t="s">
        <v>269</v>
      </c>
    </row>
    <row r="146" spans="1:1" x14ac:dyDescent="0.25">
      <c r="A146" s="248"/>
    </row>
    <row r="147" spans="1:1" x14ac:dyDescent="0.25">
      <c r="A147" s="248" t="s">
        <v>270</v>
      </c>
    </row>
    <row r="148" spans="1:1" x14ac:dyDescent="0.25">
      <c r="A148" s="248" t="s">
        <v>271</v>
      </c>
    </row>
    <row r="149" spans="1:1" x14ac:dyDescent="0.25">
      <c r="A149" s="248" t="s">
        <v>272</v>
      </c>
    </row>
    <row r="150" spans="1:1" x14ac:dyDescent="0.25">
      <c r="A150" s="248"/>
    </row>
    <row r="151" spans="1:1" x14ac:dyDescent="0.25">
      <c r="A151" s="248" t="s">
        <v>273</v>
      </c>
    </row>
    <row r="152" spans="1:1" x14ac:dyDescent="0.25">
      <c r="A152" s="248" t="s">
        <v>274</v>
      </c>
    </row>
    <row r="153" spans="1:1" x14ac:dyDescent="0.25">
      <c r="A153" s="248"/>
    </row>
    <row r="154" spans="1:1" x14ac:dyDescent="0.25">
      <c r="A154" s="248" t="s">
        <v>275</v>
      </c>
    </row>
    <row r="155" spans="1:1" x14ac:dyDescent="0.25">
      <c r="A155" s="248"/>
    </row>
    <row r="156" spans="1:1" x14ac:dyDescent="0.25">
      <c r="A156" s="248" t="s">
        <v>276</v>
      </c>
    </row>
    <row r="157" spans="1:1" x14ac:dyDescent="0.25">
      <c r="A157" s="248" t="s">
        <v>277</v>
      </c>
    </row>
    <row r="158" spans="1:1" x14ac:dyDescent="0.25">
      <c r="A158" s="248" t="s">
        <v>278</v>
      </c>
    </row>
    <row r="159" spans="1:1" x14ac:dyDescent="0.25">
      <c r="A159" s="248" t="s">
        <v>279</v>
      </c>
    </row>
    <row r="160" spans="1:1" x14ac:dyDescent="0.25">
      <c r="A160" s="248" t="s">
        <v>280</v>
      </c>
    </row>
    <row r="161" spans="1:1" x14ac:dyDescent="0.25">
      <c r="A161" s="248" t="s">
        <v>281</v>
      </c>
    </row>
    <row r="162" spans="1:1" x14ac:dyDescent="0.25">
      <c r="A162" s="248" t="s">
        <v>282</v>
      </c>
    </row>
    <row r="163" spans="1:1" x14ac:dyDescent="0.25">
      <c r="A163" s="248"/>
    </row>
    <row r="164" spans="1:1" x14ac:dyDescent="0.25">
      <c r="A164" s="248" t="s">
        <v>283</v>
      </c>
    </row>
    <row r="165" spans="1:1" x14ac:dyDescent="0.25">
      <c r="A165" s="248" t="s">
        <v>284</v>
      </c>
    </row>
    <row r="166" spans="1:1" x14ac:dyDescent="0.25">
      <c r="A166" s="248" t="s">
        <v>285</v>
      </c>
    </row>
    <row r="167" spans="1:1" x14ac:dyDescent="0.25">
      <c r="A167" s="248" t="s">
        <v>286</v>
      </c>
    </row>
    <row r="168" spans="1:1" x14ac:dyDescent="0.25">
      <c r="A168" s="248" t="s">
        <v>287</v>
      </c>
    </row>
    <row r="169" spans="1:1" x14ac:dyDescent="0.25">
      <c r="A169" s="248" t="s">
        <v>288</v>
      </c>
    </row>
    <row r="170" spans="1:1" x14ac:dyDescent="0.25">
      <c r="A170" s="248" t="s">
        <v>289</v>
      </c>
    </row>
    <row r="171" spans="1:1" x14ac:dyDescent="0.25">
      <c r="A171" s="248" t="s">
        <v>290</v>
      </c>
    </row>
    <row r="172" spans="1:1" x14ac:dyDescent="0.25">
      <c r="A172" s="248" t="s">
        <v>291</v>
      </c>
    </row>
    <row r="173" spans="1:1" x14ac:dyDescent="0.25">
      <c r="A173" s="248" t="s">
        <v>292</v>
      </c>
    </row>
    <row r="174" spans="1:1" x14ac:dyDescent="0.25">
      <c r="A174" s="248"/>
    </row>
    <row r="175" spans="1:1" x14ac:dyDescent="0.25">
      <c r="A175" s="248" t="s">
        <v>293</v>
      </c>
    </row>
    <row r="176" spans="1:1" x14ac:dyDescent="0.25">
      <c r="A176" s="248" t="s">
        <v>294</v>
      </c>
    </row>
    <row r="177" spans="1:1" x14ac:dyDescent="0.25">
      <c r="A177" s="248" t="s">
        <v>295</v>
      </c>
    </row>
    <row r="178" spans="1:1" x14ac:dyDescent="0.25">
      <c r="A178" s="248"/>
    </row>
    <row r="179" spans="1:1" x14ac:dyDescent="0.25">
      <c r="A179" s="248" t="s">
        <v>296</v>
      </c>
    </row>
    <row r="180" spans="1:1" x14ac:dyDescent="0.25">
      <c r="A180" s="248"/>
    </row>
    <row r="181" spans="1:1" x14ac:dyDescent="0.25">
      <c r="A181" s="248" t="s">
        <v>297</v>
      </c>
    </row>
    <row r="182" spans="1:1" x14ac:dyDescent="0.25">
      <c r="A182" s="248" t="s">
        <v>298</v>
      </c>
    </row>
    <row r="183" spans="1:1" x14ac:dyDescent="0.25">
      <c r="A183" s="248" t="s">
        <v>299</v>
      </c>
    </row>
    <row r="184" spans="1:1" x14ac:dyDescent="0.25">
      <c r="A184" s="248" t="s">
        <v>300</v>
      </c>
    </row>
    <row r="185" spans="1:1" x14ac:dyDescent="0.25">
      <c r="A185" s="248" t="s">
        <v>301</v>
      </c>
    </row>
    <row r="186" spans="1:1" x14ac:dyDescent="0.25">
      <c r="A186" s="248"/>
    </row>
    <row r="187" spans="1:1" x14ac:dyDescent="0.25">
      <c r="A187" s="248" t="s">
        <v>302</v>
      </c>
    </row>
    <row r="188" spans="1:1" x14ac:dyDescent="0.25">
      <c r="A188" s="248" t="s">
        <v>303</v>
      </c>
    </row>
    <row r="189" spans="1:1" x14ac:dyDescent="0.25">
      <c r="A189" s="248" t="s">
        <v>304</v>
      </c>
    </row>
    <row r="190" spans="1:1" x14ac:dyDescent="0.25">
      <c r="A190" s="248" t="s">
        <v>305</v>
      </c>
    </row>
    <row r="191" spans="1:1" x14ac:dyDescent="0.25">
      <c r="A191" s="248" t="s">
        <v>306</v>
      </c>
    </row>
    <row r="192" spans="1:1" x14ac:dyDescent="0.25">
      <c r="A192" s="248" t="s">
        <v>307</v>
      </c>
    </row>
    <row r="193" spans="1:1" x14ac:dyDescent="0.25">
      <c r="A193" s="248" t="s">
        <v>308</v>
      </c>
    </row>
    <row r="194" spans="1:1" x14ac:dyDescent="0.25">
      <c r="A194" s="248"/>
    </row>
    <row r="195" spans="1:1" x14ac:dyDescent="0.25">
      <c r="A195" s="248" t="s">
        <v>309</v>
      </c>
    </row>
    <row r="196" spans="1:1" x14ac:dyDescent="0.25">
      <c r="A196" s="248"/>
    </row>
    <row r="197" spans="1:1" x14ac:dyDescent="0.25">
      <c r="A197" s="248" t="s">
        <v>310</v>
      </c>
    </row>
    <row r="198" spans="1:1" x14ac:dyDescent="0.25">
      <c r="A198" s="248" t="s">
        <v>311</v>
      </c>
    </row>
    <row r="199" spans="1:1" x14ac:dyDescent="0.25">
      <c r="A199" s="248" t="s">
        <v>312</v>
      </c>
    </row>
    <row r="200" spans="1:1" x14ac:dyDescent="0.25">
      <c r="A200" s="248" t="s">
        <v>313</v>
      </c>
    </row>
    <row r="201" spans="1:1" x14ac:dyDescent="0.25">
      <c r="A201" s="248" t="s">
        <v>314</v>
      </c>
    </row>
    <row r="202" spans="1:1" x14ac:dyDescent="0.25">
      <c r="A202" s="248" t="s">
        <v>315</v>
      </c>
    </row>
    <row r="203" spans="1:1" x14ac:dyDescent="0.25">
      <c r="A203" s="248" t="s">
        <v>316</v>
      </c>
    </row>
    <row r="204" spans="1:1" x14ac:dyDescent="0.25">
      <c r="A204" s="248"/>
    </row>
    <row r="205" spans="1:1" x14ac:dyDescent="0.25">
      <c r="A205" s="248" t="s">
        <v>317</v>
      </c>
    </row>
    <row r="206" spans="1:1" x14ac:dyDescent="0.25">
      <c r="A206" s="248" t="s">
        <v>318</v>
      </c>
    </row>
    <row r="207" spans="1:1" x14ac:dyDescent="0.25">
      <c r="A207" s="248"/>
    </row>
    <row r="208" spans="1:1" x14ac:dyDescent="0.25">
      <c r="A208" s="248" t="s">
        <v>319</v>
      </c>
    </row>
    <row r="209" spans="1:1" x14ac:dyDescent="0.25">
      <c r="A209" s="248"/>
    </row>
    <row r="210" spans="1:1" x14ac:dyDescent="0.25">
      <c r="A210" s="248" t="s">
        <v>320</v>
      </c>
    </row>
    <row r="211" spans="1:1" x14ac:dyDescent="0.25">
      <c r="A211" s="248" t="s">
        <v>321</v>
      </c>
    </row>
    <row r="212" spans="1:1" x14ac:dyDescent="0.25">
      <c r="A212" s="248" t="s">
        <v>322</v>
      </c>
    </row>
    <row r="213" spans="1:1" x14ac:dyDescent="0.25">
      <c r="A213" s="248"/>
    </row>
    <row r="214" spans="1:1" x14ac:dyDescent="0.25">
      <c r="A214" s="248" t="s">
        <v>323</v>
      </c>
    </row>
    <row r="215" spans="1:1" x14ac:dyDescent="0.25">
      <c r="A215" s="248" t="s">
        <v>324</v>
      </c>
    </row>
    <row r="216" spans="1:1" x14ac:dyDescent="0.25">
      <c r="A216" s="248"/>
    </row>
    <row r="217" spans="1:1" x14ac:dyDescent="0.25">
      <c r="A217" s="248" t="s">
        <v>325</v>
      </c>
    </row>
    <row r="218" spans="1:1" x14ac:dyDescent="0.25">
      <c r="A218" s="248" t="s">
        <v>326</v>
      </c>
    </row>
    <row r="219" spans="1:1" x14ac:dyDescent="0.25">
      <c r="A219" s="248" t="s">
        <v>327</v>
      </c>
    </row>
    <row r="220" spans="1:1" x14ac:dyDescent="0.25">
      <c r="A220" s="248" t="s">
        <v>328</v>
      </c>
    </row>
    <row r="221" spans="1:1" x14ac:dyDescent="0.25">
      <c r="A221" s="248"/>
    </row>
    <row r="222" spans="1:1" x14ac:dyDescent="0.25">
      <c r="A222" s="248" t="s">
        <v>329</v>
      </c>
    </row>
    <row r="223" spans="1:1" x14ac:dyDescent="0.25">
      <c r="A223" s="248" t="s">
        <v>330</v>
      </c>
    </row>
    <row r="224" spans="1:1" x14ac:dyDescent="0.25">
      <c r="A224" s="248" t="s">
        <v>331</v>
      </c>
    </row>
    <row r="225" spans="1:1" x14ac:dyDescent="0.25">
      <c r="A225" s="248" t="s">
        <v>332</v>
      </c>
    </row>
    <row r="226" spans="1:1" x14ac:dyDescent="0.25">
      <c r="A226" s="248" t="s">
        <v>333</v>
      </c>
    </row>
    <row r="227" spans="1:1" x14ac:dyDescent="0.25">
      <c r="A227" s="248" t="s">
        <v>334</v>
      </c>
    </row>
    <row r="228" spans="1:1" x14ac:dyDescent="0.25">
      <c r="A228" s="248" t="s">
        <v>335</v>
      </c>
    </row>
    <row r="229" spans="1:1" x14ac:dyDescent="0.25">
      <c r="A229" s="248"/>
    </row>
    <row r="230" spans="1:1" x14ac:dyDescent="0.25">
      <c r="A230" s="248" t="s">
        <v>336</v>
      </c>
    </row>
    <row r="231" spans="1:1" x14ac:dyDescent="0.25">
      <c r="A231" s="248" t="s">
        <v>337</v>
      </c>
    </row>
    <row r="232" spans="1:1" x14ac:dyDescent="0.25">
      <c r="A232" s="248" t="s">
        <v>338</v>
      </c>
    </row>
    <row r="233" spans="1:1" x14ac:dyDescent="0.25">
      <c r="A233" s="248" t="s">
        <v>339</v>
      </c>
    </row>
    <row r="234" spans="1:1" x14ac:dyDescent="0.25">
      <c r="A234" s="248"/>
    </row>
    <row r="235" spans="1:1" x14ac:dyDescent="0.25">
      <c r="A235" s="248" t="s">
        <v>340</v>
      </c>
    </row>
    <row r="236" spans="1:1" x14ac:dyDescent="0.25">
      <c r="A236" s="248" t="s">
        <v>341</v>
      </c>
    </row>
    <row r="237" spans="1:1" x14ac:dyDescent="0.25">
      <c r="A237" s="248" t="s">
        <v>342</v>
      </c>
    </row>
    <row r="238" spans="1:1" x14ac:dyDescent="0.25">
      <c r="A238" s="248" t="s">
        <v>343</v>
      </c>
    </row>
    <row r="239" spans="1:1" x14ac:dyDescent="0.25">
      <c r="A239" s="248" t="s">
        <v>344</v>
      </c>
    </row>
    <row r="240" spans="1:1" x14ac:dyDescent="0.25">
      <c r="A240" s="248" t="s">
        <v>345</v>
      </c>
    </row>
    <row r="241" spans="1:1" x14ac:dyDescent="0.25">
      <c r="A241" s="248" t="s">
        <v>346</v>
      </c>
    </row>
    <row r="242" spans="1:1" x14ac:dyDescent="0.25">
      <c r="A242" s="248" t="s">
        <v>347</v>
      </c>
    </row>
    <row r="243" spans="1:1" x14ac:dyDescent="0.25">
      <c r="A243" s="248" t="s">
        <v>348</v>
      </c>
    </row>
    <row r="244" spans="1:1" x14ac:dyDescent="0.25">
      <c r="A244" s="248"/>
    </row>
    <row r="245" spans="1:1" x14ac:dyDescent="0.25">
      <c r="A245" s="248" t="s">
        <v>349</v>
      </c>
    </row>
    <row r="246" spans="1:1" x14ac:dyDescent="0.25">
      <c r="A246" s="248"/>
    </row>
    <row r="247" spans="1:1" x14ac:dyDescent="0.25">
      <c r="A247" s="248" t="s">
        <v>350</v>
      </c>
    </row>
    <row r="248" spans="1:1" x14ac:dyDescent="0.25">
      <c r="A248" s="248" t="s">
        <v>351</v>
      </c>
    </row>
    <row r="249" spans="1:1" x14ac:dyDescent="0.25">
      <c r="A249" s="248" t="s">
        <v>352</v>
      </c>
    </row>
    <row r="250" spans="1:1" x14ac:dyDescent="0.25">
      <c r="A250" s="248" t="s">
        <v>353</v>
      </c>
    </row>
    <row r="251" spans="1:1" x14ac:dyDescent="0.25">
      <c r="A251" s="248"/>
    </row>
    <row r="252" spans="1:1" x14ac:dyDescent="0.25">
      <c r="A252" s="248" t="s">
        <v>354</v>
      </c>
    </row>
    <row r="253" spans="1:1" x14ac:dyDescent="0.25">
      <c r="A253" s="248" t="s">
        <v>355</v>
      </c>
    </row>
    <row r="254" spans="1:1" x14ac:dyDescent="0.25">
      <c r="A254" s="248" t="s">
        <v>356</v>
      </c>
    </row>
    <row r="255" spans="1:1" x14ac:dyDescent="0.25">
      <c r="A255" s="248" t="s">
        <v>357</v>
      </c>
    </row>
    <row r="256" spans="1:1" x14ac:dyDescent="0.25">
      <c r="A256" s="248"/>
    </row>
    <row r="257" spans="1:1" x14ac:dyDescent="0.25">
      <c r="A257" s="248" t="s">
        <v>358</v>
      </c>
    </row>
    <row r="258" spans="1:1" x14ac:dyDescent="0.25">
      <c r="A258" s="248" t="s">
        <v>359</v>
      </c>
    </row>
    <row r="259" spans="1:1" x14ac:dyDescent="0.25">
      <c r="A259" s="248" t="s">
        <v>360</v>
      </c>
    </row>
    <row r="260" spans="1:1" x14ac:dyDescent="0.25">
      <c r="A260" s="248" t="s">
        <v>361</v>
      </c>
    </row>
    <row r="261" spans="1:1" x14ac:dyDescent="0.25">
      <c r="A261" s="248" t="s">
        <v>362</v>
      </c>
    </row>
    <row r="262" spans="1:1" x14ac:dyDescent="0.25">
      <c r="A262" s="248" t="s">
        <v>363</v>
      </c>
    </row>
    <row r="263" spans="1:1" x14ac:dyDescent="0.25">
      <c r="A263" s="248" t="s">
        <v>364</v>
      </c>
    </row>
    <row r="264" spans="1:1" x14ac:dyDescent="0.25">
      <c r="A264" s="248" t="s">
        <v>365</v>
      </c>
    </row>
    <row r="265" spans="1:1" x14ac:dyDescent="0.25">
      <c r="A265" s="248" t="s">
        <v>366</v>
      </c>
    </row>
    <row r="266" spans="1:1" x14ac:dyDescent="0.25">
      <c r="A266" s="248" t="s">
        <v>367</v>
      </c>
    </row>
    <row r="267" spans="1:1" x14ac:dyDescent="0.25">
      <c r="A267" s="248" t="s">
        <v>368</v>
      </c>
    </row>
    <row r="268" spans="1:1" x14ac:dyDescent="0.25">
      <c r="A268" s="248"/>
    </row>
    <row r="269" spans="1:1" x14ac:dyDescent="0.25">
      <c r="A269" s="248" t="s">
        <v>369</v>
      </c>
    </row>
    <row r="270" spans="1:1" x14ac:dyDescent="0.25">
      <c r="A270" s="248" t="s">
        <v>370</v>
      </c>
    </row>
    <row r="271" spans="1:1" x14ac:dyDescent="0.25">
      <c r="A271" s="248" t="s">
        <v>371</v>
      </c>
    </row>
    <row r="272" spans="1:1" x14ac:dyDescent="0.25">
      <c r="A272" s="248" t="s">
        <v>372</v>
      </c>
    </row>
    <row r="273" spans="1:1" x14ac:dyDescent="0.25">
      <c r="A273" s="248" t="s">
        <v>373</v>
      </c>
    </row>
    <row r="274" spans="1:1" x14ac:dyDescent="0.25">
      <c r="A274" s="248"/>
    </row>
    <row r="275" spans="1:1" x14ac:dyDescent="0.25">
      <c r="A275" s="248" t="s">
        <v>374</v>
      </c>
    </row>
    <row r="276" spans="1:1" x14ac:dyDescent="0.25">
      <c r="A276" s="248" t="s">
        <v>375</v>
      </c>
    </row>
    <row r="277" spans="1:1" x14ac:dyDescent="0.25">
      <c r="A277" s="248" t="s">
        <v>376</v>
      </c>
    </row>
    <row r="278" spans="1:1" x14ac:dyDescent="0.25">
      <c r="A278" s="248" t="s">
        <v>377</v>
      </c>
    </row>
    <row r="279" spans="1:1" x14ac:dyDescent="0.25">
      <c r="A279" s="248" t="s">
        <v>378</v>
      </c>
    </row>
    <row r="280" spans="1:1" x14ac:dyDescent="0.25">
      <c r="A280" s="248" t="s">
        <v>379</v>
      </c>
    </row>
    <row r="281" spans="1:1" x14ac:dyDescent="0.25">
      <c r="A281" s="248" t="s">
        <v>380</v>
      </c>
    </row>
    <row r="282" spans="1:1" x14ac:dyDescent="0.25">
      <c r="A282" s="248" t="s">
        <v>381</v>
      </c>
    </row>
    <row r="283" spans="1:1" x14ac:dyDescent="0.25">
      <c r="A283" s="248" t="s">
        <v>382</v>
      </c>
    </row>
    <row r="284" spans="1:1" x14ac:dyDescent="0.25">
      <c r="A284" s="248" t="s">
        <v>383</v>
      </c>
    </row>
    <row r="285" spans="1:1" x14ac:dyDescent="0.25">
      <c r="A285" s="248" t="s">
        <v>384</v>
      </c>
    </row>
    <row r="286" spans="1:1" x14ac:dyDescent="0.25">
      <c r="A286" s="248" t="s">
        <v>385</v>
      </c>
    </row>
    <row r="287" spans="1:1" x14ac:dyDescent="0.25">
      <c r="A287" s="248"/>
    </row>
    <row r="288" spans="1:1" x14ac:dyDescent="0.25">
      <c r="A288" s="248" t="s">
        <v>386</v>
      </c>
    </row>
    <row r="289" spans="1:1" x14ac:dyDescent="0.25">
      <c r="A289" s="248" t="s">
        <v>387</v>
      </c>
    </row>
    <row r="290" spans="1:1" x14ac:dyDescent="0.25">
      <c r="A290" s="248" t="s">
        <v>388</v>
      </c>
    </row>
    <row r="291" spans="1:1" x14ac:dyDescent="0.25">
      <c r="A291" s="248" t="s">
        <v>389</v>
      </c>
    </row>
    <row r="292" spans="1:1" x14ac:dyDescent="0.25">
      <c r="A292" s="248"/>
    </row>
    <row r="293" spans="1:1" x14ac:dyDescent="0.25">
      <c r="A293" s="248" t="s">
        <v>390</v>
      </c>
    </row>
    <row r="294" spans="1:1" x14ac:dyDescent="0.25">
      <c r="A294" s="248" t="s">
        <v>391</v>
      </c>
    </row>
    <row r="295" spans="1:1" x14ac:dyDescent="0.25">
      <c r="A295" s="248" t="s">
        <v>392</v>
      </c>
    </row>
    <row r="296" spans="1:1" x14ac:dyDescent="0.25">
      <c r="A296" s="248"/>
    </row>
    <row r="297" spans="1:1" x14ac:dyDescent="0.25">
      <c r="A297" s="248" t="s">
        <v>393</v>
      </c>
    </row>
    <row r="298" spans="1:1" x14ac:dyDescent="0.25">
      <c r="A298" s="248" t="s">
        <v>394</v>
      </c>
    </row>
    <row r="299" spans="1:1" x14ac:dyDescent="0.25">
      <c r="A299" s="248" t="s">
        <v>395</v>
      </c>
    </row>
    <row r="300" spans="1:1" x14ac:dyDescent="0.25">
      <c r="A300" s="248" t="s">
        <v>396</v>
      </c>
    </row>
    <row r="301" spans="1:1" x14ac:dyDescent="0.25">
      <c r="A301" s="248" t="s">
        <v>397</v>
      </c>
    </row>
    <row r="302" spans="1:1" x14ac:dyDescent="0.25">
      <c r="A302" s="248" t="s">
        <v>398</v>
      </c>
    </row>
    <row r="303" spans="1:1" x14ac:dyDescent="0.25">
      <c r="A303" s="248" t="s">
        <v>399</v>
      </c>
    </row>
    <row r="304" spans="1:1" x14ac:dyDescent="0.25">
      <c r="A304" s="248" t="s">
        <v>400</v>
      </c>
    </row>
    <row r="305" spans="1:1" x14ac:dyDescent="0.25">
      <c r="A305" s="248" t="s">
        <v>401</v>
      </c>
    </row>
    <row r="306" spans="1:1" x14ac:dyDescent="0.25">
      <c r="A306" s="248" t="s">
        <v>402</v>
      </c>
    </row>
    <row r="307" spans="1:1" x14ac:dyDescent="0.25">
      <c r="A307" s="248" t="s">
        <v>403</v>
      </c>
    </row>
    <row r="308" spans="1:1" x14ac:dyDescent="0.25">
      <c r="A308" s="248" t="s">
        <v>404</v>
      </c>
    </row>
    <row r="309" spans="1:1" x14ac:dyDescent="0.25">
      <c r="A309" s="248"/>
    </row>
    <row r="310" spans="1:1" x14ac:dyDescent="0.25">
      <c r="A310" s="248" t="s">
        <v>405</v>
      </c>
    </row>
    <row r="311" spans="1:1" x14ac:dyDescent="0.25">
      <c r="A311" s="248" t="s">
        <v>406</v>
      </c>
    </row>
    <row r="312" spans="1:1" x14ac:dyDescent="0.25">
      <c r="A312" s="248" t="s">
        <v>407</v>
      </c>
    </row>
    <row r="313" spans="1:1" x14ac:dyDescent="0.25">
      <c r="A313" s="248" t="s">
        <v>408</v>
      </c>
    </row>
    <row r="314" spans="1:1" x14ac:dyDescent="0.25">
      <c r="A314" s="248" t="s">
        <v>409</v>
      </c>
    </row>
    <row r="315" spans="1:1" x14ac:dyDescent="0.25">
      <c r="A315" s="248" t="s">
        <v>410</v>
      </c>
    </row>
    <row r="316" spans="1:1" x14ac:dyDescent="0.25">
      <c r="A316" s="248" t="s">
        <v>411</v>
      </c>
    </row>
    <row r="317" spans="1:1" x14ac:dyDescent="0.25">
      <c r="A317" s="248"/>
    </row>
    <row r="318" spans="1:1" x14ac:dyDescent="0.25">
      <c r="A318" s="248" t="s">
        <v>412</v>
      </c>
    </row>
    <row r="319" spans="1:1" x14ac:dyDescent="0.25">
      <c r="A319" s="248" t="s">
        <v>413</v>
      </c>
    </row>
    <row r="320" spans="1:1" x14ac:dyDescent="0.25">
      <c r="A320" s="248" t="s">
        <v>414</v>
      </c>
    </row>
    <row r="321" spans="1:1" x14ac:dyDescent="0.25">
      <c r="A321" s="248" t="s">
        <v>415</v>
      </c>
    </row>
    <row r="322" spans="1:1" x14ac:dyDescent="0.25">
      <c r="A322" s="248" t="s">
        <v>416</v>
      </c>
    </row>
    <row r="323" spans="1:1" x14ac:dyDescent="0.25">
      <c r="A323" s="248" t="s">
        <v>417</v>
      </c>
    </row>
    <row r="324" spans="1:1" x14ac:dyDescent="0.25">
      <c r="A324" s="248" t="s">
        <v>418</v>
      </c>
    </row>
    <row r="325" spans="1:1" x14ac:dyDescent="0.25">
      <c r="A325" s="248" t="s">
        <v>419</v>
      </c>
    </row>
    <row r="326" spans="1:1" x14ac:dyDescent="0.25">
      <c r="A326" s="248" t="s">
        <v>420</v>
      </c>
    </row>
    <row r="327" spans="1:1" x14ac:dyDescent="0.25">
      <c r="A327" s="248" t="s">
        <v>421</v>
      </c>
    </row>
    <row r="328" spans="1:1" x14ac:dyDescent="0.25">
      <c r="A328" s="248"/>
    </row>
    <row r="329" spans="1:1" x14ac:dyDescent="0.25">
      <c r="A329" s="248" t="s">
        <v>422</v>
      </c>
    </row>
    <row r="330" spans="1:1" x14ac:dyDescent="0.25">
      <c r="A330" s="248" t="s">
        <v>423</v>
      </c>
    </row>
    <row r="331" spans="1:1" x14ac:dyDescent="0.25">
      <c r="A331" s="248" t="s">
        <v>424</v>
      </c>
    </row>
    <row r="332" spans="1:1" x14ac:dyDescent="0.25">
      <c r="A332" s="248" t="s">
        <v>425</v>
      </c>
    </row>
    <row r="333" spans="1:1" x14ac:dyDescent="0.25">
      <c r="A333" s="248" t="s">
        <v>426</v>
      </c>
    </row>
    <row r="334" spans="1:1" x14ac:dyDescent="0.25">
      <c r="A334" s="248" t="s">
        <v>427</v>
      </c>
    </row>
    <row r="335" spans="1:1" x14ac:dyDescent="0.25">
      <c r="A335" s="248" t="s">
        <v>428</v>
      </c>
    </row>
    <row r="336" spans="1:1" x14ac:dyDescent="0.25">
      <c r="A336" s="248"/>
    </row>
    <row r="337" spans="1:1" x14ac:dyDescent="0.25">
      <c r="A337" s="248" t="s">
        <v>429</v>
      </c>
    </row>
    <row r="338" spans="1:1" x14ac:dyDescent="0.25">
      <c r="A338" s="248" t="s">
        <v>430</v>
      </c>
    </row>
    <row r="339" spans="1:1" x14ac:dyDescent="0.25">
      <c r="A339" s="248" t="s">
        <v>431</v>
      </c>
    </row>
    <row r="340" spans="1:1" x14ac:dyDescent="0.25">
      <c r="A340" s="248" t="s">
        <v>432</v>
      </c>
    </row>
    <row r="341" spans="1:1" x14ac:dyDescent="0.25">
      <c r="A341" s="248" t="s">
        <v>433</v>
      </c>
    </row>
    <row r="342" spans="1:1" x14ac:dyDescent="0.25">
      <c r="A342" s="248"/>
    </row>
    <row r="343" spans="1:1" x14ac:dyDescent="0.25">
      <c r="A343" s="248" t="s">
        <v>434</v>
      </c>
    </row>
    <row r="344" spans="1:1" x14ac:dyDescent="0.25">
      <c r="A344" s="248"/>
    </row>
    <row r="345" spans="1:1" x14ac:dyDescent="0.25">
      <c r="A345" s="248" t="s">
        <v>435</v>
      </c>
    </row>
    <row r="346" spans="1:1" x14ac:dyDescent="0.25">
      <c r="A346" s="248" t="s">
        <v>436</v>
      </c>
    </row>
    <row r="347" spans="1:1" x14ac:dyDescent="0.25">
      <c r="A347" s="248" t="s">
        <v>437</v>
      </c>
    </row>
    <row r="348" spans="1:1" x14ac:dyDescent="0.25">
      <c r="A348" s="248" t="s">
        <v>438</v>
      </c>
    </row>
    <row r="349" spans="1:1" x14ac:dyDescent="0.25">
      <c r="A349" s="248" t="s">
        <v>439</v>
      </c>
    </row>
    <row r="350" spans="1:1" x14ac:dyDescent="0.25">
      <c r="A350" s="248" t="s">
        <v>440</v>
      </c>
    </row>
    <row r="351" spans="1:1" x14ac:dyDescent="0.25">
      <c r="A351" s="248" t="s">
        <v>441</v>
      </c>
    </row>
    <row r="352" spans="1:1" x14ac:dyDescent="0.25">
      <c r="A352" s="248" t="s">
        <v>442</v>
      </c>
    </row>
    <row r="353" spans="1:1" x14ac:dyDescent="0.25">
      <c r="A353" s="248"/>
    </row>
    <row r="354" spans="1:1" x14ac:dyDescent="0.25">
      <c r="A354" s="248" t="s">
        <v>443</v>
      </c>
    </row>
    <row r="355" spans="1:1" x14ac:dyDescent="0.25">
      <c r="A355" s="248" t="s">
        <v>444</v>
      </c>
    </row>
    <row r="356" spans="1:1" x14ac:dyDescent="0.25">
      <c r="A356" s="248" t="s">
        <v>445</v>
      </c>
    </row>
    <row r="357" spans="1:1" x14ac:dyDescent="0.25">
      <c r="A357" s="248" t="s">
        <v>446</v>
      </c>
    </row>
    <row r="358" spans="1:1" x14ac:dyDescent="0.25">
      <c r="A358" s="248" t="s">
        <v>447</v>
      </c>
    </row>
    <row r="359" spans="1:1" x14ac:dyDescent="0.25">
      <c r="A359" s="248" t="s">
        <v>448</v>
      </c>
    </row>
    <row r="360" spans="1:1" x14ac:dyDescent="0.25">
      <c r="A360" s="248"/>
    </row>
    <row r="361" spans="1:1" x14ac:dyDescent="0.25">
      <c r="A361" s="248" t="s">
        <v>449</v>
      </c>
    </row>
    <row r="362" spans="1:1" x14ac:dyDescent="0.25">
      <c r="A362" s="248" t="s">
        <v>450</v>
      </c>
    </row>
    <row r="363" spans="1:1" x14ac:dyDescent="0.25">
      <c r="A363" s="248" t="s">
        <v>451</v>
      </c>
    </row>
    <row r="364" spans="1:1" x14ac:dyDescent="0.25">
      <c r="A364" s="248"/>
    </row>
    <row r="365" spans="1:1" x14ac:dyDescent="0.25">
      <c r="A365" s="248" t="s">
        <v>452</v>
      </c>
    </row>
    <row r="366" spans="1:1" x14ac:dyDescent="0.25">
      <c r="A366" s="248" t="s">
        <v>453</v>
      </c>
    </row>
    <row r="367" spans="1:1" x14ac:dyDescent="0.25">
      <c r="A367" s="248"/>
    </row>
    <row r="368" spans="1:1" x14ac:dyDescent="0.25">
      <c r="A368" s="248" t="s">
        <v>454</v>
      </c>
    </row>
    <row r="369" spans="1:1" x14ac:dyDescent="0.25">
      <c r="A369" s="248" t="s">
        <v>455</v>
      </c>
    </row>
    <row r="370" spans="1:1" x14ac:dyDescent="0.25">
      <c r="A370" s="248" t="s">
        <v>456</v>
      </c>
    </row>
    <row r="371" spans="1:1" x14ac:dyDescent="0.25">
      <c r="A371" s="248"/>
    </row>
    <row r="372" spans="1:1" x14ac:dyDescent="0.25">
      <c r="A372" s="248" t="s">
        <v>457</v>
      </c>
    </row>
    <row r="373" spans="1:1" x14ac:dyDescent="0.25">
      <c r="A373" s="248" t="s">
        <v>458</v>
      </c>
    </row>
    <row r="374" spans="1:1" x14ac:dyDescent="0.25">
      <c r="A374" s="248" t="s">
        <v>459</v>
      </c>
    </row>
    <row r="375" spans="1:1" x14ac:dyDescent="0.25">
      <c r="A375" s="248"/>
    </row>
    <row r="376" spans="1:1" x14ac:dyDescent="0.25">
      <c r="A376" s="248" t="s">
        <v>460</v>
      </c>
    </row>
    <row r="377" spans="1:1" x14ac:dyDescent="0.25">
      <c r="A377" s="248" t="s">
        <v>461</v>
      </c>
    </row>
    <row r="378" spans="1:1" x14ac:dyDescent="0.25">
      <c r="A378" s="248"/>
    </row>
    <row r="379" spans="1:1" x14ac:dyDescent="0.25">
      <c r="A379" s="248" t="s">
        <v>462</v>
      </c>
    </row>
    <row r="380" spans="1:1" x14ac:dyDescent="0.25">
      <c r="A380" s="248" t="s">
        <v>463</v>
      </c>
    </row>
    <row r="381" spans="1:1" x14ac:dyDescent="0.25">
      <c r="A381" s="248"/>
    </row>
    <row r="382" spans="1:1" x14ac:dyDescent="0.25">
      <c r="A382" s="248" t="s">
        <v>464</v>
      </c>
    </row>
    <row r="383" spans="1:1" x14ac:dyDescent="0.25">
      <c r="A383" s="248" t="s">
        <v>465</v>
      </c>
    </row>
    <row r="384" spans="1:1" x14ac:dyDescent="0.25">
      <c r="A384" s="248" t="s">
        <v>466</v>
      </c>
    </row>
    <row r="385" spans="1:1" x14ac:dyDescent="0.25">
      <c r="A385" s="248" t="s">
        <v>467</v>
      </c>
    </row>
    <row r="386" spans="1:1" x14ac:dyDescent="0.25">
      <c r="A386" s="248" t="s">
        <v>468</v>
      </c>
    </row>
    <row r="387" spans="1:1" x14ac:dyDescent="0.25">
      <c r="A387" s="248"/>
    </row>
    <row r="388" spans="1:1" x14ac:dyDescent="0.25">
      <c r="A388" s="248" t="s">
        <v>469</v>
      </c>
    </row>
    <row r="389" spans="1:1" x14ac:dyDescent="0.25">
      <c r="A389" s="248" t="s">
        <v>470</v>
      </c>
    </row>
    <row r="390" spans="1:1" x14ac:dyDescent="0.25">
      <c r="A390" s="248" t="s">
        <v>471</v>
      </c>
    </row>
    <row r="391" spans="1:1" x14ac:dyDescent="0.25">
      <c r="A391" s="248" t="s">
        <v>472</v>
      </c>
    </row>
    <row r="392" spans="1:1" x14ac:dyDescent="0.25">
      <c r="A392" s="248" t="s">
        <v>473</v>
      </c>
    </row>
    <row r="393" spans="1:1" x14ac:dyDescent="0.25">
      <c r="A393" s="248" t="s">
        <v>474</v>
      </c>
    </row>
    <row r="394" spans="1:1" x14ac:dyDescent="0.25">
      <c r="A394" s="248" t="s">
        <v>475</v>
      </c>
    </row>
    <row r="395" spans="1:1" x14ac:dyDescent="0.25">
      <c r="A395" s="248" t="s">
        <v>476</v>
      </c>
    </row>
    <row r="396" spans="1:1" x14ac:dyDescent="0.25">
      <c r="A396" s="248" t="s">
        <v>477</v>
      </c>
    </row>
    <row r="397" spans="1:1" x14ac:dyDescent="0.25">
      <c r="A397" s="248"/>
    </row>
    <row r="398" spans="1:1" x14ac:dyDescent="0.25">
      <c r="A398" s="248" t="s">
        <v>478</v>
      </c>
    </row>
    <row r="399" spans="1:1" x14ac:dyDescent="0.25">
      <c r="A399" s="248" t="s">
        <v>479</v>
      </c>
    </row>
    <row r="400" spans="1:1" x14ac:dyDescent="0.25">
      <c r="A400" s="248" t="s">
        <v>480</v>
      </c>
    </row>
    <row r="401" spans="1:1" x14ac:dyDescent="0.25">
      <c r="A401" s="248" t="s">
        <v>481</v>
      </c>
    </row>
    <row r="402" spans="1:1" x14ac:dyDescent="0.25">
      <c r="A402" s="248"/>
    </row>
    <row r="403" spans="1:1" x14ac:dyDescent="0.25">
      <c r="A403" s="248" t="s">
        <v>482</v>
      </c>
    </row>
    <row r="404" spans="1:1" x14ac:dyDescent="0.25">
      <c r="A404" s="248" t="s">
        <v>483</v>
      </c>
    </row>
    <row r="405" spans="1:1" x14ac:dyDescent="0.25">
      <c r="A405" s="248" t="s">
        <v>484</v>
      </c>
    </row>
    <row r="406" spans="1:1" x14ac:dyDescent="0.25">
      <c r="A406" s="248"/>
    </row>
    <row r="407" spans="1:1" x14ac:dyDescent="0.25">
      <c r="A407" s="248" t="s">
        <v>485</v>
      </c>
    </row>
    <row r="408" spans="1:1" x14ac:dyDescent="0.25">
      <c r="A408" s="248"/>
    </row>
    <row r="409" spans="1:1" x14ac:dyDescent="0.25">
      <c r="A409" s="248" t="s">
        <v>486</v>
      </c>
    </row>
    <row r="410" spans="1:1" x14ac:dyDescent="0.25">
      <c r="A410" s="248" t="s">
        <v>487</v>
      </c>
    </row>
    <row r="411" spans="1:1" x14ac:dyDescent="0.25">
      <c r="A411" s="248" t="s">
        <v>488</v>
      </c>
    </row>
    <row r="412" spans="1:1" x14ac:dyDescent="0.25">
      <c r="A412" s="248" t="s">
        <v>489</v>
      </c>
    </row>
    <row r="413" spans="1:1" x14ac:dyDescent="0.25">
      <c r="A413" s="248" t="s">
        <v>490</v>
      </c>
    </row>
    <row r="414" spans="1:1" x14ac:dyDescent="0.25">
      <c r="A414" s="248"/>
    </row>
    <row r="415" spans="1:1" x14ac:dyDescent="0.25">
      <c r="A415" s="248" t="s">
        <v>491</v>
      </c>
    </row>
    <row r="416" spans="1:1" x14ac:dyDescent="0.25">
      <c r="A416" s="248" t="s">
        <v>492</v>
      </c>
    </row>
    <row r="417" spans="1:1" x14ac:dyDescent="0.25">
      <c r="A417" s="248" t="s">
        <v>493</v>
      </c>
    </row>
    <row r="418" spans="1:1" x14ac:dyDescent="0.25">
      <c r="A418" s="248" t="s">
        <v>494</v>
      </c>
    </row>
    <row r="419" spans="1:1" x14ac:dyDescent="0.25">
      <c r="A419" s="248" t="s">
        <v>495</v>
      </c>
    </row>
    <row r="420" spans="1:1" x14ac:dyDescent="0.25">
      <c r="A420" s="248" t="s">
        <v>496</v>
      </c>
    </row>
    <row r="421" spans="1:1" x14ac:dyDescent="0.25">
      <c r="A421" s="248"/>
    </row>
    <row r="422" spans="1:1" x14ac:dyDescent="0.25">
      <c r="A422" s="248" t="s">
        <v>497</v>
      </c>
    </row>
    <row r="423" spans="1:1" x14ac:dyDescent="0.25">
      <c r="A423" s="248" t="s">
        <v>498</v>
      </c>
    </row>
    <row r="424" spans="1:1" x14ac:dyDescent="0.25">
      <c r="A424" s="248" t="s">
        <v>499</v>
      </c>
    </row>
    <row r="425" spans="1:1" x14ac:dyDescent="0.25">
      <c r="A425" s="248" t="s">
        <v>500</v>
      </c>
    </row>
    <row r="426" spans="1:1" x14ac:dyDescent="0.25">
      <c r="A426" s="248" t="s">
        <v>501</v>
      </c>
    </row>
    <row r="427" spans="1:1" x14ac:dyDescent="0.25">
      <c r="A427" s="248" t="s">
        <v>502</v>
      </c>
    </row>
    <row r="428" spans="1:1" x14ac:dyDescent="0.25">
      <c r="A428" s="248"/>
    </row>
    <row r="429" spans="1:1" x14ac:dyDescent="0.25">
      <c r="A429" s="248" t="s">
        <v>503</v>
      </c>
    </row>
    <row r="430" spans="1:1" x14ac:dyDescent="0.25">
      <c r="A430" s="248" t="s">
        <v>504</v>
      </c>
    </row>
    <row r="431" spans="1:1" x14ac:dyDescent="0.25">
      <c r="A431" s="248" t="s">
        <v>505</v>
      </c>
    </row>
    <row r="432" spans="1:1" x14ac:dyDescent="0.25">
      <c r="A432" s="248" t="s">
        <v>506</v>
      </c>
    </row>
    <row r="433" spans="1:1" x14ac:dyDescent="0.25">
      <c r="A433" s="248" t="s">
        <v>507</v>
      </c>
    </row>
    <row r="434" spans="1:1" x14ac:dyDescent="0.25">
      <c r="A434" s="248"/>
    </row>
    <row r="435" spans="1:1" x14ac:dyDescent="0.25">
      <c r="A435" s="248" t="s">
        <v>508</v>
      </c>
    </row>
    <row r="436" spans="1:1" x14ac:dyDescent="0.25">
      <c r="A436" s="248"/>
    </row>
    <row r="437" spans="1:1" x14ac:dyDescent="0.25">
      <c r="A437" s="248" t="s">
        <v>509</v>
      </c>
    </row>
    <row r="438" spans="1:1" x14ac:dyDescent="0.25">
      <c r="A438" s="248" t="s">
        <v>510</v>
      </c>
    </row>
    <row r="439" spans="1:1" x14ac:dyDescent="0.25">
      <c r="A439" s="248" t="s">
        <v>511</v>
      </c>
    </row>
    <row r="440" spans="1:1" x14ac:dyDescent="0.25">
      <c r="A440" s="248" t="s">
        <v>512</v>
      </c>
    </row>
    <row r="441" spans="1:1" x14ac:dyDescent="0.25">
      <c r="A441" s="248" t="s">
        <v>513</v>
      </c>
    </row>
    <row r="442" spans="1:1" x14ac:dyDescent="0.25">
      <c r="A442" s="248" t="s">
        <v>514</v>
      </c>
    </row>
    <row r="443" spans="1:1" x14ac:dyDescent="0.25">
      <c r="A443" s="248" t="s">
        <v>515</v>
      </c>
    </row>
    <row r="444" spans="1:1" x14ac:dyDescent="0.25">
      <c r="A444" s="248" t="s">
        <v>516</v>
      </c>
    </row>
    <row r="445" spans="1:1" x14ac:dyDescent="0.25">
      <c r="A445" s="248"/>
    </row>
    <row r="446" spans="1:1" x14ac:dyDescent="0.25">
      <c r="A446" s="248" t="s">
        <v>517</v>
      </c>
    </row>
    <row r="447" spans="1:1" x14ac:dyDescent="0.25">
      <c r="A447" s="248"/>
    </row>
    <row r="448" spans="1:1" x14ac:dyDescent="0.25">
      <c r="A448" s="248" t="s">
        <v>518</v>
      </c>
    </row>
    <row r="449" spans="1:1" x14ac:dyDescent="0.25">
      <c r="A449" s="248" t="s">
        <v>519</v>
      </c>
    </row>
    <row r="450" spans="1:1" x14ac:dyDescent="0.25">
      <c r="A450" s="248" t="s">
        <v>520</v>
      </c>
    </row>
    <row r="451" spans="1:1" x14ac:dyDescent="0.25">
      <c r="A451" s="248" t="s">
        <v>521</v>
      </c>
    </row>
    <row r="452" spans="1:1" x14ac:dyDescent="0.25">
      <c r="A452" s="248"/>
    </row>
    <row r="453" spans="1:1" x14ac:dyDescent="0.25">
      <c r="A453" s="248" t="s">
        <v>522</v>
      </c>
    </row>
    <row r="454" spans="1:1" x14ac:dyDescent="0.25">
      <c r="A454" s="248" t="s">
        <v>523</v>
      </c>
    </row>
    <row r="455" spans="1:1" x14ac:dyDescent="0.25">
      <c r="A455" s="248" t="s">
        <v>524</v>
      </c>
    </row>
    <row r="456" spans="1:1" x14ac:dyDescent="0.25">
      <c r="A456" s="248" t="s">
        <v>525</v>
      </c>
    </row>
    <row r="457" spans="1:1" x14ac:dyDescent="0.25">
      <c r="A457" s="248" t="s">
        <v>526</v>
      </c>
    </row>
    <row r="458" spans="1:1" x14ac:dyDescent="0.25">
      <c r="A458" s="248" t="s">
        <v>527</v>
      </c>
    </row>
    <row r="459" spans="1:1" x14ac:dyDescent="0.25">
      <c r="A459" s="248" t="s">
        <v>528</v>
      </c>
    </row>
    <row r="460" spans="1:1" x14ac:dyDescent="0.25">
      <c r="A460" s="248" t="s">
        <v>529</v>
      </c>
    </row>
    <row r="461" spans="1:1" x14ac:dyDescent="0.25">
      <c r="A461" s="248" t="s">
        <v>530</v>
      </c>
    </row>
    <row r="462" spans="1:1" x14ac:dyDescent="0.25">
      <c r="A462" s="248"/>
    </row>
    <row r="463" spans="1:1" x14ac:dyDescent="0.25">
      <c r="A463" s="248" t="s">
        <v>531</v>
      </c>
    </row>
    <row r="464" spans="1:1" x14ac:dyDescent="0.25">
      <c r="A464" s="248" t="s">
        <v>532</v>
      </c>
    </row>
    <row r="465" spans="1:1" x14ac:dyDescent="0.25">
      <c r="A465" s="248" t="s">
        <v>533</v>
      </c>
    </row>
    <row r="466" spans="1:1" x14ac:dyDescent="0.25">
      <c r="A466" s="248" t="s">
        <v>534</v>
      </c>
    </row>
    <row r="467" spans="1:1" x14ac:dyDescent="0.25">
      <c r="A467" s="248" t="s">
        <v>535</v>
      </c>
    </row>
    <row r="468" spans="1:1" x14ac:dyDescent="0.25">
      <c r="A468" s="248" t="s">
        <v>536</v>
      </c>
    </row>
    <row r="469" spans="1:1" x14ac:dyDescent="0.25">
      <c r="A469" s="248" t="s">
        <v>537</v>
      </c>
    </row>
    <row r="470" spans="1:1" x14ac:dyDescent="0.25">
      <c r="A470" s="248"/>
    </row>
    <row r="471" spans="1:1" x14ac:dyDescent="0.25">
      <c r="A471" s="248" t="s">
        <v>538</v>
      </c>
    </row>
    <row r="472" spans="1:1" x14ac:dyDescent="0.25">
      <c r="A472" s="248"/>
    </row>
    <row r="473" spans="1:1" x14ac:dyDescent="0.25">
      <c r="A473" s="248" t="s">
        <v>539</v>
      </c>
    </row>
    <row r="474" spans="1:1" x14ac:dyDescent="0.25">
      <c r="A474" s="248" t="s">
        <v>540</v>
      </c>
    </row>
    <row r="475" spans="1:1" x14ac:dyDescent="0.25">
      <c r="A475" s="248" t="s">
        <v>541</v>
      </c>
    </row>
    <row r="476" spans="1:1" x14ac:dyDescent="0.25">
      <c r="A476" s="248"/>
    </row>
    <row r="477" spans="1:1" x14ac:dyDescent="0.25">
      <c r="A477" s="248" t="s">
        <v>542</v>
      </c>
    </row>
    <row r="478" spans="1:1" x14ac:dyDescent="0.25">
      <c r="A478" s="248" t="s">
        <v>543</v>
      </c>
    </row>
    <row r="479" spans="1:1" x14ac:dyDescent="0.25">
      <c r="A479" s="248" t="s">
        <v>544</v>
      </c>
    </row>
    <row r="480" spans="1:1" x14ac:dyDescent="0.25">
      <c r="A480" s="248" t="s">
        <v>545</v>
      </c>
    </row>
    <row r="481" spans="1:1" x14ac:dyDescent="0.25">
      <c r="A481" s="248" t="s">
        <v>546</v>
      </c>
    </row>
    <row r="482" spans="1:1" x14ac:dyDescent="0.25">
      <c r="A482" s="248" t="s">
        <v>547</v>
      </c>
    </row>
    <row r="483" spans="1:1" x14ac:dyDescent="0.25">
      <c r="A483" s="248" t="s">
        <v>548</v>
      </c>
    </row>
    <row r="484" spans="1:1" x14ac:dyDescent="0.25">
      <c r="A484" s="248" t="s">
        <v>549</v>
      </c>
    </row>
    <row r="485" spans="1:1" x14ac:dyDescent="0.25">
      <c r="A485" s="248" t="s">
        <v>550</v>
      </c>
    </row>
    <row r="486" spans="1:1" x14ac:dyDescent="0.25">
      <c r="A486" s="248"/>
    </row>
    <row r="487" spans="1:1" x14ac:dyDescent="0.25">
      <c r="A487" s="248" t="s">
        <v>551</v>
      </c>
    </row>
    <row r="488" spans="1:1" x14ac:dyDescent="0.25">
      <c r="A488" s="248" t="s">
        <v>552</v>
      </c>
    </row>
    <row r="489" spans="1:1" x14ac:dyDescent="0.25">
      <c r="A489" s="248" t="s">
        <v>553</v>
      </c>
    </row>
    <row r="490" spans="1:1" x14ac:dyDescent="0.25">
      <c r="A490" s="248" t="s">
        <v>554</v>
      </c>
    </row>
    <row r="491" spans="1:1" x14ac:dyDescent="0.25">
      <c r="A491" s="248"/>
    </row>
    <row r="492" spans="1:1" x14ac:dyDescent="0.25">
      <c r="A492" s="248" t="s">
        <v>555</v>
      </c>
    </row>
    <row r="493" spans="1:1" x14ac:dyDescent="0.25">
      <c r="A493" s="248" t="s">
        <v>556</v>
      </c>
    </row>
    <row r="494" spans="1:1" x14ac:dyDescent="0.25">
      <c r="A494" s="248" t="s">
        <v>557</v>
      </c>
    </row>
    <row r="495" spans="1:1" x14ac:dyDescent="0.25">
      <c r="A495" s="248" t="s">
        <v>558</v>
      </c>
    </row>
    <row r="496" spans="1:1" x14ac:dyDescent="0.25">
      <c r="A496" s="248" t="s">
        <v>559</v>
      </c>
    </row>
    <row r="497" spans="1:1" x14ac:dyDescent="0.25">
      <c r="A497" s="248" t="s">
        <v>560</v>
      </c>
    </row>
    <row r="498" spans="1:1" x14ac:dyDescent="0.25">
      <c r="A498" s="248"/>
    </row>
    <row r="499" spans="1:1" x14ac:dyDescent="0.25">
      <c r="A499" s="248" t="s">
        <v>561</v>
      </c>
    </row>
    <row r="500" spans="1:1" x14ac:dyDescent="0.25">
      <c r="A500" s="248" t="s">
        <v>562</v>
      </c>
    </row>
    <row r="501" spans="1:1" x14ac:dyDescent="0.25">
      <c r="A501" s="248" t="s">
        <v>563</v>
      </c>
    </row>
    <row r="502" spans="1:1" x14ac:dyDescent="0.25">
      <c r="A502" s="248" t="s">
        <v>564</v>
      </c>
    </row>
    <row r="503" spans="1:1" x14ac:dyDescent="0.25">
      <c r="A503" s="248" t="s">
        <v>565</v>
      </c>
    </row>
    <row r="504" spans="1:1" x14ac:dyDescent="0.25">
      <c r="A504" s="248" t="s">
        <v>566</v>
      </c>
    </row>
    <row r="505" spans="1:1" x14ac:dyDescent="0.25">
      <c r="A505" s="248" t="s">
        <v>567</v>
      </c>
    </row>
    <row r="506" spans="1:1" x14ac:dyDescent="0.25">
      <c r="A506" s="248" t="s">
        <v>568</v>
      </c>
    </row>
    <row r="507" spans="1:1" x14ac:dyDescent="0.25">
      <c r="A507" s="248" t="s">
        <v>569</v>
      </c>
    </row>
    <row r="508" spans="1:1" x14ac:dyDescent="0.25">
      <c r="A508" s="248" t="s">
        <v>570</v>
      </c>
    </row>
    <row r="509" spans="1:1" x14ac:dyDescent="0.25">
      <c r="A509" s="248" t="s">
        <v>571</v>
      </c>
    </row>
    <row r="510" spans="1:1" x14ac:dyDescent="0.25">
      <c r="A510" s="248" t="s">
        <v>572</v>
      </c>
    </row>
    <row r="511" spans="1:1" x14ac:dyDescent="0.25">
      <c r="A511" s="248" t="s">
        <v>573</v>
      </c>
    </row>
    <row r="512" spans="1:1" x14ac:dyDescent="0.25">
      <c r="A512" s="248"/>
    </row>
    <row r="513" spans="1:1" x14ac:dyDescent="0.25">
      <c r="A513" s="248" t="s">
        <v>574</v>
      </c>
    </row>
    <row r="514" spans="1:1" x14ac:dyDescent="0.25">
      <c r="A514" s="248" t="s">
        <v>575</v>
      </c>
    </row>
    <row r="515" spans="1:1" x14ac:dyDescent="0.25">
      <c r="A515" s="248" t="s">
        <v>576</v>
      </c>
    </row>
    <row r="516" spans="1:1" x14ac:dyDescent="0.25">
      <c r="A516" s="248" t="s">
        <v>577</v>
      </c>
    </row>
    <row r="517" spans="1:1" x14ac:dyDescent="0.25">
      <c r="A517" s="248" t="s">
        <v>578</v>
      </c>
    </row>
    <row r="518" spans="1:1" x14ac:dyDescent="0.25">
      <c r="A518" s="248" t="s">
        <v>579</v>
      </c>
    </row>
    <row r="519" spans="1:1" x14ac:dyDescent="0.25">
      <c r="A519" s="248" t="s">
        <v>580</v>
      </c>
    </row>
    <row r="520" spans="1:1" x14ac:dyDescent="0.25">
      <c r="A520" s="248"/>
    </row>
    <row r="521" spans="1:1" x14ac:dyDescent="0.25">
      <c r="A521" s="248" t="s">
        <v>581</v>
      </c>
    </row>
    <row r="522" spans="1:1" x14ac:dyDescent="0.25">
      <c r="A522" s="248" t="s">
        <v>582</v>
      </c>
    </row>
    <row r="523" spans="1:1" x14ac:dyDescent="0.25">
      <c r="A523" s="248" t="s">
        <v>583</v>
      </c>
    </row>
    <row r="524" spans="1:1" x14ac:dyDescent="0.25">
      <c r="A524" s="248" t="s">
        <v>584</v>
      </c>
    </row>
    <row r="525" spans="1:1" x14ac:dyDescent="0.25">
      <c r="A525" s="248" t="s">
        <v>585</v>
      </c>
    </row>
    <row r="526" spans="1:1" x14ac:dyDescent="0.25">
      <c r="A526" s="248" t="s">
        <v>586</v>
      </c>
    </row>
    <row r="527" spans="1:1" x14ac:dyDescent="0.25">
      <c r="A527" s="248" t="s">
        <v>587</v>
      </c>
    </row>
    <row r="528" spans="1:1" x14ac:dyDescent="0.25">
      <c r="A528" s="248" t="s">
        <v>588</v>
      </c>
    </row>
    <row r="529" spans="1:1" x14ac:dyDescent="0.25">
      <c r="A529" s="248" t="s">
        <v>589</v>
      </c>
    </row>
    <row r="530" spans="1:1" x14ac:dyDescent="0.25">
      <c r="A530" s="248" t="s">
        <v>590</v>
      </c>
    </row>
    <row r="531" spans="1:1" x14ac:dyDescent="0.25">
      <c r="A531" s="248" t="s">
        <v>591</v>
      </c>
    </row>
    <row r="532" spans="1:1" x14ac:dyDescent="0.25">
      <c r="A532" s="248" t="s">
        <v>592</v>
      </c>
    </row>
    <row r="533" spans="1:1" x14ac:dyDescent="0.25">
      <c r="A533" s="248" t="s">
        <v>593</v>
      </c>
    </row>
    <row r="534" spans="1:1" x14ac:dyDescent="0.25">
      <c r="A534" s="248" t="s">
        <v>594</v>
      </c>
    </row>
    <row r="535" spans="1:1" x14ac:dyDescent="0.25">
      <c r="A535" s="248"/>
    </row>
    <row r="536" spans="1:1" x14ac:dyDescent="0.25">
      <c r="A536" s="248" t="s">
        <v>595</v>
      </c>
    </row>
    <row r="537" spans="1:1" x14ac:dyDescent="0.25">
      <c r="A537" s="248" t="s">
        <v>596</v>
      </c>
    </row>
    <row r="538" spans="1:1" x14ac:dyDescent="0.25">
      <c r="A538" s="248" t="s">
        <v>597</v>
      </c>
    </row>
    <row r="539" spans="1:1" x14ac:dyDescent="0.25">
      <c r="A539" s="248"/>
    </row>
    <row r="540" spans="1:1" x14ac:dyDescent="0.25">
      <c r="A540" s="248" t="s">
        <v>598</v>
      </c>
    </row>
    <row r="541" spans="1:1" x14ac:dyDescent="0.25">
      <c r="A541" s="248"/>
    </row>
    <row r="542" spans="1:1" x14ac:dyDescent="0.25">
      <c r="A542" s="248" t="s">
        <v>599</v>
      </c>
    </row>
    <row r="543" spans="1:1" x14ac:dyDescent="0.25">
      <c r="A543" s="248" t="s">
        <v>600</v>
      </c>
    </row>
    <row r="544" spans="1:1" x14ac:dyDescent="0.25">
      <c r="A544" s="248" t="s">
        <v>601</v>
      </c>
    </row>
    <row r="545" spans="1:1" x14ac:dyDescent="0.25">
      <c r="A545" s="248" t="s">
        <v>602</v>
      </c>
    </row>
    <row r="546" spans="1:1" x14ac:dyDescent="0.25">
      <c r="A546" s="248" t="s">
        <v>603</v>
      </c>
    </row>
    <row r="547" spans="1:1" x14ac:dyDescent="0.25">
      <c r="A547" s="248" t="s">
        <v>604</v>
      </c>
    </row>
    <row r="548" spans="1:1" x14ac:dyDescent="0.25">
      <c r="A548" s="248" t="s">
        <v>605</v>
      </c>
    </row>
    <row r="549" spans="1:1" x14ac:dyDescent="0.25">
      <c r="A549" s="248" t="s">
        <v>606</v>
      </c>
    </row>
    <row r="550" spans="1:1" x14ac:dyDescent="0.25">
      <c r="A550" s="248" t="s">
        <v>607</v>
      </c>
    </row>
    <row r="551" spans="1:1" x14ac:dyDescent="0.25">
      <c r="A551" s="248"/>
    </row>
    <row r="552" spans="1:1" x14ac:dyDescent="0.25">
      <c r="A552" s="248" t="s">
        <v>608</v>
      </c>
    </row>
    <row r="553" spans="1:1" x14ac:dyDescent="0.25">
      <c r="A553" s="248"/>
    </row>
    <row r="554" spans="1:1" x14ac:dyDescent="0.25">
      <c r="A554" s="248" t="s">
        <v>609</v>
      </c>
    </row>
    <row r="555" spans="1:1" x14ac:dyDescent="0.25">
      <c r="A555" s="248" t="s">
        <v>610</v>
      </c>
    </row>
    <row r="556" spans="1:1" x14ac:dyDescent="0.25">
      <c r="A556" s="248" t="s">
        <v>611</v>
      </c>
    </row>
    <row r="557" spans="1:1" x14ac:dyDescent="0.25">
      <c r="A557" s="248" t="s">
        <v>612</v>
      </c>
    </row>
    <row r="558" spans="1:1" x14ac:dyDescent="0.25">
      <c r="A558" s="248" t="s">
        <v>613</v>
      </c>
    </row>
    <row r="559" spans="1:1" x14ac:dyDescent="0.25">
      <c r="A559" s="248" t="s">
        <v>614</v>
      </c>
    </row>
    <row r="560" spans="1:1" x14ac:dyDescent="0.25">
      <c r="A560" s="248" t="s">
        <v>615</v>
      </c>
    </row>
    <row r="561" spans="1:1" x14ac:dyDescent="0.25">
      <c r="A561" s="248" t="s">
        <v>616</v>
      </c>
    </row>
    <row r="562" spans="1:1" x14ac:dyDescent="0.25">
      <c r="A562" s="248"/>
    </row>
    <row r="563" spans="1:1" x14ac:dyDescent="0.25">
      <c r="A563" s="248" t="s">
        <v>617</v>
      </c>
    </row>
    <row r="564" spans="1:1" x14ac:dyDescent="0.25">
      <c r="A564" s="248"/>
    </row>
    <row r="565" spans="1:1" x14ac:dyDescent="0.25">
      <c r="A565" s="248" t="s">
        <v>618</v>
      </c>
    </row>
    <row r="566" spans="1:1" x14ac:dyDescent="0.25">
      <c r="A566" s="248" t="s">
        <v>619</v>
      </c>
    </row>
    <row r="567" spans="1:1" x14ac:dyDescent="0.25">
      <c r="A567" s="248" t="s">
        <v>620</v>
      </c>
    </row>
    <row r="568" spans="1:1" x14ac:dyDescent="0.25">
      <c r="A568" s="248" t="s">
        <v>621</v>
      </c>
    </row>
    <row r="569" spans="1:1" x14ac:dyDescent="0.25">
      <c r="A569" s="248"/>
    </row>
    <row r="570" spans="1:1" x14ac:dyDescent="0.25">
      <c r="A570" s="248" t="s">
        <v>622</v>
      </c>
    </row>
    <row r="571" spans="1:1" x14ac:dyDescent="0.25">
      <c r="A571" s="248" t="s">
        <v>623</v>
      </c>
    </row>
    <row r="572" spans="1:1" x14ac:dyDescent="0.25">
      <c r="A572" s="248" t="s">
        <v>624</v>
      </c>
    </row>
    <row r="573" spans="1:1" x14ac:dyDescent="0.25">
      <c r="A573" s="248" t="s">
        <v>625</v>
      </c>
    </row>
    <row r="574" spans="1:1" x14ac:dyDescent="0.25">
      <c r="A574" s="248" t="s">
        <v>626</v>
      </c>
    </row>
    <row r="575" spans="1:1" x14ac:dyDescent="0.25">
      <c r="A575" s="248" t="s">
        <v>627</v>
      </c>
    </row>
    <row r="576" spans="1:1" x14ac:dyDescent="0.25">
      <c r="A576" s="248" t="s">
        <v>628</v>
      </c>
    </row>
    <row r="577" spans="1:1" x14ac:dyDescent="0.25">
      <c r="A577" s="248" t="s">
        <v>629</v>
      </c>
    </row>
    <row r="578" spans="1:1" x14ac:dyDescent="0.25">
      <c r="A578" s="248"/>
    </row>
    <row r="579" spans="1:1" x14ac:dyDescent="0.25">
      <c r="A579" s="248" t="s">
        <v>630</v>
      </c>
    </row>
    <row r="580" spans="1:1" x14ac:dyDescent="0.25">
      <c r="A580" s="248" t="s">
        <v>631</v>
      </c>
    </row>
    <row r="581" spans="1:1" x14ac:dyDescent="0.25">
      <c r="A581" s="248" t="s">
        <v>632</v>
      </c>
    </row>
    <row r="582" spans="1:1" x14ac:dyDescent="0.25">
      <c r="A582" s="248" t="s">
        <v>633</v>
      </c>
    </row>
    <row r="583" spans="1:1" x14ac:dyDescent="0.25">
      <c r="A583" s="248"/>
    </row>
    <row r="584" spans="1:1" x14ac:dyDescent="0.25">
      <c r="A584" s="248" t="s">
        <v>634</v>
      </c>
    </row>
    <row r="585" spans="1:1" x14ac:dyDescent="0.25">
      <c r="A585" s="248" t="s">
        <v>635</v>
      </c>
    </row>
    <row r="586" spans="1:1" x14ac:dyDescent="0.25">
      <c r="A586" s="248" t="s">
        <v>636</v>
      </c>
    </row>
    <row r="587" spans="1:1" x14ac:dyDescent="0.25">
      <c r="A587" s="248" t="s">
        <v>637</v>
      </c>
    </row>
    <row r="588" spans="1:1" x14ac:dyDescent="0.25">
      <c r="A588" s="248"/>
    </row>
    <row r="589" spans="1:1" x14ac:dyDescent="0.25">
      <c r="A589" s="248" t="s">
        <v>638</v>
      </c>
    </row>
    <row r="590" spans="1:1" x14ac:dyDescent="0.25">
      <c r="A590" s="248"/>
    </row>
    <row r="591" spans="1:1" x14ac:dyDescent="0.25">
      <c r="A591" s="248" t="s">
        <v>639</v>
      </c>
    </row>
    <row r="592" spans="1:1" x14ac:dyDescent="0.25">
      <c r="A592" s="248" t="s">
        <v>640</v>
      </c>
    </row>
    <row r="593" spans="1:1" x14ac:dyDescent="0.25">
      <c r="A593" s="248" t="s">
        <v>641</v>
      </c>
    </row>
    <row r="594" spans="1:1" x14ac:dyDescent="0.25">
      <c r="A594" s="248" t="s">
        <v>642</v>
      </c>
    </row>
    <row r="595" spans="1:1" x14ac:dyDescent="0.25">
      <c r="A595" s="248" t="s">
        <v>643</v>
      </c>
    </row>
    <row r="596" spans="1:1" x14ac:dyDescent="0.25">
      <c r="A596" s="248" t="s">
        <v>644</v>
      </c>
    </row>
    <row r="597" spans="1:1" x14ac:dyDescent="0.25">
      <c r="A597" s="248" t="s">
        <v>645</v>
      </c>
    </row>
    <row r="598" spans="1:1" x14ac:dyDescent="0.25">
      <c r="A598" s="248" t="s">
        <v>646</v>
      </c>
    </row>
    <row r="599" spans="1:1" x14ac:dyDescent="0.25">
      <c r="A599" s="248"/>
    </row>
    <row r="600" spans="1:1" x14ac:dyDescent="0.25">
      <c r="A600" s="248" t="s">
        <v>647</v>
      </c>
    </row>
    <row r="601" spans="1:1" x14ac:dyDescent="0.25">
      <c r="A601" s="248"/>
    </row>
    <row r="602" spans="1:1" x14ac:dyDescent="0.25">
      <c r="A602" s="248" t="s">
        <v>648</v>
      </c>
    </row>
    <row r="603" spans="1:1" x14ac:dyDescent="0.25">
      <c r="A603" s="248" t="s">
        <v>649</v>
      </c>
    </row>
    <row r="604" spans="1:1" x14ac:dyDescent="0.25">
      <c r="A604" s="248" t="s">
        <v>650</v>
      </c>
    </row>
    <row r="605" spans="1:1" x14ac:dyDescent="0.25">
      <c r="A605" s="248" t="s">
        <v>651</v>
      </c>
    </row>
    <row r="606" spans="1:1" x14ac:dyDescent="0.25">
      <c r="A606" s="248" t="s">
        <v>652</v>
      </c>
    </row>
    <row r="607" spans="1:1" x14ac:dyDescent="0.25">
      <c r="A607" s="248" t="s">
        <v>653</v>
      </c>
    </row>
    <row r="608" spans="1:1" x14ac:dyDescent="0.25">
      <c r="A608" s="248" t="s">
        <v>654</v>
      </c>
    </row>
    <row r="609" spans="1:1" x14ac:dyDescent="0.25">
      <c r="A609" s="248" t="s">
        <v>655</v>
      </c>
    </row>
    <row r="610" spans="1:1" x14ac:dyDescent="0.25">
      <c r="A610" s="248" t="s">
        <v>656</v>
      </c>
    </row>
    <row r="611" spans="1:1" x14ac:dyDescent="0.25">
      <c r="A611" s="248"/>
    </row>
    <row r="612" spans="1:1" x14ac:dyDescent="0.25">
      <c r="A612" s="248" t="s">
        <v>657</v>
      </c>
    </row>
    <row r="613" spans="1:1" x14ac:dyDescent="0.25">
      <c r="A613" s="248"/>
    </row>
    <row r="614" spans="1:1" x14ac:dyDescent="0.25">
      <c r="A614" s="248" t="s">
        <v>658</v>
      </c>
    </row>
    <row r="615" spans="1:1" x14ac:dyDescent="0.25">
      <c r="A615" s="248" t="s">
        <v>659</v>
      </c>
    </row>
    <row r="616" spans="1:1" x14ac:dyDescent="0.25">
      <c r="A616" s="248" t="s">
        <v>660</v>
      </c>
    </row>
    <row r="617" spans="1:1" x14ac:dyDescent="0.25">
      <c r="A617" s="248" t="s">
        <v>661</v>
      </c>
    </row>
    <row r="618" spans="1:1" x14ac:dyDescent="0.25">
      <c r="A618" s="248" t="s">
        <v>662</v>
      </c>
    </row>
    <row r="619" spans="1:1" x14ac:dyDescent="0.25">
      <c r="A619" s="248" t="s">
        <v>663</v>
      </c>
    </row>
    <row r="620" spans="1:1" x14ac:dyDescent="0.25">
      <c r="A620" s="248"/>
    </row>
    <row r="621" spans="1:1" x14ac:dyDescent="0.25">
      <c r="A621" s="248" t="s">
        <v>664</v>
      </c>
    </row>
    <row r="622" spans="1:1" x14ac:dyDescent="0.25">
      <c r="A622" s="248"/>
    </row>
    <row r="623" spans="1:1" x14ac:dyDescent="0.25">
      <c r="A623" s="248"/>
    </row>
    <row r="624" spans="1:1" x14ac:dyDescent="0.25">
      <c r="A624" s="248"/>
    </row>
    <row r="625" spans="1:1" x14ac:dyDescent="0.25">
      <c r="A625" s="248"/>
    </row>
    <row r="626" spans="1:1" x14ac:dyDescent="0.25">
      <c r="A626" s="248"/>
    </row>
    <row r="627" spans="1:1" x14ac:dyDescent="0.25">
      <c r="A627" s="248"/>
    </row>
    <row r="628" spans="1:1" x14ac:dyDescent="0.25">
      <c r="A628" s="248"/>
    </row>
    <row r="629" spans="1:1" x14ac:dyDescent="0.25">
      <c r="A629" s="248"/>
    </row>
    <row r="630" spans="1:1" x14ac:dyDescent="0.25">
      <c r="A630" s="248"/>
    </row>
    <row r="631" spans="1:1" x14ac:dyDescent="0.25">
      <c r="A631" s="248"/>
    </row>
    <row r="632" spans="1:1" x14ac:dyDescent="0.25">
      <c r="A632" s="248"/>
    </row>
    <row r="633" spans="1:1" x14ac:dyDescent="0.25">
      <c r="A633" s="248"/>
    </row>
    <row r="634" spans="1:1" x14ac:dyDescent="0.25">
      <c r="A634" s="248"/>
    </row>
    <row r="635" spans="1:1" x14ac:dyDescent="0.25">
      <c r="A635" s="248"/>
    </row>
    <row r="636" spans="1:1" x14ac:dyDescent="0.25">
      <c r="A636" s="248"/>
    </row>
    <row r="637" spans="1:1" x14ac:dyDescent="0.25">
      <c r="A637" s="248"/>
    </row>
    <row r="638" spans="1:1" x14ac:dyDescent="0.25">
      <c r="A638" s="248"/>
    </row>
    <row r="639" spans="1:1" x14ac:dyDescent="0.25">
      <c r="A639" s="248"/>
    </row>
    <row r="640" spans="1:1" x14ac:dyDescent="0.25">
      <c r="A640" s="248"/>
    </row>
    <row r="641" spans="1:1" x14ac:dyDescent="0.25">
      <c r="A641" s="248"/>
    </row>
    <row r="642" spans="1:1" x14ac:dyDescent="0.25">
      <c r="A642" s="248"/>
    </row>
    <row r="643" spans="1:1" x14ac:dyDescent="0.25">
      <c r="A643" s="248"/>
    </row>
    <row r="644" spans="1:1" x14ac:dyDescent="0.25">
      <c r="A644" s="248"/>
    </row>
    <row r="645" spans="1:1" x14ac:dyDescent="0.25">
      <c r="A645" s="248"/>
    </row>
    <row r="646" spans="1:1" x14ac:dyDescent="0.25">
      <c r="A646" s="248"/>
    </row>
    <row r="647" spans="1:1" x14ac:dyDescent="0.25">
      <c r="A647" s="248"/>
    </row>
    <row r="648" spans="1:1" x14ac:dyDescent="0.25">
      <c r="A648" s="248"/>
    </row>
    <row r="649" spans="1:1" x14ac:dyDescent="0.25">
      <c r="A649" s="248"/>
    </row>
    <row r="650" spans="1:1" x14ac:dyDescent="0.25">
      <c r="A650" s="248"/>
    </row>
    <row r="651" spans="1:1" x14ac:dyDescent="0.25">
      <c r="A651" s="248"/>
    </row>
    <row r="652" spans="1:1" x14ac:dyDescent="0.25">
      <c r="A652" s="248"/>
    </row>
    <row r="653" spans="1:1" x14ac:dyDescent="0.25">
      <c r="A653" s="248"/>
    </row>
    <row r="654" spans="1:1" x14ac:dyDescent="0.25">
      <c r="A654" s="248"/>
    </row>
    <row r="655" spans="1:1" x14ac:dyDescent="0.25">
      <c r="A655" s="248"/>
    </row>
    <row r="656" spans="1:1" x14ac:dyDescent="0.25">
      <c r="A656" s="248"/>
    </row>
    <row r="657" spans="1:1" x14ac:dyDescent="0.25">
      <c r="A657" s="248"/>
    </row>
    <row r="658" spans="1:1" x14ac:dyDescent="0.25">
      <c r="A658" s="248"/>
    </row>
    <row r="659" spans="1:1" x14ac:dyDescent="0.25">
      <c r="A659" s="248"/>
    </row>
    <row r="660" spans="1:1" x14ac:dyDescent="0.25">
      <c r="A660" s="248"/>
    </row>
    <row r="661" spans="1:1" x14ac:dyDescent="0.25">
      <c r="A661" s="248"/>
    </row>
    <row r="662" spans="1:1" x14ac:dyDescent="0.25">
      <c r="A662" s="248"/>
    </row>
    <row r="663" spans="1:1" x14ac:dyDescent="0.25">
      <c r="A663" s="248"/>
    </row>
    <row r="664" spans="1:1" x14ac:dyDescent="0.25">
      <c r="A664" s="248"/>
    </row>
    <row r="665" spans="1:1" x14ac:dyDescent="0.25">
      <c r="A665" s="248"/>
    </row>
    <row r="666" spans="1:1" x14ac:dyDescent="0.25">
      <c r="A666" s="248"/>
    </row>
    <row r="667" spans="1:1" x14ac:dyDescent="0.25">
      <c r="A667" s="248"/>
    </row>
    <row r="668" spans="1:1" x14ac:dyDescent="0.25">
      <c r="A668" s="248"/>
    </row>
    <row r="669" spans="1:1" x14ac:dyDescent="0.25">
      <c r="A669" s="248"/>
    </row>
    <row r="670" spans="1:1" x14ac:dyDescent="0.25">
      <c r="A670" s="248"/>
    </row>
    <row r="671" spans="1:1" x14ac:dyDescent="0.25">
      <c r="A671" s="248"/>
    </row>
    <row r="672" spans="1:1" x14ac:dyDescent="0.25">
      <c r="A672" s="248"/>
    </row>
    <row r="673" spans="1:1" x14ac:dyDescent="0.25">
      <c r="A673" s="248"/>
    </row>
    <row r="674" spans="1:1" x14ac:dyDescent="0.25">
      <c r="A674" s="248"/>
    </row>
    <row r="675" spans="1:1" x14ac:dyDescent="0.25">
      <c r="A675" s="249"/>
    </row>
    <row r="676" spans="1:1" x14ac:dyDescent="0.25">
      <c r="A676" s="248"/>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2015-2020, William W. Davis, MSPM, PMP. Licensed under the GNU General Public License.</dc:description>
  <cp:lastModifiedBy>William W Davis</cp:lastModifiedBy>
  <dcterms:created xsi:type="dcterms:W3CDTF">2015-09-24T02:35:01Z</dcterms:created>
  <dcterms:modified xsi:type="dcterms:W3CDTF">2020-08-13T16:48:02Z</dcterms:modified>
</cp:coreProperties>
</file>