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70A15679-D16F-4D39-BA03-43C5CA4C9470}"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G104" i="17" l="1"/>
  <c r="EH104" i="17"/>
  <c r="EI104" i="17"/>
  <c r="EJ104" i="17"/>
  <c r="EK104" i="17"/>
  <c r="EL104" i="17"/>
  <c r="EM104" i="17"/>
  <c r="EN104" i="17"/>
  <c r="EO104" i="17"/>
  <c r="EP104" i="17"/>
  <c r="EQ104" i="17"/>
  <c r="ER104" i="17"/>
  <c r="ES104" i="17"/>
  <c r="ET104" i="17"/>
  <c r="EU104" i="17"/>
  <c r="EV104" i="17"/>
  <c r="EW104" i="17"/>
  <c r="EX104" i="17"/>
  <c r="EY104" i="17"/>
  <c r="EZ104" i="17"/>
  <c r="FA104" i="17"/>
  <c r="FB104" i="17"/>
  <c r="FC104" i="17"/>
  <c r="FD104" i="17"/>
  <c r="FE104" i="17"/>
  <c r="FF104" i="17"/>
  <c r="FG104" i="17"/>
  <c r="FH104" i="17"/>
  <c r="FI104" i="17"/>
  <c r="FJ104" i="17"/>
  <c r="FK104" i="17"/>
  <c r="FL104" i="17"/>
  <c r="FM104" i="17"/>
  <c r="FN104" i="17"/>
  <c r="FO104" i="17"/>
  <c r="FP104" i="17"/>
  <c r="FQ104" i="17"/>
  <c r="FR104" i="17"/>
  <c r="FS104" i="17"/>
  <c r="FT104" i="17"/>
  <c r="FU104" i="17"/>
  <c r="FV104" i="17"/>
  <c r="FW104" i="17"/>
  <c r="FX104" i="17"/>
  <c r="FY104" i="17"/>
  <c r="FZ104" i="17"/>
  <c r="GA104" i="17"/>
  <c r="GB104" i="17"/>
  <c r="GC104" i="17"/>
  <c r="GD104" i="17"/>
  <c r="GE104" i="17"/>
  <c r="GF104" i="17"/>
  <c r="GG104" i="17"/>
  <c r="GH104" i="17"/>
  <c r="GI104" i="17"/>
  <c r="GJ104" i="17"/>
  <c r="GK104" i="17"/>
  <c r="GL104" i="17"/>
  <c r="GM104" i="17"/>
  <c r="GN104" i="17"/>
  <c r="GO104" i="17"/>
  <c r="GP104" i="17"/>
  <c r="GQ104" i="17"/>
  <c r="GR104" i="17"/>
  <c r="GS104" i="17"/>
  <c r="GT104" i="17"/>
  <c r="GU104" i="17"/>
  <c r="GV104" i="17"/>
  <c r="GW104" i="17"/>
  <c r="GX104" i="17"/>
  <c r="GY104" i="17"/>
  <c r="GZ104" i="17"/>
  <c r="HA104" i="17"/>
  <c r="HB104" i="17"/>
  <c r="HC104" i="17"/>
  <c r="HD104" i="17"/>
  <c r="HE104" i="17"/>
  <c r="HF104" i="17"/>
  <c r="HG104" i="17"/>
  <c r="HH104" i="17"/>
  <c r="HI104" i="17"/>
  <c r="HJ104" i="17"/>
  <c r="HK104" i="17"/>
  <c r="HL104" i="17"/>
  <c r="HM104" i="17"/>
  <c r="HN104" i="17"/>
  <c r="HO104" i="17"/>
  <c r="HP104" i="17"/>
  <c r="HQ104" i="17"/>
  <c r="HR104" i="17"/>
  <c r="HS104" i="17"/>
  <c r="HT104" i="17"/>
  <c r="HU104" i="17"/>
  <c r="HV104" i="17"/>
  <c r="HW104" i="17"/>
  <c r="HX104" i="17"/>
  <c r="HY104" i="17"/>
  <c r="HZ104" i="17"/>
  <c r="IA104" i="17"/>
  <c r="IB104" i="17"/>
  <c r="EF104" i="17"/>
  <c r="EE104" i="17"/>
  <c r="AI104" i="17"/>
  <c r="AJ104" i="17" s="1"/>
  <c r="AK104" i="17" s="1"/>
  <c r="AL104" i="17" s="1"/>
  <c r="AM104" i="17" s="1"/>
  <c r="AN104" i="17" s="1"/>
  <c r="AO104" i="17" s="1"/>
  <c r="AP104" i="17" s="1"/>
  <c r="AQ104" i="17" s="1"/>
  <c r="AR104" i="17" s="1"/>
  <c r="AS104" i="17" s="1"/>
  <c r="AT104" i="17" s="1"/>
  <c r="AU104" i="17" s="1"/>
  <c r="AV104" i="17" s="1"/>
  <c r="AW104" i="17" s="1"/>
  <c r="AX104" i="17" s="1"/>
  <c r="AY104" i="17" s="1"/>
  <c r="AZ104" i="17" s="1"/>
  <c r="BA104" i="17" s="1"/>
  <c r="BB104" i="17" s="1"/>
  <c r="BC104" i="17" s="1"/>
  <c r="BD104" i="17" s="1"/>
  <c r="BE104" i="17" s="1"/>
  <c r="BF104" i="17" s="1"/>
  <c r="BG104" i="17" s="1"/>
  <c r="BH104" i="17" s="1"/>
  <c r="BI104" i="17" s="1"/>
  <c r="BJ104" i="17" s="1"/>
  <c r="BK104" i="17" s="1"/>
  <c r="BL104" i="17" s="1"/>
  <c r="BM104" i="17" s="1"/>
  <c r="BN104" i="17" s="1"/>
  <c r="BO104" i="17" s="1"/>
  <c r="BP104" i="17" s="1"/>
  <c r="BQ104" i="17" s="1"/>
  <c r="BR104" i="17" s="1"/>
  <c r="BS104" i="17" s="1"/>
  <c r="BT104" i="17" s="1"/>
  <c r="BU104" i="17" s="1"/>
  <c r="BV104" i="17" s="1"/>
  <c r="BW104" i="17" s="1"/>
  <c r="BX104" i="17" s="1"/>
  <c r="BY104" i="17" s="1"/>
  <c r="BZ104" i="17" s="1"/>
  <c r="CA104" i="17" s="1"/>
  <c r="CB104" i="17" s="1"/>
  <c r="CC104" i="17" s="1"/>
  <c r="CD104" i="17" s="1"/>
  <c r="CE104" i="17" s="1"/>
  <c r="CF104" i="17" s="1"/>
  <c r="CG104" i="17" s="1"/>
  <c r="CH104" i="17" s="1"/>
  <c r="CI104" i="17" s="1"/>
  <c r="CJ104" i="17" s="1"/>
  <c r="CK104" i="17" s="1"/>
  <c r="CL104" i="17" s="1"/>
  <c r="CM104" i="17" s="1"/>
  <c r="CN104" i="17" s="1"/>
  <c r="CO104" i="17" s="1"/>
  <c r="CP104" i="17" s="1"/>
  <c r="CQ104" i="17" s="1"/>
  <c r="CR104" i="17" s="1"/>
  <c r="CS104" i="17" s="1"/>
  <c r="CT104" i="17" s="1"/>
  <c r="CU104" i="17" s="1"/>
  <c r="CV104" i="17" s="1"/>
  <c r="CW104" i="17" s="1"/>
  <c r="CX104" i="17" s="1"/>
  <c r="CY104" i="17" s="1"/>
  <c r="CZ104" i="17" s="1"/>
  <c r="DA104" i="17" s="1"/>
  <c r="DB104" i="17" s="1"/>
  <c r="DC104" i="17" s="1"/>
  <c r="DD104" i="17" s="1"/>
  <c r="DE104" i="17" s="1"/>
  <c r="DF104" i="17" s="1"/>
  <c r="DG104" i="17" s="1"/>
  <c r="DH104" i="17" s="1"/>
  <c r="DI104" i="17" s="1"/>
  <c r="DJ104" i="17" s="1"/>
  <c r="DK104" i="17" s="1"/>
  <c r="DL104" i="17" s="1"/>
  <c r="DM104" i="17" s="1"/>
  <c r="DN104" i="17" s="1"/>
  <c r="DO104" i="17" s="1"/>
  <c r="DP104" i="17" s="1"/>
  <c r="DQ104" i="17" s="1"/>
  <c r="DR104" i="17" s="1"/>
  <c r="DS104" i="17" s="1"/>
  <c r="DT104" i="17" s="1"/>
  <c r="DU104" i="17" s="1"/>
  <c r="DV104" i="17" s="1"/>
  <c r="DW104" i="17" s="1"/>
  <c r="DX104" i="17" s="1"/>
  <c r="DY104" i="17" s="1"/>
  <c r="DZ104" i="17" s="1"/>
  <c r="EA104" i="17" s="1"/>
  <c r="EB104" i="17" s="1"/>
  <c r="EC104" i="17" s="1"/>
  <c r="ED104" i="17" s="1"/>
  <c r="AH104" i="17"/>
  <c r="IB106" i="17"/>
  <c r="IB108" i="17" l="1"/>
  <c r="IB107" i="17"/>
  <c r="IB109" i="17" s="1"/>
  <c r="AH4" i="20"/>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4"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0" i="28"/>
  <c r="C70"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4" i="26"/>
  <c r="W104" i="26"/>
  <c r="AB106" i="26"/>
  <c r="D115" i="26"/>
  <c r="AC106" i="26"/>
  <c r="AE106" i="26"/>
  <c r="Z106" i="26"/>
  <c r="D110" i="26"/>
  <c r="AA104" i="26"/>
  <c r="X104" i="26"/>
  <c r="AC104" i="26"/>
  <c r="AF104" i="26"/>
  <c r="Y104" i="26"/>
  <c r="AB104" i="26"/>
  <c r="Z104" i="26"/>
  <c r="U104" i="26"/>
  <c r="AE104" i="26"/>
  <c r="AD104" i="26"/>
  <c r="W106" i="26" l="1"/>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EE104" i="26" l="1"/>
  <c r="AI104" i="26"/>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H4" i="20"/>
  <c r="I4" i="20" s="1"/>
  <c r="M4" i="20" s="1"/>
  <c r="EH109" i="26" l="1"/>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AD106" i="27" l="1"/>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T106" i="17" s="1"/>
  <c r="BF10" i="17"/>
  <c r="FB10" i="17"/>
  <c r="FB9" i="17"/>
  <c r="BF9" i="17"/>
  <c r="BF5" i="17"/>
  <c r="FB5" i="17"/>
  <c r="BG8" i="17"/>
  <c r="FC8" i="17"/>
  <c r="BG11" i="17"/>
  <c r="FC11" i="17"/>
  <c r="BF13" i="17"/>
  <c r="FB13" i="17"/>
  <c r="BF6" i="17"/>
  <c r="FB6" i="17"/>
  <c r="BG7" i="17"/>
  <c r="FC7" i="17"/>
  <c r="FD12" i="17"/>
  <c r="BH12" i="17"/>
  <c r="BX4" i="17"/>
  <c r="FU4" i="17" s="1"/>
  <c r="B84" i="28"/>
  <c r="C84" i="28" s="1"/>
  <c r="V104" i="17"/>
  <c r="Y104" i="17"/>
  <c r="W104" i="17"/>
  <c r="AC104" i="17"/>
  <c r="AD104" i="17"/>
  <c r="AE104" i="17"/>
  <c r="X104" i="17"/>
  <c r="Z104" i="17"/>
  <c r="AB104" i="17"/>
  <c r="U104" i="17"/>
  <c r="AA104" i="17"/>
  <c r="AF104" i="17"/>
  <c r="AN104" i="27" l="1"/>
  <c r="EJ107" i="27"/>
  <c r="EJ108" i="27"/>
  <c r="EJ104" i="27"/>
  <c r="EJ106" i="27" s="1"/>
  <c r="EJ109"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IF109" i="27" l="1"/>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AP104" i="27" l="1"/>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EL109" i="27" l="1"/>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EM109" i="27" l="1"/>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AS104" i="27" l="1"/>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EO109" i="27" l="1"/>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EP109" i="27" l="1"/>
  <c r="AU104" i="27"/>
  <c r="EQ107" i="27"/>
  <c r="EQ106" i="27"/>
  <c r="EQ109" i="27" s="1"/>
  <c r="EQ108" i="27"/>
  <c r="EQ104" i="27"/>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AV104" i="27" l="1"/>
  <c r="ER108" i="27"/>
  <c r="ER106" i="27"/>
  <c r="ER107" i="27"/>
  <c r="ER104" i="27"/>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ER109" i="27" l="1"/>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ES109" i="27" l="1"/>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AY104" i="27" l="1"/>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EU109" i="27" l="1"/>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EV109" i="27" l="1"/>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BB104" i="27" l="1"/>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EX109" i="27" l="1"/>
  <c r="BC104" i="27"/>
  <c r="EY107" i="27"/>
  <c r="EY108" i="27"/>
  <c r="EY104" i="27"/>
  <c r="EY106" i="27" s="1"/>
  <c r="FA104" i="26"/>
  <c r="BE104" i="26"/>
  <c r="FA108" i="26"/>
  <c r="FA106" i="26"/>
  <c r="FA109" i="26" s="1"/>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EY109" i="27" l="1"/>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EZ109" i="27" l="1"/>
  <c r="BE104" i="27"/>
  <c r="FA107" i="27"/>
  <c r="FA108" i="27"/>
  <c r="FA104" i="27"/>
  <c r="FA106" i="27" s="1"/>
  <c r="FC104" i="26"/>
  <c r="BG104" i="26"/>
  <c r="FC107" i="26"/>
  <c r="FC106" i="26"/>
  <c r="FC109" i="26" s="1"/>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FA109" i="27" l="1"/>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FB109" i="27" l="1"/>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FC109" i="27" l="1"/>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BI104" i="27" l="1"/>
  <c r="FE107" i="27"/>
  <c r="FE108" i="27"/>
  <c r="FE104" i="27"/>
  <c r="FE106" i="27" s="1"/>
  <c r="FE109" i="27" s="1"/>
  <c r="FD109" i="27"/>
  <c r="FG104" i="26"/>
  <c r="BK104" i="26"/>
  <c r="FG107" i="26"/>
  <c r="FG106" i="26"/>
  <c r="FG109" i="26" s="1"/>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BJ104" i="27" l="1"/>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FF109" i="27" l="1"/>
  <c r="BK104" i="27"/>
  <c r="FG107" i="27"/>
  <c r="FG106" i="27"/>
  <c r="FG109" i="27" s="1"/>
  <c r="FG108" i="27"/>
  <c r="FG104" i="27"/>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BL104" i="27" l="1"/>
  <c r="FH108" i="27"/>
  <c r="FH107" i="27"/>
  <c r="FH104" i="27"/>
  <c r="FH106" i="27" s="1"/>
  <c r="FH109" i="27" s="1"/>
  <c r="FI109" i="26"/>
  <c r="FJ104" i="26"/>
  <c r="BN104" i="26"/>
  <c r="FJ107" i="26"/>
  <c r="FJ106"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BM104" i="27" l="1"/>
  <c r="FI107" i="27"/>
  <c r="FI108" i="27"/>
  <c r="FI104" i="27"/>
  <c r="FI106" i="27" s="1"/>
  <c r="FI109" i="27" s="1"/>
  <c r="FJ109" i="26"/>
  <c r="FK104" i="26"/>
  <c r="BO104" i="26"/>
  <c r="FK107" i="26"/>
  <c r="FK106"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BN104" i="27" l="1"/>
  <c r="FJ107" i="27"/>
  <c r="FJ108" i="27"/>
  <c r="FJ104" i="27"/>
  <c r="FJ106" i="27" s="1"/>
  <c r="FJ109"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BO104" i="27" l="1"/>
  <c r="FK106" i="27"/>
  <c r="FK108" i="27"/>
  <c r="FK107" i="27"/>
  <c r="FK104" i="27"/>
  <c r="FM104" i="26"/>
  <c r="BQ104" i="26"/>
  <c r="FM106"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FK109" i="27" l="1"/>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FL109" i="27" l="1"/>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FM109" i="27" l="1"/>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FN109" i="27" l="1"/>
  <c r="BS104" i="27"/>
  <c r="FO107" i="27"/>
  <c r="FO106" i="27"/>
  <c r="FO109" i="27" s="1"/>
  <c r="FO108" i="27"/>
  <c r="FO104" i="27"/>
  <c r="BU104" i="26"/>
  <c r="FQ104" i="26"/>
  <c r="FQ108" i="26"/>
  <c r="FQ106" i="26"/>
  <c r="FQ109" i="26" s="1"/>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BT104" i="27" l="1"/>
  <c r="FP107" i="27"/>
  <c r="FP106" i="27"/>
  <c r="FP108" i="27"/>
  <c r="FP109" i="27" s="1"/>
  <c r="FP104" i="27"/>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BU104" i="27" l="1"/>
  <c r="FQ107" i="27"/>
  <c r="FQ108" i="27"/>
  <c r="FQ104" i="27"/>
  <c r="FQ106" i="27" s="1"/>
  <c r="FS104" i="26"/>
  <c r="BW104" i="26"/>
  <c r="FS106"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FQ109" i="27" l="1"/>
  <c r="BV104" i="27"/>
  <c r="FR106" i="27"/>
  <c r="FR107" i="27"/>
  <c r="FR108" i="27"/>
  <c r="FR104" i="27"/>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BW104" i="27" l="1"/>
  <c r="FS106" i="27"/>
  <c r="FS108" i="27"/>
  <c r="FS107" i="27"/>
  <c r="FS104" i="27"/>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FS109" i="27" l="1"/>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BY104" i="27" l="1"/>
  <c r="FU106" i="27"/>
  <c r="FU107" i="27"/>
  <c r="FU108" i="27"/>
  <c r="FU104" i="27"/>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FU109" i="27" l="1"/>
  <c r="BZ104" i="27"/>
  <c r="FV106" i="27"/>
  <c r="FV107" i="27"/>
  <c r="FV108" i="27"/>
  <c r="FV104" i="27"/>
  <c r="FX104" i="26"/>
  <c r="CB104" i="26"/>
  <c r="FX108" i="26"/>
  <c r="FX107"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CA104" i="27" l="1"/>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FW109" i="27" l="1"/>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FX109" i="27" l="1"/>
  <c r="CC104" i="27"/>
  <c r="FY106" i="27"/>
  <c r="FY107" i="27"/>
  <c r="FY108" i="27"/>
  <c r="FY104" i="27"/>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FY109" i="27" l="1"/>
  <c r="CD104" i="27"/>
  <c r="FZ106" i="27"/>
  <c r="FZ107" i="27"/>
  <c r="FZ108" i="27"/>
  <c r="FZ104" i="27"/>
  <c r="GB104" i="26"/>
  <c r="CF104" i="26"/>
  <c r="GB108" i="26"/>
  <c r="GB107"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FZ109" i="27" l="1"/>
  <c r="CE104" i="27"/>
  <c r="GA106" i="27"/>
  <c r="GA107" i="27"/>
  <c r="GA108" i="27"/>
  <c r="GA104" i="27"/>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GA109" i="27" l="1"/>
  <c r="CF104" i="27"/>
  <c r="GB106" i="27"/>
  <c r="GB107" i="27"/>
  <c r="GB108" i="27"/>
  <c r="GB104" i="27"/>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GB109" i="27" l="1"/>
  <c r="CG104" i="27"/>
  <c r="GC106" i="27"/>
  <c r="GC107" i="27"/>
  <c r="GC108" i="27"/>
  <c r="GC104" i="27"/>
  <c r="GE104" i="26"/>
  <c r="CI104" i="26"/>
  <c r="GE108" i="26"/>
  <c r="GE107"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GC109" i="27" l="1"/>
  <c r="CH104" i="27"/>
  <c r="GD106" i="27"/>
  <c r="GD107" i="27"/>
  <c r="GD108" i="27"/>
  <c r="GD104" i="27"/>
  <c r="GF104" i="26"/>
  <c r="CJ104" i="26"/>
  <c r="GF107" i="26"/>
  <c r="GF106" i="26"/>
  <c r="GF109" i="26" s="1"/>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GD109" i="27" l="1"/>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GE109" i="27" l="1"/>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CK104" i="27" l="1"/>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GG109" i="27" l="1"/>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GH109" i="27" l="1"/>
  <c r="CM104" i="27"/>
  <c r="GI106" i="27"/>
  <c r="GI108" i="27"/>
  <c r="GI107" i="27"/>
  <c r="GI104" i="27"/>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GI109" i="27" l="1"/>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GJ109" i="27" l="1"/>
  <c r="CO104" i="27"/>
  <c r="GK106" i="27"/>
  <c r="GK107" i="27"/>
  <c r="GK104" i="27"/>
  <c r="GK108" i="27" s="1"/>
  <c r="GM104" i="26"/>
  <c r="CQ104" i="26"/>
  <c r="GM108" i="26"/>
  <c r="GM107"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GK109" i="27" l="1"/>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GL109" i="27" l="1"/>
  <c r="CQ104" i="27"/>
  <c r="GM107" i="27"/>
  <c r="GM106" i="27"/>
  <c r="GM104" i="27"/>
  <c r="GM108" i="27" s="1"/>
  <c r="GO104" i="26"/>
  <c r="CS104" i="26"/>
  <c r="GO106" i="26"/>
  <c r="GO107"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GM109" i="27" l="1"/>
  <c r="CR104" i="27"/>
  <c r="GN108" i="27"/>
  <c r="GN106" i="27"/>
  <c r="GN109" i="27" s="1"/>
  <c r="GN107" i="27"/>
  <c r="GN104" i="27"/>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CS104" i="27" l="1"/>
  <c r="GO106" i="27"/>
  <c r="GO107" i="27"/>
  <c r="GO108" i="27"/>
  <c r="GO104" i="27"/>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GO109" i="27" l="1"/>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GP109" i="27" l="1"/>
  <c r="CU104" i="27"/>
  <c r="GQ106" i="27"/>
  <c r="GQ107" i="27"/>
  <c r="GQ104" i="27"/>
  <c r="GQ108" i="27" s="1"/>
  <c r="GS104" i="26"/>
  <c r="CW104" i="26"/>
  <c r="GS106" i="26"/>
  <c r="GS108"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GQ109" i="27" l="1"/>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GR109" i="27" l="1"/>
  <c r="CW104" i="27"/>
  <c r="GS106" i="27"/>
  <c r="GS107" i="27"/>
  <c r="GS104" i="27"/>
  <c r="GS108" i="27" s="1"/>
  <c r="GU104" i="26"/>
  <c r="CY104" i="26"/>
  <c r="GU108"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GS109" i="27" l="1"/>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GT109" i="27" l="1"/>
  <c r="CY104" i="27"/>
  <c r="GU107" i="27"/>
  <c r="GU108" i="27"/>
  <c r="GU106" i="27"/>
  <c r="GU104" i="27"/>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CZ104" i="27" l="1"/>
  <c r="GV107" i="27"/>
  <c r="GV108" i="27"/>
  <c r="GV106" i="27"/>
  <c r="GV104" i="27"/>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GV109" i="27" l="1"/>
  <c r="DA104" i="27"/>
  <c r="GW106" i="27"/>
  <c r="GW107" i="27"/>
  <c r="GW104" i="27"/>
  <c r="GW108" i="27" s="1"/>
  <c r="GY104" i="26"/>
  <c r="DC104" i="26"/>
  <c r="GY108"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GW109" i="27" l="1"/>
  <c r="DB104" i="27"/>
  <c r="GX106" i="27"/>
  <c r="GX107" i="27"/>
  <c r="GX104" i="27"/>
  <c r="GX108" i="27" s="1"/>
  <c r="GZ104" i="26"/>
  <c r="DD104" i="26"/>
  <c r="GZ108"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GX109" i="27" l="1"/>
  <c r="DC104" i="27"/>
  <c r="GY106" i="27"/>
  <c r="GY108" i="27"/>
  <c r="GY107" i="27"/>
  <c r="GY104" i="27"/>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GY109" i="27" l="1"/>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GZ109" i="27" l="1"/>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HA109" i="27" l="1"/>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HB109" i="27" l="1"/>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HC109" i="27" l="1"/>
  <c r="DH104" i="27"/>
  <c r="HD108" i="27"/>
  <c r="HD106" i="27"/>
  <c r="HD109" i="27" s="1"/>
  <c r="HD107" i="27"/>
  <c r="HD104" i="27"/>
  <c r="HE109" i="26"/>
  <c r="DJ104" i="26"/>
  <c r="HF104" i="26"/>
  <c r="HF108" i="26"/>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DI104" i="27" l="1"/>
  <c r="HE106" i="27"/>
  <c r="HE107" i="27"/>
  <c r="HE108" i="27"/>
  <c r="HE104" i="27"/>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HE109" i="27" l="1"/>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HF109" i="27" l="1"/>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HG109" i="27" l="1"/>
  <c r="DL104" i="27"/>
  <c r="HH106" i="27"/>
  <c r="HH108" i="27"/>
  <c r="HH107" i="27"/>
  <c r="HH104" i="27"/>
  <c r="HI109" i="26"/>
  <c r="DN104" i="26"/>
  <c r="HJ104" i="26"/>
  <c r="HJ108" i="26" s="1"/>
  <c r="HJ107" i="26"/>
  <c r="HJ106" i="26"/>
  <c r="LW7" i="20"/>
  <c r="LW8" i="20" s="1"/>
  <c r="EF4" i="20"/>
  <c r="LX5" i="20"/>
  <c r="LX4" i="20"/>
  <c r="LX6" i="20" s="1"/>
  <c r="HZ7" i="26"/>
  <c r="ED7" i="26"/>
  <c r="IA7" i="26" s="1"/>
  <c r="HZ11" i="26"/>
  <c r="ED11" i="26"/>
  <c r="IA11" i="26" s="1"/>
  <c r="B161" i="28"/>
  <c r="C161" i="28" s="1"/>
  <c r="HH109" i="27" l="1"/>
  <c r="DM104" i="27"/>
  <c r="HI106" i="27"/>
  <c r="HI107" i="27"/>
  <c r="HI104" i="27"/>
  <c r="HI108" i="27" s="1"/>
  <c r="HJ109" i="26"/>
  <c r="DO104" i="26"/>
  <c r="HK104" i="26"/>
  <c r="HK108" i="26" s="1"/>
  <c r="HK107" i="26"/>
  <c r="HK106" i="26"/>
  <c r="LX7" i="20"/>
  <c r="LX8" i="20" s="1"/>
  <c r="EG4" i="20"/>
  <c r="LY5" i="20"/>
  <c r="LY4" i="20"/>
  <c r="LY6" i="20" s="1"/>
  <c r="B162" i="28"/>
  <c r="C162" i="28" s="1"/>
  <c r="HI109" i="27" l="1"/>
  <c r="DN104" i="27"/>
  <c r="HJ106" i="27"/>
  <c r="HJ107" i="27"/>
  <c r="HJ104" i="27"/>
  <c r="HJ108" i="27" s="1"/>
  <c r="HK109" i="26"/>
  <c r="HL104" i="26"/>
  <c r="DP104" i="26"/>
  <c r="HL107" i="26"/>
  <c r="HL106" i="26"/>
  <c r="HL108" i="26"/>
  <c r="LY7" i="20"/>
  <c r="LY8" i="20" s="1"/>
  <c r="EH4" i="20"/>
  <c r="LZ5" i="20"/>
  <c r="LZ4" i="20"/>
  <c r="LZ6" i="20" s="1"/>
  <c r="B163" i="28"/>
  <c r="C163" i="28" s="1"/>
  <c r="HJ109" i="27" l="1"/>
  <c r="DO104" i="27"/>
  <c r="HK107" i="27"/>
  <c r="HK108" i="27"/>
  <c r="HK106" i="27"/>
  <c r="HK104" i="27"/>
  <c r="HL109" i="26"/>
  <c r="HM104" i="26"/>
  <c r="HM108" i="26" s="1"/>
  <c r="DQ104" i="26"/>
  <c r="HM106" i="26"/>
  <c r="HM107" i="26"/>
  <c r="LZ7" i="20"/>
  <c r="LZ8" i="20" s="1"/>
  <c r="EI4" i="20"/>
  <c r="MA5" i="20"/>
  <c r="MA6" i="20"/>
  <c r="MA4" i="20"/>
  <c r="MA7" i="20" s="1"/>
  <c r="DP104" i="27" l="1"/>
  <c r="HL107" i="27"/>
  <c r="HL106" i="27"/>
  <c r="HL104" i="27"/>
  <c r="HL108" i="27" s="1"/>
  <c r="HK109" i="27"/>
  <c r="HM109" i="26"/>
  <c r="HN104" i="26"/>
  <c r="DR104" i="26"/>
  <c r="HN108" i="26"/>
  <c r="HN107" i="26"/>
  <c r="HN106" i="26"/>
  <c r="MA8" i="20"/>
  <c r="EJ4" i="20"/>
  <c r="MB5" i="20"/>
  <c r="MB4" i="20"/>
  <c r="MB6" i="20" s="1"/>
  <c r="HL109" i="27" l="1"/>
  <c r="DQ104" i="27"/>
  <c r="HM106" i="27"/>
  <c r="HM107" i="27"/>
  <c r="HM104" i="27"/>
  <c r="HM108" i="27" s="1"/>
  <c r="HN109" i="26"/>
  <c r="HO104" i="26"/>
  <c r="DS104" i="26"/>
  <c r="HO108" i="26"/>
  <c r="HO107" i="26"/>
  <c r="HO106" i="26"/>
  <c r="MB7" i="20"/>
  <c r="EK4" i="20"/>
  <c r="MC5" i="20"/>
  <c r="MC4" i="20"/>
  <c r="MC6" i="20" s="1"/>
  <c r="MB8" i="20"/>
  <c r="HM109" i="27" l="1"/>
  <c r="DR104" i="27"/>
  <c r="HN106" i="27"/>
  <c r="HN107" i="27"/>
  <c r="HN104" i="27"/>
  <c r="HN108" i="27" s="1"/>
  <c r="HP104" i="26"/>
  <c r="DT104" i="26"/>
  <c r="HP108" i="26"/>
  <c r="HP107" i="26"/>
  <c r="HP106" i="26"/>
  <c r="HO109" i="26"/>
  <c r="MC7" i="20"/>
  <c r="MC8" i="20" s="1"/>
  <c r="EL4" i="20"/>
  <c r="MD5" i="20"/>
  <c r="MD4" i="20"/>
  <c r="MD6" i="20" s="1"/>
  <c r="HN109" i="27" l="1"/>
  <c r="DS104" i="27"/>
  <c r="HO106" i="27"/>
  <c r="HO108" i="27"/>
  <c r="HO107" i="27"/>
  <c r="HO104" i="27"/>
  <c r="HQ104" i="26"/>
  <c r="DU104" i="26"/>
  <c r="HQ106" i="26"/>
  <c r="HQ107" i="26"/>
  <c r="HQ108" i="26"/>
  <c r="HP109" i="26"/>
  <c r="MD7" i="20"/>
  <c r="MD8" i="20" s="1"/>
  <c r="EM4" i="20"/>
  <c r="ME5" i="20"/>
  <c r="ME4" i="20"/>
  <c r="ME6" i="20" s="1"/>
  <c r="HO109" i="27" l="1"/>
  <c r="DT104" i="27"/>
  <c r="HP106" i="27"/>
  <c r="HP107" i="27"/>
  <c r="HP104" i="27"/>
  <c r="HP108" i="27" s="1"/>
  <c r="HQ109" i="26"/>
  <c r="DV104" i="26"/>
  <c r="HR104" i="26"/>
  <c r="HR108" i="26" s="1"/>
  <c r="HR107" i="26"/>
  <c r="HR106" i="26"/>
  <c r="ME7" i="20"/>
  <c r="ME8" i="20" s="1"/>
  <c r="EN4" i="20"/>
  <c r="MF5" i="20"/>
  <c r="MF4" i="20"/>
  <c r="MF6" i="20" s="1"/>
  <c r="HP109" i="27" l="1"/>
  <c r="DU104" i="27"/>
  <c r="HQ106" i="27"/>
  <c r="HQ107" i="27"/>
  <c r="HQ104" i="27"/>
  <c r="HQ108" i="27" s="1"/>
  <c r="HS104" i="26"/>
  <c r="DW104" i="26"/>
  <c r="HS108" i="26"/>
  <c r="HS107" i="26"/>
  <c r="HS106" i="26"/>
  <c r="HR109" i="26"/>
  <c r="MF7" i="20"/>
  <c r="MF8" i="20" s="1"/>
  <c r="EO4" i="20"/>
  <c r="MG5" i="20"/>
  <c r="MG4" i="20"/>
  <c r="MG6" i="20" s="1"/>
  <c r="HQ109" i="27" l="1"/>
  <c r="DV104" i="27"/>
  <c r="HR106" i="27"/>
  <c r="HR107" i="27"/>
  <c r="HR104" i="27"/>
  <c r="HR108" i="27" s="1"/>
  <c r="HT104" i="26"/>
  <c r="DX104" i="26"/>
  <c r="HT108" i="26"/>
  <c r="HT107" i="26"/>
  <c r="HT106" i="26"/>
  <c r="HS109" i="26"/>
  <c r="MG7" i="20"/>
  <c r="MG8" i="20" s="1"/>
  <c r="EP4" i="20"/>
  <c r="MH5" i="20"/>
  <c r="MH4" i="20"/>
  <c r="MH6" i="20" s="1"/>
  <c r="HR109" i="27" l="1"/>
  <c r="DW104" i="27"/>
  <c r="HS107" i="27"/>
  <c r="HS106" i="27"/>
  <c r="HS104" i="27"/>
  <c r="HS108" i="27" s="1"/>
  <c r="HU104" i="26"/>
  <c r="DY104" i="26"/>
  <c r="HU107" i="26"/>
  <c r="HU106" i="26"/>
  <c r="HU108" i="26"/>
  <c r="HT109" i="26"/>
  <c r="MH7" i="20"/>
  <c r="MH8" i="20" s="1"/>
  <c r="EQ4" i="20"/>
  <c r="MI5" i="20"/>
  <c r="MI4" i="20"/>
  <c r="MI6" i="20" s="1"/>
  <c r="HS109" i="27" l="1"/>
  <c r="DX104" i="27"/>
  <c r="HT108" i="27"/>
  <c r="HT106" i="27"/>
  <c r="HT109" i="27" s="1"/>
  <c r="HT107" i="27"/>
  <c r="HT104" i="27"/>
  <c r="HU109" i="26"/>
  <c r="HV104" i="26"/>
  <c r="DZ104" i="26"/>
  <c r="HV108" i="26"/>
  <c r="HV106" i="26"/>
  <c r="HV107" i="26"/>
  <c r="MI7" i="20"/>
  <c r="MI8" i="20" s="1"/>
  <c r="ER4" i="20"/>
  <c r="MJ5" i="20"/>
  <c r="MJ4" i="20"/>
  <c r="MJ6" i="20" s="1"/>
  <c r="DY104" i="27" l="1"/>
  <c r="HU106" i="27"/>
  <c r="HU107" i="27"/>
  <c r="HU104" i="27"/>
  <c r="HU108" i="27" s="1"/>
  <c r="HV109" i="26"/>
  <c r="HW104" i="26"/>
  <c r="EA104" i="26"/>
  <c r="HW108" i="26"/>
  <c r="HW107" i="26"/>
  <c r="HW106" i="26"/>
  <c r="MJ7" i="20"/>
  <c r="MJ8" i="20" s="1"/>
  <c r="ES4" i="20"/>
  <c r="MK5" i="20"/>
  <c r="MK6" i="20"/>
  <c r="MK4" i="20"/>
  <c r="MK7" i="20" s="1"/>
  <c r="HU109" i="27" l="1"/>
  <c r="DZ104" i="27"/>
  <c r="HV106" i="27"/>
  <c r="HV107" i="27"/>
  <c r="HV104" i="27"/>
  <c r="HV108" i="27" s="1"/>
  <c r="HX104" i="26"/>
  <c r="HX108" i="26" s="1"/>
  <c r="EB104" i="26"/>
  <c r="HX107" i="26"/>
  <c r="HX106" i="26"/>
  <c r="HW109" i="26"/>
  <c r="MK8" i="20"/>
  <c r="ET4" i="20"/>
  <c r="ML5" i="20"/>
  <c r="ML6" i="20"/>
  <c r="ML4" i="20"/>
  <c r="ML7" i="20" s="1"/>
  <c r="HV109" i="27" l="1"/>
  <c r="EA104" i="27"/>
  <c r="HW106" i="27"/>
  <c r="HW108" i="27"/>
  <c r="HW107" i="27"/>
  <c r="HW104" i="27"/>
  <c r="HY104" i="26"/>
  <c r="EC104" i="26"/>
  <c r="HY106" i="26"/>
  <c r="HY108" i="26"/>
  <c r="HY107" i="26"/>
  <c r="HX109" i="26"/>
  <c r="ML8" i="20"/>
  <c r="EU4" i="20"/>
  <c r="MM5" i="20"/>
  <c r="MM4" i="20"/>
  <c r="MM6" i="20" s="1"/>
  <c r="EB104" i="27" l="1"/>
  <c r="HX106" i="27"/>
  <c r="HX108" i="27"/>
  <c r="HX107" i="27"/>
  <c r="HX104" i="27"/>
  <c r="HW109" i="27"/>
  <c r="HY109" i="26"/>
  <c r="ED104" i="26"/>
  <c r="HZ104" i="26"/>
  <c r="HZ108" i="26" s="1"/>
  <c r="HZ107" i="26"/>
  <c r="HZ106" i="26"/>
  <c r="MM7" i="20"/>
  <c r="MM8" i="20"/>
  <c r="EV4" i="20"/>
  <c r="MN5" i="20"/>
  <c r="MN6" i="20"/>
  <c r="MN4" i="20"/>
  <c r="MN7" i="20" s="1"/>
  <c r="HX109" i="27" l="1"/>
  <c r="EC104" i="27"/>
  <c r="HY106" i="27"/>
  <c r="HY107" i="27"/>
  <c r="HY104" i="27"/>
  <c r="HY108" i="27" s="1"/>
  <c r="HZ109" i="26"/>
  <c r="IA104" i="26"/>
  <c r="IA108" i="26"/>
  <c r="IA106" i="26"/>
  <c r="IA107" i="26"/>
  <c r="MN8" i="20"/>
  <c r="EW4" i="20"/>
  <c r="MO5" i="20"/>
  <c r="MO4" i="20"/>
  <c r="MO6" i="20" s="1"/>
  <c r="HY109" i="27" l="1"/>
  <c r="ED104" i="27"/>
  <c r="HZ106" i="27"/>
  <c r="HZ107" i="27"/>
  <c r="HZ104" i="27"/>
  <c r="HZ108" i="27" s="1"/>
  <c r="IA109" i="26"/>
  <c r="MO7" i="20"/>
  <c r="MO8" i="20" s="1"/>
  <c r="EX4" i="20"/>
  <c r="MP5" i="20"/>
  <c r="MP4" i="20"/>
  <c r="MP6" i="20" s="1"/>
  <c r="EE104" i="27" l="1"/>
  <c r="IA107" i="27"/>
  <c r="IA106" i="27"/>
  <c r="IA108" i="27"/>
  <c r="IA104" i="27"/>
  <c r="HZ109" i="27"/>
  <c r="MP7" i="20"/>
  <c r="MP8" i="20" s="1"/>
  <c r="EY4" i="20"/>
  <c r="MQ5" i="20"/>
  <c r="MQ6" i="20"/>
  <c r="MQ4" i="20"/>
  <c r="MQ7" i="20" s="1"/>
  <c r="IA109" i="27" l="1"/>
  <c r="EF104" i="27"/>
  <c r="IB107" i="27"/>
  <c r="IB106" i="27"/>
  <c r="IB104" i="27"/>
  <c r="IB108" i="27" s="1"/>
  <c r="MQ8" i="20"/>
  <c r="EZ4" i="20"/>
  <c r="MR5" i="20"/>
  <c r="MR6" i="20"/>
  <c r="MR4" i="20"/>
  <c r="MR7" i="20" s="1"/>
  <c r="EG104" i="27" l="1"/>
  <c r="IC106" i="27"/>
  <c r="IC107" i="27"/>
  <c r="IC108" i="27"/>
  <c r="IC104" i="27"/>
  <c r="IB109" i="27"/>
  <c r="MR8" i="20"/>
  <c r="FA4" i="20"/>
  <c r="MS5" i="20"/>
  <c r="MS6" i="20"/>
  <c r="MS4" i="20"/>
  <c r="MS7" i="20" s="1"/>
  <c r="IC109" i="27" l="1"/>
  <c r="EH104" i="27"/>
  <c r="ID106" i="27"/>
  <c r="ID107" i="27"/>
  <c r="ID104" i="27"/>
  <c r="ID108" i="27" s="1"/>
  <c r="MS8" i="20"/>
  <c r="FB4" i="20"/>
  <c r="MT5" i="20"/>
  <c r="MT6" i="20"/>
  <c r="MT4" i="20"/>
  <c r="MT7" i="20" s="1"/>
  <c r="ID109" i="27" l="1"/>
  <c r="IE106" i="27"/>
  <c r="IE108" i="27"/>
  <c r="IE107" i="27"/>
  <c r="IE104" i="27"/>
  <c r="MT8" i="20"/>
  <c r="FC4" i="20"/>
  <c r="MU5" i="20"/>
  <c r="MU6" i="20"/>
  <c r="MU4" i="20"/>
  <c r="MU7" i="20" s="1"/>
  <c r="IE109" i="27" l="1"/>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GE109" i="17" s="1"/>
  <c r="FB106" i="17"/>
  <c r="GU106" i="17"/>
  <c r="HW106" i="17"/>
  <c r="HW109" i="17" s="1"/>
  <c r="HP106" i="17"/>
  <c r="FJ106" i="17"/>
  <c r="EG106" i="17"/>
  <c r="EG109" i="17" s="1"/>
  <c r="GH106" i="17"/>
  <c r="FO106" i="17"/>
  <c r="FO109" i="17" s="1"/>
  <c r="HJ106" i="17"/>
  <c r="GX106" i="17"/>
  <c r="EX106" i="17"/>
  <c r="GM106" i="17"/>
  <c r="HE106" i="17"/>
  <c r="GL106" i="17"/>
  <c r="FU106" i="17"/>
  <c r="GY106" i="17"/>
  <c r="FY106" i="17"/>
  <c r="HB106" i="17"/>
  <c r="GV106" i="17"/>
  <c r="GC106" i="17"/>
  <c r="HV106" i="17"/>
  <c r="HZ106" i="17"/>
  <c r="HR106" i="17"/>
  <c r="FK106" i="17"/>
  <c r="FK109" i="17" s="1"/>
  <c r="GK106" i="17"/>
  <c r="GJ106" i="17"/>
  <c r="EM106" i="17"/>
  <c r="GQ106" i="17"/>
  <c r="EO106" i="17"/>
  <c r="HH106" i="17"/>
  <c r="HS106" i="17"/>
  <c r="HO106" i="17"/>
  <c r="HG106" i="17"/>
  <c r="EP106" i="17"/>
  <c r="EP109" i="17" s="1"/>
  <c r="HQ106" i="17"/>
  <c r="FV106" i="17"/>
  <c r="HI106" i="17"/>
  <c r="HC106" i="17"/>
  <c r="HC109" i="17" s="1"/>
  <c r="GN106" i="17"/>
  <c r="GN109" i="17" s="1"/>
  <c r="FH106" i="17"/>
  <c r="HA106" i="17"/>
  <c r="HL106" i="17"/>
  <c r="HK106" i="17"/>
  <c r="HX106" i="17"/>
  <c r="GT106" i="17"/>
  <c r="EQ106" i="17"/>
  <c r="EQ109" i="17" s="1"/>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GT109" i="17" l="1"/>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FU107" i="17"/>
  <c r="FU109" i="17" s="1"/>
  <c r="FW107" i="17"/>
  <c r="FW109" i="17" s="1"/>
  <c r="GK109" i="17"/>
  <c r="GZ109" i="17"/>
  <c r="GC109" i="17"/>
  <c r="GL109" i="17"/>
  <c r="FJ109" i="17"/>
  <c r="GR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<sst xmlns="http://schemas.openxmlformats.org/spreadsheetml/2006/main" count="1108" uniqueCount="711">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</sst>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0"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304800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18</xdr:col>
      <xdr:colOff>457200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19</xdr:col>
      <xdr:colOff>228600</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tabSelected="1" workbookViewId="0">
      <pane ySplit="2" topLeftCell="A3" activePane="bottomLeft" state="frozen"/>
      <selection pane="bottomLeft" activeCell="B39" sqref="B39"/>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133</v>
      </c>
    </row>
    <row r="3" spans="1:4" x14ac:dyDescent="0.25">
      <c r="A3" s="57"/>
      <c r="B3" s="57"/>
    </row>
    <row r="4" spans="1:4" ht="17.25" x14ac:dyDescent="0.3">
      <c r="A4" s="57"/>
      <c r="B4" s="57" t="s">
        <v>134</v>
      </c>
      <c r="D4" s="181" t="s">
        <v>157</v>
      </c>
    </row>
    <row r="5" spans="1:4" x14ac:dyDescent="0.25">
      <c r="A5" s="57"/>
      <c r="B5" s="57" t="s">
        <v>93</v>
      </c>
      <c r="D5" s="182" t="s">
        <v>158</v>
      </c>
    </row>
    <row r="6" spans="1:4" x14ac:dyDescent="0.25">
      <c r="A6" s="57"/>
      <c r="B6" s="57" t="s">
        <v>56</v>
      </c>
    </row>
    <row r="7" spans="1:4" x14ac:dyDescent="0.25">
      <c r="A7" s="57"/>
      <c r="B7" s="57"/>
    </row>
    <row r="8" spans="1:4" ht="17.25" x14ac:dyDescent="0.3">
      <c r="A8" s="57"/>
      <c r="B8" s="57" t="s">
        <v>135</v>
      </c>
      <c r="D8" s="183" t="s">
        <v>159</v>
      </c>
    </row>
    <row r="9" spans="1:4" x14ac:dyDescent="0.25">
      <c r="A9" s="57"/>
      <c r="B9" s="57" t="s">
        <v>96</v>
      </c>
      <c r="D9" s="182" t="s">
        <v>160</v>
      </c>
    </row>
    <row r="10" spans="1:4" x14ac:dyDescent="0.25">
      <c r="A10" s="57"/>
      <c r="B10" s="57" t="s">
        <v>136</v>
      </c>
    </row>
    <row r="11" spans="1:4" x14ac:dyDescent="0.25">
      <c r="A11" s="57"/>
      <c r="B11" s="57" t="s">
        <v>97</v>
      </c>
    </row>
    <row r="12" spans="1:4" x14ac:dyDescent="0.25">
      <c r="A12" s="57"/>
      <c r="B12" s="57"/>
    </row>
    <row r="13" spans="1:4" x14ac:dyDescent="0.25">
      <c r="A13" s="57"/>
      <c r="B13" s="57" t="s">
        <v>57</v>
      </c>
    </row>
    <row r="14" spans="1:4" x14ac:dyDescent="0.25">
      <c r="A14" s="57"/>
      <c r="B14" s="60" t="s">
        <v>138</v>
      </c>
    </row>
    <row r="15" spans="1:4" x14ac:dyDescent="0.25">
      <c r="A15" s="57"/>
      <c r="B15" s="57" t="s">
        <v>137</v>
      </c>
    </row>
    <row r="16" spans="1:4" x14ac:dyDescent="0.25">
      <c r="A16" s="57"/>
      <c r="B16" s="57" t="s">
        <v>98</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164</v>
      </c>
    </row>
    <row r="23" spans="1:8" x14ac:dyDescent="0.25">
      <c r="A23" s="57"/>
      <c r="B23" s="60" t="s">
        <v>60</v>
      </c>
      <c r="D23" s="184"/>
    </row>
    <row r="24" spans="1:8" x14ac:dyDescent="0.25">
      <c r="A24" s="57"/>
      <c r="B24" s="57"/>
      <c r="D24" s="184" t="s">
        <v>161</v>
      </c>
    </row>
    <row r="25" spans="1:8" x14ac:dyDescent="0.25">
      <c r="A25" s="57"/>
      <c r="B25" s="61" t="str">
        <f>CONCATENATE("Version ",'Change Log'!$B$2," – © 2015-",YEAR('Change Log'!$A$2),", William W. Davis, MSPM, PMP")</f>
        <v>Version 2.0g – © 2015-2019, William W. Davis, MSPM, PMP</v>
      </c>
      <c r="C25" s="136"/>
      <c r="D25" s="184" t="s">
        <v>162</v>
      </c>
      <c r="H25" s="136"/>
    </row>
    <row r="26" spans="1:8" x14ac:dyDescent="0.25">
      <c r="A26" s="57"/>
      <c r="B26" s="134" t="s">
        <v>140</v>
      </c>
      <c r="C26" s="137"/>
      <c r="D26" s="184" t="s">
        <v>163</v>
      </c>
      <c r="E26" s="137"/>
      <c r="F26" s="137"/>
      <c r="G26" s="137"/>
      <c r="H26" s="137"/>
    </row>
    <row r="27" spans="1:8" x14ac:dyDescent="0.25">
      <c r="A27" s="57"/>
      <c r="B27" s="134" t="s">
        <v>139</v>
      </c>
      <c r="C27" s="137"/>
      <c r="H27" s="136"/>
    </row>
    <row r="28" spans="1:8" x14ac:dyDescent="0.25">
      <c r="A28" s="57"/>
      <c r="B28" s="134" t="s">
        <v>94</v>
      </c>
      <c r="C28" s="137"/>
      <c r="D28" s="184"/>
      <c r="H28" s="136"/>
    </row>
    <row r="29" spans="1:8" x14ac:dyDescent="0.25">
      <c r="A29" s="57"/>
      <c r="B29" s="134" t="s">
        <v>152</v>
      </c>
      <c r="C29" s="137"/>
      <c r="D29" s="184"/>
      <c r="H29" s="136"/>
    </row>
    <row r="30" spans="1:8" x14ac:dyDescent="0.25">
      <c r="A30" s="57"/>
      <c r="B30" s="134" t="s">
        <v>95</v>
      </c>
      <c r="C30" s="137"/>
      <c r="D30" s="137"/>
      <c r="H30" s="136"/>
    </row>
    <row r="31" spans="1:8" x14ac:dyDescent="0.25">
      <c r="A31" s="57"/>
      <c r="B31" s="149" t="s">
        <v>153</v>
      </c>
      <c r="C31" s="137"/>
      <c r="D31" s="137"/>
      <c r="H31" s="136"/>
    </row>
    <row r="32" spans="1:8" x14ac:dyDescent="0.25">
      <c r="A32" s="57"/>
      <c r="B32" s="149" t="s">
        <v>91</v>
      </c>
      <c r="C32" s="136"/>
      <c r="H32" s="136"/>
    </row>
    <row r="33" spans="1:8" x14ac:dyDescent="0.25">
      <c r="A33" s="57"/>
      <c r="B33" s="149" t="s">
        <v>154</v>
      </c>
      <c r="C33" s="136"/>
      <c r="H33" s="136"/>
    </row>
    <row r="34" spans="1:8" x14ac:dyDescent="0.25">
      <c r="A34" s="57"/>
      <c r="B34" s="149" t="s">
        <v>155</v>
      </c>
      <c r="C34" s="136"/>
      <c r="H34" s="136"/>
    </row>
    <row r="35" spans="1:8" x14ac:dyDescent="0.25">
      <c r="A35" s="57"/>
      <c r="B35" s="149"/>
      <c r="C35" s="136"/>
      <c r="H35" s="136"/>
    </row>
    <row r="36" spans="1:8" x14ac:dyDescent="0.25">
      <c r="A36" s="57"/>
      <c r="B36" s="149" t="s">
        <v>156</v>
      </c>
      <c r="C36" s="136"/>
      <c r="H36" s="136"/>
    </row>
    <row r="37" spans="1:8" x14ac:dyDescent="0.25">
      <c r="A37" s="61"/>
      <c r="B37" s="149" t="s">
        <v>89</v>
      </c>
      <c r="C37" s="136"/>
      <c r="H37" s="136"/>
    </row>
    <row r="38" spans="1:8" x14ac:dyDescent="0.25">
      <c r="A38" s="57"/>
      <c r="B38" s="149" t="s">
        <v>90</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141</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130</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105</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127</v>
      </c>
      <c r="E7" s="122">
        <f>IF(OR(ISBLANK(C5),ISBLANK(D5),ISBLANK(B5)),"",IF(OR(B5=0,C5=0,D5=0),-1,IF(AND(B5&gt;0,C5&gt;0,D5&gt;0),IF(OR(C5&gt;B5,C5=B5),IF(OR(D5&gt;C5,D5=C5),1,-1),-1))))</f>
        <v>1</v>
      </c>
      <c r="F7" s="17"/>
      <c r="G7" s="18"/>
      <c r="H7" s="159" t="s">
        <v>106</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2" t="s">
        <v>128</v>
      </c>
      <c r="B9" s="222"/>
      <c r="C9" s="222"/>
      <c r="D9" s="222"/>
      <c r="E9" s="222"/>
      <c r="F9" s="17"/>
      <c r="G9" s="18"/>
      <c r="H9" s="86" t="s">
        <v>10</v>
      </c>
      <c r="I9" s="17"/>
      <c r="J9" s="17"/>
      <c r="K9" s="17"/>
      <c r="L9" s="17"/>
      <c r="M9" s="17"/>
      <c r="N9" s="226" t="s">
        <v>107</v>
      </c>
      <c r="O9" s="226"/>
      <c r="P9" s="226"/>
      <c r="Q9" s="226"/>
      <c r="R9" s="226"/>
      <c r="S9" s="226"/>
      <c r="T9" s="226"/>
      <c r="U9" s="226"/>
      <c r="V9" s="226"/>
      <c r="W9" s="226"/>
      <c r="X9" s="226"/>
      <c r="Y9" s="154"/>
      <c r="Z9" s="154"/>
      <c r="AA9" s="154"/>
      <c r="AB9" s="154"/>
      <c r="AC9" s="154"/>
      <c r="AD9" s="154"/>
      <c r="AE9" s="154"/>
      <c r="AF9" s="154"/>
      <c r="AG9" s="154"/>
      <c r="AH9" s="154"/>
      <c r="AI9" s="154"/>
      <c r="AJ9" s="154"/>
      <c r="AK9" s="154"/>
      <c r="AL9" s="154"/>
    </row>
    <row r="10" spans="1:38" x14ac:dyDescent="0.25">
      <c r="A10" s="222"/>
      <c r="B10" s="222"/>
      <c r="C10" s="222"/>
      <c r="D10" s="222"/>
      <c r="E10" s="222"/>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6"/>
      <c r="O10" s="226"/>
      <c r="P10" s="226"/>
      <c r="Q10" s="226"/>
      <c r="R10" s="226"/>
      <c r="S10" s="226"/>
      <c r="T10" s="226"/>
      <c r="U10" s="226"/>
      <c r="V10" s="226"/>
      <c r="W10" s="226"/>
      <c r="X10" s="226"/>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129</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108</v>
      </c>
      <c r="I13" s="17"/>
      <c r="J13" s="17"/>
      <c r="K13" s="17"/>
      <c r="L13" s="17"/>
      <c r="M13" s="17"/>
      <c r="N13" s="26" t="s">
        <v>37</v>
      </c>
      <c r="O13" s="159" t="s">
        <v>109</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2" t="s">
        <v>684</v>
      </c>
      <c r="B15" s="232"/>
      <c r="C15" s="232"/>
      <c r="D15" s="232"/>
      <c r="E15" s="232"/>
      <c r="F15" s="232"/>
      <c r="G15" s="232"/>
      <c r="H15" s="232"/>
      <c r="I15" s="232"/>
      <c r="J15" s="232"/>
      <c r="K15" s="232"/>
      <c r="L15" s="232"/>
      <c r="M15" s="232"/>
      <c r="N15" s="233"/>
      <c r="O15" s="189" t="s">
        <v>681</v>
      </c>
      <c r="P15" s="208" t="s">
        <v>682</v>
      </c>
      <c r="Q15" s="154"/>
      <c r="R15" s="154"/>
      <c r="S15" s="208" t="s">
        <v>682</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2"/>
      <c r="B16" s="232"/>
      <c r="C16" s="232"/>
      <c r="D16" s="232"/>
      <c r="E16" s="232"/>
      <c r="F16" s="232"/>
      <c r="G16" s="232"/>
      <c r="H16" s="232"/>
      <c r="I16" s="232"/>
      <c r="J16" s="232"/>
      <c r="K16" s="232"/>
      <c r="L16" s="232"/>
      <c r="M16" s="232"/>
      <c r="N16" s="233"/>
      <c r="O16" s="189"/>
      <c r="P16" s="208" t="s">
        <v>683</v>
      </c>
      <c r="Q16" s="154"/>
      <c r="R16" s="154"/>
      <c r="S16" s="208" t="s">
        <v>683</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110</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123</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124</v>
      </c>
      <c r="U21" s="17"/>
      <c r="V21" s="227" t="s">
        <v>77</v>
      </c>
      <c r="W21" s="228"/>
      <c r="X21" s="161" t="s">
        <v>111</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0" t="s">
        <v>15</v>
      </c>
      <c r="W23" s="230" t="s">
        <v>99</v>
      </c>
      <c r="X23" s="198" t="s">
        <v>120</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0"/>
      <c r="W24" s="230"/>
      <c r="X24" s="198" t="s">
        <v>121</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112</v>
      </c>
      <c r="U25" s="89"/>
      <c r="V25" s="173">
        <v>150</v>
      </c>
      <c r="W25" s="28">
        <f>IF(AND(B5&gt;0,C5&gt;0,D5&gt;0,Q19&gt;0,R19&gt;0,V25&gt;0,NOT(N13="")),ABS(VLOOKUP($V$21,VLookups!$A$28:$B$29,2,FALSE)-_xlfn.BETA.DIST(V25,IF(G19="L",R19,Q19),IF(G19="L",Q19,R19),TRUE,B5,D5)),"")</f>
        <v>0.73610920775865196</v>
      </c>
      <c r="X25" s="200" t="s">
        <v>125</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113</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29" t="str">
        <f>VLOOKUP(V21,VLookups!A28:C29,3,FALSE)</f>
        <v>Show the likelihood that the SPERT estimates will be EQUAL TO or GREATER THAN an uncertainty</v>
      </c>
      <c r="Y28" s="229"/>
      <c r="Z28" s="229"/>
      <c r="AA28" s="229"/>
      <c r="AB28" s="229"/>
      <c r="AC28" s="229"/>
      <c r="AD28" s="229"/>
      <c r="AE28" s="229"/>
      <c r="AF28" s="229"/>
      <c r="AG28" s="229"/>
      <c r="AH28" s="229"/>
      <c r="AI28" s="229"/>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114</v>
      </c>
      <c r="X29" s="231" t="s">
        <v>147</v>
      </c>
      <c r="Y29" s="231"/>
      <c r="Z29" s="231"/>
      <c r="AA29" s="231"/>
      <c r="AB29" s="231"/>
      <c r="AC29" s="231"/>
      <c r="AD29" s="231"/>
      <c r="AE29" s="231"/>
      <c r="AF29" s="231"/>
      <c r="AG29" s="231"/>
      <c r="AH29" s="231"/>
      <c r="AI29" s="231"/>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122</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115</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116</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3" t="s">
        <v>83</v>
      </c>
      <c r="C34" s="224"/>
      <c r="D34" s="225"/>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131</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132</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117</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118</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119</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2.0g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1" t="s">
        <v>140</v>
      </c>
      <c r="C47" s="221"/>
      <c r="D47" s="221"/>
      <c r="E47" s="221"/>
      <c r="F47" s="221"/>
      <c r="G47" s="221"/>
      <c r="H47" s="221"/>
      <c r="I47" s="221"/>
      <c r="J47" s="221"/>
      <c r="K47" s="221"/>
      <c r="L47" s="221"/>
      <c r="M47" s="221"/>
      <c r="N47" s="221"/>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1" t="s">
        <v>139</v>
      </c>
      <c r="C48" s="221"/>
      <c r="D48" s="221"/>
      <c r="E48" s="221"/>
      <c r="F48" s="221"/>
      <c r="G48" s="221"/>
      <c r="H48" s="221"/>
      <c r="I48" s="221"/>
      <c r="J48" s="221"/>
      <c r="K48" s="221"/>
      <c r="L48" s="221"/>
      <c r="M48" s="221"/>
      <c r="N48" s="221"/>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1" t="s">
        <v>94</v>
      </c>
      <c r="C49" s="221"/>
      <c r="D49" s="221"/>
      <c r="E49" s="221"/>
      <c r="F49" s="221"/>
      <c r="G49" s="221"/>
      <c r="H49" s="221"/>
      <c r="I49" s="221"/>
      <c r="J49" s="221"/>
      <c r="K49" s="221"/>
      <c r="L49" s="221"/>
      <c r="M49" s="221"/>
      <c r="N49" s="221"/>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1" t="s">
        <v>152</v>
      </c>
      <c r="C50" s="221"/>
      <c r="D50" s="221"/>
      <c r="E50" s="221"/>
      <c r="F50" s="221"/>
      <c r="G50" s="221"/>
      <c r="H50" s="221"/>
      <c r="I50" s="221"/>
      <c r="J50" s="221"/>
      <c r="K50" s="221"/>
      <c r="L50" s="221"/>
      <c r="M50" s="221"/>
      <c r="N50" s="221"/>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1" t="s">
        <v>95</v>
      </c>
      <c r="C51" s="221"/>
      <c r="D51" s="221"/>
      <c r="E51" s="221"/>
      <c r="F51" s="221"/>
      <c r="G51" s="221"/>
      <c r="H51" s="221"/>
      <c r="I51" s="221"/>
      <c r="J51" s="221"/>
      <c r="K51" s="221"/>
      <c r="L51" s="221"/>
      <c r="M51" s="221"/>
      <c r="N51" s="221"/>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153</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91</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154</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155</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156</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t="s">
        <v>89</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90</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0"/>
      <c r="B61" s="191" t="s">
        <v>679</v>
      </c>
      <c r="C61" s="192">
        <f>IF(AND(B5&gt;0,C5&gt;0,D5&gt;0),ABS(B5-D5)/100,"")</f>
        <v>1.8</v>
      </c>
      <c r="D61" s="193" t="s">
        <v>680</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0"/>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4">
        <f>IF(ISNONTEXT($C$61),B5,"")</f>
        <v>60</v>
      </c>
      <c r="C63" s="209">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194">
        <f>IF(ISNONTEXT($C$61),B63+$C$61,"")</f>
        <v>61.8</v>
      </c>
      <c r="C64" s="70">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0"/>
      <c r="B65" s="194">
        <f t="shared" ref="B65:B128" si="0">IF(ISNONTEXT($C$61),B64+$C$61,"")</f>
        <v>63.599999999999994</v>
      </c>
      <c r="C65" s="70">
        <f t="shared" ref="C65:C128" si="1">IF($G$19="R",_xlfn.BETA.DIST(B65,$Q$19,$R$19,FALSE,$B$5,$D$5),_xlfn.BETA.DIST(B65,$R$19,$Q$19,FALSE,$B$5,$D$5))</f>
        <v>5.3380510324048587E-4</v>
      </c>
    </row>
    <row r="66" spans="1:3" hidden="1" x14ac:dyDescent="0.25">
      <c r="A66" s="190"/>
      <c r="B66" s="194">
        <f t="shared" si="0"/>
        <v>65.399999999999991</v>
      </c>
      <c r="C66" s="70">
        <f t="shared" si="1"/>
        <v>9.509475977782472E-4</v>
      </c>
    </row>
    <row r="67" spans="1:3" hidden="1" x14ac:dyDescent="0.25">
      <c r="A67" s="190"/>
      <c r="B67" s="194">
        <f t="shared" si="0"/>
        <v>67.199999999999989</v>
      </c>
      <c r="C67" s="70">
        <f t="shared" si="1"/>
        <v>1.4192639999999967E-3</v>
      </c>
    </row>
    <row r="68" spans="1:3" hidden="1" x14ac:dyDescent="0.25">
      <c r="A68" s="190"/>
      <c r="B68" s="194">
        <f t="shared" si="0"/>
        <v>68.999999999999986</v>
      </c>
      <c r="C68" s="70">
        <f t="shared" si="1"/>
        <v>1.9221413571625481E-3</v>
      </c>
    </row>
    <row r="69" spans="1:3" hidden="1" x14ac:dyDescent="0.25">
      <c r="A69" s="190"/>
      <c r="B69" s="194">
        <f t="shared" si="0"/>
        <v>70.799999999999983</v>
      </c>
      <c r="C69" s="70">
        <f t="shared" si="1"/>
        <v>2.4477662205629079E-3</v>
      </c>
    </row>
    <row r="70" spans="1:3" hidden="1" x14ac:dyDescent="0.25">
      <c r="A70" s="190"/>
      <c r="B70" s="194">
        <f t="shared" si="0"/>
        <v>72.59999999999998</v>
      </c>
      <c r="C70" s="70">
        <f t="shared" si="1"/>
        <v>2.9871388243808165E-3</v>
      </c>
    </row>
    <row r="71" spans="1:3" hidden="1" x14ac:dyDescent="0.25">
      <c r="A71"/>
      <c r="B71" s="194">
        <f t="shared" si="0"/>
        <v>74.399999999999977</v>
      </c>
      <c r="C71" s="70">
        <f t="shared" si="1"/>
        <v>3.5331165435501153E-3</v>
      </c>
    </row>
    <row r="72" spans="1:3" hidden="1" x14ac:dyDescent="0.25">
      <c r="A72"/>
      <c r="B72" s="194">
        <f t="shared" si="0"/>
        <v>76.199999999999974</v>
      </c>
      <c r="C72" s="70">
        <f t="shared" si="1"/>
        <v>4.0798804921874932E-3</v>
      </c>
    </row>
    <row r="73" spans="1:3" hidden="1" x14ac:dyDescent="0.25">
      <c r="A73"/>
      <c r="B73" s="194">
        <f t="shared" si="0"/>
        <v>77.999999999999972</v>
      </c>
      <c r="C73" s="70">
        <f t="shared" si="1"/>
        <v>4.6226076015164408E-3</v>
      </c>
    </row>
    <row r="74" spans="1:3" hidden="1" x14ac:dyDescent="0.25">
      <c r="A74"/>
      <c r="B74" s="194">
        <f t="shared" si="0"/>
        <v>79.799999999999969</v>
      </c>
      <c r="C74" s="70">
        <f t="shared" si="1"/>
        <v>5.1572543218014293E-3</v>
      </c>
    </row>
    <row r="75" spans="1:3" hidden="1" x14ac:dyDescent="0.25">
      <c r="A75"/>
      <c r="B75" s="194">
        <f t="shared" si="0"/>
        <v>81.599999999999966</v>
      </c>
      <c r="C75" s="70">
        <f t="shared" si="1"/>
        <v>5.6804061156899609E-3</v>
      </c>
    </row>
    <row r="76" spans="1:3" hidden="1" x14ac:dyDescent="0.25">
      <c r="A76"/>
      <c r="B76" s="194">
        <f t="shared" si="0"/>
        <v>83.399999999999963</v>
      </c>
      <c r="C76" s="70">
        <f t="shared" si="1"/>
        <v>6.1891682236416825E-3</v>
      </c>
    </row>
    <row r="77" spans="1:3" hidden="1" x14ac:dyDescent="0.25">
      <c r="A77"/>
      <c r="B77" s="194">
        <f t="shared" si="0"/>
        <v>85.19999999999996</v>
      </c>
      <c r="C77" s="70">
        <f t="shared" si="1"/>
        <v>6.6810836302198702E-3</v>
      </c>
    </row>
    <row r="78" spans="1:3" hidden="1" x14ac:dyDescent="0.25">
      <c r="A78"/>
      <c r="B78" s="194">
        <f t="shared" si="0"/>
        <v>86.999999999999957</v>
      </c>
      <c r="C78" s="70">
        <f t="shared" si="1"/>
        <v>7.1540696916680179E-3</v>
      </c>
    </row>
    <row r="79" spans="1:3" hidden="1" x14ac:dyDescent="0.25">
      <c r="A79"/>
      <c r="B79" s="194">
        <f t="shared" si="0"/>
        <v>88.799999999999955</v>
      </c>
      <c r="C79" s="70">
        <f t="shared" si="1"/>
        <v>7.6063679999999944E-3</v>
      </c>
    </row>
    <row r="80" spans="1:3" hidden="1" x14ac:dyDescent="0.25">
      <c r="A80"/>
      <c r="B80" s="194">
        <f t="shared" si="0"/>
        <v>90.599999999999952</v>
      </c>
      <c r="C80" s="70">
        <f t="shared" si="1"/>
        <v>8.036503903720708E-3</v>
      </c>
    </row>
    <row r="81" spans="1:3" hidden="1" x14ac:dyDescent="0.25">
      <c r="A81"/>
      <c r="B81" s="194">
        <f t="shared" si="0"/>
        <v>92.399999999999949</v>
      </c>
      <c r="C81" s="70">
        <f t="shared" si="1"/>
        <v>8.4432532452618746E-3</v>
      </c>
    </row>
    <row r="82" spans="1:3" hidden="1" x14ac:dyDescent="0.25">
      <c r="A82"/>
      <c r="B82" s="194">
        <f t="shared" si="0"/>
        <v>94.199999999999946</v>
      </c>
      <c r="C82" s="70">
        <f t="shared" si="1"/>
        <v>8.8256146054257571E-3</v>
      </c>
    </row>
    <row r="83" spans="1:3" hidden="1" x14ac:dyDescent="0.25">
      <c r="A83"/>
      <c r="B83" s="194">
        <f t="shared" si="0"/>
        <v>95.999999999999943</v>
      </c>
      <c r="C83" s="70">
        <f t="shared" si="1"/>
        <v>9.1827858275991305E-3</v>
      </c>
    </row>
    <row r="84" spans="1:3" hidden="1" x14ac:dyDescent="0.25">
      <c r="A84"/>
      <c r="B84" s="194">
        <f t="shared" si="0"/>
        <v>97.79999999999994</v>
      </c>
      <c r="C84" s="70">
        <f t="shared" si="1"/>
        <v>9.5141439220094801E-3</v>
      </c>
    </row>
    <row r="85" spans="1:3" hidden="1" x14ac:dyDescent="0.25">
      <c r="A85"/>
      <c r="B85" s="194">
        <f t="shared" si="0"/>
        <v>99.599999999999937</v>
      </c>
      <c r="C85" s="70">
        <f t="shared" si="1"/>
        <v>9.8192276779604203E-3</v>
      </c>
    </row>
    <row r="86" spans="1:3" hidden="1" x14ac:dyDescent="0.25">
      <c r="A86"/>
      <c r="B86" s="194">
        <f t="shared" si="0"/>
        <v>101.39999999999993</v>
      </c>
      <c r="C86" s="70">
        <f t="shared" si="1"/>
        <v>1.009772247361042E-2</v>
      </c>
    </row>
    <row r="87" spans="1:3" hidden="1" x14ac:dyDescent="0.25">
      <c r="A87"/>
      <c r="B87" s="194">
        <f t="shared" si="0"/>
        <v>103.19999999999993</v>
      </c>
      <c r="C87" s="70">
        <f t="shared" si="1"/>
        <v>1.0349446889781884E-2</v>
      </c>
    </row>
    <row r="88" spans="1:3" hidden="1" x14ac:dyDescent="0.25">
      <c r="A88"/>
      <c r="B88" s="194">
        <f t="shared" si="0"/>
        <v>104.99999999999993</v>
      </c>
      <c r="C88" s="70">
        <f t="shared" si="1"/>
        <v>1.0574340820312495E-2</v>
      </c>
    </row>
    <row r="89" spans="1:3" hidden="1" x14ac:dyDescent="0.25">
      <c r="A89"/>
      <c r="B89" s="194">
        <f t="shared" si="0"/>
        <v>106.79999999999993</v>
      </c>
      <c r="C89" s="70">
        <f t="shared" si="1"/>
        <v>1.0772454835726555E-2</v>
      </c>
    </row>
    <row r="90" spans="1:3" hidden="1" x14ac:dyDescent="0.25">
      <c r="A90"/>
      <c r="B90" s="194">
        <f t="shared" si="0"/>
        <v>108.59999999999992</v>
      </c>
      <c r="C90" s="70">
        <f t="shared" si="1"/>
        <v>1.0943940605684981E-2</v>
      </c>
    </row>
    <row r="91" spans="1:3" hidden="1" x14ac:dyDescent="0.25">
      <c r="A91"/>
      <c r="B91" s="194">
        <f t="shared" si="0"/>
        <v>110.39999999999992</v>
      </c>
      <c r="C91" s="70">
        <f t="shared" si="1"/>
        <v>1.108904222301782E-2</v>
      </c>
    </row>
    <row r="92" spans="1:3" hidden="1" x14ac:dyDescent="0.25">
      <c r="A92"/>
      <c r="B92" s="194">
        <f t="shared" si="0"/>
        <v>112.19999999999992</v>
      </c>
      <c r="C92" s="70">
        <f t="shared" si="1"/>
        <v>1.1208088301125903E-2</v>
      </c>
    </row>
    <row r="93" spans="1:3" hidden="1" x14ac:dyDescent="0.25">
      <c r="A93"/>
      <c r="B93" s="194">
        <f t="shared" si="0"/>
        <v>113.99999999999991</v>
      </c>
      <c r="C93" s="70">
        <f t="shared" si="1"/>
        <v>1.1301484739272614E-2</v>
      </c>
    </row>
    <row r="94" spans="1:3" hidden="1" x14ac:dyDescent="0.25">
      <c r="A94"/>
      <c r="B94" s="194">
        <f t="shared" si="0"/>
        <v>115.79999999999991</v>
      </c>
      <c r="C94" s="70">
        <f t="shared" si="1"/>
        <v>1.1369708068295655E-2</v>
      </c>
    </row>
    <row r="95" spans="1:3" hidden="1" x14ac:dyDescent="0.25">
      <c r="A95"/>
      <c r="B95" s="194">
        <f t="shared" si="0"/>
        <v>117.59999999999991</v>
      </c>
      <c r="C95" s="70">
        <f t="shared" si="1"/>
        <v>1.1413299303665161E-2</v>
      </c>
    </row>
    <row r="96" spans="1:3" hidden="1" x14ac:dyDescent="0.25">
      <c r="A96"/>
      <c r="B96" s="194">
        <f t="shared" si="0"/>
        <v>119.39999999999991</v>
      </c>
      <c r="C96" s="70">
        <f t="shared" si="1"/>
        <v>1.1432858244420531E-2</v>
      </c>
    </row>
    <row r="97" spans="1:3" hidden="1" x14ac:dyDescent="0.25">
      <c r="A97"/>
      <c r="B97" s="194">
        <f t="shared" si="0"/>
        <v>121.1999999999999</v>
      </c>
      <c r="C97" s="70">
        <f t="shared" si="1"/>
        <v>1.1429038165949078E-2</v>
      </c>
    </row>
    <row r="98" spans="1:3" hidden="1" x14ac:dyDescent="0.25">
      <c r="A98"/>
      <c r="B98" s="194">
        <f t="shared" si="0"/>
        <v>122.9999999999999</v>
      </c>
      <c r="C98" s="70">
        <f t="shared" si="1"/>
        <v>1.1402540862288828E-2</v>
      </c>
    </row>
    <row r="99" spans="1:3" hidden="1" x14ac:dyDescent="0.25">
      <c r="A99"/>
      <c r="B99" s="194">
        <f t="shared" si="0"/>
        <v>124.7999999999999</v>
      </c>
      <c r="C99" s="70">
        <f t="shared" si="1"/>
        <v>1.1354112000000008E-2</v>
      </c>
    </row>
    <row r="100" spans="1:3" hidden="1" x14ac:dyDescent="0.25">
      <c r="A100"/>
      <c r="B100" s="194">
        <f t="shared" si="0"/>
        <v>126.59999999999989</v>
      </c>
      <c r="C100" s="70">
        <f t="shared" si="1"/>
        <v>1.1284536750927098E-2</v>
      </c>
    </row>
    <row r="101" spans="1:3" hidden="1" x14ac:dyDescent="0.25">
      <c r="A101"/>
      <c r="B101" s="194">
        <f t="shared" si="0"/>
        <v>128.39999999999989</v>
      </c>
      <c r="C101" s="70">
        <f t="shared" si="1"/>
        <v>1.1194635675577618E-2</v>
      </c>
    </row>
    <row r="102" spans="1:3" hidden="1" x14ac:dyDescent="0.25">
      <c r="A102"/>
      <c r="B102" s="194">
        <f t="shared" si="0"/>
        <v>130.1999999999999</v>
      </c>
      <c r="C102" s="70">
        <f t="shared" si="1"/>
        <v>1.1085260832540177E-2</v>
      </c>
    </row>
    <row r="103" spans="1:3" hidden="1" x14ac:dyDescent="0.25">
      <c r="A103"/>
      <c r="B103" s="194">
        <f t="shared" si="0"/>
        <v>131.99999999999991</v>
      </c>
      <c r="C103" s="70">
        <f t="shared" si="1"/>
        <v>1.0957292092483445E-2</v>
      </c>
    </row>
    <row r="104" spans="1:3" hidden="1" x14ac:dyDescent="0.25">
      <c r="A104"/>
      <c r="B104" s="194">
        <f t="shared" si="0"/>
        <v>133.79999999999993</v>
      </c>
      <c r="C104" s="70">
        <f t="shared" si="1"/>
        <v>1.0811633637923031E-2</v>
      </c>
    </row>
    <row r="105" spans="1:3" hidden="1" x14ac:dyDescent="0.25">
      <c r="A105"/>
      <c r="B105" s="194">
        <f t="shared" si="0"/>
        <v>135.59999999999994</v>
      </c>
      <c r="C105" s="70">
        <f t="shared" si="1"/>
        <v>1.0649210632197505E-2</v>
      </c>
    </row>
    <row r="106" spans="1:3" hidden="1" x14ac:dyDescent="0.25">
      <c r="A106"/>
      <c r="B106" s="194">
        <f t="shared" si="0"/>
        <v>137.39999999999995</v>
      </c>
      <c r="C106" s="70">
        <f t="shared" si="1"/>
        <v>1.0470966043024594E-2</v>
      </c>
    </row>
    <row r="107" spans="1:3" hidden="1" x14ac:dyDescent="0.25">
      <c r="A107"/>
      <c r="B107" s="194">
        <f t="shared" si="0"/>
        <v>139.19999999999996</v>
      </c>
      <c r="C107" s="70">
        <f t="shared" si="1"/>
        <v>1.0277857607667648E-2</v>
      </c>
    </row>
    <row r="108" spans="1:3" hidden="1" x14ac:dyDescent="0.25">
      <c r="A108"/>
      <c r="B108" s="194">
        <f t="shared" si="0"/>
        <v>140.99999999999997</v>
      </c>
      <c r="C108" s="70">
        <f t="shared" si="1"/>
        <v>1.0070854928174755E-2</v>
      </c>
    </row>
    <row r="109" spans="1:3" hidden="1" x14ac:dyDescent="0.25">
      <c r="A109"/>
      <c r="B109" s="194">
        <f t="shared" si="0"/>
        <v>142.79999999999998</v>
      </c>
      <c r="C109" s="70">
        <f t="shared" si="1"/>
        <v>9.8509366863941978E-3</v>
      </c>
    </row>
    <row r="110" spans="1:3" hidden="1" x14ac:dyDescent="0.25">
      <c r="A110"/>
      <c r="B110" s="194">
        <f t="shared" si="0"/>
        <v>144.6</v>
      </c>
      <c r="C110" s="70">
        <f t="shared" si="1"/>
        <v>9.6190879695494756E-3</v>
      </c>
    </row>
    <row r="111" spans="1:3" hidden="1" x14ac:dyDescent="0.25">
      <c r="A111"/>
      <c r="B111" s="194">
        <f t="shared" si="0"/>
        <v>146.4</v>
      </c>
      <c r="C111" s="70">
        <f t="shared" si="1"/>
        <v>9.3762976980998232E-3</v>
      </c>
    </row>
    <row r="112" spans="1:3" hidden="1" x14ac:dyDescent="0.25">
      <c r="A112"/>
      <c r="B112" s="194">
        <f t="shared" si="0"/>
        <v>148.20000000000002</v>
      </c>
      <c r="C112" s="70">
        <f t="shared" si="1"/>
        <v>9.1235561484375016E-3</v>
      </c>
    </row>
    <row r="113" spans="1:3" hidden="1" x14ac:dyDescent="0.25">
      <c r="A113"/>
      <c r="B113" s="194">
        <f t="shared" si="0"/>
        <v>150.00000000000003</v>
      </c>
      <c r="C113" s="70">
        <f t="shared" si="1"/>
        <v>8.8618525636985947E-3</v>
      </c>
    </row>
    <row r="114" spans="1:3" hidden="1" x14ac:dyDescent="0.25">
      <c r="A114"/>
      <c r="B114" s="194">
        <f t="shared" si="0"/>
        <v>151.80000000000004</v>
      </c>
      <c r="C114" s="70">
        <f t="shared" si="1"/>
        <v>8.5921728466034041E-3</v>
      </c>
    </row>
    <row r="115" spans="1:3" hidden="1" x14ac:dyDescent="0.25">
      <c r="A115"/>
      <c r="B115" s="194">
        <f t="shared" si="0"/>
        <v>153.60000000000005</v>
      </c>
      <c r="C115" s="70">
        <f t="shared" si="1"/>
        <v>8.3154973288076962E-3</v>
      </c>
    </row>
    <row r="116" spans="1:3" hidden="1" x14ac:dyDescent="0.25">
      <c r="A116"/>
      <c r="B116" s="194">
        <f t="shared" si="0"/>
        <v>155.40000000000006</v>
      </c>
      <c r="C116" s="70">
        <f t="shared" si="1"/>
        <v>8.0327986117471346E-3</v>
      </c>
    </row>
    <row r="117" spans="1:3" hidden="1" x14ac:dyDescent="0.25">
      <c r="A117"/>
      <c r="B117" s="194">
        <f t="shared" si="0"/>
        <v>157.20000000000007</v>
      </c>
      <c r="C117" s="70">
        <f t="shared" si="1"/>
        <v>7.7450394744025992E-3</v>
      </c>
    </row>
    <row r="118" spans="1:3" hidden="1" x14ac:dyDescent="0.25">
      <c r="A118"/>
      <c r="B118" s="194">
        <f t="shared" si="0"/>
        <v>159.00000000000009</v>
      </c>
      <c r="C118" s="70">
        <f t="shared" si="1"/>
        <v>7.4531708438111029E-3</v>
      </c>
    </row>
    <row r="119" spans="1:3" hidden="1" x14ac:dyDescent="0.25">
      <c r="A119"/>
      <c r="B119" s="194">
        <f t="shared" si="0"/>
        <v>160.8000000000001</v>
      </c>
      <c r="C119" s="70">
        <f t="shared" si="1"/>
        <v>7.1581298245016059E-3</v>
      </c>
    </row>
    <row r="120" spans="1:3" hidden="1" x14ac:dyDescent="0.25">
      <c r="A120"/>
      <c r="B120" s="194">
        <f t="shared" si="0"/>
        <v>162.60000000000011</v>
      </c>
      <c r="C120" s="70">
        <f t="shared" si="1"/>
        <v>6.8608377833526395E-3</v>
      </c>
    </row>
    <row r="121" spans="1:3" hidden="1" x14ac:dyDescent="0.25">
      <c r="A121"/>
      <c r="B121" s="194">
        <f t="shared" si="0"/>
        <v>164.40000000000012</v>
      </c>
      <c r="C121" s="70">
        <f t="shared" si="1"/>
        <v>6.5621984866539342E-3</v>
      </c>
    </row>
    <row r="122" spans="1:3" hidden="1" x14ac:dyDescent="0.25">
      <c r="A122"/>
      <c r="B122" s="194">
        <f t="shared" si="0"/>
        <v>166.20000000000013</v>
      </c>
      <c r="C122" s="70">
        <f t="shared" si="1"/>
        <v>6.2630962864105456E-3</v>
      </c>
    </row>
    <row r="123" spans="1:3" hidden="1" x14ac:dyDescent="0.25">
      <c r="A123"/>
      <c r="B123" s="194">
        <f t="shared" si="0"/>
        <v>168.00000000000014</v>
      </c>
      <c r="C123" s="70">
        <f t="shared" si="1"/>
        <v>5.9643943531594015E-3</v>
      </c>
    </row>
    <row r="124" spans="1:3" hidden="1" x14ac:dyDescent="0.25">
      <c r="A124"/>
      <c r="B124" s="194">
        <f t="shared" si="0"/>
        <v>169.80000000000015</v>
      </c>
      <c r="C124" s="70">
        <f t="shared" si="1"/>
        <v>5.666932952777131E-3</v>
      </c>
    </row>
    <row r="125" spans="1:3" hidden="1" x14ac:dyDescent="0.25">
      <c r="A125"/>
      <c r="B125" s="194">
        <f t="shared" si="0"/>
        <v>171.60000000000016</v>
      </c>
      <c r="C125" s="70">
        <f t="shared" si="1"/>
        <v>5.3715277649470953E-3</v>
      </c>
    </row>
    <row r="126" spans="1:3" hidden="1" x14ac:dyDescent="0.25">
      <c r="A126"/>
      <c r="B126" s="194">
        <f t="shared" si="0"/>
        <v>173.40000000000018</v>
      </c>
      <c r="C126" s="70">
        <f t="shared" si="1"/>
        <v>5.0789682411252054E-3</v>
      </c>
    </row>
    <row r="127" spans="1:3" hidden="1" x14ac:dyDescent="0.25">
      <c r="A127"/>
      <c r="B127" s="194">
        <f t="shared" si="0"/>
        <v>175.20000000000019</v>
      </c>
      <c r="C127" s="70">
        <f t="shared" si="1"/>
        <v>4.7900159999999742E-3</v>
      </c>
    </row>
    <row r="128" spans="1:3" hidden="1" x14ac:dyDescent="0.25">
      <c r="A128"/>
      <c r="B128" s="194">
        <f t="shared" si="0"/>
        <v>177.0000000000002</v>
      </c>
      <c r="C128" s="70">
        <f t="shared" si="1"/>
        <v>4.5054032585840655E-3</v>
      </c>
    </row>
    <row r="129" spans="1:3" hidden="1" x14ac:dyDescent="0.25">
      <c r="A129"/>
      <c r="B129" s="194">
        <f t="shared" ref="B129:B163" si="2">IF(ISNONTEXT($C$61),B128+$C$61,"")</f>
        <v>178.80000000000021</v>
      </c>
      <c r="C129" s="70">
        <f t="shared" ref="C129:C162" si="3">IF($G$19="R",_xlfn.BETA.DIST(B129,$Q$19,$R$19,FALSE,$B$5,$D$5),_xlfn.BETA.DIST(B129,$R$19,$Q$19,FALSE,$B$5,$D$5))</f>
        <v>4.225831297204231E-3</v>
      </c>
    </row>
    <row r="130" spans="1:3" hidden="1" x14ac:dyDescent="0.25">
      <c r="A130"/>
      <c r="B130" s="194">
        <f t="shared" si="2"/>
        <v>180.60000000000022</v>
      </c>
      <c r="C130" s="70">
        <f t="shared" si="3"/>
        <v>3.9519689567744038E-3</v>
      </c>
    </row>
    <row r="131" spans="1:3" hidden="1" x14ac:dyDescent="0.25">
      <c r="A131"/>
      <c r="B131" s="194">
        <f t="shared" si="2"/>
        <v>182.40000000000023</v>
      </c>
      <c r="C131" s="70">
        <f t="shared" si="3"/>
        <v>3.6844511668452486E-3</v>
      </c>
    </row>
    <row r="132" spans="1:3" hidden="1" x14ac:dyDescent="0.25">
      <c r="A132"/>
      <c r="B132" s="194">
        <f t="shared" si="2"/>
        <v>184.20000000000024</v>
      </c>
      <c r="C132" s="70">
        <f t="shared" si="3"/>
        <v>3.4238775030221579E-3</v>
      </c>
    </row>
    <row r="133" spans="1:3" hidden="1" x14ac:dyDescent="0.25">
      <c r="A133"/>
      <c r="B133" s="194">
        <f t="shared" si="2"/>
        <v>186.00000000000026</v>
      </c>
      <c r="C133" s="70">
        <f t="shared" si="3"/>
        <v>3.1708107724349659E-3</v>
      </c>
    </row>
    <row r="134" spans="1:3" hidden="1" x14ac:dyDescent="0.25">
      <c r="A134"/>
      <c r="B134" s="194">
        <f t="shared" si="2"/>
        <v>187.80000000000027</v>
      </c>
      <c r="C134" s="70">
        <f t="shared" si="3"/>
        <v>2.925775626025996E-3</v>
      </c>
    </row>
    <row r="135" spans="1:3" hidden="1" x14ac:dyDescent="0.25">
      <c r="A135"/>
      <c r="B135" s="194">
        <f t="shared" si="2"/>
        <v>189.60000000000028</v>
      </c>
      <c r="C135" s="70">
        <f t="shared" si="3"/>
        <v>2.6892571965001439E-3</v>
      </c>
    </row>
    <row r="136" spans="1:3" hidden="1" x14ac:dyDescent="0.25">
      <c r="A136"/>
      <c r="B136" s="194">
        <f t="shared" si="2"/>
        <v>191.40000000000029</v>
      </c>
      <c r="C136" s="70">
        <f t="shared" si="3"/>
        <v>2.4616997608514664E-3</v>
      </c>
    </row>
    <row r="137" spans="1:3" hidden="1" x14ac:dyDescent="0.25">
      <c r="A137"/>
      <c r="B137" s="194">
        <f t="shared" si="2"/>
        <v>193.2000000000003</v>
      </c>
      <c r="C137" s="70">
        <f t="shared" si="3"/>
        <v>2.2435054264463147E-3</v>
      </c>
    </row>
    <row r="138" spans="1:3" hidden="1" x14ac:dyDescent="0.25">
      <c r="A138"/>
      <c r="B138" s="194">
        <f t="shared" si="2"/>
        <v>195.00000000000031</v>
      </c>
      <c r="C138" s="70">
        <f t="shared" si="3"/>
        <v>2.0350328397033884E-3</v>
      </c>
    </row>
    <row r="139" spans="1:3" hidden="1" x14ac:dyDescent="0.25">
      <c r="A139"/>
      <c r="B139" s="194">
        <f t="shared" si="2"/>
        <v>196.80000000000032</v>
      </c>
      <c r="C139" s="70">
        <f t="shared" si="3"/>
        <v>1.8365959164671677E-3</v>
      </c>
    </row>
    <row r="140" spans="1:3" hidden="1" x14ac:dyDescent="0.25">
      <c r="A140"/>
      <c r="B140" s="194">
        <f t="shared" si="2"/>
        <v>198.60000000000034</v>
      </c>
      <c r="C140" s="70">
        <f t="shared" si="3"/>
        <v>1.6484625932228834E-3</v>
      </c>
    </row>
    <row r="141" spans="1:3" hidden="1" x14ac:dyDescent="0.25">
      <c r="A141"/>
      <c r="B141" s="194">
        <f t="shared" si="2"/>
        <v>200.40000000000035</v>
      </c>
      <c r="C141" s="70">
        <f t="shared" si="3"/>
        <v>1.4708535983493976E-3</v>
      </c>
    </row>
    <row r="142" spans="1:3" hidden="1" x14ac:dyDescent="0.25">
      <c r="A142"/>
      <c r="B142" s="194">
        <f t="shared" si="2"/>
        <v>202.20000000000036</v>
      </c>
      <c r="C142" s="70">
        <f t="shared" si="3"/>
        <v>1.3039412426508923E-3</v>
      </c>
    </row>
    <row r="143" spans="1:3" hidden="1" x14ac:dyDescent="0.25">
      <c r="A143"/>
      <c r="B143" s="194">
        <f t="shared" si="2"/>
        <v>204.00000000000037</v>
      </c>
      <c r="C143" s="70">
        <f t="shared" si="3"/>
        <v>1.1478482284498622E-3</v>
      </c>
    </row>
    <row r="144" spans="1:3" hidden="1" x14ac:dyDescent="0.25">
      <c r="A144"/>
      <c r="B144" s="194">
        <f t="shared" si="2"/>
        <v>205.80000000000038</v>
      </c>
      <c r="C144" s="70">
        <f t="shared" si="3"/>
        <v>1.0026464765624697E-3</v>
      </c>
    </row>
    <row r="145" spans="1:3" hidden="1" x14ac:dyDescent="0.25">
      <c r="A145"/>
      <c r="B145" s="194">
        <f t="shared" si="2"/>
        <v>207.60000000000039</v>
      </c>
      <c r="C145" s="70">
        <f t="shared" si="3"/>
        <v>8.6835597051337996E-4</v>
      </c>
    </row>
    <row r="146" spans="1:3" hidden="1" x14ac:dyDescent="0.25">
      <c r="A146"/>
      <c r="B146" s="194">
        <f t="shared" si="2"/>
        <v>209.4000000000004</v>
      </c>
      <c r="C146" s="70">
        <f t="shared" si="3"/>
        <v>7.4494361738065319E-4</v>
      </c>
    </row>
    <row r="147" spans="1:3" hidden="1" x14ac:dyDescent="0.25">
      <c r="A147"/>
      <c r="B147" s="194">
        <f t="shared" si="2"/>
        <v>211.20000000000041</v>
      </c>
      <c r="C147" s="70">
        <f t="shared" si="3"/>
        <v>6.3232212469276246E-4</v>
      </c>
    </row>
    <row r="148" spans="1:3" hidden="1" x14ac:dyDescent="0.25">
      <c r="A148"/>
      <c r="B148" s="194">
        <f t="shared" si="2"/>
        <v>213.00000000000043</v>
      </c>
      <c r="C148" s="70">
        <f t="shared" si="3"/>
        <v>5.303488928289201E-4</v>
      </c>
    </row>
    <row r="149" spans="1:3" hidden="1" x14ac:dyDescent="0.25">
      <c r="A149"/>
      <c r="B149" s="194">
        <f t="shared" si="2"/>
        <v>214.80000000000044</v>
      </c>
      <c r="C149" s="70">
        <f t="shared" si="3"/>
        <v>4.3882492240144118E-4</v>
      </c>
    </row>
    <row r="150" spans="1:3" hidden="1" x14ac:dyDescent="0.25">
      <c r="A150"/>
      <c r="B150" s="194">
        <f t="shared" si="2"/>
        <v>216.60000000000045</v>
      </c>
      <c r="C150" s="70">
        <f t="shared" si="3"/>
        <v>3.5749373612441366E-4</v>
      </c>
    </row>
    <row r="151" spans="1:3" hidden="1" x14ac:dyDescent="0.25">
      <c r="A151"/>
      <c r="B151" s="194">
        <f t="shared" si="2"/>
        <v>218.40000000000046</v>
      </c>
      <c r="C151" s="70">
        <f t="shared" si="3"/>
        <v>2.8604031469705487E-4</v>
      </c>
    </row>
    <row r="152" spans="1:3" hidden="1" x14ac:dyDescent="0.25">
      <c r="A152"/>
      <c r="B152" s="194">
        <f t="shared" si="2"/>
        <v>220.20000000000047</v>
      </c>
      <c r="C152" s="70">
        <f t="shared" si="3"/>
        <v>2.2409004625263264E-4</v>
      </c>
    </row>
    <row r="153" spans="1:3" hidden="1" x14ac:dyDescent="0.25">
      <c r="A153"/>
      <c r="B153" s="194">
        <f t="shared" si="2"/>
        <v>222.00000000000048</v>
      </c>
      <c r="C153" s="70">
        <f t="shared" si="3"/>
        <v>1.7120768894504063E-4</v>
      </c>
    </row>
    <row r="154" spans="1:3" hidden="1" x14ac:dyDescent="0.25">
      <c r="A154"/>
      <c r="B154" s="194">
        <f t="shared" si="2"/>
        <v>223.80000000000049</v>
      </c>
      <c r="C154" s="70">
        <f t="shared" si="3"/>
        <v>1.2689634626497639E-4</v>
      </c>
    </row>
    <row r="155" spans="1:3" hidden="1" x14ac:dyDescent="0.25">
      <c r="A155"/>
      <c r="B155" s="194">
        <f t="shared" si="2"/>
        <v>225.60000000000051</v>
      </c>
      <c r="C155" s="70">
        <f t="shared" si="3"/>
        <v>9.0596454696383692E-5</v>
      </c>
    </row>
    <row r="156" spans="1:3" hidden="1" x14ac:dyDescent="0.25">
      <c r="A156"/>
      <c r="B156" s="194">
        <f t="shared" si="2"/>
        <v>227.40000000000052</v>
      </c>
      <c r="C156" s="70">
        <f t="shared" si="3"/>
        <v>6.1684783341446966E-5</v>
      </c>
    </row>
    <row r="157" spans="1:3" hidden="1" x14ac:dyDescent="0.25">
      <c r="A157"/>
      <c r="B157" s="194">
        <f t="shared" si="2"/>
        <v>229.20000000000053</v>
      </c>
      <c r="C157" s="70">
        <f t="shared" si="3"/>
        <v>3.9473445158971208E-5</v>
      </c>
    </row>
    <row r="158" spans="1:3" hidden="1" x14ac:dyDescent="0.25">
      <c r="A158"/>
      <c r="B158" s="194">
        <f t="shared" si="2"/>
        <v>231.00000000000054</v>
      </c>
      <c r="C158" s="70">
        <f t="shared" si="3"/>
        <v>2.3208919476648817E-5</v>
      </c>
    </row>
    <row r="159" spans="1:3" hidden="1" x14ac:dyDescent="0.25">
      <c r="A159"/>
      <c r="B159" s="194">
        <f t="shared" si="2"/>
        <v>232.80000000000055</v>
      </c>
      <c r="C159" s="70">
        <f t="shared" si="3"/>
        <v>1.2071085452432787E-5</v>
      </c>
    </row>
    <row r="160" spans="1:3" hidden="1" x14ac:dyDescent="0.25">
      <c r="A160"/>
      <c r="B160" s="194">
        <f t="shared" si="2"/>
        <v>234.60000000000056</v>
      </c>
      <c r="C160" s="70">
        <f t="shared" si="3"/>
        <v>5.1722661741744938E-6</v>
      </c>
    </row>
    <row r="161" spans="1:4" hidden="1" x14ac:dyDescent="0.25">
      <c r="A161"/>
      <c r="B161" s="194">
        <f t="shared" si="2"/>
        <v>236.40000000000057</v>
      </c>
      <c r="C161" s="70">
        <f t="shared" si="3"/>
        <v>1.5562830998257547E-6</v>
      </c>
    </row>
    <row r="162" spans="1:4" hidden="1" x14ac:dyDescent="0.25">
      <c r="A162"/>
      <c r="B162" s="194">
        <f t="shared" si="2"/>
        <v>238.20000000000059</v>
      </c>
      <c r="C162" s="70">
        <f t="shared" si="3"/>
        <v>1.9752055294417969E-7</v>
      </c>
    </row>
    <row r="163" spans="1:4" hidden="1" x14ac:dyDescent="0.25">
      <c r="A163"/>
      <c r="B163" s="194">
        <f t="shared" si="2"/>
        <v>240.0000000000006</v>
      </c>
      <c r="C163" s="209">
        <f>IF($G$19="R",_xlfn.BETA.DIST(B163-0.001,$Q$19,$R$19,FALSE,$B$5,$D$5),_xlfn.BETA.DIST(B163-0.001,$R$19,$Q$19,FALSE,$B$5,$D$5))</f>
        <v>3.4382572354596279E-17</v>
      </c>
      <c r="D163" s="17"/>
    </row>
    <row r="164" spans="1:4" x14ac:dyDescent="0.25">
      <c r="A164"/>
      <c r="B164" s="195" t="s">
        <v>685</v>
      </c>
      <c r="C164"/>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4"/>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30" t="s">
        <v>15</v>
      </c>
      <c r="T2" s="230" t="s">
        <v>99</v>
      </c>
      <c r="U2" s="231" t="s">
        <v>147</v>
      </c>
      <c r="V2" s="231"/>
      <c r="W2" s="231"/>
      <c r="X2" s="231"/>
      <c r="Y2" s="231"/>
      <c r="Z2" s="231"/>
      <c r="AA2" s="231"/>
      <c r="AB2" s="231"/>
      <c r="AC2" s="231"/>
      <c r="AD2" s="231"/>
      <c r="AE2" s="231"/>
      <c r="AF2" s="231"/>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19">
        <f>IF(AND(B104&gt;0,C104&gt;0,D104&gt;0),P104-(3*Q104),"")</f>
        <v>991.35799200766883</v>
      </c>
      <c r="AI104" s="220">
        <f>IF(ISNONTEXT($AH104),AH104+(($EE$104-$AH$104)/101),"")</f>
        <v>997.59664563127933</v>
      </c>
      <c r="AJ104" s="220">
        <f t="shared" ref="AJ104:CU104" si="439">IF(ISNONTEXT($AH104),AI104+(($EE$104-$AH$104)/101),"")</f>
        <v>1003.8352992548898</v>
      </c>
      <c r="AK104" s="220">
        <f t="shared" si="439"/>
        <v>1010.0739528785003</v>
      </c>
      <c r="AL104" s="220">
        <f t="shared" si="439"/>
        <v>1016.3126065021108</v>
      </c>
      <c r="AM104" s="220">
        <f t="shared" si="439"/>
        <v>1022.5512601257213</v>
      </c>
      <c r="AN104" s="220">
        <f t="shared" si="439"/>
        <v>1028.7899137493318</v>
      </c>
      <c r="AO104" s="220">
        <f t="shared" si="439"/>
        <v>1035.0285673729425</v>
      </c>
      <c r="AP104" s="220">
        <f t="shared" si="439"/>
        <v>1041.2672209965531</v>
      </c>
      <c r="AQ104" s="220">
        <f t="shared" si="439"/>
        <v>1047.5058746201637</v>
      </c>
      <c r="AR104" s="220">
        <f t="shared" si="439"/>
        <v>1053.7445282437743</v>
      </c>
      <c r="AS104" s="220">
        <f t="shared" si="439"/>
        <v>1059.9831818673849</v>
      </c>
      <c r="AT104" s="220">
        <f t="shared" si="439"/>
        <v>1066.2218354909955</v>
      </c>
      <c r="AU104" s="220">
        <f t="shared" si="439"/>
        <v>1072.4604891146062</v>
      </c>
      <c r="AV104" s="220">
        <f t="shared" si="439"/>
        <v>1078.6991427382168</v>
      </c>
      <c r="AW104" s="220">
        <f t="shared" si="439"/>
        <v>1084.9377963618274</v>
      </c>
      <c r="AX104" s="220">
        <f t="shared" si="439"/>
        <v>1091.176449985438</v>
      </c>
      <c r="AY104" s="220">
        <f t="shared" si="439"/>
        <v>1097.4151036090486</v>
      </c>
      <c r="AZ104" s="220">
        <f t="shared" si="439"/>
        <v>1103.6537572326592</v>
      </c>
      <c r="BA104" s="220">
        <f t="shared" si="439"/>
        <v>1109.8924108562699</v>
      </c>
      <c r="BB104" s="220">
        <f t="shared" si="439"/>
        <v>1116.1310644798805</v>
      </c>
      <c r="BC104" s="220">
        <f t="shared" si="439"/>
        <v>1122.3697181034911</v>
      </c>
      <c r="BD104" s="220">
        <f t="shared" si="439"/>
        <v>1128.6083717271017</v>
      </c>
      <c r="BE104" s="220">
        <f t="shared" si="439"/>
        <v>1134.8470253507123</v>
      </c>
      <c r="BF104" s="220">
        <f t="shared" si="439"/>
        <v>1141.0856789743229</v>
      </c>
      <c r="BG104" s="220">
        <f t="shared" si="439"/>
        <v>1147.3243325979336</v>
      </c>
      <c r="BH104" s="220">
        <f t="shared" si="439"/>
        <v>1153.5629862215442</v>
      </c>
      <c r="BI104" s="220">
        <f t="shared" si="439"/>
        <v>1159.8016398451548</v>
      </c>
      <c r="BJ104" s="220">
        <f t="shared" si="439"/>
        <v>1166.0402934687654</v>
      </c>
      <c r="BK104" s="220">
        <f t="shared" si="439"/>
        <v>1172.278947092376</v>
      </c>
      <c r="BL104" s="220">
        <f t="shared" si="439"/>
        <v>1178.5176007159866</v>
      </c>
      <c r="BM104" s="220">
        <f t="shared" si="439"/>
        <v>1184.7562543395973</v>
      </c>
      <c r="BN104" s="220">
        <f t="shared" si="439"/>
        <v>1190.9949079632079</v>
      </c>
      <c r="BO104" s="220">
        <f t="shared" si="439"/>
        <v>1197.2335615868185</v>
      </c>
      <c r="BP104" s="220">
        <f t="shared" si="439"/>
        <v>1203.4722152104291</v>
      </c>
      <c r="BQ104" s="220">
        <f t="shared" si="439"/>
        <v>1209.7108688340397</v>
      </c>
      <c r="BR104" s="220">
        <f t="shared" si="439"/>
        <v>1215.9495224576503</v>
      </c>
      <c r="BS104" s="220">
        <f t="shared" si="439"/>
        <v>1222.188176081261</v>
      </c>
      <c r="BT104" s="220">
        <f t="shared" si="439"/>
        <v>1228.4268297048716</v>
      </c>
      <c r="BU104" s="220">
        <f t="shared" si="439"/>
        <v>1234.6654833284822</v>
      </c>
      <c r="BV104" s="220">
        <f t="shared" si="439"/>
        <v>1240.9041369520928</v>
      </c>
      <c r="BW104" s="220">
        <f t="shared" si="439"/>
        <v>1247.1427905757034</v>
      </c>
      <c r="BX104" s="220">
        <f t="shared" si="439"/>
        <v>1253.381444199314</v>
      </c>
      <c r="BY104" s="220">
        <f t="shared" si="439"/>
        <v>1259.6200978229247</v>
      </c>
      <c r="BZ104" s="220">
        <f t="shared" si="439"/>
        <v>1265.8587514465353</v>
      </c>
      <c r="CA104" s="220">
        <f t="shared" si="439"/>
        <v>1272.0974050701459</v>
      </c>
      <c r="CB104" s="220">
        <f t="shared" si="439"/>
        <v>1278.3360586937565</v>
      </c>
      <c r="CC104" s="220">
        <f t="shared" si="439"/>
        <v>1284.5747123173671</v>
      </c>
      <c r="CD104" s="220">
        <f t="shared" si="439"/>
        <v>1290.8133659409777</v>
      </c>
      <c r="CE104" s="220">
        <f t="shared" si="439"/>
        <v>1297.0520195645884</v>
      </c>
      <c r="CF104" s="220">
        <f t="shared" si="439"/>
        <v>1303.290673188199</v>
      </c>
      <c r="CG104" s="220">
        <f t="shared" si="439"/>
        <v>1309.5293268118096</v>
      </c>
      <c r="CH104" s="220">
        <f t="shared" si="439"/>
        <v>1315.7679804354202</v>
      </c>
      <c r="CI104" s="220">
        <f t="shared" si="439"/>
        <v>1322.0066340590308</v>
      </c>
      <c r="CJ104" s="220">
        <f t="shared" si="439"/>
        <v>1328.2452876826414</v>
      </c>
      <c r="CK104" s="220">
        <f t="shared" si="439"/>
        <v>1334.4839413062521</v>
      </c>
      <c r="CL104" s="220">
        <f t="shared" si="439"/>
        <v>1340.7225949298627</v>
      </c>
      <c r="CM104" s="220">
        <f t="shared" si="439"/>
        <v>1346.9612485534733</v>
      </c>
      <c r="CN104" s="220">
        <f t="shared" si="439"/>
        <v>1353.1999021770839</v>
      </c>
      <c r="CO104" s="220">
        <f t="shared" si="439"/>
        <v>1359.4385558006945</v>
      </c>
      <c r="CP104" s="220">
        <f t="shared" si="439"/>
        <v>1365.6772094243051</v>
      </c>
      <c r="CQ104" s="220">
        <f t="shared" si="439"/>
        <v>1371.9158630479158</v>
      </c>
      <c r="CR104" s="220">
        <f t="shared" si="439"/>
        <v>1378.1545166715264</v>
      </c>
      <c r="CS104" s="220">
        <f t="shared" si="439"/>
        <v>1384.393170295137</v>
      </c>
      <c r="CT104" s="220">
        <f t="shared" si="439"/>
        <v>1390.6318239187476</v>
      </c>
      <c r="CU104" s="220">
        <f t="shared" si="439"/>
        <v>1396.8704775423582</v>
      </c>
      <c r="CV104" s="220">
        <f t="shared" ref="CV104:ED104" si="440">IF(ISNONTEXT($AH104),CU104+(($EE$104-$AH$104)/101),"")</f>
        <v>1403.1091311659688</v>
      </c>
      <c r="CW104" s="220">
        <f t="shared" si="440"/>
        <v>1409.3477847895795</v>
      </c>
      <c r="CX104" s="220">
        <f t="shared" si="440"/>
        <v>1415.5864384131901</v>
      </c>
      <c r="CY104" s="220">
        <f t="shared" si="440"/>
        <v>1421.8250920368007</v>
      </c>
      <c r="CZ104" s="220">
        <f t="shared" si="440"/>
        <v>1428.0637456604113</v>
      </c>
      <c r="DA104" s="220">
        <f t="shared" si="440"/>
        <v>1434.3023992840219</v>
      </c>
      <c r="DB104" s="220">
        <f t="shared" si="440"/>
        <v>1440.5410529076325</v>
      </c>
      <c r="DC104" s="220">
        <f t="shared" si="440"/>
        <v>1446.7797065312432</v>
      </c>
      <c r="DD104" s="220">
        <f t="shared" si="440"/>
        <v>1453.0183601548538</v>
      </c>
      <c r="DE104" s="220">
        <f t="shared" si="440"/>
        <v>1459.2570137784644</v>
      </c>
      <c r="DF104" s="220">
        <f t="shared" si="440"/>
        <v>1465.495667402075</v>
      </c>
      <c r="DG104" s="220">
        <f t="shared" si="440"/>
        <v>1471.7343210256856</v>
      </c>
      <c r="DH104" s="220">
        <f t="shared" si="440"/>
        <v>1477.9729746492962</v>
      </c>
      <c r="DI104" s="220">
        <f t="shared" si="440"/>
        <v>1484.2116282729069</v>
      </c>
      <c r="DJ104" s="220">
        <f t="shared" si="440"/>
        <v>1490.4502818965175</v>
      </c>
      <c r="DK104" s="220">
        <f t="shared" si="440"/>
        <v>1496.6889355201281</v>
      </c>
      <c r="DL104" s="220">
        <f t="shared" si="440"/>
        <v>1502.9275891437387</v>
      </c>
      <c r="DM104" s="220">
        <f t="shared" si="440"/>
        <v>1509.1662427673493</v>
      </c>
      <c r="DN104" s="220">
        <f t="shared" si="440"/>
        <v>1515.4048963909599</v>
      </c>
      <c r="DO104" s="220">
        <f t="shared" si="440"/>
        <v>1521.6435500145706</v>
      </c>
      <c r="DP104" s="220">
        <f t="shared" si="440"/>
        <v>1527.8822036381812</v>
      </c>
      <c r="DQ104" s="220">
        <f t="shared" si="440"/>
        <v>1534.1208572617918</v>
      </c>
      <c r="DR104" s="220">
        <f t="shared" si="440"/>
        <v>1540.3595108854024</v>
      </c>
      <c r="DS104" s="220">
        <f t="shared" si="440"/>
        <v>1546.598164509013</v>
      </c>
      <c r="DT104" s="220">
        <f t="shared" si="440"/>
        <v>1552.8368181326236</v>
      </c>
      <c r="DU104" s="220">
        <f t="shared" si="440"/>
        <v>1559.0754717562343</v>
      </c>
      <c r="DV104" s="220">
        <f t="shared" si="440"/>
        <v>1565.3141253798449</v>
      </c>
      <c r="DW104" s="220">
        <f t="shared" si="440"/>
        <v>1571.5527790034555</v>
      </c>
      <c r="DX104" s="220">
        <f t="shared" si="440"/>
        <v>1577.7914326270661</v>
      </c>
      <c r="DY104" s="220">
        <f t="shared" si="440"/>
        <v>1584.0300862506767</v>
      </c>
      <c r="DZ104" s="220">
        <f t="shared" si="440"/>
        <v>1590.2687398742873</v>
      </c>
      <c r="EA104" s="220">
        <f t="shared" si="440"/>
        <v>1596.507393497898</v>
      </c>
      <c r="EB104" s="220">
        <f t="shared" si="440"/>
        <v>1602.7460471215086</v>
      </c>
      <c r="EC104" s="220">
        <f t="shared" si="440"/>
        <v>1608.9847007451192</v>
      </c>
      <c r="ED104" s="220">
        <f t="shared" si="440"/>
        <v>1615.2233543687298</v>
      </c>
      <c r="EE104" s="219">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2.0g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21" t="s">
        <v>140</v>
      </c>
      <c r="C149" s="221"/>
      <c r="D149" s="221"/>
      <c r="E149" s="221"/>
      <c r="F149" s="221"/>
      <c r="G149" s="221"/>
      <c r="H149" s="221"/>
      <c r="I149" s="221"/>
      <c r="J149" s="221"/>
      <c r="K149" s="221"/>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21" t="s">
        <v>139</v>
      </c>
      <c r="C150" s="221"/>
      <c r="D150" s="221"/>
      <c r="E150" s="221"/>
      <c r="F150" s="221"/>
      <c r="G150" s="221"/>
      <c r="H150" s="221"/>
      <c r="I150" s="221"/>
      <c r="J150" s="221"/>
      <c r="K150" s="221"/>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21" t="s">
        <v>94</v>
      </c>
      <c r="C151" s="221"/>
      <c r="D151" s="221"/>
      <c r="E151" s="221"/>
      <c r="F151" s="221"/>
      <c r="G151" s="221"/>
      <c r="H151" s="221"/>
      <c r="I151" s="221"/>
      <c r="J151" s="221"/>
      <c r="K151" s="221"/>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21" t="s">
        <v>152</v>
      </c>
      <c r="C152" s="221"/>
      <c r="D152" s="221"/>
      <c r="E152" s="221"/>
      <c r="F152" s="221"/>
      <c r="G152" s="221"/>
      <c r="H152" s="221"/>
      <c r="I152" s="221"/>
      <c r="J152" s="221"/>
      <c r="K152" s="221"/>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21" t="s">
        <v>95</v>
      </c>
      <c r="C153" s="221"/>
      <c r="D153" s="221"/>
      <c r="E153" s="221"/>
      <c r="F153" s="221"/>
      <c r="G153" s="221"/>
      <c r="H153" s="221"/>
      <c r="I153" s="221"/>
      <c r="J153" s="221"/>
      <c r="K153" s="221"/>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153</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91</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154</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155</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c r="C158" s="17"/>
      <c r="D158" s="17"/>
      <c r="E158" s="17"/>
      <c r="F158" s="17"/>
      <c r="G158" s="18"/>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156</v>
      </c>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89</v>
      </c>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90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5">
      <c r="A162" s="17"/>
      <c r="B162" s="17"/>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5">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5"/>
  <sheetViews>
    <sheetView showGridLines="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30" t="s">
        <v>15</v>
      </c>
      <c r="T2" s="230" t="s">
        <v>99</v>
      </c>
      <c r="U2" s="231" t="s">
        <v>147</v>
      </c>
      <c r="V2" s="231"/>
      <c r="W2" s="231"/>
      <c r="X2" s="231"/>
      <c r="Y2" s="231"/>
      <c r="Z2" s="231"/>
      <c r="AA2" s="231"/>
      <c r="AB2" s="231"/>
      <c r="AC2" s="231"/>
      <c r="AD2" s="231"/>
      <c r="AE2" s="231"/>
      <c r="AF2" s="231"/>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219">
        <f>IF(AND(B104&gt;0,C104&gt;0,D104&gt;0),P104-(3*Q104),"")</f>
        <v>991.35799200766883</v>
      </c>
      <c r="AI104" s="220">
        <f>IF(ISNONTEXT($AH104),AH104+(($EE$104-$AH$104)/101),"")</f>
        <v>997.59664563127933</v>
      </c>
      <c r="AJ104" s="220">
        <f t="shared" ref="AJ104:CU104" si="141">IF(ISNONTEXT($AH104),AI104+(($EE$104-$AH$104)/101),"")</f>
        <v>1003.8352992548898</v>
      </c>
      <c r="AK104" s="220">
        <f t="shared" si="141"/>
        <v>1010.0739528785003</v>
      </c>
      <c r="AL104" s="220">
        <f t="shared" si="141"/>
        <v>1016.3126065021108</v>
      </c>
      <c r="AM104" s="220">
        <f t="shared" si="141"/>
        <v>1022.5512601257213</v>
      </c>
      <c r="AN104" s="220">
        <f t="shared" si="141"/>
        <v>1028.7899137493318</v>
      </c>
      <c r="AO104" s="220">
        <f t="shared" si="141"/>
        <v>1035.0285673729425</v>
      </c>
      <c r="AP104" s="220">
        <f t="shared" si="141"/>
        <v>1041.2672209965531</v>
      </c>
      <c r="AQ104" s="220">
        <f t="shared" si="141"/>
        <v>1047.5058746201637</v>
      </c>
      <c r="AR104" s="220">
        <f t="shared" si="141"/>
        <v>1053.7445282437743</v>
      </c>
      <c r="AS104" s="220">
        <f t="shared" si="141"/>
        <v>1059.9831818673849</v>
      </c>
      <c r="AT104" s="220">
        <f t="shared" si="141"/>
        <v>1066.2218354909955</v>
      </c>
      <c r="AU104" s="220">
        <f t="shared" si="141"/>
        <v>1072.4604891146062</v>
      </c>
      <c r="AV104" s="220">
        <f t="shared" si="141"/>
        <v>1078.6991427382168</v>
      </c>
      <c r="AW104" s="220">
        <f t="shared" si="141"/>
        <v>1084.9377963618274</v>
      </c>
      <c r="AX104" s="220">
        <f t="shared" si="141"/>
        <v>1091.176449985438</v>
      </c>
      <c r="AY104" s="220">
        <f t="shared" si="141"/>
        <v>1097.4151036090486</v>
      </c>
      <c r="AZ104" s="220">
        <f t="shared" si="141"/>
        <v>1103.6537572326592</v>
      </c>
      <c r="BA104" s="220">
        <f t="shared" si="141"/>
        <v>1109.8924108562699</v>
      </c>
      <c r="BB104" s="220">
        <f t="shared" si="141"/>
        <v>1116.1310644798805</v>
      </c>
      <c r="BC104" s="220">
        <f t="shared" si="141"/>
        <v>1122.3697181034911</v>
      </c>
      <c r="BD104" s="220">
        <f t="shared" si="141"/>
        <v>1128.6083717271017</v>
      </c>
      <c r="BE104" s="220">
        <f t="shared" si="141"/>
        <v>1134.8470253507123</v>
      </c>
      <c r="BF104" s="220">
        <f t="shared" si="141"/>
        <v>1141.0856789743229</v>
      </c>
      <c r="BG104" s="220">
        <f t="shared" si="141"/>
        <v>1147.3243325979336</v>
      </c>
      <c r="BH104" s="220">
        <f t="shared" si="141"/>
        <v>1153.5629862215442</v>
      </c>
      <c r="BI104" s="220">
        <f t="shared" si="141"/>
        <v>1159.8016398451548</v>
      </c>
      <c r="BJ104" s="220">
        <f t="shared" si="141"/>
        <v>1166.0402934687654</v>
      </c>
      <c r="BK104" s="220">
        <f t="shared" si="141"/>
        <v>1172.278947092376</v>
      </c>
      <c r="BL104" s="220">
        <f t="shared" si="141"/>
        <v>1178.5176007159866</v>
      </c>
      <c r="BM104" s="220">
        <f t="shared" si="141"/>
        <v>1184.7562543395973</v>
      </c>
      <c r="BN104" s="220">
        <f t="shared" si="141"/>
        <v>1190.9949079632079</v>
      </c>
      <c r="BO104" s="220">
        <f t="shared" si="141"/>
        <v>1197.2335615868185</v>
      </c>
      <c r="BP104" s="220">
        <f t="shared" si="141"/>
        <v>1203.4722152104291</v>
      </c>
      <c r="BQ104" s="220">
        <f t="shared" si="141"/>
        <v>1209.7108688340397</v>
      </c>
      <c r="BR104" s="220">
        <f t="shared" si="141"/>
        <v>1215.9495224576503</v>
      </c>
      <c r="BS104" s="220">
        <f t="shared" si="141"/>
        <v>1222.188176081261</v>
      </c>
      <c r="BT104" s="220">
        <f t="shared" si="141"/>
        <v>1228.4268297048716</v>
      </c>
      <c r="BU104" s="220">
        <f t="shared" si="141"/>
        <v>1234.6654833284822</v>
      </c>
      <c r="BV104" s="220">
        <f t="shared" si="141"/>
        <v>1240.9041369520928</v>
      </c>
      <c r="BW104" s="220">
        <f t="shared" si="141"/>
        <v>1247.1427905757034</v>
      </c>
      <c r="BX104" s="220">
        <f t="shared" si="141"/>
        <v>1253.381444199314</v>
      </c>
      <c r="BY104" s="220">
        <f t="shared" si="141"/>
        <v>1259.6200978229247</v>
      </c>
      <c r="BZ104" s="220">
        <f t="shared" si="141"/>
        <v>1265.8587514465353</v>
      </c>
      <c r="CA104" s="220">
        <f t="shared" si="141"/>
        <v>1272.0974050701459</v>
      </c>
      <c r="CB104" s="220">
        <f t="shared" si="141"/>
        <v>1278.3360586937565</v>
      </c>
      <c r="CC104" s="220">
        <f t="shared" si="141"/>
        <v>1284.5747123173671</v>
      </c>
      <c r="CD104" s="220">
        <f t="shared" si="141"/>
        <v>1290.8133659409777</v>
      </c>
      <c r="CE104" s="220">
        <f t="shared" si="141"/>
        <v>1297.0520195645884</v>
      </c>
      <c r="CF104" s="220">
        <f t="shared" si="141"/>
        <v>1303.290673188199</v>
      </c>
      <c r="CG104" s="220">
        <f t="shared" si="141"/>
        <v>1309.5293268118096</v>
      </c>
      <c r="CH104" s="220">
        <f t="shared" si="141"/>
        <v>1315.7679804354202</v>
      </c>
      <c r="CI104" s="220">
        <f t="shared" si="141"/>
        <v>1322.0066340590308</v>
      </c>
      <c r="CJ104" s="220">
        <f t="shared" si="141"/>
        <v>1328.2452876826414</v>
      </c>
      <c r="CK104" s="220">
        <f t="shared" si="141"/>
        <v>1334.4839413062521</v>
      </c>
      <c r="CL104" s="220">
        <f t="shared" si="141"/>
        <v>1340.7225949298627</v>
      </c>
      <c r="CM104" s="220">
        <f t="shared" si="141"/>
        <v>1346.9612485534733</v>
      </c>
      <c r="CN104" s="220">
        <f t="shared" si="141"/>
        <v>1353.1999021770839</v>
      </c>
      <c r="CO104" s="220">
        <f t="shared" si="141"/>
        <v>1359.4385558006945</v>
      </c>
      <c r="CP104" s="220">
        <f t="shared" si="141"/>
        <v>1365.6772094243051</v>
      </c>
      <c r="CQ104" s="220">
        <f t="shared" si="141"/>
        <v>1371.9158630479158</v>
      </c>
      <c r="CR104" s="220">
        <f t="shared" si="141"/>
        <v>1378.1545166715264</v>
      </c>
      <c r="CS104" s="220">
        <f t="shared" si="141"/>
        <v>1384.393170295137</v>
      </c>
      <c r="CT104" s="220">
        <f t="shared" si="141"/>
        <v>1390.6318239187476</v>
      </c>
      <c r="CU104" s="220">
        <f t="shared" si="141"/>
        <v>1396.8704775423582</v>
      </c>
      <c r="CV104" s="220">
        <f t="shared" ref="CV104:ED104" si="142">IF(ISNONTEXT($AH104),CU104+(($EE$104-$AH$104)/101),"")</f>
        <v>1403.1091311659688</v>
      </c>
      <c r="CW104" s="220">
        <f t="shared" si="142"/>
        <v>1409.3477847895795</v>
      </c>
      <c r="CX104" s="220">
        <f t="shared" si="142"/>
        <v>1415.5864384131901</v>
      </c>
      <c r="CY104" s="220">
        <f t="shared" si="142"/>
        <v>1421.8250920368007</v>
      </c>
      <c r="CZ104" s="220">
        <f t="shared" si="142"/>
        <v>1428.0637456604113</v>
      </c>
      <c r="DA104" s="220">
        <f t="shared" si="142"/>
        <v>1434.3023992840219</v>
      </c>
      <c r="DB104" s="220">
        <f t="shared" si="142"/>
        <v>1440.5410529076325</v>
      </c>
      <c r="DC104" s="220">
        <f t="shared" si="142"/>
        <v>1446.7797065312432</v>
      </c>
      <c r="DD104" s="220">
        <f t="shared" si="142"/>
        <v>1453.0183601548538</v>
      </c>
      <c r="DE104" s="220">
        <f t="shared" si="142"/>
        <v>1459.2570137784644</v>
      </c>
      <c r="DF104" s="220">
        <f t="shared" si="142"/>
        <v>1465.495667402075</v>
      </c>
      <c r="DG104" s="220">
        <f t="shared" si="142"/>
        <v>1471.7343210256856</v>
      </c>
      <c r="DH104" s="220">
        <f t="shared" si="142"/>
        <v>1477.9729746492962</v>
      </c>
      <c r="DI104" s="220">
        <f t="shared" si="142"/>
        <v>1484.2116282729069</v>
      </c>
      <c r="DJ104" s="220">
        <f t="shared" si="142"/>
        <v>1490.4502818965175</v>
      </c>
      <c r="DK104" s="220">
        <f t="shared" si="142"/>
        <v>1496.6889355201281</v>
      </c>
      <c r="DL104" s="220">
        <f t="shared" si="142"/>
        <v>1502.9275891437387</v>
      </c>
      <c r="DM104" s="220">
        <f t="shared" si="142"/>
        <v>1509.1662427673493</v>
      </c>
      <c r="DN104" s="220">
        <f t="shared" si="142"/>
        <v>1515.4048963909599</v>
      </c>
      <c r="DO104" s="220">
        <f t="shared" si="142"/>
        <v>1521.6435500145706</v>
      </c>
      <c r="DP104" s="220">
        <f t="shared" si="142"/>
        <v>1527.8822036381812</v>
      </c>
      <c r="DQ104" s="220">
        <f t="shared" si="142"/>
        <v>1534.1208572617918</v>
      </c>
      <c r="DR104" s="220">
        <f t="shared" si="142"/>
        <v>1540.3595108854024</v>
      </c>
      <c r="DS104" s="220">
        <f t="shared" si="142"/>
        <v>1546.598164509013</v>
      </c>
      <c r="DT104" s="220">
        <f t="shared" si="142"/>
        <v>1552.8368181326236</v>
      </c>
      <c r="DU104" s="220">
        <f t="shared" si="142"/>
        <v>1559.0754717562343</v>
      </c>
      <c r="DV104" s="220">
        <f t="shared" si="142"/>
        <v>1565.3141253798449</v>
      </c>
      <c r="DW104" s="220">
        <f t="shared" si="142"/>
        <v>1571.5527790034555</v>
      </c>
      <c r="DX104" s="220">
        <f t="shared" si="142"/>
        <v>1577.7914326270661</v>
      </c>
      <c r="DY104" s="220">
        <f t="shared" si="142"/>
        <v>1584.0300862506767</v>
      </c>
      <c r="DZ104" s="220">
        <f t="shared" si="142"/>
        <v>1590.2687398742873</v>
      </c>
      <c r="EA104" s="220">
        <f t="shared" si="142"/>
        <v>1596.507393497898</v>
      </c>
      <c r="EB104" s="220">
        <f t="shared" si="142"/>
        <v>1602.7460471215086</v>
      </c>
      <c r="EC104" s="220">
        <f t="shared" si="142"/>
        <v>1608.9847007451192</v>
      </c>
      <c r="ED104" s="220">
        <f t="shared" si="142"/>
        <v>1615.2233543687298</v>
      </c>
      <c r="EE104" s="219">
        <f>IF(ISNONTEXT($AH104),P104+(3*Q104),"")</f>
        <v>1621.4620079923313</v>
      </c>
      <c r="EF104" s="211">
        <f>IF(ISNONTEXT($Q104),_xlfn.NORM.DIST(AI104,$P104,$Q104,FALSE),NA())</f>
        <v>5.034502834517301E-5</v>
      </c>
      <c r="EG104" s="211">
        <f t="shared" ref="EG104:GR104" si="143">IF(ISNONTEXT($Q104),_xlfn.NORM.DIST(AJ104,$P104,$Q104,FALSE),NA())</f>
        <v>5.9848962419316449E-5</v>
      </c>
      <c r="EH104" s="211">
        <f t="shared" si="143"/>
        <v>7.0896371381289782E-5</v>
      </c>
      <c r="EI104" s="211">
        <f t="shared" si="143"/>
        <v>8.3687141897535578E-5</v>
      </c>
      <c r="EJ104" s="211">
        <f t="shared" si="143"/>
        <v>9.843755327049434E-5</v>
      </c>
      <c r="EK104" s="211">
        <f t="shared" si="143"/>
        <v>1.1537991939043285E-4</v>
      </c>
      <c r="EL104" s="211">
        <f t="shared" si="143"/>
        <v>1.347618604921551E-4</v>
      </c>
      <c r="EM104" s="211">
        <f t="shared" si="143"/>
        <v>1.5684515626789226E-4</v>
      </c>
      <c r="EN104" s="211">
        <f t="shared" si="143"/>
        <v>1.8190413463486482E-4</v>
      </c>
      <c r="EO104" s="211">
        <f t="shared" si="143"/>
        <v>2.1022355506597528E-4</v>
      </c>
      <c r="EP104" s="211">
        <f t="shared" si="143"/>
        <v>2.4209595202304951E-4</v>
      </c>
      <c r="EQ104" s="211">
        <f t="shared" si="143"/>
        <v>2.7781841279204722E-4</v>
      </c>
      <c r="ER104" s="211">
        <f t="shared" si="143"/>
        <v>3.176887749537939E-4</v>
      </c>
      <c r="ES104" s="211">
        <f t="shared" si="143"/>
        <v>3.6200124180214496E-4</v>
      </c>
      <c r="ET104" s="211">
        <f t="shared" si="143"/>
        <v>4.1104142912860115E-4</v>
      </c>
      <c r="EU104" s="211">
        <f t="shared" si="143"/>
        <v>4.6508087371897118E-4</v>
      </c>
      <c r="EV104" s="211">
        <f t="shared" si="143"/>
        <v>5.243710523451918E-4</v>
      </c>
      <c r="EW104" s="211">
        <f t="shared" si="143"/>
        <v>5.8913697957454591E-4</v>
      </c>
      <c r="EX104" s="211">
        <f t="shared" si="143"/>
        <v>6.5957047285174902E-4</v>
      </c>
      <c r="EY104" s="211">
        <f t="shared" si="143"/>
        <v>7.3582319343841137E-4</v>
      </c>
      <c r="EZ104" s="211">
        <f t="shared" si="143"/>
        <v>8.1799959124272928E-4</v>
      </c>
      <c r="FA104" s="211">
        <f t="shared" si="143"/>
        <v>9.0614989960273624E-4</v>
      </c>
      <c r="FB104" s="211">
        <f t="shared" si="143"/>
        <v>1.0002633419239201E-3</v>
      </c>
      <c r="FC104" s="211">
        <f t="shared" si="143"/>
        <v>1.1002617249303035E-3</v>
      </c>
      <c r="FD104" s="211">
        <f t="shared" si="143"/>
        <v>1.205993602400877E-3</v>
      </c>
      <c r="FE104" s="211">
        <f t="shared" si="143"/>
        <v>1.3172291979174271E-3</v>
      </c>
      <c r="FF104" s="211">
        <f t="shared" si="143"/>
        <v>1.4336562747202502E-3</v>
      </c>
      <c r="FG104" s="211">
        <f t="shared" si="143"/>
        <v>1.5548771347525527E-3</v>
      </c>
      <c r="FH104" s="211">
        <f t="shared" si="143"/>
        <v>1.6804069170255596E-3</v>
      </c>
      <c r="FI104" s="211">
        <f t="shared" si="143"/>
        <v>1.8096733473921785E-3</v>
      </c>
      <c r="FJ104" s="211">
        <f t="shared" si="143"/>
        <v>1.9420180677237862E-3</v>
      </c>
      <c r="FK104" s="211">
        <f t="shared" si="143"/>
        <v>2.076699642614008E-3</v>
      </c>
      <c r="FL104" s="211">
        <f t="shared" si="143"/>
        <v>2.2128983065909727E-3</v>
      </c>
      <c r="FM104" s="211">
        <f t="shared" si="143"/>
        <v>2.349722475144029E-3</v>
      </c>
      <c r="FN104" s="211">
        <f t="shared" si="143"/>
        <v>2.4862169996226419E-3</v>
      </c>
      <c r="FO104" s="211">
        <f t="shared" si="143"/>
        <v>2.621373100404245E-3</v>
      </c>
      <c r="FP104" s="211">
        <f t="shared" si="143"/>
        <v>2.7541398659821055E-3</v>
      </c>
      <c r="FQ104" s="211">
        <f t="shared" si="143"/>
        <v>2.8834371592476463E-3</v>
      </c>
      <c r="FR104" s="211">
        <f t="shared" si="143"/>
        <v>3.0081697277645303E-3</v>
      </c>
      <c r="FS104" s="211">
        <f t="shared" si="143"/>
        <v>3.1272422738043361E-3</v>
      </c>
      <c r="FT104" s="211">
        <f t="shared" si="143"/>
        <v>3.2395752038460826E-3</v>
      </c>
      <c r="FU104" s="211">
        <f t="shared" si="143"/>
        <v>3.3441207475421691E-3</v>
      </c>
      <c r="FV104" s="211">
        <f t="shared" si="143"/>
        <v>3.4398791140669558E-3</v>
      </c>
      <c r="FW104" s="211">
        <f t="shared" si="143"/>
        <v>3.5259143403175547E-3</v>
      </c>
      <c r="FX104" s="211">
        <f t="shared" si="143"/>
        <v>3.6013694813874621E-3</v>
      </c>
      <c r="FY104" s="211">
        <f t="shared" si="143"/>
        <v>3.6654807995318904E-3</v>
      </c>
      <c r="FZ104" s="211">
        <f t="shared" si="143"/>
        <v>3.71759062360238E-3</v>
      </c>
      <c r="GA104" s="211">
        <f t="shared" si="143"/>
        <v>3.7571585764093677E-3</v>
      </c>
      <c r="GB104" s="211">
        <f t="shared" si="143"/>
        <v>3.7837709020859594E-3</v>
      </c>
      <c r="GC104" s="211">
        <f t="shared" si="143"/>
        <v>3.7971476683486094E-3</v>
      </c>
      <c r="GD104" s="211">
        <f t="shared" si="143"/>
        <v>3.7971476683486007E-3</v>
      </c>
      <c r="GE104" s="211">
        <f t="shared" si="143"/>
        <v>3.7837709020859321E-3</v>
      </c>
      <c r="GF104" s="211">
        <f t="shared" si="143"/>
        <v>3.7571585764093226E-3</v>
      </c>
      <c r="GG104" s="211">
        <f t="shared" si="143"/>
        <v>3.717590623602318E-3</v>
      </c>
      <c r="GH104" s="211">
        <f t="shared" si="143"/>
        <v>3.6654807995318123E-3</v>
      </c>
      <c r="GI104" s="211">
        <f t="shared" si="143"/>
        <v>3.601369481387368E-3</v>
      </c>
      <c r="GJ104" s="211">
        <f t="shared" si="143"/>
        <v>3.5259143403174454E-3</v>
      </c>
      <c r="GK104" s="211">
        <f t="shared" si="143"/>
        <v>3.4398791140668327E-3</v>
      </c>
      <c r="GL104" s="211">
        <f t="shared" si="143"/>
        <v>3.3441207475420334E-3</v>
      </c>
      <c r="GM104" s="211">
        <f t="shared" si="143"/>
        <v>3.239575203845936E-3</v>
      </c>
      <c r="GN104" s="211">
        <f t="shared" si="143"/>
        <v>3.12724227380418E-3</v>
      </c>
      <c r="GO104" s="211">
        <f t="shared" si="143"/>
        <v>3.0081697277643659E-3</v>
      </c>
      <c r="GP104" s="211">
        <f t="shared" si="143"/>
        <v>2.883437159247475E-3</v>
      </c>
      <c r="GQ104" s="211">
        <f t="shared" si="143"/>
        <v>2.754139865981929E-3</v>
      </c>
      <c r="GR104" s="211">
        <f t="shared" si="143"/>
        <v>2.6213731004040646E-3</v>
      </c>
      <c r="GS104" s="211">
        <f t="shared" ref="GS104:IB104" si="144">IF(ISNONTEXT($Q104),_xlfn.NORM.DIST(CV104,$P104,$Q104,FALSE),NA())</f>
        <v>2.4862169996224585E-3</v>
      </c>
      <c r="GT104" s="211">
        <f t="shared" si="144"/>
        <v>2.3497224751438442E-3</v>
      </c>
      <c r="GU104" s="211">
        <f t="shared" si="144"/>
        <v>2.2128983065907879E-3</v>
      </c>
      <c r="GV104" s="211">
        <f t="shared" si="144"/>
        <v>2.076699642613825E-3</v>
      </c>
      <c r="GW104" s="211">
        <f t="shared" si="144"/>
        <v>1.9420180677236058E-3</v>
      </c>
      <c r="GX104" s="211">
        <f t="shared" si="144"/>
        <v>1.8096733473920018E-3</v>
      </c>
      <c r="GY104" s="211">
        <f t="shared" si="144"/>
        <v>1.6804069170253872E-3</v>
      </c>
      <c r="GZ104" s="211">
        <f t="shared" si="144"/>
        <v>1.554877134752386E-3</v>
      </c>
      <c r="HA104" s="211">
        <f t="shared" si="144"/>
        <v>1.4336562747200899E-3</v>
      </c>
      <c r="HB104" s="211">
        <f t="shared" si="144"/>
        <v>1.3172291979172738E-3</v>
      </c>
      <c r="HC104" s="211">
        <f t="shared" si="144"/>
        <v>1.2059936024007307E-3</v>
      </c>
      <c r="HD104" s="211">
        <f t="shared" si="144"/>
        <v>1.1002617249301647E-3</v>
      </c>
      <c r="HE104" s="211">
        <f t="shared" si="144"/>
        <v>1.0002633419237889E-3</v>
      </c>
      <c r="HF104" s="211">
        <f t="shared" si="144"/>
        <v>9.061498996026134E-4</v>
      </c>
      <c r="HG104" s="211">
        <f t="shared" si="144"/>
        <v>8.1799959124261425E-4</v>
      </c>
      <c r="HH104" s="211">
        <f t="shared" si="144"/>
        <v>7.3582319343830458E-4</v>
      </c>
      <c r="HI104" s="211">
        <f t="shared" si="144"/>
        <v>6.5957047285165004E-4</v>
      </c>
      <c r="HJ104" s="211">
        <f t="shared" si="144"/>
        <v>5.8913697957445517E-4</v>
      </c>
      <c r="HK104" s="211">
        <f t="shared" si="144"/>
        <v>5.2437105234510854E-4</v>
      </c>
      <c r="HL104" s="211">
        <f t="shared" si="144"/>
        <v>4.6508087371889496E-4</v>
      </c>
      <c r="HM104" s="211">
        <f t="shared" si="144"/>
        <v>4.1104142912853176E-4</v>
      </c>
      <c r="HN104" s="211">
        <f t="shared" si="144"/>
        <v>3.620012418020823E-4</v>
      </c>
      <c r="HO104" s="211">
        <f t="shared" si="144"/>
        <v>3.176887749537373E-4</v>
      </c>
      <c r="HP104" s="211">
        <f t="shared" si="144"/>
        <v>2.778184127919961E-4</v>
      </c>
      <c r="HQ104" s="211">
        <f t="shared" si="144"/>
        <v>2.4209595202300397E-4</v>
      </c>
      <c r="HR104" s="211">
        <f t="shared" si="144"/>
        <v>2.1022355506593459E-4</v>
      </c>
      <c r="HS104" s="211">
        <f t="shared" si="144"/>
        <v>1.8190413463482869E-4</v>
      </c>
      <c r="HT104" s="211">
        <f t="shared" si="144"/>
        <v>1.5684515626786038E-4</v>
      </c>
      <c r="HU104" s="211">
        <f t="shared" si="144"/>
        <v>1.3476186049212713E-4</v>
      </c>
      <c r="HV104" s="211">
        <f t="shared" si="144"/>
        <v>1.1537991939040846E-4</v>
      </c>
      <c r="HW104" s="211">
        <f t="shared" si="144"/>
        <v>9.8437553270472845E-5</v>
      </c>
      <c r="HX104" s="211">
        <f t="shared" si="144"/>
        <v>8.3687141897516564E-5</v>
      </c>
      <c r="HY104" s="211">
        <f t="shared" si="144"/>
        <v>7.0896371381273153E-5</v>
      </c>
      <c r="HZ104" s="211">
        <f t="shared" si="144"/>
        <v>5.984896241930188E-5</v>
      </c>
      <c r="IA104" s="211">
        <f t="shared" si="144"/>
        <v>5.03450283451604E-5</v>
      </c>
      <c r="IB104" s="211">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c r="EF106" s="216">
        <f>IF(AND($D$112&gt;0,$D$113&gt;0),IF(OR(AI104&lt;$D$112,AI104=$D$112),EF104,0),"")</f>
        <v>5.034502834517301E-5</v>
      </c>
      <c r="EG106" s="216">
        <f t="shared" ref="EG106:GR106" si="145">IF(AND($D$112&gt;0,$D$113&gt;0),IF(OR(AJ104&lt;$D$112,AJ104=$D$112),EG104,0),"")</f>
        <v>5.9848962419316449E-5</v>
      </c>
      <c r="EH106" s="216">
        <f t="shared" si="145"/>
        <v>7.0896371381289782E-5</v>
      </c>
      <c r="EI106" s="216">
        <f t="shared" si="145"/>
        <v>8.3687141897535578E-5</v>
      </c>
      <c r="EJ106" s="216">
        <f t="shared" si="145"/>
        <v>9.843755327049434E-5</v>
      </c>
      <c r="EK106" s="216">
        <f t="shared" si="145"/>
        <v>1.1537991939043285E-4</v>
      </c>
      <c r="EL106" s="216">
        <f t="shared" si="145"/>
        <v>1.347618604921551E-4</v>
      </c>
      <c r="EM106" s="216">
        <f t="shared" si="145"/>
        <v>1.5684515626789226E-4</v>
      </c>
      <c r="EN106" s="216">
        <f t="shared" si="145"/>
        <v>1.8190413463486482E-4</v>
      </c>
      <c r="EO106" s="216">
        <f t="shared" si="145"/>
        <v>2.1022355506597528E-4</v>
      </c>
      <c r="EP106" s="216">
        <f t="shared" si="145"/>
        <v>2.4209595202304951E-4</v>
      </c>
      <c r="EQ106" s="216">
        <f t="shared" si="145"/>
        <v>2.7781841279204722E-4</v>
      </c>
      <c r="ER106" s="216">
        <f t="shared" si="145"/>
        <v>3.176887749537939E-4</v>
      </c>
      <c r="ES106" s="216">
        <f t="shared" si="145"/>
        <v>3.6200124180214496E-4</v>
      </c>
      <c r="ET106" s="216">
        <f t="shared" si="145"/>
        <v>4.1104142912860115E-4</v>
      </c>
      <c r="EU106" s="216">
        <f t="shared" si="145"/>
        <v>4.6508087371897118E-4</v>
      </c>
      <c r="EV106" s="216">
        <f t="shared" si="145"/>
        <v>5.243710523451918E-4</v>
      </c>
      <c r="EW106" s="216">
        <f t="shared" si="145"/>
        <v>5.8913697957454591E-4</v>
      </c>
      <c r="EX106" s="216">
        <f t="shared" si="145"/>
        <v>6.5957047285174902E-4</v>
      </c>
      <c r="EY106" s="216">
        <f t="shared" si="145"/>
        <v>7.3582319343841137E-4</v>
      </c>
      <c r="EZ106" s="216">
        <f t="shared" si="145"/>
        <v>8.1799959124272928E-4</v>
      </c>
      <c r="FA106" s="216">
        <f t="shared" si="145"/>
        <v>9.0614989960273624E-4</v>
      </c>
      <c r="FB106" s="216">
        <f t="shared" si="145"/>
        <v>1.0002633419239201E-3</v>
      </c>
      <c r="FC106" s="216">
        <f t="shared" si="145"/>
        <v>1.1002617249303035E-3</v>
      </c>
      <c r="FD106" s="216">
        <f t="shared" si="145"/>
        <v>1.205993602400877E-3</v>
      </c>
      <c r="FE106" s="216">
        <f t="shared" si="145"/>
        <v>1.3172291979174271E-3</v>
      </c>
      <c r="FF106" s="216">
        <f t="shared" si="145"/>
        <v>1.4336562747202502E-3</v>
      </c>
      <c r="FG106" s="216">
        <f t="shared" si="145"/>
        <v>1.5548771347525527E-3</v>
      </c>
      <c r="FH106" s="216">
        <f t="shared" si="145"/>
        <v>1.6804069170255596E-3</v>
      </c>
      <c r="FI106" s="216">
        <f t="shared" si="145"/>
        <v>1.8096733473921785E-3</v>
      </c>
      <c r="FJ106" s="216">
        <f t="shared" si="145"/>
        <v>1.9420180677237862E-3</v>
      </c>
      <c r="FK106" s="216">
        <f t="shared" si="145"/>
        <v>2.076699642614008E-3</v>
      </c>
      <c r="FL106" s="216">
        <f t="shared" si="145"/>
        <v>2.2128983065909727E-3</v>
      </c>
      <c r="FM106" s="216">
        <f t="shared" si="145"/>
        <v>2.349722475144029E-3</v>
      </c>
      <c r="FN106" s="216">
        <f t="shared" si="145"/>
        <v>2.4862169996226419E-3</v>
      </c>
      <c r="FO106" s="216">
        <f t="shared" si="145"/>
        <v>2.621373100404245E-3</v>
      </c>
      <c r="FP106" s="216">
        <f t="shared" si="145"/>
        <v>2.7541398659821055E-3</v>
      </c>
      <c r="FQ106" s="216">
        <f t="shared" si="145"/>
        <v>2.8834371592476463E-3</v>
      </c>
      <c r="FR106" s="216">
        <f t="shared" si="145"/>
        <v>3.0081697277645303E-3</v>
      </c>
      <c r="FS106" s="216">
        <f t="shared" si="145"/>
        <v>3.1272422738043361E-3</v>
      </c>
      <c r="FT106" s="216">
        <f t="shared" si="145"/>
        <v>3.2395752038460826E-3</v>
      </c>
      <c r="FU106" s="216">
        <f t="shared" si="145"/>
        <v>0</v>
      </c>
      <c r="FV106" s="216">
        <f t="shared" si="145"/>
        <v>0</v>
      </c>
      <c r="FW106" s="216">
        <f t="shared" si="145"/>
        <v>0</v>
      </c>
      <c r="FX106" s="216">
        <f t="shared" si="145"/>
        <v>0</v>
      </c>
      <c r="FY106" s="216">
        <f t="shared" si="145"/>
        <v>0</v>
      </c>
      <c r="FZ106" s="216">
        <f t="shared" si="145"/>
        <v>0</v>
      </c>
      <c r="GA106" s="216">
        <f t="shared" si="145"/>
        <v>0</v>
      </c>
      <c r="GB106" s="216">
        <f t="shared" si="145"/>
        <v>0</v>
      </c>
      <c r="GC106" s="216">
        <f t="shared" si="145"/>
        <v>0</v>
      </c>
      <c r="GD106" s="216">
        <f t="shared" si="145"/>
        <v>0</v>
      </c>
      <c r="GE106" s="216">
        <f t="shared" si="145"/>
        <v>0</v>
      </c>
      <c r="GF106" s="216">
        <f t="shared" si="145"/>
        <v>0</v>
      </c>
      <c r="GG106" s="216">
        <f t="shared" si="145"/>
        <v>0</v>
      </c>
      <c r="GH106" s="216">
        <f t="shared" si="145"/>
        <v>0</v>
      </c>
      <c r="GI106" s="216">
        <f t="shared" si="145"/>
        <v>0</v>
      </c>
      <c r="GJ106" s="216">
        <f t="shared" si="145"/>
        <v>0</v>
      </c>
      <c r="GK106" s="216">
        <f t="shared" si="145"/>
        <v>0</v>
      </c>
      <c r="GL106" s="216">
        <f t="shared" si="145"/>
        <v>0</v>
      </c>
      <c r="GM106" s="216">
        <f t="shared" si="145"/>
        <v>0</v>
      </c>
      <c r="GN106" s="216">
        <f t="shared" si="145"/>
        <v>0</v>
      </c>
      <c r="GO106" s="216">
        <f t="shared" si="145"/>
        <v>0</v>
      </c>
      <c r="GP106" s="216">
        <f t="shared" si="145"/>
        <v>0</v>
      </c>
      <c r="GQ106" s="216">
        <f t="shared" si="145"/>
        <v>0</v>
      </c>
      <c r="GR106" s="216">
        <f t="shared" si="145"/>
        <v>0</v>
      </c>
      <c r="GS106" s="216">
        <f t="shared" ref="GS106:IB106" si="146">IF(AND($D$112&gt;0,$D$113&gt;0),IF(OR(CV104&lt;$D$112,CV104=$D$112),GS104,0),"")</f>
        <v>0</v>
      </c>
      <c r="GT106" s="216">
        <f t="shared" si="146"/>
        <v>0</v>
      </c>
      <c r="GU106" s="216">
        <f t="shared" si="146"/>
        <v>0</v>
      </c>
      <c r="GV106" s="216">
        <f t="shared" si="146"/>
        <v>0</v>
      </c>
      <c r="GW106" s="216">
        <f t="shared" si="146"/>
        <v>0</v>
      </c>
      <c r="GX106" s="216">
        <f t="shared" si="146"/>
        <v>0</v>
      </c>
      <c r="GY106" s="216">
        <f t="shared" si="146"/>
        <v>0</v>
      </c>
      <c r="GZ106" s="216">
        <f t="shared" si="146"/>
        <v>0</v>
      </c>
      <c r="HA106" s="216">
        <f t="shared" si="146"/>
        <v>0</v>
      </c>
      <c r="HB106" s="216">
        <f t="shared" si="146"/>
        <v>0</v>
      </c>
      <c r="HC106" s="216">
        <f t="shared" si="146"/>
        <v>0</v>
      </c>
      <c r="HD106" s="216">
        <f t="shared" si="146"/>
        <v>0</v>
      </c>
      <c r="HE106" s="216">
        <f t="shared" si="146"/>
        <v>0</v>
      </c>
      <c r="HF106" s="216">
        <f t="shared" si="146"/>
        <v>0</v>
      </c>
      <c r="HG106" s="216">
        <f t="shared" si="146"/>
        <v>0</v>
      </c>
      <c r="HH106" s="216">
        <f t="shared" si="146"/>
        <v>0</v>
      </c>
      <c r="HI106" s="216">
        <f t="shared" si="146"/>
        <v>0</v>
      </c>
      <c r="HJ106" s="216">
        <f t="shared" si="146"/>
        <v>0</v>
      </c>
      <c r="HK106" s="216">
        <f t="shared" si="146"/>
        <v>0</v>
      </c>
      <c r="HL106" s="216">
        <f t="shared" si="146"/>
        <v>0</v>
      </c>
      <c r="HM106" s="216">
        <f t="shared" si="146"/>
        <v>0</v>
      </c>
      <c r="HN106" s="216">
        <f t="shared" si="146"/>
        <v>0</v>
      </c>
      <c r="HO106" s="216">
        <f t="shared" si="146"/>
        <v>0</v>
      </c>
      <c r="HP106" s="216">
        <f t="shared" si="146"/>
        <v>0</v>
      </c>
      <c r="HQ106" s="216">
        <f t="shared" si="146"/>
        <v>0</v>
      </c>
      <c r="HR106" s="216">
        <f t="shared" si="146"/>
        <v>0</v>
      </c>
      <c r="HS106" s="216">
        <f t="shared" si="146"/>
        <v>0</v>
      </c>
      <c r="HT106" s="216">
        <f t="shared" si="146"/>
        <v>0</v>
      </c>
      <c r="HU106" s="216">
        <f t="shared" si="146"/>
        <v>0</v>
      </c>
      <c r="HV106" s="216">
        <f t="shared" si="146"/>
        <v>0</v>
      </c>
      <c r="HW106" s="216">
        <f t="shared" si="146"/>
        <v>0</v>
      </c>
      <c r="HX106" s="216">
        <f t="shared" si="146"/>
        <v>0</v>
      </c>
      <c r="HY106" s="216">
        <f t="shared" si="146"/>
        <v>0</v>
      </c>
      <c r="HZ106" s="216">
        <f t="shared" si="146"/>
        <v>0</v>
      </c>
      <c r="IA106" s="216">
        <f t="shared" si="146"/>
        <v>0</v>
      </c>
      <c r="IB106" s="216">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c r="EF107" s="216">
        <f>IF(AND($D$112&gt;0,$D$113&gt;0),IF(AND(AI104&gt;$D$112,OR(AI104&lt;$D$113,AI104=$D$113)),EF104,0),"")</f>
        <v>0</v>
      </c>
      <c r="EG107" s="216">
        <f t="shared" ref="EG107:GR107" si="147">IF(AND($D$112&gt;0,$D$113&gt;0),IF(AND(AJ104&gt;$D$112,OR(AJ104&lt;$D$113,AJ104=$D$113)),EG104,0),"")</f>
        <v>0</v>
      </c>
      <c r="EH107" s="216">
        <f t="shared" si="147"/>
        <v>0</v>
      </c>
      <c r="EI107" s="216">
        <f t="shared" si="147"/>
        <v>0</v>
      </c>
      <c r="EJ107" s="216">
        <f t="shared" si="147"/>
        <v>0</v>
      </c>
      <c r="EK107" s="216">
        <f t="shared" si="147"/>
        <v>0</v>
      </c>
      <c r="EL107" s="216">
        <f t="shared" si="147"/>
        <v>0</v>
      </c>
      <c r="EM107" s="216">
        <f t="shared" si="147"/>
        <v>0</v>
      </c>
      <c r="EN107" s="216">
        <f t="shared" si="147"/>
        <v>0</v>
      </c>
      <c r="EO107" s="216">
        <f t="shared" si="147"/>
        <v>0</v>
      </c>
      <c r="EP107" s="216">
        <f t="shared" si="147"/>
        <v>0</v>
      </c>
      <c r="EQ107" s="216">
        <f t="shared" si="147"/>
        <v>0</v>
      </c>
      <c r="ER107" s="216">
        <f t="shared" si="147"/>
        <v>0</v>
      </c>
      <c r="ES107" s="216">
        <f t="shared" si="147"/>
        <v>0</v>
      </c>
      <c r="ET107" s="216">
        <f t="shared" si="147"/>
        <v>0</v>
      </c>
      <c r="EU107" s="216">
        <f t="shared" si="147"/>
        <v>0</v>
      </c>
      <c r="EV107" s="216">
        <f t="shared" si="147"/>
        <v>0</v>
      </c>
      <c r="EW107" s="216">
        <f t="shared" si="147"/>
        <v>0</v>
      </c>
      <c r="EX107" s="216">
        <f t="shared" si="147"/>
        <v>0</v>
      </c>
      <c r="EY107" s="216">
        <f t="shared" si="147"/>
        <v>0</v>
      </c>
      <c r="EZ107" s="216">
        <f t="shared" si="147"/>
        <v>0</v>
      </c>
      <c r="FA107" s="216">
        <f t="shared" si="147"/>
        <v>0</v>
      </c>
      <c r="FB107" s="216">
        <f t="shared" si="147"/>
        <v>0</v>
      </c>
      <c r="FC107" s="216">
        <f t="shared" si="147"/>
        <v>0</v>
      </c>
      <c r="FD107" s="216">
        <f t="shared" si="147"/>
        <v>0</v>
      </c>
      <c r="FE107" s="216">
        <f t="shared" si="147"/>
        <v>0</v>
      </c>
      <c r="FF107" s="216">
        <f t="shared" si="147"/>
        <v>0</v>
      </c>
      <c r="FG107" s="216">
        <f t="shared" si="147"/>
        <v>0</v>
      </c>
      <c r="FH107" s="216">
        <f t="shared" si="147"/>
        <v>0</v>
      </c>
      <c r="FI107" s="216">
        <f t="shared" si="147"/>
        <v>0</v>
      </c>
      <c r="FJ107" s="216">
        <f t="shared" si="147"/>
        <v>0</v>
      </c>
      <c r="FK107" s="216">
        <f t="shared" si="147"/>
        <v>0</v>
      </c>
      <c r="FL107" s="216">
        <f t="shared" si="147"/>
        <v>0</v>
      </c>
      <c r="FM107" s="216">
        <f t="shared" si="147"/>
        <v>0</v>
      </c>
      <c r="FN107" s="216">
        <f t="shared" si="147"/>
        <v>0</v>
      </c>
      <c r="FO107" s="216">
        <f t="shared" si="147"/>
        <v>0</v>
      </c>
      <c r="FP107" s="216">
        <f t="shared" si="147"/>
        <v>0</v>
      </c>
      <c r="FQ107" s="216">
        <f t="shared" si="147"/>
        <v>0</v>
      </c>
      <c r="FR107" s="216">
        <f t="shared" si="147"/>
        <v>0</v>
      </c>
      <c r="FS107" s="216">
        <f t="shared" si="147"/>
        <v>0</v>
      </c>
      <c r="FT107" s="216">
        <f t="shared" si="147"/>
        <v>0</v>
      </c>
      <c r="FU107" s="216">
        <f t="shared" si="147"/>
        <v>3.3441207475421691E-3</v>
      </c>
      <c r="FV107" s="216">
        <f t="shared" si="147"/>
        <v>3.4398791140669558E-3</v>
      </c>
      <c r="FW107" s="216">
        <f t="shared" si="147"/>
        <v>3.5259143403175547E-3</v>
      </c>
      <c r="FX107" s="216">
        <f t="shared" si="147"/>
        <v>3.6013694813874621E-3</v>
      </c>
      <c r="FY107" s="216">
        <f t="shared" si="147"/>
        <v>3.6654807995318904E-3</v>
      </c>
      <c r="FZ107" s="216">
        <f t="shared" si="147"/>
        <v>3.71759062360238E-3</v>
      </c>
      <c r="GA107" s="216">
        <f t="shared" si="147"/>
        <v>3.7571585764093677E-3</v>
      </c>
      <c r="GB107" s="216">
        <f t="shared" si="147"/>
        <v>3.7837709020859594E-3</v>
      </c>
      <c r="GC107" s="216">
        <f t="shared" si="147"/>
        <v>3.7971476683486094E-3</v>
      </c>
      <c r="GD107" s="216">
        <f t="shared" si="147"/>
        <v>3.7971476683486007E-3</v>
      </c>
      <c r="GE107" s="216">
        <f t="shared" si="147"/>
        <v>3.7837709020859321E-3</v>
      </c>
      <c r="GF107" s="216">
        <f t="shared" si="147"/>
        <v>3.7571585764093226E-3</v>
      </c>
      <c r="GG107" s="216">
        <f t="shared" si="147"/>
        <v>3.717590623602318E-3</v>
      </c>
      <c r="GH107" s="216">
        <f t="shared" si="147"/>
        <v>3.6654807995318123E-3</v>
      </c>
      <c r="GI107" s="216">
        <f t="shared" si="147"/>
        <v>3.601369481387368E-3</v>
      </c>
      <c r="GJ107" s="216">
        <f t="shared" si="147"/>
        <v>3.5259143403174454E-3</v>
      </c>
      <c r="GK107" s="216">
        <f t="shared" si="147"/>
        <v>3.4398791140668327E-3</v>
      </c>
      <c r="GL107" s="216">
        <f t="shared" si="147"/>
        <v>3.3441207475420334E-3</v>
      </c>
      <c r="GM107" s="216">
        <f t="shared" si="147"/>
        <v>3.239575203845936E-3</v>
      </c>
      <c r="GN107" s="216">
        <f t="shared" si="147"/>
        <v>3.12724227380418E-3</v>
      </c>
      <c r="GO107" s="216">
        <f t="shared" si="147"/>
        <v>3.0081697277643659E-3</v>
      </c>
      <c r="GP107" s="216">
        <f t="shared" si="147"/>
        <v>2.883437159247475E-3</v>
      </c>
      <c r="GQ107" s="216">
        <f t="shared" si="147"/>
        <v>2.754139865981929E-3</v>
      </c>
      <c r="GR107" s="216">
        <f t="shared" si="147"/>
        <v>2.6213731004040646E-3</v>
      </c>
      <c r="GS107" s="216">
        <f t="shared" ref="GS107:IB107" si="148">IF(AND($D$112&gt;0,$D$113&gt;0),IF(AND(CV104&gt;$D$112,OR(CV104&lt;$D$113,CV104=$D$113)),GS104,0),"")</f>
        <v>0</v>
      </c>
      <c r="GT107" s="216">
        <f t="shared" si="148"/>
        <v>0</v>
      </c>
      <c r="GU107" s="216">
        <f t="shared" si="148"/>
        <v>0</v>
      </c>
      <c r="GV107" s="216">
        <f t="shared" si="148"/>
        <v>0</v>
      </c>
      <c r="GW107" s="216">
        <f t="shared" si="148"/>
        <v>0</v>
      </c>
      <c r="GX107" s="216">
        <f t="shared" si="148"/>
        <v>0</v>
      </c>
      <c r="GY107" s="216">
        <f t="shared" si="148"/>
        <v>0</v>
      </c>
      <c r="GZ107" s="216">
        <f t="shared" si="148"/>
        <v>0</v>
      </c>
      <c r="HA107" s="216">
        <f t="shared" si="148"/>
        <v>0</v>
      </c>
      <c r="HB107" s="216">
        <f t="shared" si="148"/>
        <v>0</v>
      </c>
      <c r="HC107" s="216">
        <f t="shared" si="148"/>
        <v>0</v>
      </c>
      <c r="HD107" s="216">
        <f t="shared" si="148"/>
        <v>0</v>
      </c>
      <c r="HE107" s="216">
        <f t="shared" si="148"/>
        <v>0</v>
      </c>
      <c r="HF107" s="216">
        <f t="shared" si="148"/>
        <v>0</v>
      </c>
      <c r="HG107" s="216">
        <f t="shared" si="148"/>
        <v>0</v>
      </c>
      <c r="HH107" s="216">
        <f t="shared" si="148"/>
        <v>0</v>
      </c>
      <c r="HI107" s="216">
        <f t="shared" si="148"/>
        <v>0</v>
      </c>
      <c r="HJ107" s="216">
        <f t="shared" si="148"/>
        <v>0</v>
      </c>
      <c r="HK107" s="216">
        <f t="shared" si="148"/>
        <v>0</v>
      </c>
      <c r="HL107" s="216">
        <f t="shared" si="148"/>
        <v>0</v>
      </c>
      <c r="HM107" s="216">
        <f t="shared" si="148"/>
        <v>0</v>
      </c>
      <c r="HN107" s="216">
        <f t="shared" si="148"/>
        <v>0</v>
      </c>
      <c r="HO107" s="216">
        <f t="shared" si="148"/>
        <v>0</v>
      </c>
      <c r="HP107" s="216">
        <f t="shared" si="148"/>
        <v>0</v>
      </c>
      <c r="HQ107" s="216">
        <f t="shared" si="148"/>
        <v>0</v>
      </c>
      <c r="HR107" s="216">
        <f t="shared" si="148"/>
        <v>0</v>
      </c>
      <c r="HS107" s="216">
        <f t="shared" si="148"/>
        <v>0</v>
      </c>
      <c r="HT107" s="216">
        <f t="shared" si="148"/>
        <v>0</v>
      </c>
      <c r="HU107" s="216">
        <f t="shared" si="148"/>
        <v>0</v>
      </c>
      <c r="HV107" s="216">
        <f t="shared" si="148"/>
        <v>0</v>
      </c>
      <c r="HW107" s="216">
        <f t="shared" si="148"/>
        <v>0</v>
      </c>
      <c r="HX107" s="216">
        <f t="shared" si="148"/>
        <v>0</v>
      </c>
      <c r="HY107" s="216">
        <f t="shared" si="148"/>
        <v>0</v>
      </c>
      <c r="HZ107" s="216">
        <f t="shared" si="148"/>
        <v>0</v>
      </c>
      <c r="IA107" s="216">
        <f t="shared" si="148"/>
        <v>0</v>
      </c>
      <c r="IB107" s="216">
        <f t="shared" si="148"/>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c r="EF108" s="216">
        <f>IF(AND($D$112&gt;0,$D$113&gt;0),IF(AND(AI104&gt;$D$113),EF104,0),"")</f>
        <v>0</v>
      </c>
      <c r="EG108" s="216">
        <f t="shared" ref="EG108:GR108" si="149">IF(AND($D$112&gt;0,$D$113&gt;0),IF(AND(AJ104&gt;$D$113),EG104,0),"")</f>
        <v>0</v>
      </c>
      <c r="EH108" s="216">
        <f t="shared" si="149"/>
        <v>0</v>
      </c>
      <c r="EI108" s="216">
        <f t="shared" si="149"/>
        <v>0</v>
      </c>
      <c r="EJ108" s="216">
        <f t="shared" si="149"/>
        <v>0</v>
      </c>
      <c r="EK108" s="216">
        <f t="shared" si="149"/>
        <v>0</v>
      </c>
      <c r="EL108" s="216">
        <f t="shared" si="149"/>
        <v>0</v>
      </c>
      <c r="EM108" s="216">
        <f t="shared" si="149"/>
        <v>0</v>
      </c>
      <c r="EN108" s="216">
        <f t="shared" si="149"/>
        <v>0</v>
      </c>
      <c r="EO108" s="216">
        <f t="shared" si="149"/>
        <v>0</v>
      </c>
      <c r="EP108" s="216">
        <f t="shared" si="149"/>
        <v>0</v>
      </c>
      <c r="EQ108" s="216">
        <f t="shared" si="149"/>
        <v>0</v>
      </c>
      <c r="ER108" s="216">
        <f t="shared" si="149"/>
        <v>0</v>
      </c>
      <c r="ES108" s="216">
        <f t="shared" si="149"/>
        <v>0</v>
      </c>
      <c r="ET108" s="216">
        <f t="shared" si="149"/>
        <v>0</v>
      </c>
      <c r="EU108" s="216">
        <f t="shared" si="149"/>
        <v>0</v>
      </c>
      <c r="EV108" s="216">
        <f t="shared" si="149"/>
        <v>0</v>
      </c>
      <c r="EW108" s="216">
        <f t="shared" si="149"/>
        <v>0</v>
      </c>
      <c r="EX108" s="216">
        <f t="shared" si="149"/>
        <v>0</v>
      </c>
      <c r="EY108" s="216">
        <f t="shared" si="149"/>
        <v>0</v>
      </c>
      <c r="EZ108" s="216">
        <f t="shared" si="149"/>
        <v>0</v>
      </c>
      <c r="FA108" s="216">
        <f t="shared" si="149"/>
        <v>0</v>
      </c>
      <c r="FB108" s="216">
        <f t="shared" si="149"/>
        <v>0</v>
      </c>
      <c r="FC108" s="216">
        <f t="shared" si="149"/>
        <v>0</v>
      </c>
      <c r="FD108" s="216">
        <f t="shared" si="149"/>
        <v>0</v>
      </c>
      <c r="FE108" s="216">
        <f t="shared" si="149"/>
        <v>0</v>
      </c>
      <c r="FF108" s="216">
        <f t="shared" si="149"/>
        <v>0</v>
      </c>
      <c r="FG108" s="216">
        <f t="shared" si="149"/>
        <v>0</v>
      </c>
      <c r="FH108" s="216">
        <f t="shared" si="149"/>
        <v>0</v>
      </c>
      <c r="FI108" s="216">
        <f t="shared" si="149"/>
        <v>0</v>
      </c>
      <c r="FJ108" s="216">
        <f t="shared" si="149"/>
        <v>0</v>
      </c>
      <c r="FK108" s="216">
        <f t="shared" si="149"/>
        <v>0</v>
      </c>
      <c r="FL108" s="216">
        <f t="shared" si="149"/>
        <v>0</v>
      </c>
      <c r="FM108" s="216">
        <f t="shared" si="149"/>
        <v>0</v>
      </c>
      <c r="FN108" s="216">
        <f t="shared" si="149"/>
        <v>0</v>
      </c>
      <c r="FO108" s="216">
        <f t="shared" si="149"/>
        <v>0</v>
      </c>
      <c r="FP108" s="216">
        <f t="shared" si="149"/>
        <v>0</v>
      </c>
      <c r="FQ108" s="216">
        <f t="shared" si="149"/>
        <v>0</v>
      </c>
      <c r="FR108" s="216">
        <f t="shared" si="149"/>
        <v>0</v>
      </c>
      <c r="FS108" s="216">
        <f t="shared" si="149"/>
        <v>0</v>
      </c>
      <c r="FT108" s="216">
        <f t="shared" si="149"/>
        <v>0</v>
      </c>
      <c r="FU108" s="216">
        <f t="shared" si="149"/>
        <v>0</v>
      </c>
      <c r="FV108" s="216">
        <f t="shared" si="149"/>
        <v>0</v>
      </c>
      <c r="FW108" s="216">
        <f t="shared" si="149"/>
        <v>0</v>
      </c>
      <c r="FX108" s="216">
        <f t="shared" si="149"/>
        <v>0</v>
      </c>
      <c r="FY108" s="216">
        <f t="shared" si="149"/>
        <v>0</v>
      </c>
      <c r="FZ108" s="216">
        <f t="shared" si="149"/>
        <v>0</v>
      </c>
      <c r="GA108" s="216">
        <f t="shared" si="149"/>
        <v>0</v>
      </c>
      <c r="GB108" s="216">
        <f t="shared" si="149"/>
        <v>0</v>
      </c>
      <c r="GC108" s="216">
        <f t="shared" si="149"/>
        <v>0</v>
      </c>
      <c r="GD108" s="216">
        <f t="shared" si="149"/>
        <v>0</v>
      </c>
      <c r="GE108" s="216">
        <f t="shared" si="149"/>
        <v>0</v>
      </c>
      <c r="GF108" s="216">
        <f t="shared" si="149"/>
        <v>0</v>
      </c>
      <c r="GG108" s="216">
        <f t="shared" si="149"/>
        <v>0</v>
      </c>
      <c r="GH108" s="216">
        <f t="shared" si="149"/>
        <v>0</v>
      </c>
      <c r="GI108" s="216">
        <f t="shared" si="149"/>
        <v>0</v>
      </c>
      <c r="GJ108" s="216">
        <f t="shared" si="149"/>
        <v>0</v>
      </c>
      <c r="GK108" s="216">
        <f t="shared" si="149"/>
        <v>0</v>
      </c>
      <c r="GL108" s="216">
        <f t="shared" si="149"/>
        <v>0</v>
      </c>
      <c r="GM108" s="216">
        <f t="shared" si="149"/>
        <v>0</v>
      </c>
      <c r="GN108" s="216">
        <f t="shared" si="149"/>
        <v>0</v>
      </c>
      <c r="GO108" s="216">
        <f t="shared" si="149"/>
        <v>0</v>
      </c>
      <c r="GP108" s="216">
        <f t="shared" si="149"/>
        <v>0</v>
      </c>
      <c r="GQ108" s="216">
        <f t="shared" si="149"/>
        <v>0</v>
      </c>
      <c r="GR108" s="216">
        <f t="shared" si="149"/>
        <v>0</v>
      </c>
      <c r="GS108" s="216">
        <f t="shared" ref="GS108:IB108" si="150">IF(AND($D$112&gt;0,$D$113&gt;0),IF(AND(CV104&gt;$D$113),GS104,0),"")</f>
        <v>2.4862169996224585E-3</v>
      </c>
      <c r="GT108" s="216">
        <f t="shared" si="150"/>
        <v>2.3497224751438442E-3</v>
      </c>
      <c r="GU108" s="216">
        <f t="shared" si="150"/>
        <v>2.2128983065907879E-3</v>
      </c>
      <c r="GV108" s="216">
        <f t="shared" si="150"/>
        <v>2.076699642613825E-3</v>
      </c>
      <c r="GW108" s="216">
        <f t="shared" si="150"/>
        <v>1.9420180677236058E-3</v>
      </c>
      <c r="GX108" s="216">
        <f t="shared" si="150"/>
        <v>1.8096733473920018E-3</v>
      </c>
      <c r="GY108" s="216">
        <f t="shared" si="150"/>
        <v>1.6804069170253872E-3</v>
      </c>
      <c r="GZ108" s="216">
        <f t="shared" si="150"/>
        <v>1.554877134752386E-3</v>
      </c>
      <c r="HA108" s="216">
        <f t="shared" si="150"/>
        <v>1.4336562747200899E-3</v>
      </c>
      <c r="HB108" s="216">
        <f t="shared" si="150"/>
        <v>1.3172291979172738E-3</v>
      </c>
      <c r="HC108" s="216">
        <f t="shared" si="150"/>
        <v>1.2059936024007307E-3</v>
      </c>
      <c r="HD108" s="216">
        <f t="shared" si="150"/>
        <v>1.1002617249301647E-3</v>
      </c>
      <c r="HE108" s="216">
        <f t="shared" si="150"/>
        <v>1.0002633419237889E-3</v>
      </c>
      <c r="HF108" s="216">
        <f t="shared" si="150"/>
        <v>9.061498996026134E-4</v>
      </c>
      <c r="HG108" s="216">
        <f t="shared" si="150"/>
        <v>8.1799959124261425E-4</v>
      </c>
      <c r="HH108" s="216">
        <f t="shared" si="150"/>
        <v>7.3582319343830458E-4</v>
      </c>
      <c r="HI108" s="216">
        <f t="shared" si="150"/>
        <v>6.5957047285165004E-4</v>
      </c>
      <c r="HJ108" s="216">
        <f t="shared" si="150"/>
        <v>5.8913697957445517E-4</v>
      </c>
      <c r="HK108" s="216">
        <f t="shared" si="150"/>
        <v>5.2437105234510854E-4</v>
      </c>
      <c r="HL108" s="216">
        <f t="shared" si="150"/>
        <v>4.6508087371889496E-4</v>
      </c>
      <c r="HM108" s="216">
        <f t="shared" si="150"/>
        <v>4.1104142912853176E-4</v>
      </c>
      <c r="HN108" s="216">
        <f t="shared" si="150"/>
        <v>3.620012418020823E-4</v>
      </c>
      <c r="HO108" s="216">
        <f t="shared" si="150"/>
        <v>3.176887749537373E-4</v>
      </c>
      <c r="HP108" s="216">
        <f t="shared" si="150"/>
        <v>2.778184127919961E-4</v>
      </c>
      <c r="HQ108" s="216">
        <f t="shared" si="150"/>
        <v>2.4209595202300397E-4</v>
      </c>
      <c r="HR108" s="216">
        <f t="shared" si="150"/>
        <v>2.1022355506593459E-4</v>
      </c>
      <c r="HS108" s="216">
        <f t="shared" si="150"/>
        <v>1.8190413463482869E-4</v>
      </c>
      <c r="HT108" s="216">
        <f t="shared" si="150"/>
        <v>1.5684515626786038E-4</v>
      </c>
      <c r="HU108" s="216">
        <f t="shared" si="150"/>
        <v>1.3476186049212713E-4</v>
      </c>
      <c r="HV108" s="216">
        <f t="shared" si="150"/>
        <v>1.1537991939040846E-4</v>
      </c>
      <c r="HW108" s="216">
        <f t="shared" si="150"/>
        <v>9.8437553270472845E-5</v>
      </c>
      <c r="HX108" s="216">
        <f t="shared" si="150"/>
        <v>8.3687141897516564E-5</v>
      </c>
      <c r="HY108" s="216">
        <f t="shared" si="150"/>
        <v>7.0896371381273153E-5</v>
      </c>
      <c r="HZ108" s="216">
        <f t="shared" si="150"/>
        <v>5.984896241930188E-5</v>
      </c>
      <c r="IA108" s="216">
        <f t="shared" si="150"/>
        <v>5.03450283451604E-5</v>
      </c>
      <c r="IB108" s="216">
        <f t="shared" si="150"/>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c r="EF109" s="217">
        <f>MAX(EF106:EF108)</f>
        <v>5.034502834517301E-5</v>
      </c>
      <c r="EG109" s="217">
        <f t="shared" ref="EG109:GR109" si="151">MAX(EG106:EG108)</f>
        <v>5.9848962419316449E-5</v>
      </c>
      <c r="EH109" s="217">
        <f t="shared" si="151"/>
        <v>7.0896371381289782E-5</v>
      </c>
      <c r="EI109" s="217">
        <f t="shared" si="151"/>
        <v>8.3687141897535578E-5</v>
      </c>
      <c r="EJ109" s="217">
        <f t="shared" si="151"/>
        <v>9.843755327049434E-5</v>
      </c>
      <c r="EK109" s="217">
        <f t="shared" si="151"/>
        <v>1.1537991939043285E-4</v>
      </c>
      <c r="EL109" s="217">
        <f t="shared" si="151"/>
        <v>1.347618604921551E-4</v>
      </c>
      <c r="EM109" s="217">
        <f t="shared" si="151"/>
        <v>1.5684515626789226E-4</v>
      </c>
      <c r="EN109" s="217">
        <f t="shared" si="151"/>
        <v>1.8190413463486482E-4</v>
      </c>
      <c r="EO109" s="217">
        <f t="shared" si="151"/>
        <v>2.1022355506597528E-4</v>
      </c>
      <c r="EP109" s="217">
        <f t="shared" si="151"/>
        <v>2.4209595202304951E-4</v>
      </c>
      <c r="EQ109" s="217">
        <f t="shared" si="151"/>
        <v>2.7781841279204722E-4</v>
      </c>
      <c r="ER109" s="217">
        <f t="shared" si="151"/>
        <v>3.176887749537939E-4</v>
      </c>
      <c r="ES109" s="217">
        <f t="shared" si="151"/>
        <v>3.6200124180214496E-4</v>
      </c>
      <c r="ET109" s="217">
        <f t="shared" si="151"/>
        <v>4.1104142912860115E-4</v>
      </c>
      <c r="EU109" s="217">
        <f t="shared" si="151"/>
        <v>4.6508087371897118E-4</v>
      </c>
      <c r="EV109" s="217">
        <f t="shared" si="151"/>
        <v>5.243710523451918E-4</v>
      </c>
      <c r="EW109" s="217">
        <f t="shared" si="151"/>
        <v>5.8913697957454591E-4</v>
      </c>
      <c r="EX109" s="217">
        <f t="shared" si="151"/>
        <v>6.5957047285174902E-4</v>
      </c>
      <c r="EY109" s="217">
        <f t="shared" si="151"/>
        <v>7.3582319343841137E-4</v>
      </c>
      <c r="EZ109" s="217">
        <f t="shared" si="151"/>
        <v>8.1799959124272928E-4</v>
      </c>
      <c r="FA109" s="217">
        <f t="shared" si="151"/>
        <v>9.0614989960273624E-4</v>
      </c>
      <c r="FB109" s="217">
        <f t="shared" si="151"/>
        <v>1.0002633419239201E-3</v>
      </c>
      <c r="FC109" s="217">
        <f t="shared" si="151"/>
        <v>1.1002617249303035E-3</v>
      </c>
      <c r="FD109" s="217">
        <f t="shared" si="151"/>
        <v>1.205993602400877E-3</v>
      </c>
      <c r="FE109" s="217">
        <f t="shared" si="151"/>
        <v>1.3172291979174271E-3</v>
      </c>
      <c r="FF109" s="217">
        <f t="shared" si="151"/>
        <v>1.4336562747202502E-3</v>
      </c>
      <c r="FG109" s="217">
        <f t="shared" si="151"/>
        <v>1.5548771347525527E-3</v>
      </c>
      <c r="FH109" s="217">
        <f t="shared" si="151"/>
        <v>1.6804069170255596E-3</v>
      </c>
      <c r="FI109" s="217">
        <f t="shared" si="151"/>
        <v>1.8096733473921785E-3</v>
      </c>
      <c r="FJ109" s="217">
        <f t="shared" si="151"/>
        <v>1.9420180677237862E-3</v>
      </c>
      <c r="FK109" s="217">
        <f t="shared" si="151"/>
        <v>2.076699642614008E-3</v>
      </c>
      <c r="FL109" s="217">
        <f t="shared" si="151"/>
        <v>2.2128983065909727E-3</v>
      </c>
      <c r="FM109" s="217">
        <f t="shared" si="151"/>
        <v>2.349722475144029E-3</v>
      </c>
      <c r="FN109" s="217">
        <f t="shared" si="151"/>
        <v>2.4862169996226419E-3</v>
      </c>
      <c r="FO109" s="217">
        <f t="shared" si="151"/>
        <v>2.621373100404245E-3</v>
      </c>
      <c r="FP109" s="217">
        <f t="shared" si="151"/>
        <v>2.7541398659821055E-3</v>
      </c>
      <c r="FQ109" s="217">
        <f t="shared" si="151"/>
        <v>2.8834371592476463E-3</v>
      </c>
      <c r="FR109" s="217">
        <f t="shared" si="151"/>
        <v>3.0081697277645303E-3</v>
      </c>
      <c r="FS109" s="217">
        <f t="shared" si="151"/>
        <v>3.1272422738043361E-3</v>
      </c>
      <c r="FT109" s="217">
        <f t="shared" si="151"/>
        <v>3.2395752038460826E-3</v>
      </c>
      <c r="FU109" s="217">
        <f t="shared" si="151"/>
        <v>3.3441207475421691E-3</v>
      </c>
      <c r="FV109" s="217">
        <f t="shared" si="151"/>
        <v>3.4398791140669558E-3</v>
      </c>
      <c r="FW109" s="217">
        <f t="shared" si="151"/>
        <v>3.5259143403175547E-3</v>
      </c>
      <c r="FX109" s="217">
        <f t="shared" si="151"/>
        <v>3.6013694813874621E-3</v>
      </c>
      <c r="FY109" s="217">
        <f t="shared" si="151"/>
        <v>3.6654807995318904E-3</v>
      </c>
      <c r="FZ109" s="217">
        <f t="shared" si="151"/>
        <v>3.71759062360238E-3</v>
      </c>
      <c r="GA109" s="217">
        <f t="shared" si="151"/>
        <v>3.7571585764093677E-3</v>
      </c>
      <c r="GB109" s="217">
        <f t="shared" si="151"/>
        <v>3.7837709020859594E-3</v>
      </c>
      <c r="GC109" s="217">
        <f t="shared" si="151"/>
        <v>3.7971476683486094E-3</v>
      </c>
      <c r="GD109" s="217">
        <f t="shared" si="151"/>
        <v>3.7971476683486007E-3</v>
      </c>
      <c r="GE109" s="217">
        <f t="shared" si="151"/>
        <v>3.7837709020859321E-3</v>
      </c>
      <c r="GF109" s="217">
        <f t="shared" si="151"/>
        <v>3.7571585764093226E-3</v>
      </c>
      <c r="GG109" s="217">
        <f t="shared" si="151"/>
        <v>3.717590623602318E-3</v>
      </c>
      <c r="GH109" s="217">
        <f t="shared" si="151"/>
        <v>3.6654807995318123E-3</v>
      </c>
      <c r="GI109" s="217">
        <f t="shared" si="151"/>
        <v>3.601369481387368E-3</v>
      </c>
      <c r="GJ109" s="217">
        <f t="shared" si="151"/>
        <v>3.5259143403174454E-3</v>
      </c>
      <c r="GK109" s="217">
        <f t="shared" si="151"/>
        <v>3.4398791140668327E-3</v>
      </c>
      <c r="GL109" s="217">
        <f t="shared" si="151"/>
        <v>3.3441207475420334E-3</v>
      </c>
      <c r="GM109" s="217">
        <f t="shared" si="151"/>
        <v>3.239575203845936E-3</v>
      </c>
      <c r="GN109" s="217">
        <f t="shared" si="151"/>
        <v>3.12724227380418E-3</v>
      </c>
      <c r="GO109" s="217">
        <f t="shared" si="151"/>
        <v>3.0081697277643659E-3</v>
      </c>
      <c r="GP109" s="217">
        <f t="shared" si="151"/>
        <v>2.883437159247475E-3</v>
      </c>
      <c r="GQ109" s="217">
        <f t="shared" si="151"/>
        <v>2.754139865981929E-3</v>
      </c>
      <c r="GR109" s="217">
        <f t="shared" si="151"/>
        <v>2.6213731004040646E-3</v>
      </c>
      <c r="GS109" s="217">
        <f t="shared" ref="GS109:IB109" si="152">MAX(GS106:GS108)</f>
        <v>2.4862169996224585E-3</v>
      </c>
      <c r="GT109" s="217">
        <f t="shared" si="152"/>
        <v>2.3497224751438442E-3</v>
      </c>
      <c r="GU109" s="217">
        <f t="shared" si="152"/>
        <v>2.2128983065907879E-3</v>
      </c>
      <c r="GV109" s="217">
        <f t="shared" si="152"/>
        <v>2.076699642613825E-3</v>
      </c>
      <c r="GW109" s="217">
        <f t="shared" si="152"/>
        <v>1.9420180677236058E-3</v>
      </c>
      <c r="GX109" s="217">
        <f t="shared" si="152"/>
        <v>1.8096733473920018E-3</v>
      </c>
      <c r="GY109" s="217">
        <f t="shared" si="152"/>
        <v>1.6804069170253872E-3</v>
      </c>
      <c r="GZ109" s="217">
        <f t="shared" si="152"/>
        <v>1.554877134752386E-3</v>
      </c>
      <c r="HA109" s="217">
        <f t="shared" si="152"/>
        <v>1.4336562747200899E-3</v>
      </c>
      <c r="HB109" s="217">
        <f t="shared" si="152"/>
        <v>1.3172291979172738E-3</v>
      </c>
      <c r="HC109" s="217">
        <f t="shared" si="152"/>
        <v>1.2059936024007307E-3</v>
      </c>
      <c r="HD109" s="217">
        <f t="shared" si="152"/>
        <v>1.1002617249301647E-3</v>
      </c>
      <c r="HE109" s="217">
        <f t="shared" si="152"/>
        <v>1.0002633419237889E-3</v>
      </c>
      <c r="HF109" s="217">
        <f t="shared" si="152"/>
        <v>9.061498996026134E-4</v>
      </c>
      <c r="HG109" s="217">
        <f t="shared" si="152"/>
        <v>8.1799959124261425E-4</v>
      </c>
      <c r="HH109" s="217">
        <f t="shared" si="152"/>
        <v>7.3582319343830458E-4</v>
      </c>
      <c r="HI109" s="217">
        <f t="shared" si="152"/>
        <v>6.5957047285165004E-4</v>
      </c>
      <c r="HJ109" s="217">
        <f t="shared" si="152"/>
        <v>5.8913697957445517E-4</v>
      </c>
      <c r="HK109" s="217">
        <f t="shared" si="152"/>
        <v>5.2437105234510854E-4</v>
      </c>
      <c r="HL109" s="217">
        <f t="shared" si="152"/>
        <v>4.6508087371889496E-4</v>
      </c>
      <c r="HM109" s="217">
        <f t="shared" si="152"/>
        <v>4.1104142912853176E-4</v>
      </c>
      <c r="HN109" s="217">
        <f t="shared" si="152"/>
        <v>3.620012418020823E-4</v>
      </c>
      <c r="HO109" s="217">
        <f t="shared" si="152"/>
        <v>3.176887749537373E-4</v>
      </c>
      <c r="HP109" s="217">
        <f t="shared" si="152"/>
        <v>2.778184127919961E-4</v>
      </c>
      <c r="HQ109" s="217">
        <f t="shared" si="152"/>
        <v>2.4209595202300397E-4</v>
      </c>
      <c r="HR109" s="217">
        <f t="shared" si="152"/>
        <v>2.1022355506593459E-4</v>
      </c>
      <c r="HS109" s="217">
        <f t="shared" si="152"/>
        <v>1.8190413463482869E-4</v>
      </c>
      <c r="HT109" s="217">
        <f t="shared" si="152"/>
        <v>1.5684515626786038E-4</v>
      </c>
      <c r="HU109" s="217">
        <f t="shared" si="152"/>
        <v>1.3476186049212713E-4</v>
      </c>
      <c r="HV109" s="217">
        <f t="shared" si="152"/>
        <v>1.1537991939040846E-4</v>
      </c>
      <c r="HW109" s="217">
        <f t="shared" si="152"/>
        <v>9.8437553270472845E-5</v>
      </c>
      <c r="HX109" s="217">
        <f t="shared" si="152"/>
        <v>8.3687141897516564E-5</v>
      </c>
      <c r="HY109" s="217">
        <f t="shared" si="152"/>
        <v>7.0896371381273153E-5</v>
      </c>
      <c r="HZ109" s="217">
        <f t="shared" si="152"/>
        <v>5.984896241930188E-5</v>
      </c>
      <c r="IA109" s="217">
        <f t="shared" si="152"/>
        <v>5.03450283451604E-5</v>
      </c>
      <c r="IB109" s="217">
        <f t="shared" si="152"/>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3"/>
      <c r="V119" s="43"/>
      <c r="W119" s="4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3"/>
      <c r="V120" s="43"/>
      <c r="W120" s="4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3"/>
      <c r="V121" s="43"/>
      <c r="W121" s="4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3"/>
      <c r="V122" s="43"/>
      <c r="W122" s="4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3"/>
      <c r="V123" s="43"/>
      <c r="W123" s="4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3"/>
      <c r="V124" s="43"/>
      <c r="W124" s="4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3"/>
      <c r="V125" s="43"/>
      <c r="W125" s="4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3"/>
      <c r="V126" s="43"/>
      <c r="W126" s="4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3"/>
      <c r="V134" s="43"/>
      <c r="W134" s="4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3"/>
      <c r="V135" s="43"/>
      <c r="W135" s="4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3"/>
      <c r="V136" s="43"/>
      <c r="W136" s="4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3"/>
      <c r="V137" s="43"/>
      <c r="W137" s="4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3"/>
      <c r="V138" s="43"/>
      <c r="W138" s="47"/>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3"/>
      <c r="V139" s="43"/>
      <c r="W139" s="47"/>
      <c r="X139" s="17"/>
      <c r="Y139" s="17"/>
      <c r="Z139" s="17"/>
      <c r="AA139" s="17"/>
      <c r="AB139" s="17"/>
      <c r="AC139" s="17"/>
      <c r="AD139" s="17"/>
      <c r="AE139" s="17"/>
      <c r="AF139" s="17"/>
      <c r="AG139" s="17"/>
      <c r="AH139" s="17"/>
      <c r="AI139" s="17"/>
    </row>
    <row r="140" spans="1:35" x14ac:dyDescent="0.25">
      <c r="A140" s="18"/>
      <c r="B140" s="92" t="s">
        <v>16</v>
      </c>
      <c r="C140" s="29"/>
      <c r="D140" s="29"/>
      <c r="E140" s="29"/>
      <c r="F140" s="29"/>
      <c r="G140" s="30"/>
      <c r="H140" s="29"/>
      <c r="I140" s="29"/>
      <c r="J140" s="29"/>
      <c r="K140" s="29"/>
      <c r="L140" s="30"/>
      <c r="M140" s="29"/>
      <c r="N140" s="29"/>
      <c r="O140" s="29"/>
      <c r="P140" s="29"/>
      <c r="Q140" s="29"/>
      <c r="R140" s="29"/>
      <c r="S140" s="29"/>
      <c r="T140" s="29"/>
      <c r="U140" s="44"/>
      <c r="V140" s="44"/>
      <c r="W140" s="48"/>
      <c r="X140" s="29"/>
      <c r="Y140" s="29"/>
      <c r="Z140" s="29"/>
      <c r="AA140" s="29"/>
      <c r="AB140" s="29"/>
      <c r="AC140" s="29"/>
      <c r="AD140" s="29"/>
      <c r="AE140" s="29"/>
      <c r="AF140" s="31"/>
      <c r="AG140" s="17"/>
      <c r="AH140" s="17"/>
      <c r="AI140" s="17"/>
    </row>
    <row r="141" spans="1:35" x14ac:dyDescent="0.25">
      <c r="A141" s="18"/>
      <c r="B141" s="93" t="s">
        <v>74</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86</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t="s">
        <v>75</v>
      </c>
      <c r="C143" s="32"/>
      <c r="D143" s="32"/>
      <c r="E143" s="32"/>
      <c r="F143" s="32"/>
      <c r="G143" s="33"/>
      <c r="H143" s="32"/>
      <c r="I143" s="32"/>
      <c r="J143" s="32"/>
      <c r="K143" s="32"/>
      <c r="L143" s="33"/>
      <c r="M143" s="32"/>
      <c r="N143" s="32"/>
      <c r="O143" s="32"/>
      <c r="P143" s="32"/>
      <c r="Q143" s="32"/>
      <c r="R143" s="32"/>
      <c r="S143" s="32"/>
      <c r="T143" s="32"/>
      <c r="U143" s="32"/>
      <c r="V143" s="45"/>
      <c r="W143" s="49"/>
      <c r="X143" s="32"/>
      <c r="Y143" s="32"/>
      <c r="Z143" s="32"/>
      <c r="AA143" s="32"/>
      <c r="AB143" s="32"/>
      <c r="AC143" s="32"/>
      <c r="AD143" s="32"/>
      <c r="AE143" s="32"/>
      <c r="AF143" s="34"/>
      <c r="AG143" s="17"/>
      <c r="AH143" s="17"/>
      <c r="AI143" s="17"/>
    </row>
    <row r="144" spans="1:35" x14ac:dyDescent="0.25">
      <c r="A144" s="18"/>
      <c r="B144" s="93"/>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4" t="s">
        <v>17</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3" t="s">
        <v>76</v>
      </c>
      <c r="C146" s="32"/>
      <c r="D146" s="32"/>
      <c r="E146" s="32"/>
      <c r="F146" s="32"/>
      <c r="G146" s="33"/>
      <c r="H146" s="32"/>
      <c r="I146" s="32"/>
      <c r="J146" s="32"/>
      <c r="K146" s="32"/>
      <c r="L146" s="33"/>
      <c r="M146" s="32"/>
      <c r="N146" s="32"/>
      <c r="O146" s="32"/>
      <c r="P146" s="32"/>
      <c r="Q146" s="32"/>
      <c r="R146" s="32"/>
      <c r="S146" s="32"/>
      <c r="T146" s="32"/>
      <c r="U146" s="45"/>
      <c r="V146" s="45"/>
      <c r="W146" s="49"/>
      <c r="X146" s="32"/>
      <c r="Y146" s="32"/>
      <c r="Z146" s="32"/>
      <c r="AA146" s="32"/>
      <c r="AB146" s="32"/>
      <c r="AC146" s="32"/>
      <c r="AD146" s="32"/>
      <c r="AE146" s="32"/>
      <c r="AF146" s="34"/>
      <c r="AG146" s="17"/>
      <c r="AH146" s="17"/>
      <c r="AI146" s="17"/>
    </row>
    <row r="147" spans="1:35" x14ac:dyDescent="0.25">
      <c r="A147" s="18"/>
      <c r="B147" s="95"/>
      <c r="C147" s="35"/>
      <c r="D147" s="35"/>
      <c r="E147" s="35"/>
      <c r="F147" s="35"/>
      <c r="G147" s="36"/>
      <c r="H147" s="35"/>
      <c r="I147" s="35"/>
      <c r="J147" s="35"/>
      <c r="K147" s="35"/>
      <c r="L147" s="36"/>
      <c r="M147" s="35"/>
      <c r="N147" s="35"/>
      <c r="O147" s="35"/>
      <c r="P147" s="35"/>
      <c r="Q147" s="35"/>
      <c r="R147" s="35"/>
      <c r="S147" s="35"/>
      <c r="T147" s="35"/>
      <c r="U147" s="46"/>
      <c r="V147" s="46"/>
      <c r="W147" s="50"/>
      <c r="X147" s="35"/>
      <c r="Y147" s="35"/>
      <c r="Z147" s="35"/>
      <c r="AA147" s="35"/>
      <c r="AB147" s="35"/>
      <c r="AC147" s="35"/>
      <c r="AD147" s="35"/>
      <c r="AE147" s="35"/>
      <c r="AF147" s="37"/>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8" t="str">
        <f>CONCATENATE("Version ",'Change Log'!$B$2," – © 2015-",YEAR('Change Log'!$A$2),", William W. Davis, MSPM, PMP")</f>
        <v>Version 2.0g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1" t="s">
        <v>140</v>
      </c>
      <c r="C150" s="221"/>
      <c r="D150" s="221"/>
      <c r="E150" s="221"/>
      <c r="F150" s="221"/>
      <c r="G150" s="221"/>
      <c r="H150" s="221"/>
      <c r="I150" s="221"/>
      <c r="J150" s="221"/>
      <c r="K150" s="221"/>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1" t="s">
        <v>139</v>
      </c>
      <c r="C151" s="221"/>
      <c r="D151" s="221"/>
      <c r="E151" s="221"/>
      <c r="F151" s="221"/>
      <c r="G151" s="221"/>
      <c r="H151" s="221"/>
      <c r="I151" s="221"/>
      <c r="J151" s="221"/>
      <c r="K151" s="221"/>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1" t="s">
        <v>94</v>
      </c>
      <c r="C152" s="221"/>
      <c r="D152" s="221"/>
      <c r="E152" s="221"/>
      <c r="F152" s="221"/>
      <c r="G152" s="221"/>
      <c r="H152" s="221"/>
      <c r="I152" s="221"/>
      <c r="J152" s="221"/>
      <c r="K152" s="221"/>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1" t="s">
        <v>152</v>
      </c>
      <c r="C153" s="221"/>
      <c r="D153" s="221"/>
      <c r="E153" s="221"/>
      <c r="F153" s="221"/>
      <c r="G153" s="221"/>
      <c r="H153" s="221"/>
      <c r="I153" s="221"/>
      <c r="J153" s="221"/>
      <c r="K153" s="221"/>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1" t="s">
        <v>95</v>
      </c>
      <c r="C154" s="221"/>
      <c r="D154" s="221"/>
      <c r="E154" s="221"/>
      <c r="F154" s="221"/>
      <c r="G154" s="221"/>
      <c r="H154" s="221"/>
      <c r="I154" s="221"/>
      <c r="J154" s="221"/>
      <c r="K154" s="22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9" t="s">
        <v>153</v>
      </c>
      <c r="C155" s="134"/>
      <c r="D155" s="134"/>
      <c r="E155" s="134"/>
      <c r="F155" s="134"/>
      <c r="G155" s="134"/>
      <c r="H155" s="134"/>
      <c r="I155" s="134"/>
      <c r="J155" s="134"/>
      <c r="K155" s="134"/>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91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154</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155</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156</v>
      </c>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89</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90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5">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6"/>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126</v>
      </c>
      <c r="C1" s="56"/>
      <c r="D1" s="116"/>
      <c r="E1" s="17"/>
      <c r="F1" s="17"/>
      <c r="G1" s="17"/>
      <c r="H1" s="17"/>
      <c r="I1" s="17"/>
      <c r="J1" s="17"/>
      <c r="K1" s="18"/>
      <c r="L1" s="17"/>
      <c r="M1" s="17"/>
      <c r="N1" s="17"/>
      <c r="O1" s="18"/>
      <c r="P1" s="17"/>
      <c r="Q1" s="17"/>
      <c r="R1" s="17"/>
      <c r="S1" s="17"/>
      <c r="T1" s="17"/>
      <c r="U1" s="17"/>
      <c r="V1" s="17"/>
      <c r="W1" s="227" t="s">
        <v>77</v>
      </c>
      <c r="X1" s="228"/>
      <c r="Y1" s="234" t="str">
        <f>VLOOKUP(W1,VLookups!A28:C29,3,FALSE)</f>
        <v>Show the likelihood that the SPERT estimates will be EQUAL TO or GREATER THAN an uncertainty</v>
      </c>
      <c r="Z1" s="234"/>
      <c r="AA1" s="234"/>
      <c r="AB1" s="234"/>
      <c r="AC1" s="234"/>
      <c r="AD1" s="234"/>
      <c r="AE1" s="234"/>
      <c r="AF1" s="234"/>
      <c r="AG1" s="234"/>
      <c r="AH1" s="234"/>
      <c r="AI1" s="234"/>
      <c r="AJ1" s="234"/>
      <c r="AK1" s="17"/>
      <c r="AL1" s="17"/>
      <c r="AM1" s="17"/>
    </row>
    <row r="2" spans="1:241" ht="15" customHeight="1" x14ac:dyDescent="0.25">
      <c r="A2" s="20"/>
      <c r="B2" s="20"/>
      <c r="C2" s="20"/>
      <c r="D2" s="104">
        <v>-0.5</v>
      </c>
      <c r="E2" s="146" t="s">
        <v>104</v>
      </c>
      <c r="F2" s="121">
        <v>1</v>
      </c>
      <c r="G2" s="144"/>
      <c r="H2" s="144"/>
      <c r="I2" s="17"/>
      <c r="J2" s="17"/>
      <c r="K2" s="18"/>
      <c r="L2" s="17"/>
      <c r="M2" s="17"/>
      <c r="N2" s="17"/>
      <c r="O2" s="18"/>
      <c r="P2" s="17"/>
      <c r="Q2" s="17"/>
      <c r="R2" s="17"/>
      <c r="S2" s="17"/>
      <c r="T2" s="17"/>
      <c r="U2" s="17"/>
      <c r="V2" s="17"/>
      <c r="W2" s="230" t="s">
        <v>15</v>
      </c>
      <c r="X2" s="230" t="s">
        <v>99</v>
      </c>
      <c r="Y2" s="231" t="s">
        <v>147</v>
      </c>
      <c r="Z2" s="231"/>
      <c r="AA2" s="231"/>
      <c r="AB2" s="231"/>
      <c r="AC2" s="231"/>
      <c r="AD2" s="231"/>
      <c r="AE2" s="231"/>
      <c r="AF2" s="231"/>
      <c r="AG2" s="231"/>
      <c r="AH2" s="231"/>
      <c r="AI2" s="231"/>
      <c r="AJ2" s="231"/>
      <c r="AK2" s="17"/>
      <c r="AL2" s="213" t="s">
        <v>686</v>
      </c>
      <c r="AM2" s="17"/>
    </row>
    <row r="3" spans="1:241" x14ac:dyDescent="0.25">
      <c r="A3" s="86" t="s">
        <v>18</v>
      </c>
      <c r="B3" s="145" t="s">
        <v>100</v>
      </c>
      <c r="C3" s="145" t="s">
        <v>101</v>
      </c>
      <c r="D3" s="86" t="s">
        <v>30</v>
      </c>
      <c r="E3" s="86" t="s">
        <v>19</v>
      </c>
      <c r="F3" s="86" t="s">
        <v>31</v>
      </c>
      <c r="G3" s="145" t="s">
        <v>102</v>
      </c>
      <c r="H3" s="145" t="s">
        <v>103</v>
      </c>
      <c r="I3" s="86"/>
      <c r="J3" s="86" t="s">
        <v>9</v>
      </c>
      <c r="K3" s="86" t="s">
        <v>24</v>
      </c>
      <c r="L3" s="86" t="s">
        <v>10</v>
      </c>
      <c r="M3" s="86" t="s">
        <v>13</v>
      </c>
      <c r="N3" s="86" t="s">
        <v>25</v>
      </c>
      <c r="O3" s="86" t="s">
        <v>20</v>
      </c>
      <c r="P3" s="86" t="s">
        <v>14</v>
      </c>
      <c r="Q3" s="86" t="s">
        <v>11</v>
      </c>
      <c r="R3" s="87" t="s">
        <v>12</v>
      </c>
      <c r="S3" s="87" t="s">
        <v>681</v>
      </c>
      <c r="T3" s="87" t="s">
        <v>34</v>
      </c>
      <c r="U3" s="87" t="s">
        <v>68</v>
      </c>
      <c r="V3" s="21" t="s">
        <v>33</v>
      </c>
      <c r="W3" s="230"/>
      <c r="X3" s="230"/>
      <c r="Y3" s="105">
        <v>0.05</v>
      </c>
      <c r="Z3" s="105">
        <v>0.95</v>
      </c>
      <c r="AA3" s="105">
        <v>0.1</v>
      </c>
      <c r="AB3" s="105">
        <v>0.2</v>
      </c>
      <c r="AC3" s="105">
        <v>0.3</v>
      </c>
      <c r="AD3" s="105">
        <v>0.4</v>
      </c>
      <c r="AE3" s="105">
        <v>0.5</v>
      </c>
      <c r="AF3" s="105">
        <v>0.6</v>
      </c>
      <c r="AG3" s="105">
        <v>0.7</v>
      </c>
      <c r="AH3" s="105">
        <v>0.8</v>
      </c>
      <c r="AI3" s="105">
        <v>0.9</v>
      </c>
      <c r="AJ3" s="105">
        <v>0.99</v>
      </c>
      <c r="AK3" s="17"/>
      <c r="AL3" s="213" t="s">
        <v>691</v>
      </c>
      <c r="AM3" s="17"/>
      <c r="EJ3" s="213" t="s">
        <v>687</v>
      </c>
      <c r="IG3" s="195" t="s">
        <v>688</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219">
        <f>IF(AND(D104&gt;0,E104&gt;0,F104&gt;0),T104-(3*U104),"")</f>
        <v>870.45808107030632</v>
      </c>
      <c r="AM104" s="220">
        <f>IF(ISNONTEXT($AL104),AL104+(($EI$104-$AL$104)/101),"")</f>
        <v>881.60511312832011</v>
      </c>
      <c r="AN104" s="220">
        <f t="shared" ref="AN104:CY104" si="433">IF(ISNONTEXT($AL104),AM104+(($EI$104-$AL$104)/101),"")</f>
        <v>892.75214518633391</v>
      </c>
      <c r="AO104" s="220">
        <f t="shared" si="433"/>
        <v>903.8991772443477</v>
      </c>
      <c r="AP104" s="220">
        <f t="shared" si="433"/>
        <v>915.04620930236149</v>
      </c>
      <c r="AQ104" s="220">
        <f t="shared" si="433"/>
        <v>926.19324136037528</v>
      </c>
      <c r="AR104" s="220">
        <f t="shared" si="433"/>
        <v>937.34027341838907</v>
      </c>
      <c r="AS104" s="220">
        <f t="shared" si="433"/>
        <v>948.48730547640287</v>
      </c>
      <c r="AT104" s="220">
        <f t="shared" si="433"/>
        <v>959.63433753441666</v>
      </c>
      <c r="AU104" s="220">
        <f t="shared" si="433"/>
        <v>970.78136959243045</v>
      </c>
      <c r="AV104" s="220">
        <f t="shared" si="433"/>
        <v>981.92840165044424</v>
      </c>
      <c r="AW104" s="220">
        <f t="shared" si="433"/>
        <v>993.07543370845804</v>
      </c>
      <c r="AX104" s="220">
        <f t="shared" si="433"/>
        <v>1004.2224657664718</v>
      </c>
      <c r="AY104" s="220">
        <f t="shared" si="433"/>
        <v>1015.3694978244856</v>
      </c>
      <c r="AZ104" s="220">
        <f t="shared" si="433"/>
        <v>1026.5165298824993</v>
      </c>
      <c r="BA104" s="220">
        <f t="shared" si="433"/>
        <v>1037.6635619405131</v>
      </c>
      <c r="BB104" s="220">
        <f t="shared" si="433"/>
        <v>1048.8105939985269</v>
      </c>
      <c r="BC104" s="220">
        <f t="shared" si="433"/>
        <v>1059.9576260565407</v>
      </c>
      <c r="BD104" s="220">
        <f t="shared" si="433"/>
        <v>1071.1046581145545</v>
      </c>
      <c r="BE104" s="220">
        <f t="shared" si="433"/>
        <v>1082.2516901725683</v>
      </c>
      <c r="BF104" s="220">
        <f t="shared" si="433"/>
        <v>1093.3987222305821</v>
      </c>
      <c r="BG104" s="220">
        <f t="shared" si="433"/>
        <v>1104.5457542885958</v>
      </c>
      <c r="BH104" s="220">
        <f t="shared" si="433"/>
        <v>1115.6927863466096</v>
      </c>
      <c r="BI104" s="220">
        <f t="shared" si="433"/>
        <v>1126.8398184046234</v>
      </c>
      <c r="BJ104" s="220">
        <f t="shared" si="433"/>
        <v>1137.9868504626372</v>
      </c>
      <c r="BK104" s="220">
        <f t="shared" si="433"/>
        <v>1149.133882520651</v>
      </c>
      <c r="BL104" s="220">
        <f t="shared" si="433"/>
        <v>1160.2809145786648</v>
      </c>
      <c r="BM104" s="220">
        <f t="shared" si="433"/>
        <v>1171.4279466366786</v>
      </c>
      <c r="BN104" s="220">
        <f t="shared" si="433"/>
        <v>1182.5749786946924</v>
      </c>
      <c r="BO104" s="220">
        <f t="shared" si="433"/>
        <v>1193.7220107527062</v>
      </c>
      <c r="BP104" s="220">
        <f t="shared" si="433"/>
        <v>1204.86904281072</v>
      </c>
      <c r="BQ104" s="220">
        <f t="shared" si="433"/>
        <v>1216.0160748687338</v>
      </c>
      <c r="BR104" s="220">
        <f t="shared" si="433"/>
        <v>1227.1631069267476</v>
      </c>
      <c r="BS104" s="220">
        <f t="shared" si="433"/>
        <v>1238.3101389847614</v>
      </c>
      <c r="BT104" s="220">
        <f t="shared" si="433"/>
        <v>1249.4571710427751</v>
      </c>
      <c r="BU104" s="220">
        <f t="shared" si="433"/>
        <v>1260.6042031007889</v>
      </c>
      <c r="BV104" s="220">
        <f t="shared" si="433"/>
        <v>1271.7512351588027</v>
      </c>
      <c r="BW104" s="220">
        <f t="shared" si="433"/>
        <v>1282.8982672168165</v>
      </c>
      <c r="BX104" s="220">
        <f t="shared" si="433"/>
        <v>1294.0452992748303</v>
      </c>
      <c r="BY104" s="220">
        <f t="shared" si="433"/>
        <v>1305.1923313328441</v>
      </c>
      <c r="BZ104" s="220">
        <f t="shared" si="433"/>
        <v>1316.3393633908579</v>
      </c>
      <c r="CA104" s="220">
        <f t="shared" si="433"/>
        <v>1327.4863954488717</v>
      </c>
      <c r="CB104" s="220">
        <f t="shared" si="433"/>
        <v>1338.6334275068855</v>
      </c>
      <c r="CC104" s="220">
        <f t="shared" si="433"/>
        <v>1349.7804595648993</v>
      </c>
      <c r="CD104" s="220">
        <f t="shared" si="433"/>
        <v>1360.9274916229131</v>
      </c>
      <c r="CE104" s="220">
        <f t="shared" si="433"/>
        <v>1372.0745236809269</v>
      </c>
      <c r="CF104" s="220">
        <f t="shared" si="433"/>
        <v>1383.2215557389407</v>
      </c>
      <c r="CG104" s="220">
        <f t="shared" si="433"/>
        <v>1394.3685877969544</v>
      </c>
      <c r="CH104" s="220">
        <f t="shared" si="433"/>
        <v>1405.5156198549682</v>
      </c>
      <c r="CI104" s="220">
        <f t="shared" si="433"/>
        <v>1416.662651912982</v>
      </c>
      <c r="CJ104" s="220">
        <f t="shared" si="433"/>
        <v>1427.8096839709958</v>
      </c>
      <c r="CK104" s="220">
        <f t="shared" si="433"/>
        <v>1438.9567160290096</v>
      </c>
      <c r="CL104" s="220">
        <f t="shared" si="433"/>
        <v>1450.1037480870234</v>
      </c>
      <c r="CM104" s="220">
        <f t="shared" si="433"/>
        <v>1461.2507801450372</v>
      </c>
      <c r="CN104" s="220">
        <f t="shared" si="433"/>
        <v>1472.397812203051</v>
      </c>
      <c r="CO104" s="220">
        <f t="shared" si="433"/>
        <v>1483.5448442610648</v>
      </c>
      <c r="CP104" s="220">
        <f t="shared" si="433"/>
        <v>1494.6918763190786</v>
      </c>
      <c r="CQ104" s="220">
        <f t="shared" si="433"/>
        <v>1505.8389083770924</v>
      </c>
      <c r="CR104" s="220">
        <f t="shared" si="433"/>
        <v>1516.9859404351062</v>
      </c>
      <c r="CS104" s="220">
        <f t="shared" si="433"/>
        <v>1528.13297249312</v>
      </c>
      <c r="CT104" s="220">
        <f t="shared" si="433"/>
        <v>1539.2800045511337</v>
      </c>
      <c r="CU104" s="220">
        <f t="shared" si="433"/>
        <v>1550.4270366091475</v>
      </c>
      <c r="CV104" s="220">
        <f t="shared" si="433"/>
        <v>1561.5740686671613</v>
      </c>
      <c r="CW104" s="220">
        <f t="shared" si="433"/>
        <v>1572.7211007251751</v>
      </c>
      <c r="CX104" s="220">
        <f t="shared" si="433"/>
        <v>1583.8681327831889</v>
      </c>
      <c r="CY104" s="220">
        <f t="shared" si="433"/>
        <v>1595.0151648412027</v>
      </c>
      <c r="CZ104" s="220">
        <f t="shared" ref="CZ104:EH104" si="434">IF(ISNONTEXT($AL104),CY104+(($EI$104-$AL$104)/101),"")</f>
        <v>1606.1621968992165</v>
      </c>
      <c r="DA104" s="220">
        <f t="shared" si="434"/>
        <v>1617.3092289572303</v>
      </c>
      <c r="DB104" s="220">
        <f t="shared" si="434"/>
        <v>1628.4562610152441</v>
      </c>
      <c r="DC104" s="220">
        <f t="shared" si="434"/>
        <v>1639.6032930732579</v>
      </c>
      <c r="DD104" s="220">
        <f t="shared" si="434"/>
        <v>1650.7503251312717</v>
      </c>
      <c r="DE104" s="220">
        <f t="shared" si="434"/>
        <v>1661.8973571892855</v>
      </c>
      <c r="DF104" s="220">
        <f t="shared" si="434"/>
        <v>1673.0443892472993</v>
      </c>
      <c r="DG104" s="220">
        <f t="shared" si="434"/>
        <v>1684.191421305313</v>
      </c>
      <c r="DH104" s="220">
        <f t="shared" si="434"/>
        <v>1695.3384533633268</v>
      </c>
      <c r="DI104" s="220">
        <f t="shared" si="434"/>
        <v>1706.4854854213406</v>
      </c>
      <c r="DJ104" s="220">
        <f t="shared" si="434"/>
        <v>1717.6325174793544</v>
      </c>
      <c r="DK104" s="220">
        <f t="shared" si="434"/>
        <v>1728.7795495373682</v>
      </c>
      <c r="DL104" s="220">
        <f t="shared" si="434"/>
        <v>1739.926581595382</v>
      </c>
      <c r="DM104" s="220">
        <f t="shared" si="434"/>
        <v>1751.0736136533958</v>
      </c>
      <c r="DN104" s="220">
        <f t="shared" si="434"/>
        <v>1762.2206457114096</v>
      </c>
      <c r="DO104" s="220">
        <f t="shared" si="434"/>
        <v>1773.3676777694234</v>
      </c>
      <c r="DP104" s="220">
        <f t="shared" si="434"/>
        <v>1784.5147098274372</v>
      </c>
      <c r="DQ104" s="220">
        <f t="shared" si="434"/>
        <v>1795.661741885451</v>
      </c>
      <c r="DR104" s="220">
        <f t="shared" si="434"/>
        <v>1806.8087739434648</v>
      </c>
      <c r="DS104" s="220">
        <f t="shared" si="434"/>
        <v>1817.9558060014785</v>
      </c>
      <c r="DT104" s="220">
        <f t="shared" si="434"/>
        <v>1829.1028380594923</v>
      </c>
      <c r="DU104" s="220">
        <f t="shared" si="434"/>
        <v>1840.2498701175061</v>
      </c>
      <c r="DV104" s="220">
        <f t="shared" si="434"/>
        <v>1851.3969021755199</v>
      </c>
      <c r="DW104" s="220">
        <f t="shared" si="434"/>
        <v>1862.5439342335337</v>
      </c>
      <c r="DX104" s="220">
        <f t="shared" si="434"/>
        <v>1873.6909662915475</v>
      </c>
      <c r="DY104" s="220">
        <f t="shared" si="434"/>
        <v>1884.8379983495613</v>
      </c>
      <c r="DZ104" s="220">
        <f t="shared" si="434"/>
        <v>1895.9850304075751</v>
      </c>
      <c r="EA104" s="220">
        <f t="shared" si="434"/>
        <v>1907.1320624655889</v>
      </c>
      <c r="EB104" s="220">
        <f t="shared" si="434"/>
        <v>1918.2790945236027</v>
      </c>
      <c r="EC104" s="220">
        <f t="shared" si="434"/>
        <v>1929.4261265816165</v>
      </c>
      <c r="ED104" s="220">
        <f t="shared" si="434"/>
        <v>1940.5731586396303</v>
      </c>
      <c r="EE104" s="220">
        <f t="shared" si="434"/>
        <v>1951.7201906976441</v>
      </c>
      <c r="EF104" s="220">
        <f t="shared" si="434"/>
        <v>1962.8672227556578</v>
      </c>
      <c r="EG104" s="220">
        <f t="shared" si="434"/>
        <v>1974.0142548136716</v>
      </c>
      <c r="EH104" s="220">
        <f t="shared" si="434"/>
        <v>1985.1612868716854</v>
      </c>
      <c r="EI104" s="219">
        <f>IF(ISNONTEXT($AL104),T104+(3*U104),"")</f>
        <v>1996.308318929694</v>
      </c>
      <c r="EJ104" s="211">
        <f>IF(ISNONTEXT($U104),_xlfn.NORM.DIST(AM104,$T104,$U104,FALSE),NA())</f>
        <v>2.8176575781047314E-5</v>
      </c>
      <c r="EK104" s="211">
        <f t="shared" ref="EK104:GV104" si="435">IF(ISNONTEXT($U104),_xlfn.NORM.DIST(AN104,$T104,$U104,FALSE),NA())</f>
        <v>3.349563761218157E-5</v>
      </c>
      <c r="EL104" s="211">
        <f t="shared" si="435"/>
        <v>3.9678535229541055E-5</v>
      </c>
      <c r="EM104" s="211">
        <f t="shared" si="435"/>
        <v>4.6837139099580276E-5</v>
      </c>
      <c r="EN104" s="211">
        <f t="shared" si="435"/>
        <v>5.5092494146801108E-5</v>
      </c>
      <c r="EO104" s="211">
        <f t="shared" si="435"/>
        <v>6.4574619365119138E-5</v>
      </c>
      <c r="EP104" s="211">
        <f t="shared" si="435"/>
        <v>7.5422100242321331E-5</v>
      </c>
      <c r="EQ104" s="211">
        <f t="shared" si="435"/>
        <v>8.778144688235544E-5</v>
      </c>
      <c r="ER104" s="211">
        <f t="shared" si="435"/>
        <v>1.0180619224771019E-4</v>
      </c>
      <c r="ES104" s="211">
        <f t="shared" si="435"/>
        <v>1.1765570752420762E-4</v>
      </c>
      <c r="ET104" s="211">
        <f t="shared" si="435"/>
        <v>1.3549371532166904E-4</v>
      </c>
      <c r="EU104" s="211">
        <f t="shared" si="435"/>
        <v>1.554864863266266E-4</v>
      </c>
      <c r="EV104" s="211">
        <f t="shared" si="435"/>
        <v>1.77800711142749E-4</v>
      </c>
      <c r="EW104" s="211">
        <f t="shared" si="435"/>
        <v>2.026010463742096E-4</v>
      </c>
      <c r="EX104" s="211">
        <f t="shared" si="435"/>
        <v>2.3004734246221472E-4</v>
      </c>
      <c r="EY104" s="211">
        <f t="shared" si="435"/>
        <v>2.6029157025818985E-4</v>
      </c>
      <c r="EZ104" s="211">
        <f t="shared" si="435"/>
        <v>2.9347447363605009E-4</v>
      </c>
      <c r="FA104" s="211">
        <f t="shared" si="435"/>
        <v>3.2972198638141979E-4</v>
      </c>
      <c r="FB104" s="211">
        <f t="shared" si="435"/>
        <v>3.69141462863634E-4</v>
      </c>
      <c r="FC104" s="211">
        <f t="shared" si="435"/>
        <v>4.1181778326195348E-4</v>
      </c>
      <c r="FD104" s="211">
        <f t="shared" si="435"/>
        <v>4.5780940500207327E-4</v>
      </c>
      <c r="FE104" s="211">
        <f t="shared" si="435"/>
        <v>5.0714444215011595E-4</v>
      </c>
      <c r="FF104" s="211">
        <f t="shared" si="435"/>
        <v>5.5981686337504624E-4</v>
      </c>
      <c r="FG104" s="211">
        <f t="shared" si="435"/>
        <v>6.157829062868413E-4</v>
      </c>
      <c r="FH104" s="211">
        <f t="shared" si="435"/>
        <v>6.7495781105790206E-4</v>
      </c>
      <c r="FI104" s="211">
        <f t="shared" si="435"/>
        <v>7.3721297883997468E-4</v>
      </c>
      <c r="FJ104" s="211">
        <f t="shared" si="435"/>
        <v>8.0237366024845053E-4</v>
      </c>
      <c r="FK104" s="211">
        <f t="shared" si="435"/>
        <v>8.7021727581910926E-4</v>
      </c>
      <c r="FL104" s="211">
        <f t="shared" si="435"/>
        <v>9.4047246365500613E-4</v>
      </c>
      <c r="FM104" s="211">
        <f t="shared" si="435"/>
        <v>1.0128189393824286E-3</v>
      </c>
      <c r="FN104" s="211">
        <f t="shared" si="435"/>
        <v>1.0868882400505754E-3</v>
      </c>
      <c r="FO104" s="211">
        <f t="shared" si="435"/>
        <v>1.162265406891895E-3</v>
      </c>
      <c r="FP104" s="211">
        <f t="shared" si="435"/>
        <v>1.2384916421918947E-3</v>
      </c>
      <c r="FQ104" s="211">
        <f t="shared" si="435"/>
        <v>1.3150679533120685E-3</v>
      </c>
      <c r="FR104" s="211">
        <f t="shared" si="435"/>
        <v>1.3914597727048637E-3</v>
      </c>
      <c r="FS104" s="211">
        <f t="shared" si="435"/>
        <v>1.4671025172045564E-3</v>
      </c>
      <c r="FT104" s="211">
        <f t="shared" si="435"/>
        <v>1.5414080237157624E-3</v>
      </c>
      <c r="FU104" s="211">
        <f t="shared" si="435"/>
        <v>1.6137717724657441E-3</v>
      </c>
      <c r="FV104" s="211">
        <f t="shared" si="435"/>
        <v>1.6835807840941514E-3</v>
      </c>
      <c r="FW104" s="211">
        <f t="shared" si="435"/>
        <v>1.7502220538920365E-3</v>
      </c>
      <c r="FX104" s="211">
        <f t="shared" si="435"/>
        <v>1.8130913663160476E-3</v>
      </c>
      <c r="FY104" s="211">
        <f t="shared" si="435"/>
        <v>1.8716023162816977E-3</v>
      </c>
      <c r="FZ104" s="211">
        <f t="shared" si="435"/>
        <v>1.9251953513785523E-3</v>
      </c>
      <c r="GA104" s="211">
        <f t="shared" si="435"/>
        <v>1.9733466416245152E-3</v>
      </c>
      <c r="GB104" s="211">
        <f t="shared" si="435"/>
        <v>2.0155765811102834E-3</v>
      </c>
      <c r="GC104" s="211">
        <f t="shared" si="435"/>
        <v>2.0514577291301881E-3</v>
      </c>
      <c r="GD104" s="211">
        <f t="shared" si="435"/>
        <v>2.0806220072152569E-3</v>
      </c>
      <c r="GE104" s="211">
        <f t="shared" si="435"/>
        <v>2.1027669827453784E-3</v>
      </c>
      <c r="GF104" s="211">
        <f t="shared" si="435"/>
        <v>2.11766108919012E-3</v>
      </c>
      <c r="GG104" s="211">
        <f t="shared" si="435"/>
        <v>2.1251476569942125E-3</v>
      </c>
      <c r="GH104" s="211">
        <f t="shared" si="435"/>
        <v>2.1251476569942112E-3</v>
      </c>
      <c r="GI104" s="211">
        <f t="shared" si="435"/>
        <v>2.1176610891901152E-3</v>
      </c>
      <c r="GJ104" s="211">
        <f t="shared" si="435"/>
        <v>2.1027669827453702E-3</v>
      </c>
      <c r="GK104" s="211">
        <f t="shared" si="435"/>
        <v>2.0806220072152456E-3</v>
      </c>
      <c r="GL104" s="211">
        <f t="shared" si="435"/>
        <v>2.0514577291301734E-3</v>
      </c>
      <c r="GM104" s="211">
        <f t="shared" si="435"/>
        <v>2.0155765811102661E-3</v>
      </c>
      <c r="GN104" s="211">
        <f t="shared" si="435"/>
        <v>1.9733466416244948E-3</v>
      </c>
      <c r="GO104" s="211">
        <f t="shared" si="435"/>
        <v>1.9251953513785296E-3</v>
      </c>
      <c r="GP104" s="211">
        <f t="shared" si="435"/>
        <v>1.8716023162816723E-3</v>
      </c>
      <c r="GQ104" s="211">
        <f t="shared" si="435"/>
        <v>1.8130913663160205E-3</v>
      </c>
      <c r="GR104" s="211">
        <f t="shared" si="435"/>
        <v>1.7502220538920075E-3</v>
      </c>
      <c r="GS104" s="211">
        <f t="shared" si="435"/>
        <v>1.6835807840941206E-3</v>
      </c>
      <c r="GT104" s="211">
        <f t="shared" si="435"/>
        <v>1.6137717724657122E-3</v>
      </c>
      <c r="GU104" s="211">
        <f t="shared" si="435"/>
        <v>1.5414080237157294E-3</v>
      </c>
      <c r="GV104" s="211">
        <f t="shared" si="435"/>
        <v>1.4671025172045226E-3</v>
      </c>
      <c r="GW104" s="211">
        <f t="shared" ref="GW104:IF104" si="436">IF(ISNONTEXT($U104),_xlfn.NORM.DIST(CZ104,$T104,$U104,FALSE),NA())</f>
        <v>1.3914597727048294E-3</v>
      </c>
      <c r="GX104" s="211">
        <f t="shared" si="436"/>
        <v>1.3150679533120342E-3</v>
      </c>
      <c r="GY104" s="211">
        <f t="shared" si="436"/>
        <v>1.23849164219186E-3</v>
      </c>
      <c r="GZ104" s="211">
        <f t="shared" si="436"/>
        <v>1.1622654068918609E-3</v>
      </c>
      <c r="HA104" s="211">
        <f t="shared" si="436"/>
        <v>1.0868882400505418E-3</v>
      </c>
      <c r="HB104" s="211">
        <f t="shared" si="436"/>
        <v>1.0128189393823958E-3</v>
      </c>
      <c r="HC104" s="211">
        <f t="shared" si="436"/>
        <v>9.4047246365497415E-4</v>
      </c>
      <c r="HD104" s="211">
        <f t="shared" si="436"/>
        <v>8.7021727581907825E-4</v>
      </c>
      <c r="HE104" s="211">
        <f t="shared" si="436"/>
        <v>8.023736602484206E-4</v>
      </c>
      <c r="HF104" s="211">
        <f t="shared" si="436"/>
        <v>7.3721297883994617E-4</v>
      </c>
      <c r="HG104" s="211">
        <f t="shared" si="436"/>
        <v>6.7495781105787484E-4</v>
      </c>
      <c r="HH104" s="211">
        <f t="shared" si="436"/>
        <v>6.157829062868155E-4</v>
      </c>
      <c r="HI104" s="211">
        <f t="shared" si="436"/>
        <v>5.5981686337502185E-4</v>
      </c>
      <c r="HJ104" s="211">
        <f t="shared" si="436"/>
        <v>5.0714444215009319E-4</v>
      </c>
      <c r="HK104" s="211">
        <f t="shared" si="436"/>
        <v>4.578094050020518E-4</v>
      </c>
      <c r="HL104" s="211">
        <f t="shared" si="436"/>
        <v>4.1181778326193348E-4</v>
      </c>
      <c r="HM104" s="211">
        <f t="shared" si="436"/>
        <v>3.6914146286361568E-4</v>
      </c>
      <c r="HN104" s="211">
        <f t="shared" si="436"/>
        <v>3.2972198638140288E-4</v>
      </c>
      <c r="HO104" s="211">
        <f t="shared" si="436"/>
        <v>2.9347447363603453E-4</v>
      </c>
      <c r="HP104" s="211">
        <f t="shared" si="436"/>
        <v>2.6029157025817565E-4</v>
      </c>
      <c r="HQ104" s="211">
        <f t="shared" si="436"/>
        <v>2.3004734246220173E-4</v>
      </c>
      <c r="HR104" s="211">
        <f t="shared" si="436"/>
        <v>2.0260104637419795E-4</v>
      </c>
      <c r="HS104" s="211">
        <f t="shared" si="436"/>
        <v>1.7780071114273824E-4</v>
      </c>
      <c r="HT104" s="211">
        <f t="shared" si="436"/>
        <v>1.5548648632661679E-4</v>
      </c>
      <c r="HU104" s="211">
        <f t="shared" si="436"/>
        <v>1.354937153216604E-4</v>
      </c>
      <c r="HV104" s="211">
        <f t="shared" si="436"/>
        <v>1.1765570752419984E-4</v>
      </c>
      <c r="HW104" s="211">
        <f t="shared" si="436"/>
        <v>1.0180619224770335E-4</v>
      </c>
      <c r="HX104" s="211">
        <f t="shared" si="436"/>
        <v>8.7781446882349368E-5</v>
      </c>
      <c r="HY104" s="211">
        <f t="shared" si="436"/>
        <v>7.5422100242316032E-5</v>
      </c>
      <c r="HZ104" s="211">
        <f t="shared" si="436"/>
        <v>6.4574619365114421E-5</v>
      </c>
      <c r="IA104" s="211">
        <f t="shared" si="436"/>
        <v>5.5092494146797063E-5</v>
      </c>
      <c r="IB104" s="211">
        <f t="shared" si="436"/>
        <v>4.6837139099576718E-5</v>
      </c>
      <c r="IC104" s="211">
        <f t="shared" si="436"/>
        <v>3.967853522953802E-5</v>
      </c>
      <c r="ID104" s="211">
        <f t="shared" si="436"/>
        <v>3.3495637612178927E-5</v>
      </c>
      <c r="IE104" s="211">
        <f t="shared" si="436"/>
        <v>2.8176575781045088E-5</v>
      </c>
      <c r="IF104" s="211">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3" t="s">
        <v>83</v>
      </c>
      <c r="E106" s="224"/>
      <c r="F106" s="225"/>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c r="EJ106" s="216">
        <f>IF(AND($F$112&gt;0,$F$113&gt;0),IF(OR(AM104&lt;$F$112,AM104=$F$112),EJ104,0),"")</f>
        <v>2.8176575781047314E-5</v>
      </c>
      <c r="EK106" s="216">
        <f t="shared" ref="EK106:GV106" si="437">IF(AND($F$112&gt;0,$F$113&gt;0),IF(OR(AN104&lt;$F$112,AN104=$F$112),EK104,0),"")</f>
        <v>3.349563761218157E-5</v>
      </c>
      <c r="EL106" s="216">
        <f t="shared" si="437"/>
        <v>3.9678535229541055E-5</v>
      </c>
      <c r="EM106" s="216">
        <f t="shared" si="437"/>
        <v>4.6837139099580276E-5</v>
      </c>
      <c r="EN106" s="216">
        <f t="shared" si="437"/>
        <v>5.5092494146801108E-5</v>
      </c>
      <c r="EO106" s="216">
        <f t="shared" si="437"/>
        <v>6.4574619365119138E-5</v>
      </c>
      <c r="EP106" s="216">
        <f t="shared" si="437"/>
        <v>7.5422100242321331E-5</v>
      </c>
      <c r="EQ106" s="216">
        <f t="shared" si="437"/>
        <v>8.778144688235544E-5</v>
      </c>
      <c r="ER106" s="216">
        <f t="shared" si="437"/>
        <v>1.0180619224771019E-4</v>
      </c>
      <c r="ES106" s="216">
        <f t="shared" si="437"/>
        <v>1.1765570752420762E-4</v>
      </c>
      <c r="ET106" s="216">
        <f t="shared" si="437"/>
        <v>1.3549371532166904E-4</v>
      </c>
      <c r="EU106" s="216">
        <f t="shared" si="437"/>
        <v>1.554864863266266E-4</v>
      </c>
      <c r="EV106" s="216">
        <f t="shared" si="437"/>
        <v>1.77800711142749E-4</v>
      </c>
      <c r="EW106" s="216">
        <f t="shared" si="437"/>
        <v>2.026010463742096E-4</v>
      </c>
      <c r="EX106" s="216">
        <f t="shared" si="437"/>
        <v>2.3004734246221472E-4</v>
      </c>
      <c r="EY106" s="216">
        <f t="shared" si="437"/>
        <v>2.6029157025818985E-4</v>
      </c>
      <c r="EZ106" s="216">
        <f t="shared" si="437"/>
        <v>2.9347447363605009E-4</v>
      </c>
      <c r="FA106" s="216">
        <f t="shared" si="437"/>
        <v>3.2972198638141979E-4</v>
      </c>
      <c r="FB106" s="216">
        <f t="shared" si="437"/>
        <v>3.69141462863634E-4</v>
      </c>
      <c r="FC106" s="216">
        <f t="shared" si="437"/>
        <v>4.1181778326195348E-4</v>
      </c>
      <c r="FD106" s="216">
        <f t="shared" si="437"/>
        <v>4.5780940500207327E-4</v>
      </c>
      <c r="FE106" s="216">
        <f t="shared" si="437"/>
        <v>5.0714444215011595E-4</v>
      </c>
      <c r="FF106" s="216">
        <f t="shared" si="437"/>
        <v>5.5981686337504624E-4</v>
      </c>
      <c r="FG106" s="216">
        <f t="shared" si="437"/>
        <v>6.157829062868413E-4</v>
      </c>
      <c r="FH106" s="216">
        <f t="shared" si="437"/>
        <v>6.7495781105790206E-4</v>
      </c>
      <c r="FI106" s="216">
        <f t="shared" si="437"/>
        <v>7.3721297883997468E-4</v>
      </c>
      <c r="FJ106" s="216">
        <f t="shared" si="437"/>
        <v>8.0237366024845053E-4</v>
      </c>
      <c r="FK106" s="216">
        <f t="shared" si="437"/>
        <v>8.7021727581910926E-4</v>
      </c>
      <c r="FL106" s="216">
        <f t="shared" si="437"/>
        <v>9.4047246365500613E-4</v>
      </c>
      <c r="FM106" s="216">
        <f t="shared" si="437"/>
        <v>1.0128189393824286E-3</v>
      </c>
      <c r="FN106" s="216">
        <f t="shared" si="437"/>
        <v>1.0868882400505754E-3</v>
      </c>
      <c r="FO106" s="216">
        <f t="shared" si="437"/>
        <v>1.162265406891895E-3</v>
      </c>
      <c r="FP106" s="216">
        <f t="shared" si="437"/>
        <v>1.2384916421918947E-3</v>
      </c>
      <c r="FQ106" s="216">
        <f t="shared" si="437"/>
        <v>1.3150679533120685E-3</v>
      </c>
      <c r="FR106" s="216">
        <f t="shared" si="437"/>
        <v>0</v>
      </c>
      <c r="FS106" s="216">
        <f t="shared" si="437"/>
        <v>0</v>
      </c>
      <c r="FT106" s="216">
        <f t="shared" si="437"/>
        <v>0</v>
      </c>
      <c r="FU106" s="216">
        <f t="shared" si="437"/>
        <v>0</v>
      </c>
      <c r="FV106" s="216">
        <f t="shared" si="437"/>
        <v>0</v>
      </c>
      <c r="FW106" s="216">
        <f t="shared" si="437"/>
        <v>0</v>
      </c>
      <c r="FX106" s="216">
        <f t="shared" si="437"/>
        <v>0</v>
      </c>
      <c r="FY106" s="216">
        <f t="shared" si="437"/>
        <v>0</v>
      </c>
      <c r="FZ106" s="216">
        <f t="shared" si="437"/>
        <v>0</v>
      </c>
      <c r="GA106" s="216">
        <f t="shared" si="437"/>
        <v>0</v>
      </c>
      <c r="GB106" s="216">
        <f t="shared" si="437"/>
        <v>0</v>
      </c>
      <c r="GC106" s="216">
        <f t="shared" si="437"/>
        <v>0</v>
      </c>
      <c r="GD106" s="216">
        <f t="shared" si="437"/>
        <v>0</v>
      </c>
      <c r="GE106" s="216">
        <f t="shared" si="437"/>
        <v>0</v>
      </c>
      <c r="GF106" s="216">
        <f t="shared" si="437"/>
        <v>0</v>
      </c>
      <c r="GG106" s="216">
        <f t="shared" si="437"/>
        <v>0</v>
      </c>
      <c r="GH106" s="216">
        <f t="shared" si="437"/>
        <v>0</v>
      </c>
      <c r="GI106" s="216">
        <f t="shared" si="437"/>
        <v>0</v>
      </c>
      <c r="GJ106" s="216">
        <f t="shared" si="437"/>
        <v>0</v>
      </c>
      <c r="GK106" s="216">
        <f t="shared" si="437"/>
        <v>0</v>
      </c>
      <c r="GL106" s="216">
        <f t="shared" si="437"/>
        <v>0</v>
      </c>
      <c r="GM106" s="216">
        <f t="shared" si="437"/>
        <v>0</v>
      </c>
      <c r="GN106" s="216">
        <f t="shared" si="437"/>
        <v>0</v>
      </c>
      <c r="GO106" s="216">
        <f t="shared" si="437"/>
        <v>0</v>
      </c>
      <c r="GP106" s="216">
        <f t="shared" si="437"/>
        <v>0</v>
      </c>
      <c r="GQ106" s="216">
        <f t="shared" si="437"/>
        <v>0</v>
      </c>
      <c r="GR106" s="216">
        <f t="shared" si="437"/>
        <v>0</v>
      </c>
      <c r="GS106" s="216">
        <f t="shared" si="437"/>
        <v>0</v>
      </c>
      <c r="GT106" s="216">
        <f t="shared" si="437"/>
        <v>0</v>
      </c>
      <c r="GU106" s="216">
        <f t="shared" si="437"/>
        <v>0</v>
      </c>
      <c r="GV106" s="216">
        <f t="shared" si="437"/>
        <v>0</v>
      </c>
      <c r="GW106" s="216">
        <f t="shared" ref="GW106:IF106" si="438">IF(AND($F$112&gt;0,$F$113&gt;0),IF(OR(CZ104&lt;$F$112,CZ104=$F$112),GW104,0),"")</f>
        <v>0</v>
      </c>
      <c r="GX106" s="216">
        <f t="shared" si="438"/>
        <v>0</v>
      </c>
      <c r="GY106" s="216">
        <f t="shared" si="438"/>
        <v>0</v>
      </c>
      <c r="GZ106" s="216">
        <f t="shared" si="438"/>
        <v>0</v>
      </c>
      <c r="HA106" s="216">
        <f t="shared" si="438"/>
        <v>0</v>
      </c>
      <c r="HB106" s="216">
        <f t="shared" si="438"/>
        <v>0</v>
      </c>
      <c r="HC106" s="216">
        <f t="shared" si="438"/>
        <v>0</v>
      </c>
      <c r="HD106" s="216">
        <f t="shared" si="438"/>
        <v>0</v>
      </c>
      <c r="HE106" s="216">
        <f t="shared" si="438"/>
        <v>0</v>
      </c>
      <c r="HF106" s="216">
        <f t="shared" si="438"/>
        <v>0</v>
      </c>
      <c r="HG106" s="216">
        <f t="shared" si="438"/>
        <v>0</v>
      </c>
      <c r="HH106" s="216">
        <f t="shared" si="438"/>
        <v>0</v>
      </c>
      <c r="HI106" s="216">
        <f t="shared" si="438"/>
        <v>0</v>
      </c>
      <c r="HJ106" s="216">
        <f t="shared" si="438"/>
        <v>0</v>
      </c>
      <c r="HK106" s="216">
        <f t="shared" si="438"/>
        <v>0</v>
      </c>
      <c r="HL106" s="216">
        <f t="shared" si="438"/>
        <v>0</v>
      </c>
      <c r="HM106" s="216">
        <f t="shared" si="438"/>
        <v>0</v>
      </c>
      <c r="HN106" s="216">
        <f t="shared" si="438"/>
        <v>0</v>
      </c>
      <c r="HO106" s="216">
        <f t="shared" si="438"/>
        <v>0</v>
      </c>
      <c r="HP106" s="216">
        <f t="shared" si="438"/>
        <v>0</v>
      </c>
      <c r="HQ106" s="216">
        <f t="shared" si="438"/>
        <v>0</v>
      </c>
      <c r="HR106" s="216">
        <f t="shared" si="438"/>
        <v>0</v>
      </c>
      <c r="HS106" s="216">
        <f t="shared" si="438"/>
        <v>0</v>
      </c>
      <c r="HT106" s="216">
        <f t="shared" si="438"/>
        <v>0</v>
      </c>
      <c r="HU106" s="216">
        <f t="shared" si="438"/>
        <v>0</v>
      </c>
      <c r="HV106" s="216">
        <f t="shared" si="438"/>
        <v>0</v>
      </c>
      <c r="HW106" s="216">
        <f t="shared" si="438"/>
        <v>0</v>
      </c>
      <c r="HX106" s="216">
        <f t="shared" si="438"/>
        <v>0</v>
      </c>
      <c r="HY106" s="216">
        <f t="shared" si="438"/>
        <v>0</v>
      </c>
      <c r="HZ106" s="216">
        <f t="shared" si="438"/>
        <v>0</v>
      </c>
      <c r="IA106" s="216">
        <f t="shared" si="438"/>
        <v>0</v>
      </c>
      <c r="IB106" s="216">
        <f t="shared" si="438"/>
        <v>0</v>
      </c>
      <c r="IC106" s="216">
        <f t="shared" si="438"/>
        <v>0</v>
      </c>
      <c r="ID106" s="216">
        <f t="shared" si="438"/>
        <v>0</v>
      </c>
      <c r="IE106" s="216">
        <f t="shared" si="438"/>
        <v>0</v>
      </c>
      <c r="IF106" s="216">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c r="EJ107" s="216">
        <f>IF(AND($F$112&gt;0,$F$113&gt;0),IF(AND(AM104&gt;$F$112,OR(AM104&lt;$F$113,AM104=$F$113)),EJ104,0),"")</f>
        <v>0</v>
      </c>
      <c r="EK107" s="216">
        <f t="shared" ref="EK107:GV107" si="439">IF(AND($F$112&gt;0,$F$113&gt;0),IF(AND(AN104&gt;$F$112,OR(AN104&lt;$F$113,AN104=$F$113)),EK104,0),"")</f>
        <v>0</v>
      </c>
      <c r="EL107" s="216">
        <f t="shared" si="439"/>
        <v>0</v>
      </c>
      <c r="EM107" s="216">
        <f t="shared" si="439"/>
        <v>0</v>
      </c>
      <c r="EN107" s="216">
        <f t="shared" si="439"/>
        <v>0</v>
      </c>
      <c r="EO107" s="216">
        <f t="shared" si="439"/>
        <v>0</v>
      </c>
      <c r="EP107" s="216">
        <f t="shared" si="439"/>
        <v>0</v>
      </c>
      <c r="EQ107" s="216">
        <f t="shared" si="439"/>
        <v>0</v>
      </c>
      <c r="ER107" s="216">
        <f t="shared" si="439"/>
        <v>0</v>
      </c>
      <c r="ES107" s="216">
        <f t="shared" si="439"/>
        <v>0</v>
      </c>
      <c r="ET107" s="216">
        <f t="shared" si="439"/>
        <v>0</v>
      </c>
      <c r="EU107" s="216">
        <f t="shared" si="439"/>
        <v>0</v>
      </c>
      <c r="EV107" s="216">
        <f t="shared" si="439"/>
        <v>0</v>
      </c>
      <c r="EW107" s="216">
        <f t="shared" si="439"/>
        <v>0</v>
      </c>
      <c r="EX107" s="216">
        <f t="shared" si="439"/>
        <v>0</v>
      </c>
      <c r="EY107" s="216">
        <f t="shared" si="439"/>
        <v>0</v>
      </c>
      <c r="EZ107" s="216">
        <f t="shared" si="439"/>
        <v>0</v>
      </c>
      <c r="FA107" s="216">
        <f t="shared" si="439"/>
        <v>0</v>
      </c>
      <c r="FB107" s="216">
        <f t="shared" si="439"/>
        <v>0</v>
      </c>
      <c r="FC107" s="216">
        <f t="shared" si="439"/>
        <v>0</v>
      </c>
      <c r="FD107" s="216">
        <f t="shared" si="439"/>
        <v>0</v>
      </c>
      <c r="FE107" s="216">
        <f t="shared" si="439"/>
        <v>0</v>
      </c>
      <c r="FF107" s="216">
        <f t="shared" si="439"/>
        <v>0</v>
      </c>
      <c r="FG107" s="216">
        <f t="shared" si="439"/>
        <v>0</v>
      </c>
      <c r="FH107" s="216">
        <f t="shared" si="439"/>
        <v>0</v>
      </c>
      <c r="FI107" s="216">
        <f t="shared" si="439"/>
        <v>0</v>
      </c>
      <c r="FJ107" s="216">
        <f t="shared" si="439"/>
        <v>0</v>
      </c>
      <c r="FK107" s="216">
        <f t="shared" si="439"/>
        <v>0</v>
      </c>
      <c r="FL107" s="216">
        <f t="shared" si="439"/>
        <v>0</v>
      </c>
      <c r="FM107" s="216">
        <f t="shared" si="439"/>
        <v>0</v>
      </c>
      <c r="FN107" s="216">
        <f t="shared" si="439"/>
        <v>0</v>
      </c>
      <c r="FO107" s="216">
        <f t="shared" si="439"/>
        <v>0</v>
      </c>
      <c r="FP107" s="216">
        <f t="shared" si="439"/>
        <v>0</v>
      </c>
      <c r="FQ107" s="216">
        <f t="shared" si="439"/>
        <v>0</v>
      </c>
      <c r="FR107" s="216">
        <f t="shared" si="439"/>
        <v>1.3914597727048637E-3</v>
      </c>
      <c r="FS107" s="216">
        <f t="shared" si="439"/>
        <v>1.4671025172045564E-3</v>
      </c>
      <c r="FT107" s="216">
        <f t="shared" si="439"/>
        <v>1.5414080237157624E-3</v>
      </c>
      <c r="FU107" s="216">
        <f t="shared" si="439"/>
        <v>1.6137717724657441E-3</v>
      </c>
      <c r="FV107" s="216">
        <f t="shared" si="439"/>
        <v>1.6835807840941514E-3</v>
      </c>
      <c r="FW107" s="216">
        <f t="shared" si="439"/>
        <v>1.7502220538920365E-3</v>
      </c>
      <c r="FX107" s="216">
        <f t="shared" si="439"/>
        <v>1.8130913663160476E-3</v>
      </c>
      <c r="FY107" s="216">
        <f t="shared" si="439"/>
        <v>1.8716023162816977E-3</v>
      </c>
      <c r="FZ107" s="216">
        <f t="shared" si="439"/>
        <v>1.9251953513785523E-3</v>
      </c>
      <c r="GA107" s="216">
        <f t="shared" si="439"/>
        <v>1.9733466416245152E-3</v>
      </c>
      <c r="GB107" s="216">
        <f t="shared" si="439"/>
        <v>2.0155765811102834E-3</v>
      </c>
      <c r="GC107" s="216">
        <f t="shared" si="439"/>
        <v>2.0514577291301881E-3</v>
      </c>
      <c r="GD107" s="216">
        <f t="shared" si="439"/>
        <v>2.0806220072152569E-3</v>
      </c>
      <c r="GE107" s="216">
        <f t="shared" si="439"/>
        <v>0</v>
      </c>
      <c r="GF107" s="216">
        <f t="shared" si="439"/>
        <v>0</v>
      </c>
      <c r="GG107" s="216">
        <f t="shared" si="439"/>
        <v>0</v>
      </c>
      <c r="GH107" s="216">
        <f t="shared" si="439"/>
        <v>0</v>
      </c>
      <c r="GI107" s="216">
        <f t="shared" si="439"/>
        <v>0</v>
      </c>
      <c r="GJ107" s="216">
        <f t="shared" si="439"/>
        <v>0</v>
      </c>
      <c r="GK107" s="216">
        <f t="shared" si="439"/>
        <v>0</v>
      </c>
      <c r="GL107" s="216">
        <f t="shared" si="439"/>
        <v>0</v>
      </c>
      <c r="GM107" s="216">
        <f t="shared" si="439"/>
        <v>0</v>
      </c>
      <c r="GN107" s="216">
        <f t="shared" si="439"/>
        <v>0</v>
      </c>
      <c r="GO107" s="216">
        <f t="shared" si="439"/>
        <v>0</v>
      </c>
      <c r="GP107" s="216">
        <f t="shared" si="439"/>
        <v>0</v>
      </c>
      <c r="GQ107" s="216">
        <f t="shared" si="439"/>
        <v>0</v>
      </c>
      <c r="GR107" s="216">
        <f t="shared" si="439"/>
        <v>0</v>
      </c>
      <c r="GS107" s="216">
        <f t="shared" si="439"/>
        <v>0</v>
      </c>
      <c r="GT107" s="216">
        <f t="shared" si="439"/>
        <v>0</v>
      </c>
      <c r="GU107" s="216">
        <f t="shared" si="439"/>
        <v>0</v>
      </c>
      <c r="GV107" s="216">
        <f t="shared" si="439"/>
        <v>0</v>
      </c>
      <c r="GW107" s="216">
        <f t="shared" ref="GW107:IF107" si="440">IF(AND($F$112&gt;0,$F$113&gt;0),IF(AND(CZ104&gt;$F$112,OR(CZ104&lt;$F$113,CZ104=$F$113)),GW104,0),"")</f>
        <v>0</v>
      </c>
      <c r="GX107" s="216">
        <f t="shared" si="440"/>
        <v>0</v>
      </c>
      <c r="GY107" s="216">
        <f t="shared" si="440"/>
        <v>0</v>
      </c>
      <c r="GZ107" s="216">
        <f t="shared" si="440"/>
        <v>0</v>
      </c>
      <c r="HA107" s="216">
        <f t="shared" si="440"/>
        <v>0</v>
      </c>
      <c r="HB107" s="216">
        <f t="shared" si="440"/>
        <v>0</v>
      </c>
      <c r="HC107" s="216">
        <f t="shared" si="440"/>
        <v>0</v>
      </c>
      <c r="HD107" s="216">
        <f t="shared" si="440"/>
        <v>0</v>
      </c>
      <c r="HE107" s="216">
        <f t="shared" si="440"/>
        <v>0</v>
      </c>
      <c r="HF107" s="216">
        <f t="shared" si="440"/>
        <v>0</v>
      </c>
      <c r="HG107" s="216">
        <f t="shared" si="440"/>
        <v>0</v>
      </c>
      <c r="HH107" s="216">
        <f t="shared" si="440"/>
        <v>0</v>
      </c>
      <c r="HI107" s="216">
        <f t="shared" si="440"/>
        <v>0</v>
      </c>
      <c r="HJ107" s="216">
        <f t="shared" si="440"/>
        <v>0</v>
      </c>
      <c r="HK107" s="216">
        <f t="shared" si="440"/>
        <v>0</v>
      </c>
      <c r="HL107" s="216">
        <f t="shared" si="440"/>
        <v>0</v>
      </c>
      <c r="HM107" s="216">
        <f t="shared" si="440"/>
        <v>0</v>
      </c>
      <c r="HN107" s="216">
        <f t="shared" si="440"/>
        <v>0</v>
      </c>
      <c r="HO107" s="216">
        <f t="shared" si="440"/>
        <v>0</v>
      </c>
      <c r="HP107" s="216">
        <f t="shared" si="440"/>
        <v>0</v>
      </c>
      <c r="HQ107" s="216">
        <f t="shared" si="440"/>
        <v>0</v>
      </c>
      <c r="HR107" s="216">
        <f t="shared" si="440"/>
        <v>0</v>
      </c>
      <c r="HS107" s="216">
        <f t="shared" si="440"/>
        <v>0</v>
      </c>
      <c r="HT107" s="216">
        <f t="shared" si="440"/>
        <v>0</v>
      </c>
      <c r="HU107" s="216">
        <f t="shared" si="440"/>
        <v>0</v>
      </c>
      <c r="HV107" s="216">
        <f t="shared" si="440"/>
        <v>0</v>
      </c>
      <c r="HW107" s="216">
        <f t="shared" si="440"/>
        <v>0</v>
      </c>
      <c r="HX107" s="216">
        <f t="shared" si="440"/>
        <v>0</v>
      </c>
      <c r="HY107" s="216">
        <f t="shared" si="440"/>
        <v>0</v>
      </c>
      <c r="HZ107" s="216">
        <f t="shared" si="440"/>
        <v>0</v>
      </c>
      <c r="IA107" s="216">
        <f t="shared" si="440"/>
        <v>0</v>
      </c>
      <c r="IB107" s="216">
        <f t="shared" si="440"/>
        <v>0</v>
      </c>
      <c r="IC107" s="216">
        <f t="shared" si="440"/>
        <v>0</v>
      </c>
      <c r="ID107" s="216">
        <f t="shared" si="440"/>
        <v>0</v>
      </c>
      <c r="IE107" s="216">
        <f t="shared" si="440"/>
        <v>0</v>
      </c>
      <c r="IF107" s="216">
        <f t="shared" si="440"/>
        <v>0</v>
      </c>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EJ108" s="216">
        <f>IF(AND($F$112&gt;0,$F$113&gt;0),IF(AND(AM104&gt;$F$113),EJ104,0),"")</f>
        <v>0</v>
      </c>
      <c r="EK108" s="216">
        <f t="shared" ref="EK108:GV108" si="441">IF(AND($F$112&gt;0,$F$113&gt;0),IF(AND(AN104&gt;$F$113),EK104,0),"")</f>
        <v>0</v>
      </c>
      <c r="EL108" s="216">
        <f t="shared" si="441"/>
        <v>0</v>
      </c>
      <c r="EM108" s="216">
        <f t="shared" si="441"/>
        <v>0</v>
      </c>
      <c r="EN108" s="216">
        <f t="shared" si="441"/>
        <v>0</v>
      </c>
      <c r="EO108" s="216">
        <f t="shared" si="441"/>
        <v>0</v>
      </c>
      <c r="EP108" s="216">
        <f t="shared" si="441"/>
        <v>0</v>
      </c>
      <c r="EQ108" s="216">
        <f t="shared" si="441"/>
        <v>0</v>
      </c>
      <c r="ER108" s="216">
        <f t="shared" si="441"/>
        <v>0</v>
      </c>
      <c r="ES108" s="216">
        <f t="shared" si="441"/>
        <v>0</v>
      </c>
      <c r="ET108" s="216">
        <f t="shared" si="441"/>
        <v>0</v>
      </c>
      <c r="EU108" s="216">
        <f t="shared" si="441"/>
        <v>0</v>
      </c>
      <c r="EV108" s="216">
        <f t="shared" si="441"/>
        <v>0</v>
      </c>
      <c r="EW108" s="216">
        <f t="shared" si="441"/>
        <v>0</v>
      </c>
      <c r="EX108" s="216">
        <f t="shared" si="441"/>
        <v>0</v>
      </c>
      <c r="EY108" s="216">
        <f t="shared" si="441"/>
        <v>0</v>
      </c>
      <c r="EZ108" s="216">
        <f t="shared" si="441"/>
        <v>0</v>
      </c>
      <c r="FA108" s="216">
        <f t="shared" si="441"/>
        <v>0</v>
      </c>
      <c r="FB108" s="216">
        <f t="shared" si="441"/>
        <v>0</v>
      </c>
      <c r="FC108" s="216">
        <f t="shared" si="441"/>
        <v>0</v>
      </c>
      <c r="FD108" s="216">
        <f t="shared" si="441"/>
        <v>0</v>
      </c>
      <c r="FE108" s="216">
        <f t="shared" si="441"/>
        <v>0</v>
      </c>
      <c r="FF108" s="216">
        <f t="shared" si="441"/>
        <v>0</v>
      </c>
      <c r="FG108" s="216">
        <f t="shared" si="441"/>
        <v>0</v>
      </c>
      <c r="FH108" s="216">
        <f t="shared" si="441"/>
        <v>0</v>
      </c>
      <c r="FI108" s="216">
        <f t="shared" si="441"/>
        <v>0</v>
      </c>
      <c r="FJ108" s="216">
        <f t="shared" si="441"/>
        <v>0</v>
      </c>
      <c r="FK108" s="216">
        <f t="shared" si="441"/>
        <v>0</v>
      </c>
      <c r="FL108" s="216">
        <f t="shared" si="441"/>
        <v>0</v>
      </c>
      <c r="FM108" s="216">
        <f t="shared" si="441"/>
        <v>0</v>
      </c>
      <c r="FN108" s="216">
        <f t="shared" si="441"/>
        <v>0</v>
      </c>
      <c r="FO108" s="216">
        <f t="shared" si="441"/>
        <v>0</v>
      </c>
      <c r="FP108" s="216">
        <f t="shared" si="441"/>
        <v>0</v>
      </c>
      <c r="FQ108" s="216">
        <f t="shared" si="441"/>
        <v>0</v>
      </c>
      <c r="FR108" s="216">
        <f t="shared" si="441"/>
        <v>0</v>
      </c>
      <c r="FS108" s="216">
        <f t="shared" si="441"/>
        <v>0</v>
      </c>
      <c r="FT108" s="216">
        <f t="shared" si="441"/>
        <v>0</v>
      </c>
      <c r="FU108" s="216">
        <f t="shared" si="441"/>
        <v>0</v>
      </c>
      <c r="FV108" s="216">
        <f t="shared" si="441"/>
        <v>0</v>
      </c>
      <c r="FW108" s="216">
        <f t="shared" si="441"/>
        <v>0</v>
      </c>
      <c r="FX108" s="216">
        <f t="shared" si="441"/>
        <v>0</v>
      </c>
      <c r="FY108" s="216">
        <f t="shared" si="441"/>
        <v>0</v>
      </c>
      <c r="FZ108" s="216">
        <f t="shared" si="441"/>
        <v>0</v>
      </c>
      <c r="GA108" s="216">
        <f t="shared" si="441"/>
        <v>0</v>
      </c>
      <c r="GB108" s="216">
        <f t="shared" si="441"/>
        <v>0</v>
      </c>
      <c r="GC108" s="216">
        <f t="shared" si="441"/>
        <v>0</v>
      </c>
      <c r="GD108" s="216">
        <f t="shared" si="441"/>
        <v>0</v>
      </c>
      <c r="GE108" s="216">
        <f t="shared" si="441"/>
        <v>2.1027669827453784E-3</v>
      </c>
      <c r="GF108" s="216">
        <f t="shared" si="441"/>
        <v>2.11766108919012E-3</v>
      </c>
      <c r="GG108" s="216">
        <f t="shared" si="441"/>
        <v>2.1251476569942125E-3</v>
      </c>
      <c r="GH108" s="216">
        <f t="shared" si="441"/>
        <v>2.1251476569942112E-3</v>
      </c>
      <c r="GI108" s="216">
        <f t="shared" si="441"/>
        <v>2.1176610891901152E-3</v>
      </c>
      <c r="GJ108" s="216">
        <f t="shared" si="441"/>
        <v>2.1027669827453702E-3</v>
      </c>
      <c r="GK108" s="216">
        <f t="shared" si="441"/>
        <v>2.0806220072152456E-3</v>
      </c>
      <c r="GL108" s="216">
        <f t="shared" si="441"/>
        <v>2.0514577291301734E-3</v>
      </c>
      <c r="GM108" s="216">
        <f t="shared" si="441"/>
        <v>2.0155765811102661E-3</v>
      </c>
      <c r="GN108" s="216">
        <f t="shared" si="441"/>
        <v>1.9733466416244948E-3</v>
      </c>
      <c r="GO108" s="216">
        <f t="shared" si="441"/>
        <v>1.9251953513785296E-3</v>
      </c>
      <c r="GP108" s="216">
        <f t="shared" si="441"/>
        <v>1.8716023162816723E-3</v>
      </c>
      <c r="GQ108" s="216">
        <f t="shared" si="441"/>
        <v>1.8130913663160205E-3</v>
      </c>
      <c r="GR108" s="216">
        <f t="shared" si="441"/>
        <v>1.7502220538920075E-3</v>
      </c>
      <c r="GS108" s="216">
        <f t="shared" si="441"/>
        <v>1.6835807840941206E-3</v>
      </c>
      <c r="GT108" s="216">
        <f t="shared" si="441"/>
        <v>1.6137717724657122E-3</v>
      </c>
      <c r="GU108" s="216">
        <f t="shared" si="441"/>
        <v>1.5414080237157294E-3</v>
      </c>
      <c r="GV108" s="216">
        <f t="shared" si="441"/>
        <v>1.4671025172045226E-3</v>
      </c>
      <c r="GW108" s="216">
        <f t="shared" ref="GW108:IF108" si="442">IF(AND($F$112&gt;0,$F$113&gt;0),IF(AND(CZ104&gt;$F$113),GW104,0),"")</f>
        <v>1.3914597727048294E-3</v>
      </c>
      <c r="GX108" s="216">
        <f t="shared" si="442"/>
        <v>1.3150679533120342E-3</v>
      </c>
      <c r="GY108" s="216">
        <f t="shared" si="442"/>
        <v>1.23849164219186E-3</v>
      </c>
      <c r="GZ108" s="216">
        <f t="shared" si="442"/>
        <v>1.1622654068918609E-3</v>
      </c>
      <c r="HA108" s="216">
        <f t="shared" si="442"/>
        <v>1.0868882400505418E-3</v>
      </c>
      <c r="HB108" s="216">
        <f t="shared" si="442"/>
        <v>1.0128189393823958E-3</v>
      </c>
      <c r="HC108" s="216">
        <f t="shared" si="442"/>
        <v>9.4047246365497415E-4</v>
      </c>
      <c r="HD108" s="216">
        <f t="shared" si="442"/>
        <v>8.7021727581907825E-4</v>
      </c>
      <c r="HE108" s="216">
        <f t="shared" si="442"/>
        <v>8.023736602484206E-4</v>
      </c>
      <c r="HF108" s="216">
        <f t="shared" si="442"/>
        <v>7.3721297883994617E-4</v>
      </c>
      <c r="HG108" s="216">
        <f t="shared" si="442"/>
        <v>6.7495781105787484E-4</v>
      </c>
      <c r="HH108" s="216">
        <f t="shared" si="442"/>
        <v>6.157829062868155E-4</v>
      </c>
      <c r="HI108" s="216">
        <f t="shared" si="442"/>
        <v>5.5981686337502185E-4</v>
      </c>
      <c r="HJ108" s="216">
        <f t="shared" si="442"/>
        <v>5.0714444215009319E-4</v>
      </c>
      <c r="HK108" s="216">
        <f t="shared" si="442"/>
        <v>4.578094050020518E-4</v>
      </c>
      <c r="HL108" s="216">
        <f t="shared" si="442"/>
        <v>4.1181778326193348E-4</v>
      </c>
      <c r="HM108" s="216">
        <f t="shared" si="442"/>
        <v>3.6914146286361568E-4</v>
      </c>
      <c r="HN108" s="216">
        <f t="shared" si="442"/>
        <v>3.2972198638140288E-4</v>
      </c>
      <c r="HO108" s="216">
        <f t="shared" si="442"/>
        <v>2.9347447363603453E-4</v>
      </c>
      <c r="HP108" s="216">
        <f t="shared" si="442"/>
        <v>2.6029157025817565E-4</v>
      </c>
      <c r="HQ108" s="216">
        <f t="shared" si="442"/>
        <v>2.3004734246220173E-4</v>
      </c>
      <c r="HR108" s="216">
        <f t="shared" si="442"/>
        <v>2.0260104637419795E-4</v>
      </c>
      <c r="HS108" s="216">
        <f t="shared" si="442"/>
        <v>1.7780071114273824E-4</v>
      </c>
      <c r="HT108" s="216">
        <f t="shared" si="442"/>
        <v>1.5548648632661679E-4</v>
      </c>
      <c r="HU108" s="216">
        <f t="shared" si="442"/>
        <v>1.354937153216604E-4</v>
      </c>
      <c r="HV108" s="216">
        <f t="shared" si="442"/>
        <v>1.1765570752419984E-4</v>
      </c>
      <c r="HW108" s="216">
        <f t="shared" si="442"/>
        <v>1.0180619224770335E-4</v>
      </c>
      <c r="HX108" s="216">
        <f t="shared" si="442"/>
        <v>8.7781446882349368E-5</v>
      </c>
      <c r="HY108" s="216">
        <f t="shared" si="442"/>
        <v>7.5422100242316032E-5</v>
      </c>
      <c r="HZ108" s="216">
        <f t="shared" si="442"/>
        <v>6.4574619365114421E-5</v>
      </c>
      <c r="IA108" s="216">
        <f t="shared" si="442"/>
        <v>5.5092494146797063E-5</v>
      </c>
      <c r="IB108" s="216">
        <f t="shared" si="442"/>
        <v>4.6837139099576718E-5</v>
      </c>
      <c r="IC108" s="216">
        <f t="shared" si="442"/>
        <v>3.967853522953802E-5</v>
      </c>
      <c r="ID108" s="216">
        <f t="shared" si="442"/>
        <v>3.3495637612178927E-5</v>
      </c>
      <c r="IE108" s="216">
        <f t="shared" si="442"/>
        <v>2.8176575781045088E-5</v>
      </c>
      <c r="IF108" s="216">
        <f t="shared" si="442"/>
        <v>2.361867464911365E-5</v>
      </c>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EJ109" s="217">
        <f>MAX(EJ106:EJ108)</f>
        <v>2.8176575781047314E-5</v>
      </c>
      <c r="EK109" s="217">
        <f t="shared" ref="EK109:GV109" si="443">MAX(EK106:EK108)</f>
        <v>3.349563761218157E-5</v>
      </c>
      <c r="EL109" s="217">
        <f t="shared" si="443"/>
        <v>3.9678535229541055E-5</v>
      </c>
      <c r="EM109" s="217">
        <f t="shared" si="443"/>
        <v>4.6837139099580276E-5</v>
      </c>
      <c r="EN109" s="217">
        <f t="shared" si="443"/>
        <v>5.5092494146801108E-5</v>
      </c>
      <c r="EO109" s="217">
        <f t="shared" si="443"/>
        <v>6.4574619365119138E-5</v>
      </c>
      <c r="EP109" s="217">
        <f t="shared" si="443"/>
        <v>7.5422100242321331E-5</v>
      </c>
      <c r="EQ109" s="217">
        <f t="shared" si="443"/>
        <v>8.778144688235544E-5</v>
      </c>
      <c r="ER109" s="217">
        <f t="shared" si="443"/>
        <v>1.0180619224771019E-4</v>
      </c>
      <c r="ES109" s="217">
        <f t="shared" si="443"/>
        <v>1.1765570752420762E-4</v>
      </c>
      <c r="ET109" s="217">
        <f t="shared" si="443"/>
        <v>1.3549371532166904E-4</v>
      </c>
      <c r="EU109" s="217">
        <f t="shared" si="443"/>
        <v>1.554864863266266E-4</v>
      </c>
      <c r="EV109" s="217">
        <f t="shared" si="443"/>
        <v>1.77800711142749E-4</v>
      </c>
      <c r="EW109" s="217">
        <f t="shared" si="443"/>
        <v>2.026010463742096E-4</v>
      </c>
      <c r="EX109" s="217">
        <f t="shared" si="443"/>
        <v>2.3004734246221472E-4</v>
      </c>
      <c r="EY109" s="217">
        <f t="shared" si="443"/>
        <v>2.6029157025818985E-4</v>
      </c>
      <c r="EZ109" s="217">
        <f t="shared" si="443"/>
        <v>2.9347447363605009E-4</v>
      </c>
      <c r="FA109" s="217">
        <f t="shared" si="443"/>
        <v>3.2972198638141979E-4</v>
      </c>
      <c r="FB109" s="217">
        <f t="shared" si="443"/>
        <v>3.69141462863634E-4</v>
      </c>
      <c r="FC109" s="217">
        <f t="shared" si="443"/>
        <v>4.1181778326195348E-4</v>
      </c>
      <c r="FD109" s="217">
        <f t="shared" si="443"/>
        <v>4.5780940500207327E-4</v>
      </c>
      <c r="FE109" s="217">
        <f t="shared" si="443"/>
        <v>5.0714444215011595E-4</v>
      </c>
      <c r="FF109" s="217">
        <f t="shared" si="443"/>
        <v>5.5981686337504624E-4</v>
      </c>
      <c r="FG109" s="217">
        <f t="shared" si="443"/>
        <v>6.157829062868413E-4</v>
      </c>
      <c r="FH109" s="217">
        <f t="shared" si="443"/>
        <v>6.7495781105790206E-4</v>
      </c>
      <c r="FI109" s="217">
        <f t="shared" si="443"/>
        <v>7.3721297883997468E-4</v>
      </c>
      <c r="FJ109" s="217">
        <f t="shared" si="443"/>
        <v>8.0237366024845053E-4</v>
      </c>
      <c r="FK109" s="217">
        <f t="shared" si="443"/>
        <v>8.7021727581910926E-4</v>
      </c>
      <c r="FL109" s="217">
        <f t="shared" si="443"/>
        <v>9.4047246365500613E-4</v>
      </c>
      <c r="FM109" s="217">
        <f t="shared" si="443"/>
        <v>1.0128189393824286E-3</v>
      </c>
      <c r="FN109" s="217">
        <f t="shared" si="443"/>
        <v>1.0868882400505754E-3</v>
      </c>
      <c r="FO109" s="217">
        <f t="shared" si="443"/>
        <v>1.162265406891895E-3</v>
      </c>
      <c r="FP109" s="217">
        <f t="shared" si="443"/>
        <v>1.2384916421918947E-3</v>
      </c>
      <c r="FQ109" s="217">
        <f t="shared" si="443"/>
        <v>1.3150679533120685E-3</v>
      </c>
      <c r="FR109" s="217">
        <f t="shared" si="443"/>
        <v>1.3914597727048637E-3</v>
      </c>
      <c r="FS109" s="217">
        <f t="shared" si="443"/>
        <v>1.4671025172045564E-3</v>
      </c>
      <c r="FT109" s="217">
        <f t="shared" si="443"/>
        <v>1.5414080237157624E-3</v>
      </c>
      <c r="FU109" s="217">
        <f t="shared" si="443"/>
        <v>1.6137717724657441E-3</v>
      </c>
      <c r="FV109" s="217">
        <f t="shared" si="443"/>
        <v>1.6835807840941514E-3</v>
      </c>
      <c r="FW109" s="217">
        <f t="shared" si="443"/>
        <v>1.7502220538920365E-3</v>
      </c>
      <c r="FX109" s="217">
        <f t="shared" si="443"/>
        <v>1.8130913663160476E-3</v>
      </c>
      <c r="FY109" s="217">
        <f t="shared" si="443"/>
        <v>1.8716023162816977E-3</v>
      </c>
      <c r="FZ109" s="217">
        <f t="shared" si="443"/>
        <v>1.9251953513785523E-3</v>
      </c>
      <c r="GA109" s="217">
        <f t="shared" si="443"/>
        <v>1.9733466416245152E-3</v>
      </c>
      <c r="GB109" s="217">
        <f t="shared" si="443"/>
        <v>2.0155765811102834E-3</v>
      </c>
      <c r="GC109" s="217">
        <f t="shared" si="443"/>
        <v>2.0514577291301881E-3</v>
      </c>
      <c r="GD109" s="217">
        <f t="shared" si="443"/>
        <v>2.0806220072152569E-3</v>
      </c>
      <c r="GE109" s="217">
        <f t="shared" si="443"/>
        <v>2.1027669827453784E-3</v>
      </c>
      <c r="GF109" s="217">
        <f t="shared" si="443"/>
        <v>2.11766108919012E-3</v>
      </c>
      <c r="GG109" s="217">
        <f t="shared" si="443"/>
        <v>2.1251476569942125E-3</v>
      </c>
      <c r="GH109" s="217">
        <f t="shared" si="443"/>
        <v>2.1251476569942112E-3</v>
      </c>
      <c r="GI109" s="217">
        <f t="shared" si="443"/>
        <v>2.1176610891901152E-3</v>
      </c>
      <c r="GJ109" s="217">
        <f t="shared" si="443"/>
        <v>2.1027669827453702E-3</v>
      </c>
      <c r="GK109" s="217">
        <f t="shared" si="443"/>
        <v>2.0806220072152456E-3</v>
      </c>
      <c r="GL109" s="217">
        <f t="shared" si="443"/>
        <v>2.0514577291301734E-3</v>
      </c>
      <c r="GM109" s="217">
        <f t="shared" si="443"/>
        <v>2.0155765811102661E-3</v>
      </c>
      <c r="GN109" s="217">
        <f t="shared" si="443"/>
        <v>1.9733466416244948E-3</v>
      </c>
      <c r="GO109" s="217">
        <f t="shared" si="443"/>
        <v>1.9251953513785296E-3</v>
      </c>
      <c r="GP109" s="217">
        <f t="shared" si="443"/>
        <v>1.8716023162816723E-3</v>
      </c>
      <c r="GQ109" s="217">
        <f t="shared" si="443"/>
        <v>1.8130913663160205E-3</v>
      </c>
      <c r="GR109" s="217">
        <f t="shared" si="443"/>
        <v>1.7502220538920075E-3</v>
      </c>
      <c r="GS109" s="217">
        <f t="shared" si="443"/>
        <v>1.6835807840941206E-3</v>
      </c>
      <c r="GT109" s="217">
        <f t="shared" si="443"/>
        <v>1.6137717724657122E-3</v>
      </c>
      <c r="GU109" s="217">
        <f t="shared" si="443"/>
        <v>1.5414080237157294E-3</v>
      </c>
      <c r="GV109" s="217">
        <f t="shared" si="443"/>
        <v>1.4671025172045226E-3</v>
      </c>
      <c r="GW109" s="217">
        <f t="shared" ref="GW109:IF109" si="444">MAX(GW106:GW108)</f>
        <v>1.3914597727048294E-3</v>
      </c>
      <c r="GX109" s="217">
        <f t="shared" si="444"/>
        <v>1.3150679533120342E-3</v>
      </c>
      <c r="GY109" s="217">
        <f t="shared" si="444"/>
        <v>1.23849164219186E-3</v>
      </c>
      <c r="GZ109" s="217">
        <f t="shared" si="444"/>
        <v>1.1622654068918609E-3</v>
      </c>
      <c r="HA109" s="217">
        <f t="shared" si="444"/>
        <v>1.0868882400505418E-3</v>
      </c>
      <c r="HB109" s="217">
        <f t="shared" si="444"/>
        <v>1.0128189393823958E-3</v>
      </c>
      <c r="HC109" s="217">
        <f t="shared" si="444"/>
        <v>9.4047246365497415E-4</v>
      </c>
      <c r="HD109" s="217">
        <f t="shared" si="444"/>
        <v>8.7021727581907825E-4</v>
      </c>
      <c r="HE109" s="217">
        <f t="shared" si="444"/>
        <v>8.023736602484206E-4</v>
      </c>
      <c r="HF109" s="217">
        <f t="shared" si="444"/>
        <v>7.3721297883994617E-4</v>
      </c>
      <c r="HG109" s="217">
        <f t="shared" si="444"/>
        <v>6.7495781105787484E-4</v>
      </c>
      <c r="HH109" s="217">
        <f t="shared" si="444"/>
        <v>6.157829062868155E-4</v>
      </c>
      <c r="HI109" s="217">
        <f t="shared" si="444"/>
        <v>5.5981686337502185E-4</v>
      </c>
      <c r="HJ109" s="217">
        <f t="shared" si="444"/>
        <v>5.0714444215009319E-4</v>
      </c>
      <c r="HK109" s="217">
        <f t="shared" si="444"/>
        <v>4.578094050020518E-4</v>
      </c>
      <c r="HL109" s="217">
        <f t="shared" si="444"/>
        <v>4.1181778326193348E-4</v>
      </c>
      <c r="HM109" s="217">
        <f t="shared" si="444"/>
        <v>3.6914146286361568E-4</v>
      </c>
      <c r="HN109" s="217">
        <f t="shared" si="444"/>
        <v>3.2972198638140288E-4</v>
      </c>
      <c r="HO109" s="217">
        <f t="shared" si="444"/>
        <v>2.9347447363603453E-4</v>
      </c>
      <c r="HP109" s="217">
        <f t="shared" si="444"/>
        <v>2.6029157025817565E-4</v>
      </c>
      <c r="HQ109" s="217">
        <f t="shared" si="444"/>
        <v>2.3004734246220173E-4</v>
      </c>
      <c r="HR109" s="217">
        <f t="shared" si="444"/>
        <v>2.0260104637419795E-4</v>
      </c>
      <c r="HS109" s="217">
        <f t="shared" si="444"/>
        <v>1.7780071114273824E-4</v>
      </c>
      <c r="HT109" s="217">
        <f t="shared" si="444"/>
        <v>1.5548648632661679E-4</v>
      </c>
      <c r="HU109" s="217">
        <f t="shared" si="444"/>
        <v>1.354937153216604E-4</v>
      </c>
      <c r="HV109" s="217">
        <f t="shared" si="444"/>
        <v>1.1765570752419984E-4</v>
      </c>
      <c r="HW109" s="217">
        <f t="shared" si="444"/>
        <v>1.0180619224770335E-4</v>
      </c>
      <c r="HX109" s="217">
        <f t="shared" si="444"/>
        <v>8.7781446882349368E-5</v>
      </c>
      <c r="HY109" s="217">
        <f t="shared" si="444"/>
        <v>7.5422100242316032E-5</v>
      </c>
      <c r="HZ109" s="217">
        <f t="shared" si="444"/>
        <v>6.4574619365114421E-5</v>
      </c>
      <c r="IA109" s="217">
        <f t="shared" si="444"/>
        <v>5.5092494146797063E-5</v>
      </c>
      <c r="IB109" s="217">
        <f t="shared" si="444"/>
        <v>4.6837139099576718E-5</v>
      </c>
      <c r="IC109" s="217">
        <f t="shared" si="444"/>
        <v>3.967853522953802E-5</v>
      </c>
      <c r="ID109" s="217">
        <f t="shared" si="444"/>
        <v>3.3495637612178927E-5</v>
      </c>
      <c r="IE109" s="217">
        <f t="shared" si="444"/>
        <v>2.8176575781045088E-5</v>
      </c>
      <c r="IF109" s="217">
        <f t="shared" si="444"/>
        <v>2.361867464911365E-5</v>
      </c>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5">
      <c r="A140" s="18"/>
      <c r="B140" s="92" t="s">
        <v>16</v>
      </c>
      <c r="C140" s="29"/>
      <c r="D140" s="29"/>
      <c r="E140" s="29"/>
      <c r="F140" s="29"/>
      <c r="G140" s="29"/>
      <c r="H140" s="29"/>
      <c r="I140" s="29"/>
      <c r="J140" s="29"/>
      <c r="K140" s="30"/>
      <c r="L140" s="29"/>
      <c r="M140" s="29"/>
      <c r="N140" s="29"/>
      <c r="O140" s="29"/>
      <c r="P140" s="30"/>
      <c r="Q140" s="29"/>
      <c r="R140" s="29"/>
      <c r="S140" s="29"/>
      <c r="T140" s="29"/>
      <c r="U140" s="29"/>
      <c r="V140" s="29"/>
      <c r="W140" s="29"/>
      <c r="X140" s="29"/>
      <c r="Y140" s="44"/>
      <c r="Z140" s="44"/>
      <c r="AA140" s="48"/>
      <c r="AB140" s="29"/>
      <c r="AC140" s="29"/>
      <c r="AD140" s="29"/>
      <c r="AE140" s="29"/>
      <c r="AF140" s="29"/>
      <c r="AG140" s="29"/>
      <c r="AH140" s="29"/>
      <c r="AI140" s="29"/>
      <c r="AJ140" s="31"/>
      <c r="AK140" s="17"/>
      <c r="AL140" s="17"/>
      <c r="AM140" s="17"/>
    </row>
    <row r="141" spans="1:39" x14ac:dyDescent="0.25">
      <c r="A141" s="18"/>
      <c r="B141" s="93" t="s">
        <v>74</v>
      </c>
      <c r="C141" s="32"/>
      <c r="D141" s="32"/>
      <c r="E141" s="32"/>
      <c r="F141" s="32"/>
      <c r="G141" s="32"/>
      <c r="H141" s="32"/>
      <c r="I141" s="32"/>
      <c r="J141" s="32"/>
      <c r="K141" s="33"/>
      <c r="L141" s="32"/>
      <c r="M141" s="32"/>
      <c r="N141" s="32"/>
      <c r="O141" s="32"/>
      <c r="P141" s="33"/>
      <c r="Q141" s="32"/>
      <c r="R141" s="32"/>
      <c r="S141" s="32"/>
      <c r="T141" s="32"/>
      <c r="U141" s="32"/>
      <c r="V141" s="32"/>
      <c r="W141" s="32"/>
      <c r="X141" s="32"/>
      <c r="Y141" s="45"/>
      <c r="Z141" s="45"/>
      <c r="AA141" s="49"/>
      <c r="AB141" s="32"/>
      <c r="AC141" s="32"/>
      <c r="AD141" s="32"/>
      <c r="AE141" s="32"/>
      <c r="AF141" s="32"/>
      <c r="AG141" s="32"/>
      <c r="AH141" s="32"/>
      <c r="AI141" s="32"/>
      <c r="AJ141" s="34"/>
      <c r="AK141" s="17"/>
      <c r="AL141" s="17"/>
      <c r="AM141" s="17"/>
    </row>
    <row r="142" spans="1:39" x14ac:dyDescent="0.25">
      <c r="A142" s="18"/>
      <c r="B142" s="93" t="s">
        <v>86</v>
      </c>
      <c r="C142" s="32"/>
      <c r="D142" s="32"/>
      <c r="E142" s="32"/>
      <c r="F142" s="32"/>
      <c r="G142" s="32"/>
      <c r="H142" s="32"/>
      <c r="I142" s="32"/>
      <c r="J142" s="32"/>
      <c r="K142" s="33"/>
      <c r="L142" s="32"/>
      <c r="M142" s="32"/>
      <c r="N142" s="32"/>
      <c r="O142" s="32"/>
      <c r="P142" s="33"/>
      <c r="Q142" s="32"/>
      <c r="R142" s="32"/>
      <c r="S142" s="32"/>
      <c r="T142" s="32"/>
      <c r="U142" s="32"/>
      <c r="V142" s="32"/>
      <c r="W142" s="32"/>
      <c r="X142" s="32"/>
      <c r="Y142" s="45"/>
      <c r="Z142" s="45"/>
      <c r="AA142" s="49"/>
      <c r="AB142" s="32"/>
      <c r="AC142" s="32"/>
      <c r="AD142" s="32"/>
      <c r="AE142" s="32"/>
      <c r="AF142" s="32"/>
      <c r="AG142" s="32"/>
      <c r="AH142" s="32"/>
      <c r="AI142" s="32"/>
      <c r="AJ142" s="34"/>
      <c r="AK142" s="17"/>
      <c r="AL142" s="17"/>
      <c r="AM142" s="17"/>
    </row>
    <row r="143" spans="1:39" x14ac:dyDescent="0.25">
      <c r="A143" s="18"/>
      <c r="B143" s="93" t="s">
        <v>75</v>
      </c>
      <c r="C143" s="32"/>
      <c r="D143" s="32"/>
      <c r="E143" s="32"/>
      <c r="F143" s="32"/>
      <c r="G143" s="32"/>
      <c r="H143" s="32"/>
      <c r="I143" s="32"/>
      <c r="J143" s="32"/>
      <c r="K143" s="33"/>
      <c r="L143" s="32"/>
      <c r="M143" s="32"/>
      <c r="N143" s="32"/>
      <c r="O143" s="32"/>
      <c r="P143" s="33"/>
      <c r="Q143" s="32"/>
      <c r="R143" s="32"/>
      <c r="S143" s="32"/>
      <c r="T143" s="32"/>
      <c r="U143" s="32"/>
      <c r="V143" s="32"/>
      <c r="W143" s="32"/>
      <c r="X143" s="32"/>
      <c r="Y143" s="45"/>
      <c r="Z143" s="45"/>
      <c r="AA143" s="49"/>
      <c r="AB143" s="32"/>
      <c r="AC143" s="32"/>
      <c r="AD143" s="32"/>
      <c r="AE143" s="32"/>
      <c r="AF143" s="32"/>
      <c r="AG143" s="32"/>
      <c r="AH143" s="32"/>
      <c r="AI143" s="32"/>
      <c r="AJ143" s="34"/>
      <c r="AK143" s="17"/>
      <c r="AL143" s="17"/>
      <c r="AM143" s="17"/>
    </row>
    <row r="144" spans="1:39" x14ac:dyDescent="0.25">
      <c r="A144" s="18"/>
      <c r="B144" s="93"/>
      <c r="C144" s="32"/>
      <c r="D144" s="32"/>
      <c r="E144" s="32"/>
      <c r="F144" s="32"/>
      <c r="G144" s="32"/>
      <c r="H144" s="32"/>
      <c r="I144" s="32"/>
      <c r="J144" s="32"/>
      <c r="K144" s="33"/>
      <c r="L144" s="32"/>
      <c r="M144" s="32"/>
      <c r="N144" s="32"/>
      <c r="O144" s="32"/>
      <c r="P144" s="33"/>
      <c r="Q144" s="32"/>
      <c r="R144" s="32"/>
      <c r="S144" s="32"/>
      <c r="T144" s="32"/>
      <c r="U144" s="32"/>
      <c r="V144" s="32"/>
      <c r="W144" s="32"/>
      <c r="X144" s="32"/>
      <c r="Y144" s="45"/>
      <c r="Z144" s="45"/>
      <c r="AA144" s="49"/>
      <c r="AB144" s="32"/>
      <c r="AC144" s="32"/>
      <c r="AD144" s="32"/>
      <c r="AE144" s="32"/>
      <c r="AF144" s="32"/>
      <c r="AG144" s="32"/>
      <c r="AH144" s="32"/>
      <c r="AI144" s="32"/>
      <c r="AJ144" s="34"/>
      <c r="AK144" s="17"/>
      <c r="AL144" s="17"/>
      <c r="AM144" s="17"/>
    </row>
    <row r="145" spans="1:39" x14ac:dyDescent="0.25">
      <c r="A145" s="18"/>
      <c r="B145" s="94" t="s">
        <v>17</v>
      </c>
      <c r="C145" s="32"/>
      <c r="D145" s="32"/>
      <c r="E145" s="32"/>
      <c r="F145" s="32"/>
      <c r="G145" s="32"/>
      <c r="H145" s="32"/>
      <c r="I145" s="32"/>
      <c r="J145" s="32"/>
      <c r="K145" s="33"/>
      <c r="L145" s="32"/>
      <c r="M145" s="32"/>
      <c r="N145" s="32"/>
      <c r="O145" s="32"/>
      <c r="P145" s="33"/>
      <c r="Q145" s="32"/>
      <c r="R145" s="32"/>
      <c r="S145" s="32"/>
      <c r="T145" s="32"/>
      <c r="U145" s="32"/>
      <c r="V145" s="32"/>
      <c r="W145" s="32"/>
      <c r="X145" s="32"/>
      <c r="Y145" s="45"/>
      <c r="Z145" s="45"/>
      <c r="AA145" s="49"/>
      <c r="AB145" s="32"/>
      <c r="AC145" s="32"/>
      <c r="AD145" s="32"/>
      <c r="AE145" s="32"/>
      <c r="AF145" s="32"/>
      <c r="AG145" s="32"/>
      <c r="AH145" s="32"/>
      <c r="AI145" s="32"/>
      <c r="AJ145" s="34"/>
      <c r="AK145" s="17"/>
      <c r="AL145" s="17"/>
      <c r="AM145" s="17"/>
    </row>
    <row r="146" spans="1:39" x14ac:dyDescent="0.25">
      <c r="A146" s="18"/>
      <c r="B146" s="93" t="s">
        <v>76</v>
      </c>
      <c r="C146" s="32"/>
      <c r="D146" s="32"/>
      <c r="E146" s="32"/>
      <c r="F146" s="32"/>
      <c r="G146" s="32"/>
      <c r="H146" s="32"/>
      <c r="I146" s="32"/>
      <c r="J146" s="32"/>
      <c r="K146" s="33"/>
      <c r="L146" s="32"/>
      <c r="M146" s="32"/>
      <c r="N146" s="32"/>
      <c r="O146" s="32"/>
      <c r="P146" s="33"/>
      <c r="Q146" s="32"/>
      <c r="R146" s="32"/>
      <c r="S146" s="32"/>
      <c r="T146" s="32"/>
      <c r="U146" s="32"/>
      <c r="V146" s="32"/>
      <c r="W146" s="32"/>
      <c r="X146" s="32"/>
      <c r="Y146" s="45"/>
      <c r="Z146" s="45"/>
      <c r="AA146" s="49"/>
      <c r="AB146" s="32"/>
      <c r="AC146" s="32"/>
      <c r="AD146" s="32"/>
      <c r="AE146" s="32"/>
      <c r="AF146" s="32"/>
      <c r="AG146" s="32"/>
      <c r="AH146" s="32"/>
      <c r="AI146" s="32"/>
      <c r="AJ146" s="34"/>
      <c r="AK146" s="17"/>
      <c r="AL146" s="17"/>
      <c r="AM146" s="17"/>
    </row>
    <row r="147" spans="1:39" x14ac:dyDescent="0.25">
      <c r="A147" s="18"/>
      <c r="B147" s="95"/>
      <c r="C147" s="35"/>
      <c r="D147" s="35"/>
      <c r="E147" s="35"/>
      <c r="F147" s="35"/>
      <c r="G147" s="35"/>
      <c r="H147" s="35"/>
      <c r="I147" s="35"/>
      <c r="J147" s="35"/>
      <c r="K147" s="36"/>
      <c r="L147" s="35"/>
      <c r="M147" s="35"/>
      <c r="N147" s="35"/>
      <c r="O147" s="35"/>
      <c r="P147" s="36"/>
      <c r="Q147" s="35"/>
      <c r="R147" s="35"/>
      <c r="S147" s="35"/>
      <c r="T147" s="35"/>
      <c r="U147" s="35"/>
      <c r="V147" s="35"/>
      <c r="W147" s="35"/>
      <c r="X147" s="35"/>
      <c r="Y147" s="46"/>
      <c r="Z147" s="46"/>
      <c r="AA147" s="50"/>
      <c r="AB147" s="35"/>
      <c r="AC147" s="35"/>
      <c r="AD147" s="35"/>
      <c r="AE147" s="35"/>
      <c r="AF147" s="35"/>
      <c r="AG147" s="35"/>
      <c r="AH147" s="35"/>
      <c r="AI147" s="35"/>
      <c r="AJ147" s="37"/>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17"/>
      <c r="Y148" s="43"/>
      <c r="Z148" s="43"/>
      <c r="AA148" s="47"/>
      <c r="AB148" s="17"/>
      <c r="AC148" s="17"/>
      <c r="AD148" s="17"/>
      <c r="AE148" s="17"/>
      <c r="AF148" s="17"/>
      <c r="AG148" s="17"/>
      <c r="AH148" s="17"/>
      <c r="AI148" s="17"/>
      <c r="AJ148" s="17"/>
      <c r="AK148" s="17"/>
      <c r="AL148" s="17"/>
      <c r="AM148" s="17"/>
    </row>
    <row r="149" spans="1:39" x14ac:dyDescent="0.25">
      <c r="A149" s="17"/>
      <c r="B149" s="38" t="str">
        <f>CONCATENATE("Version ",'Change Log'!$B$2," – © 2015-",YEAR('Change Log'!$A$2),", William W. Davis, MSPM, PMP")</f>
        <v>Version 2.0g – © 2015-2019, William W. Davis, MSPM, PMP</v>
      </c>
      <c r="C149" s="17"/>
      <c r="D149" s="38"/>
      <c r="E149" s="17"/>
      <c r="F149" s="17"/>
      <c r="G149" s="17"/>
      <c r="H149" s="17"/>
      <c r="I149" s="17"/>
      <c r="J149" s="17"/>
      <c r="K149" s="18"/>
      <c r="L149" s="17"/>
      <c r="M149" s="17"/>
      <c r="N149" s="17"/>
      <c r="O149" s="17"/>
      <c r="P149" s="18"/>
      <c r="Q149" s="17"/>
      <c r="R149" s="17"/>
      <c r="S149" s="17"/>
      <c r="T149" s="17"/>
      <c r="U149" s="17"/>
      <c r="V149" s="17"/>
      <c r="W149" s="17"/>
      <c r="X149" s="17"/>
      <c r="Y149" s="43"/>
      <c r="Z149" s="43"/>
      <c r="AA149" s="47"/>
      <c r="AB149" s="17"/>
      <c r="AC149" s="17"/>
      <c r="AD149" s="17"/>
      <c r="AE149" s="17"/>
      <c r="AF149" s="17"/>
      <c r="AG149" s="17"/>
      <c r="AH149" s="17"/>
      <c r="AI149" s="17"/>
      <c r="AJ149" s="17"/>
      <c r="AK149" s="17"/>
      <c r="AL149" s="17"/>
      <c r="AM149" s="17"/>
    </row>
    <row r="150" spans="1:39" x14ac:dyDescent="0.25">
      <c r="A150" s="17"/>
      <c r="B150" s="221" t="s">
        <v>140</v>
      </c>
      <c r="C150" s="221"/>
      <c r="D150" s="221"/>
      <c r="E150" s="221"/>
      <c r="F150" s="221"/>
      <c r="G150" s="221"/>
      <c r="H150" s="221"/>
      <c r="I150" s="221"/>
      <c r="J150" s="221"/>
      <c r="K150" s="221"/>
      <c r="L150" s="221"/>
      <c r="M150" s="60"/>
      <c r="N150" s="60"/>
      <c r="O150" s="60"/>
      <c r="P150" s="18"/>
      <c r="Q150" s="17"/>
      <c r="R150" s="17"/>
      <c r="S150" s="17"/>
      <c r="T150" s="17"/>
      <c r="U150" s="17"/>
      <c r="V150" s="17"/>
      <c r="W150" s="17"/>
      <c r="X150" s="17"/>
      <c r="Y150" s="43"/>
      <c r="Z150" s="43"/>
      <c r="AA150" s="47"/>
      <c r="AB150" s="17"/>
      <c r="AC150" s="17"/>
      <c r="AD150" s="17"/>
      <c r="AE150" s="17"/>
      <c r="AF150" s="17"/>
      <c r="AG150" s="17"/>
      <c r="AH150" s="17"/>
      <c r="AI150" s="17"/>
      <c r="AJ150" s="17"/>
      <c r="AK150" s="17"/>
      <c r="AL150" s="17"/>
      <c r="AM150" s="17"/>
    </row>
    <row r="151" spans="1:39" x14ac:dyDescent="0.25">
      <c r="A151" s="17"/>
      <c r="B151" s="221" t="s">
        <v>139</v>
      </c>
      <c r="C151" s="221"/>
      <c r="D151" s="221"/>
      <c r="E151" s="221"/>
      <c r="F151" s="221"/>
      <c r="G151" s="221"/>
      <c r="H151" s="221"/>
      <c r="I151" s="221"/>
      <c r="J151" s="221"/>
      <c r="K151" s="221"/>
      <c r="L151" s="221"/>
      <c r="M151" s="60"/>
      <c r="N151" s="60"/>
      <c r="O151" s="60"/>
      <c r="P151" s="18"/>
      <c r="Q151" s="17"/>
      <c r="R151" s="17"/>
      <c r="S151" s="17"/>
      <c r="T151" s="17"/>
      <c r="U151" s="17"/>
      <c r="V151" s="17"/>
      <c r="W151" s="17"/>
      <c r="X151" s="17"/>
      <c r="Y151" s="43"/>
      <c r="Z151" s="43"/>
      <c r="AA151" s="47"/>
      <c r="AB151" s="17"/>
      <c r="AC151" s="17"/>
      <c r="AD151" s="17"/>
      <c r="AE151" s="17"/>
      <c r="AF151" s="17"/>
      <c r="AG151" s="17"/>
      <c r="AH151" s="17"/>
      <c r="AI151" s="17"/>
      <c r="AJ151" s="17"/>
      <c r="AK151" s="17"/>
      <c r="AL151" s="17"/>
      <c r="AM151" s="17"/>
    </row>
    <row r="152" spans="1:39" x14ac:dyDescent="0.25">
      <c r="A152" s="17"/>
      <c r="B152" s="221" t="s">
        <v>94</v>
      </c>
      <c r="C152" s="221"/>
      <c r="D152" s="221"/>
      <c r="E152" s="221"/>
      <c r="F152" s="221"/>
      <c r="G152" s="221"/>
      <c r="H152" s="221"/>
      <c r="I152" s="221"/>
      <c r="J152" s="221"/>
      <c r="K152" s="221"/>
      <c r="L152" s="221"/>
      <c r="M152" s="60"/>
      <c r="N152" s="60"/>
      <c r="O152" s="60"/>
      <c r="P152" s="18"/>
      <c r="Q152" s="17"/>
      <c r="R152" s="17"/>
      <c r="S152" s="17"/>
      <c r="T152" s="17"/>
      <c r="U152" s="17"/>
      <c r="V152" s="17"/>
      <c r="W152" s="17"/>
      <c r="X152" s="17"/>
      <c r="Y152" s="43"/>
      <c r="Z152" s="43"/>
      <c r="AA152" s="47"/>
      <c r="AB152" s="17"/>
      <c r="AC152" s="17"/>
      <c r="AD152" s="17"/>
      <c r="AE152" s="17"/>
      <c r="AF152" s="17"/>
      <c r="AG152" s="17"/>
      <c r="AH152" s="17"/>
      <c r="AI152" s="17"/>
      <c r="AJ152" s="17"/>
      <c r="AK152" s="17"/>
      <c r="AL152" s="17"/>
      <c r="AM152" s="17"/>
    </row>
    <row r="153" spans="1:39" x14ac:dyDescent="0.25">
      <c r="A153" s="17"/>
      <c r="B153" s="221" t="s">
        <v>152</v>
      </c>
      <c r="C153" s="221"/>
      <c r="D153" s="221"/>
      <c r="E153" s="221"/>
      <c r="F153" s="221"/>
      <c r="G153" s="221"/>
      <c r="H153" s="221"/>
      <c r="I153" s="221"/>
      <c r="J153" s="221"/>
      <c r="K153" s="221"/>
      <c r="L153" s="221"/>
      <c r="M153" s="60"/>
      <c r="N153" s="60"/>
      <c r="O153" s="60"/>
      <c r="P153" s="18"/>
      <c r="Q153" s="17"/>
      <c r="R153" s="17"/>
      <c r="S153" s="17"/>
      <c r="T153" s="17"/>
      <c r="U153" s="17"/>
      <c r="V153" s="17"/>
      <c r="W153" s="17"/>
      <c r="X153" s="17"/>
      <c r="Y153" s="43"/>
      <c r="Z153" s="43"/>
      <c r="AA153" s="47"/>
      <c r="AB153" s="17"/>
      <c r="AC153" s="17"/>
      <c r="AD153" s="17"/>
      <c r="AE153" s="17"/>
      <c r="AF153" s="17"/>
      <c r="AG153" s="17"/>
      <c r="AH153" s="17"/>
      <c r="AI153" s="17"/>
      <c r="AJ153" s="17"/>
      <c r="AK153" s="17"/>
      <c r="AL153" s="17"/>
      <c r="AM153" s="17"/>
    </row>
    <row r="154" spans="1:39" x14ac:dyDescent="0.25">
      <c r="A154" s="17"/>
      <c r="B154" s="221" t="s">
        <v>95</v>
      </c>
      <c r="C154" s="221"/>
      <c r="D154" s="221"/>
      <c r="E154" s="221"/>
      <c r="F154" s="221"/>
      <c r="G154" s="221"/>
      <c r="H154" s="221"/>
      <c r="I154" s="221"/>
      <c r="J154" s="221"/>
      <c r="K154" s="221"/>
      <c r="L154" s="221"/>
      <c r="M154" s="60"/>
      <c r="N154" s="60"/>
      <c r="O154" s="60"/>
      <c r="P154" s="18"/>
      <c r="Q154" s="17"/>
      <c r="R154" s="17"/>
      <c r="S154" s="17"/>
      <c r="T154" s="17"/>
      <c r="U154" s="17"/>
      <c r="V154" s="17"/>
      <c r="W154" s="17"/>
      <c r="X154" s="17"/>
      <c r="Y154" s="43"/>
      <c r="Z154" s="43"/>
      <c r="AA154" s="47"/>
      <c r="AB154" s="17"/>
      <c r="AC154" s="17"/>
      <c r="AD154" s="17"/>
      <c r="AE154" s="17"/>
      <c r="AF154" s="17"/>
      <c r="AG154" s="17"/>
      <c r="AH154" s="17"/>
      <c r="AI154" s="17"/>
      <c r="AJ154" s="17"/>
      <c r="AK154" s="17"/>
      <c r="AL154" s="17"/>
      <c r="AM154" s="17"/>
    </row>
    <row r="155" spans="1:39" x14ac:dyDescent="0.2">
      <c r="A155" s="17"/>
      <c r="B155" s="149" t="s">
        <v>92</v>
      </c>
      <c r="C155" s="17"/>
      <c r="D155" s="61"/>
      <c r="E155" s="17"/>
      <c r="F155" s="17"/>
      <c r="G155" s="17"/>
      <c r="H155" s="17"/>
      <c r="I155" s="17"/>
      <c r="J155" s="17"/>
      <c r="K155" s="18"/>
      <c r="L155" s="17"/>
      <c r="M155" s="17"/>
      <c r="N155" s="17"/>
      <c r="O155" s="17"/>
      <c r="P155" s="18"/>
      <c r="Q155" s="17"/>
      <c r="R155" s="17"/>
      <c r="S155" s="17"/>
      <c r="T155" s="17"/>
      <c r="U155" s="17"/>
      <c r="V155" s="17"/>
      <c r="W155" s="17"/>
      <c r="X155" s="17"/>
      <c r="Y155" s="43"/>
      <c r="Z155" s="43"/>
      <c r="AA155" s="47"/>
      <c r="AB155" s="17"/>
      <c r="AC155" s="17"/>
      <c r="AD155" s="17"/>
      <c r="AE155" s="17"/>
      <c r="AF155" s="17"/>
      <c r="AG155" s="17"/>
      <c r="AH155" s="17"/>
      <c r="AI155" s="17"/>
      <c r="AJ155" s="17"/>
      <c r="AK155" s="17"/>
      <c r="AL155" s="17"/>
      <c r="AM155" s="17"/>
    </row>
    <row r="156" spans="1:39" x14ac:dyDescent="0.2">
      <c r="A156" s="17"/>
      <c r="B156" s="149" t="s">
        <v>91</v>
      </c>
      <c r="C156" s="17"/>
      <c r="D156" s="61"/>
      <c r="E156" s="17"/>
      <c r="F156" s="17"/>
      <c r="G156" s="17"/>
      <c r="H156" s="17"/>
      <c r="I156" s="17"/>
      <c r="J156" s="17"/>
      <c r="K156" s="18"/>
      <c r="L156" s="17"/>
      <c r="M156" s="17"/>
      <c r="N156" s="17"/>
      <c r="O156" s="17"/>
      <c r="P156" s="18"/>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spans="1:39" x14ac:dyDescent="0.2">
      <c r="A157" s="17"/>
      <c r="B157" s="149" t="s">
        <v>87</v>
      </c>
      <c r="C157" s="17"/>
      <c r="D157" s="61"/>
      <c r="E157" s="17"/>
      <c r="F157" s="17"/>
      <c r="G157" s="17"/>
      <c r="H157" s="17"/>
      <c r="I157" s="17"/>
      <c r="J157" s="17"/>
      <c r="K157" s="18"/>
      <c r="L157" s="17"/>
      <c r="M157" s="17"/>
      <c r="N157" s="17"/>
      <c r="O157" s="17"/>
      <c r="P157" s="18"/>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spans="1:39" x14ac:dyDescent="0.2">
      <c r="A158" s="17"/>
      <c r="B158" s="149"/>
      <c r="C158" s="17"/>
      <c r="D158" s="61"/>
      <c r="E158" s="17"/>
      <c r="F158" s="17"/>
      <c r="G158" s="17"/>
      <c r="H158" s="17"/>
      <c r="I158" s="17"/>
      <c r="J158" s="17"/>
      <c r="K158" s="18"/>
      <c r="L158" s="17"/>
      <c r="M158" s="17"/>
      <c r="N158" s="17"/>
      <c r="O158" s="17"/>
      <c r="P158" s="18"/>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spans="1:39" x14ac:dyDescent="0.2">
      <c r="A159" s="17"/>
      <c r="B159" s="149" t="s">
        <v>88</v>
      </c>
      <c r="C159" s="17"/>
      <c r="D159" s="61"/>
      <c r="E159" s="17"/>
      <c r="F159" s="17"/>
      <c r="G159" s="17"/>
      <c r="H159" s="17"/>
      <c r="I159" s="17"/>
      <c r="J159" s="17"/>
      <c r="K159" s="18"/>
      <c r="L159" s="17"/>
      <c r="M159" s="17"/>
      <c r="N159" s="17"/>
      <c r="O159" s="17"/>
      <c r="P159" s="18"/>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spans="1:39" x14ac:dyDescent="0.2">
      <c r="A160" s="17"/>
      <c r="B160" s="149" t="s">
        <v>89</v>
      </c>
      <c r="C160" s="17"/>
      <c r="D160" s="61"/>
      <c r="E160" s="17"/>
      <c r="F160" s="17"/>
      <c r="G160" s="17"/>
      <c r="H160" s="17"/>
      <c r="I160" s="17"/>
      <c r="J160" s="17"/>
      <c r="K160" s="18"/>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spans="1:39" x14ac:dyDescent="0.2">
      <c r="A161" s="17"/>
      <c r="B161" s="149" t="s">
        <v>90</v>
      </c>
      <c r="C161" s="17"/>
      <c r="D161" s="61"/>
      <c r="E161" s="17"/>
      <c r="F161" s="17"/>
      <c r="G161" s="17"/>
      <c r="H161" s="17"/>
      <c r="I161" s="17"/>
      <c r="J161" s="17"/>
      <c r="K161" s="18"/>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spans="1:39" x14ac:dyDescent="0.25">
      <c r="A162" s="17"/>
      <c r="B162" s="17"/>
      <c r="C162" s="17"/>
      <c r="D162" s="17"/>
      <c r="E162" s="17"/>
      <c r="F162" s="17"/>
      <c r="G162" s="17"/>
      <c r="H162" s="17"/>
      <c r="I162" s="17"/>
      <c r="J162" s="17"/>
      <c r="K162" s="18"/>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spans="1:39" x14ac:dyDescent="0.25">
      <c r="A163" s="17"/>
      <c r="B163" s="17"/>
      <c r="C163" s="17"/>
      <c r="D163" s="17"/>
      <c r="E163" s="17"/>
      <c r="F163" s="17"/>
      <c r="G163" s="17"/>
      <c r="H163" s="17"/>
      <c r="I163" s="17"/>
      <c r="J163" s="17"/>
      <c r="K163" s="18"/>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spans="1:39" x14ac:dyDescent="0.25">
      <c r="A164" s="17"/>
      <c r="B164" s="17"/>
      <c r="C164" s="17"/>
      <c r="D164" s="17"/>
      <c r="E164" s="17"/>
      <c r="F164" s="17"/>
      <c r="G164" s="17"/>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8"/>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39"/>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126</v>
      </c>
      <c r="C1" s="17"/>
      <c r="D1" s="17"/>
      <c r="E1" s="17"/>
      <c r="F1" s="17"/>
      <c r="G1" s="18"/>
      <c r="H1" s="17"/>
      <c r="I1" s="17"/>
      <c r="J1" s="17"/>
      <c r="K1" s="18"/>
      <c r="L1" s="17"/>
      <c r="M1" s="17"/>
      <c r="N1" s="17"/>
      <c r="O1" s="17"/>
      <c r="P1" s="17"/>
      <c r="Q1" s="17"/>
      <c r="R1" s="227" t="s">
        <v>77</v>
      </c>
      <c r="S1" s="228"/>
      <c r="T1" s="234" t="str">
        <f>VLOOKUP(R1,VLookups!A28:C29,3,FALSE)</f>
        <v>Show the likelihood that the SPERT estimates will be EQUAL TO or GREATER THAN an uncertainty</v>
      </c>
      <c r="U1" s="234"/>
      <c r="V1" s="234"/>
      <c r="W1" s="234"/>
      <c r="X1" s="234"/>
      <c r="Y1" s="234"/>
      <c r="Z1" s="234"/>
      <c r="AA1" s="234"/>
      <c r="AB1" s="234"/>
      <c r="AC1" s="234"/>
      <c r="AD1" s="234"/>
      <c r="AE1" s="234"/>
      <c r="AF1" s="17"/>
      <c r="AG1" s="17"/>
      <c r="AH1" s="17"/>
    </row>
    <row r="2" spans="1:437" ht="15" customHeight="1" x14ac:dyDescent="0.25">
      <c r="A2" s="20"/>
      <c r="B2" s="17"/>
      <c r="C2" s="17"/>
      <c r="D2" s="17"/>
      <c r="E2" s="17"/>
      <c r="F2" s="17"/>
      <c r="G2" s="18"/>
      <c r="H2" s="17"/>
      <c r="I2" s="17"/>
      <c r="J2" s="17"/>
      <c r="K2" s="18"/>
      <c r="L2" s="17"/>
      <c r="M2" s="17"/>
      <c r="N2" s="17"/>
      <c r="O2" s="17"/>
      <c r="P2" s="17"/>
      <c r="Q2" s="17"/>
      <c r="R2" s="235" t="s">
        <v>15</v>
      </c>
      <c r="S2" s="235" t="s">
        <v>69</v>
      </c>
      <c r="T2" s="231" t="s">
        <v>147</v>
      </c>
      <c r="U2" s="231"/>
      <c r="V2" s="231"/>
      <c r="W2" s="231"/>
      <c r="X2" s="231"/>
      <c r="Y2" s="231"/>
      <c r="Z2" s="231"/>
      <c r="AA2" s="231"/>
      <c r="AB2" s="231"/>
      <c r="AC2" s="231"/>
      <c r="AD2" s="231"/>
      <c r="AE2" s="231"/>
      <c r="AF2" s="17"/>
      <c r="AG2" s="17"/>
      <c r="AH2" s="213" t="s">
        <v>686</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6"/>
      <c r="S3" s="236"/>
      <c r="T3" s="105">
        <v>0.05</v>
      </c>
      <c r="U3" s="105">
        <v>0.95</v>
      </c>
      <c r="V3" s="105">
        <v>0.1</v>
      </c>
      <c r="W3" s="105">
        <v>0.2</v>
      </c>
      <c r="X3" s="105">
        <v>0.3</v>
      </c>
      <c r="Y3" s="105">
        <v>0.4</v>
      </c>
      <c r="Z3" s="105">
        <v>0.5</v>
      </c>
      <c r="AA3" s="105">
        <v>0.6</v>
      </c>
      <c r="AB3" s="105">
        <v>0.7</v>
      </c>
      <c r="AC3" s="105">
        <v>0.8</v>
      </c>
      <c r="AD3" s="105">
        <v>0.9</v>
      </c>
      <c r="AE3" s="105">
        <v>0.99</v>
      </c>
      <c r="AF3" s="17"/>
      <c r="AG3" s="17"/>
      <c r="AH3" s="213" t="s">
        <v>691</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687</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693</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694</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695</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696</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697</v>
      </c>
      <c r="D16" s="66">
        <f>IF(AND($D$13&gt;0,$D$14&gt;0,$D$13&lt;$D$14,NOT($P$4="")),IF($G$4="R",_xlfn.BETA.DIST($D$13,$M$4,$N$4,TRUE,$B$4,$D$4),_xlfn.BETA.DIST($D$13,$N$4,$M$4,TRUE,$B$4,$D$4)),"")</f>
        <v>0.20203478566595262</v>
      </c>
      <c r="E16" s="17"/>
      <c r="F16" s="215" t="s">
        <v>698</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699</v>
      </c>
      <c r="D17" s="65">
        <f>IF(AND($D$13&gt;0,$D$14&gt;0,$D$13&lt;$D$14,NOT($P$4="")),1-IF($G$4="R",_xlfn.BETA.DIST($D$14,$M$4,$N$4,TRUE,$B$4,$D$4),_xlfn.BETA.DIST($D$14,$N$4,$M$4,TRUE,$B$4,$D$4)),"")</f>
        <v>0.19790375264589588</v>
      </c>
      <c r="E17" s="17"/>
      <c r="F17" s="215" t="s">
        <v>700</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2.0g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21" t="s">
        <v>140</v>
      </c>
      <c r="C26" s="221"/>
      <c r="D26" s="221"/>
      <c r="E26" s="221"/>
      <c r="F26" s="221"/>
      <c r="G26" s="221"/>
      <c r="H26" s="221"/>
      <c r="I26" s="221"/>
      <c r="J26" s="221"/>
      <c r="K26" s="221"/>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21" t="s">
        <v>139</v>
      </c>
      <c r="C27" s="221"/>
      <c r="D27" s="221"/>
      <c r="E27" s="221"/>
      <c r="F27" s="221"/>
      <c r="G27" s="221"/>
      <c r="H27" s="221"/>
      <c r="I27" s="221"/>
      <c r="J27" s="221"/>
      <c r="K27" s="221"/>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21" t="s">
        <v>94</v>
      </c>
      <c r="C28" s="221"/>
      <c r="D28" s="221"/>
      <c r="E28" s="221"/>
      <c r="F28" s="221"/>
      <c r="G28" s="221"/>
      <c r="H28" s="221"/>
      <c r="I28" s="221"/>
      <c r="J28" s="221"/>
      <c r="K28" s="221"/>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21" t="s">
        <v>152</v>
      </c>
      <c r="C29" s="221"/>
      <c r="D29" s="221"/>
      <c r="E29" s="221"/>
      <c r="F29" s="221"/>
      <c r="G29" s="221"/>
      <c r="H29" s="221"/>
      <c r="I29" s="221"/>
      <c r="J29" s="221"/>
      <c r="K29" s="221"/>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21" t="s">
        <v>95</v>
      </c>
      <c r="C30" s="221"/>
      <c r="D30" s="221"/>
      <c r="E30" s="221"/>
      <c r="F30" s="221"/>
      <c r="G30" s="221"/>
      <c r="H30" s="221"/>
      <c r="I30" s="221"/>
      <c r="J30" s="221"/>
      <c r="K30" s="221"/>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153</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91</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154</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155</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156</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t="s">
        <v>89</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90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2.0g – © 2015-2019, William W. Davis, MSPM, PMP</v>
      </c>
    </row>
    <row r="18" spans="1:10" x14ac:dyDescent="0.25">
      <c r="A18" s="237" t="s">
        <v>140</v>
      </c>
      <c r="B18" s="237"/>
      <c r="C18" s="237"/>
      <c r="D18" s="237"/>
      <c r="E18" s="237"/>
      <c r="F18" s="237"/>
      <c r="G18" s="237"/>
      <c r="H18" s="237"/>
      <c r="I18" s="237"/>
      <c r="J18" s="237"/>
    </row>
    <row r="19" spans="1:10" x14ac:dyDescent="0.25">
      <c r="A19" s="237" t="s">
        <v>139</v>
      </c>
      <c r="B19" s="237"/>
      <c r="C19" s="237"/>
      <c r="D19" s="237"/>
      <c r="E19" s="237"/>
      <c r="F19" s="237"/>
      <c r="G19" s="237"/>
      <c r="H19" s="237"/>
      <c r="I19" s="237"/>
      <c r="J19" s="237"/>
    </row>
    <row r="20" spans="1:10" x14ac:dyDescent="0.25">
      <c r="A20" s="237" t="s">
        <v>94</v>
      </c>
      <c r="B20" s="237"/>
      <c r="C20" s="237"/>
      <c r="D20" s="237"/>
      <c r="E20" s="237"/>
      <c r="F20" s="237"/>
      <c r="G20" s="237"/>
      <c r="H20" s="237"/>
      <c r="I20" s="237"/>
      <c r="J20" s="237"/>
    </row>
    <row r="21" spans="1:10" x14ac:dyDescent="0.25">
      <c r="A21" s="237" t="s">
        <v>152</v>
      </c>
      <c r="B21" s="237"/>
      <c r="C21" s="237"/>
      <c r="D21" s="237"/>
      <c r="E21" s="237"/>
      <c r="F21" s="237"/>
      <c r="G21" s="237"/>
      <c r="H21" s="237"/>
      <c r="I21" s="237"/>
      <c r="J21" s="237"/>
    </row>
    <row r="22" spans="1:10" x14ac:dyDescent="0.25">
      <c r="A22" s="237" t="s">
        <v>95</v>
      </c>
      <c r="B22" s="237"/>
      <c r="C22" s="237"/>
      <c r="D22" s="237"/>
      <c r="E22" s="237"/>
      <c r="F22" s="237"/>
      <c r="G22" s="237"/>
      <c r="H22" s="237"/>
      <c r="I22" s="237"/>
      <c r="J22" s="237"/>
    </row>
    <row r="23" spans="1:10" x14ac:dyDescent="0.25">
      <c r="A23" s="180" t="s">
        <v>153</v>
      </c>
      <c r="B23" s="134"/>
      <c r="C23" s="134"/>
      <c r="D23" s="134"/>
      <c r="E23" s="134"/>
      <c r="F23" s="134"/>
      <c r="G23" s="134"/>
      <c r="H23" s="134"/>
      <c r="I23" s="134"/>
      <c r="J23" s="134"/>
    </row>
    <row r="24" spans="1:10" x14ac:dyDescent="0.25">
      <c r="A24" s="180" t="s">
        <v>91</v>
      </c>
      <c r="B24" s="17"/>
      <c r="C24" s="17"/>
      <c r="D24" s="17"/>
      <c r="E24" s="17"/>
      <c r="F24" s="18"/>
      <c r="G24" s="17"/>
      <c r="H24" s="17"/>
      <c r="I24" s="17"/>
      <c r="J24" s="17"/>
    </row>
    <row r="25" spans="1:10" x14ac:dyDescent="0.25">
      <c r="A25" s="180" t="s">
        <v>154</v>
      </c>
      <c r="B25" s="17"/>
      <c r="C25" s="17"/>
      <c r="D25" s="17"/>
      <c r="E25" s="17"/>
      <c r="F25" s="18"/>
      <c r="G25" s="17"/>
      <c r="H25" s="17"/>
      <c r="I25" s="17"/>
      <c r="J25" s="17"/>
    </row>
    <row r="26" spans="1:10" x14ac:dyDescent="0.25">
      <c r="A26" s="180" t="s">
        <v>155</v>
      </c>
      <c r="B26" s="17"/>
      <c r="C26" s="17"/>
      <c r="D26" s="17"/>
      <c r="E26" s="17"/>
      <c r="F26" s="18"/>
      <c r="G26" s="17"/>
      <c r="H26" s="17"/>
      <c r="I26" s="17"/>
      <c r="J26" s="17"/>
    </row>
    <row r="27" spans="1:10" x14ac:dyDescent="0.25">
      <c r="A27" s="180"/>
      <c r="B27" s="17"/>
      <c r="C27" s="17"/>
      <c r="D27" s="17"/>
      <c r="E27" s="17"/>
      <c r="F27" s="18"/>
      <c r="G27" s="17"/>
      <c r="H27" s="17"/>
      <c r="I27" s="17"/>
      <c r="J27" s="17"/>
    </row>
    <row r="28" spans="1:10" x14ac:dyDescent="0.25">
      <c r="A28" s="180" t="s">
        <v>156</v>
      </c>
      <c r="B28" s="17"/>
      <c r="C28" s="17"/>
      <c r="D28" s="17"/>
      <c r="E28" s="17"/>
      <c r="F28" s="18"/>
      <c r="G28" s="17"/>
      <c r="H28" s="17"/>
      <c r="I28" s="17"/>
      <c r="J28" s="17"/>
    </row>
    <row r="29" spans="1:10" x14ac:dyDescent="0.25">
      <c r="A29" s="180" t="s">
        <v>89</v>
      </c>
      <c r="B29" s="17"/>
      <c r="C29" s="17"/>
      <c r="D29" s="17"/>
      <c r="E29" s="17"/>
      <c r="F29" s="18"/>
      <c r="G29" s="17"/>
      <c r="H29" s="17"/>
      <c r="I29" s="17"/>
      <c r="J29" s="17"/>
    </row>
    <row r="30" spans="1:10" x14ac:dyDescent="0.25">
      <c r="A30" s="180" t="s">
        <v>90</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2.0g – © 2015-2019, William W. Davis, MSPM, PMP</v>
      </c>
    </row>
    <row r="13" spans="1:10" x14ac:dyDescent="0.25">
      <c r="A13" s="237" t="s">
        <v>140</v>
      </c>
      <c r="B13" s="237"/>
      <c r="C13" s="237"/>
      <c r="D13" s="237"/>
      <c r="E13" s="237"/>
      <c r="F13" s="237"/>
      <c r="G13" s="237"/>
      <c r="H13" s="237"/>
      <c r="I13" s="237"/>
      <c r="J13" s="237"/>
    </row>
    <row r="14" spans="1:10" x14ac:dyDescent="0.25">
      <c r="A14" s="237" t="s">
        <v>139</v>
      </c>
      <c r="B14" s="237"/>
      <c r="C14" s="237"/>
      <c r="D14" s="237"/>
      <c r="E14" s="237"/>
      <c r="F14" s="237"/>
      <c r="G14" s="237"/>
      <c r="H14" s="237"/>
      <c r="I14" s="237"/>
      <c r="J14" s="237"/>
    </row>
    <row r="15" spans="1:10" x14ac:dyDescent="0.25">
      <c r="A15" s="237" t="s">
        <v>94</v>
      </c>
      <c r="B15" s="237"/>
      <c r="C15" s="237"/>
      <c r="D15" s="237"/>
      <c r="E15" s="237"/>
      <c r="F15" s="237"/>
      <c r="G15" s="237"/>
      <c r="H15" s="237"/>
      <c r="I15" s="237"/>
      <c r="J15" s="237"/>
    </row>
    <row r="16" spans="1:10" x14ac:dyDescent="0.25">
      <c r="A16" s="237" t="s">
        <v>152</v>
      </c>
      <c r="B16" s="237"/>
      <c r="C16" s="237"/>
      <c r="D16" s="237"/>
      <c r="E16" s="237"/>
      <c r="F16" s="237"/>
      <c r="G16" s="237"/>
      <c r="H16" s="237"/>
      <c r="I16" s="237"/>
      <c r="J16" s="237"/>
    </row>
    <row r="17" spans="1:10" x14ac:dyDescent="0.25">
      <c r="A17" s="237" t="s">
        <v>95</v>
      </c>
      <c r="B17" s="237"/>
      <c r="C17" s="237"/>
      <c r="D17" s="237"/>
      <c r="E17" s="237"/>
      <c r="F17" s="237"/>
      <c r="G17" s="237"/>
      <c r="H17" s="237"/>
      <c r="I17" s="237"/>
      <c r="J17" s="237"/>
    </row>
    <row r="18" spans="1:10" x14ac:dyDescent="0.25">
      <c r="A18" s="180" t="s">
        <v>153</v>
      </c>
      <c r="B18" s="134"/>
      <c r="C18" s="134"/>
      <c r="D18" s="134"/>
      <c r="E18" s="134"/>
      <c r="F18" s="134"/>
      <c r="G18" s="134"/>
      <c r="H18" s="134"/>
      <c r="I18" s="134"/>
      <c r="J18" s="134"/>
    </row>
    <row r="19" spans="1:10" x14ac:dyDescent="0.25">
      <c r="A19" s="180" t="s">
        <v>91</v>
      </c>
      <c r="B19" s="17"/>
      <c r="C19" s="17"/>
      <c r="D19" s="17"/>
      <c r="E19" s="17"/>
      <c r="F19" s="18"/>
      <c r="G19" s="17"/>
      <c r="H19" s="17"/>
      <c r="I19" s="17"/>
      <c r="J19" s="17"/>
    </row>
    <row r="20" spans="1:10" x14ac:dyDescent="0.25">
      <c r="A20" s="180" t="s">
        <v>154</v>
      </c>
      <c r="B20" s="17"/>
      <c r="C20" s="17"/>
      <c r="D20" s="17"/>
      <c r="E20" s="17"/>
      <c r="F20" s="18"/>
      <c r="G20" s="17"/>
      <c r="H20" s="17"/>
      <c r="I20" s="17"/>
      <c r="J20" s="17"/>
    </row>
    <row r="21" spans="1:10" x14ac:dyDescent="0.25">
      <c r="A21" s="180" t="s">
        <v>155</v>
      </c>
      <c r="B21" s="17"/>
      <c r="C21" s="17"/>
      <c r="D21" s="17"/>
      <c r="E21" s="17"/>
      <c r="F21" s="18"/>
      <c r="G21" s="17"/>
      <c r="H21" s="17"/>
      <c r="I21" s="17"/>
      <c r="J21" s="17"/>
    </row>
    <row r="22" spans="1:10" x14ac:dyDescent="0.25">
      <c r="A22" s="180"/>
      <c r="B22" s="17"/>
      <c r="C22" s="17"/>
      <c r="D22" s="17"/>
      <c r="E22" s="17"/>
      <c r="F22" s="18"/>
      <c r="G22" s="17"/>
      <c r="H22" s="17"/>
      <c r="I22" s="17"/>
      <c r="J22" s="17"/>
    </row>
    <row r="23" spans="1:10" x14ac:dyDescent="0.25">
      <c r="A23" s="180" t="s">
        <v>156</v>
      </c>
      <c r="B23" s="17"/>
      <c r="C23" s="17"/>
      <c r="D23" s="17"/>
      <c r="E23" s="17"/>
      <c r="F23" s="18"/>
      <c r="G23" s="17"/>
      <c r="H23" s="17"/>
      <c r="I23" s="17"/>
      <c r="J23" s="17"/>
    </row>
    <row r="24" spans="1:10" x14ac:dyDescent="0.25">
      <c r="A24" s="180" t="s">
        <v>89</v>
      </c>
      <c r="B24" s="17"/>
      <c r="C24" s="17"/>
      <c r="D24" s="17"/>
      <c r="E24" s="17"/>
      <c r="F24" s="18"/>
      <c r="G24" s="17"/>
      <c r="H24" s="17"/>
      <c r="I24" s="17"/>
      <c r="J24" s="17"/>
    </row>
    <row r="25" spans="1:10" x14ac:dyDescent="0.25">
      <c r="A25" s="180" t="s">
        <v>90</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2.0g – © 2015-2019, William W. Davis, MSPM, PMP</v>
      </c>
    </row>
    <row r="37" spans="1:12" x14ac:dyDescent="0.25">
      <c r="A37" s="237" t="s">
        <v>140</v>
      </c>
      <c r="B37" s="237"/>
      <c r="C37" s="237"/>
      <c r="D37" s="237"/>
      <c r="E37" s="237"/>
      <c r="F37" s="237"/>
      <c r="G37" s="237"/>
      <c r="H37" s="237"/>
      <c r="I37" s="237"/>
      <c r="J37" s="237"/>
    </row>
    <row r="38" spans="1:12" x14ac:dyDescent="0.25">
      <c r="A38" s="237" t="s">
        <v>139</v>
      </c>
      <c r="B38" s="237"/>
      <c r="C38" s="237"/>
      <c r="D38" s="237"/>
      <c r="E38" s="237"/>
      <c r="F38" s="237"/>
      <c r="G38" s="237"/>
      <c r="H38" s="237"/>
      <c r="I38" s="237"/>
      <c r="J38" s="237"/>
    </row>
    <row r="39" spans="1:12" x14ac:dyDescent="0.25">
      <c r="A39" s="237" t="s">
        <v>94</v>
      </c>
      <c r="B39" s="237"/>
      <c r="C39" s="237"/>
      <c r="D39" s="237"/>
      <c r="E39" s="237"/>
      <c r="F39" s="237"/>
      <c r="G39" s="237"/>
      <c r="H39" s="237"/>
      <c r="I39" s="237"/>
      <c r="J39" s="237"/>
    </row>
    <row r="40" spans="1:12" x14ac:dyDescent="0.25">
      <c r="A40" s="237" t="s">
        <v>152</v>
      </c>
      <c r="B40" s="237"/>
      <c r="C40" s="237"/>
      <c r="D40" s="237"/>
      <c r="E40" s="237"/>
      <c r="F40" s="237"/>
      <c r="G40" s="237"/>
      <c r="H40" s="237"/>
      <c r="I40" s="237"/>
      <c r="J40" s="237"/>
    </row>
    <row r="41" spans="1:12" x14ac:dyDescent="0.25">
      <c r="A41" s="237" t="s">
        <v>95</v>
      </c>
      <c r="B41" s="237"/>
      <c r="C41" s="237"/>
      <c r="D41" s="237"/>
      <c r="E41" s="237"/>
      <c r="F41" s="237"/>
      <c r="G41" s="237"/>
      <c r="H41" s="237"/>
      <c r="I41" s="237"/>
      <c r="J41" s="237"/>
    </row>
    <row r="42" spans="1:12" x14ac:dyDescent="0.25">
      <c r="A42" s="180" t="s">
        <v>153</v>
      </c>
      <c r="B42" s="134"/>
      <c r="C42" s="134"/>
      <c r="D42" s="134"/>
      <c r="E42" s="134"/>
      <c r="F42" s="134"/>
      <c r="G42" s="134"/>
      <c r="H42" s="134"/>
      <c r="I42" s="134"/>
      <c r="J42" s="134"/>
    </row>
    <row r="43" spans="1:12" x14ac:dyDescent="0.25">
      <c r="A43" s="180" t="s">
        <v>91</v>
      </c>
      <c r="B43" s="17"/>
      <c r="C43" s="17"/>
      <c r="D43" s="17"/>
      <c r="E43" s="17"/>
      <c r="F43" s="18"/>
      <c r="G43" s="17"/>
      <c r="H43" s="17"/>
      <c r="I43" s="17"/>
      <c r="J43" s="17"/>
    </row>
    <row r="44" spans="1:12" x14ac:dyDescent="0.25">
      <c r="A44" s="180" t="s">
        <v>154</v>
      </c>
      <c r="B44" s="17"/>
      <c r="C44" s="17"/>
      <c r="D44" s="17"/>
      <c r="E44" s="17"/>
      <c r="F44" s="18"/>
      <c r="G44" s="17"/>
      <c r="H44" s="17"/>
      <c r="I44" s="17"/>
      <c r="J44" s="17"/>
    </row>
    <row r="45" spans="1:12" x14ac:dyDescent="0.25">
      <c r="A45" s="180" t="s">
        <v>155</v>
      </c>
      <c r="B45" s="17"/>
      <c r="C45" s="17"/>
      <c r="D45" s="17"/>
      <c r="E45" s="17"/>
      <c r="F45" s="18"/>
      <c r="G45" s="17"/>
      <c r="H45" s="17"/>
      <c r="I45" s="17"/>
      <c r="J45" s="17"/>
    </row>
    <row r="46" spans="1:12" x14ac:dyDescent="0.25">
      <c r="A46" s="180"/>
      <c r="B46" s="17"/>
      <c r="C46" s="17"/>
      <c r="D46" s="17"/>
      <c r="E46" s="17"/>
      <c r="F46" s="18"/>
      <c r="G46" s="17"/>
      <c r="H46" s="17"/>
      <c r="I46" s="17"/>
      <c r="J46" s="17"/>
    </row>
    <row r="47" spans="1:12" x14ac:dyDescent="0.25">
      <c r="A47" s="180" t="s">
        <v>156</v>
      </c>
      <c r="B47" s="17"/>
      <c r="C47" s="17"/>
      <c r="D47" s="17"/>
      <c r="E47" s="17"/>
      <c r="F47" s="18"/>
      <c r="G47" s="17"/>
      <c r="H47" s="17"/>
      <c r="I47" s="17"/>
      <c r="J47" s="17"/>
    </row>
    <row r="48" spans="1:12"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2.0g – © 2015-2019, William W. Davis, MSPM, PMP</v>
      </c>
      <c r="B18" s="54"/>
      <c r="C18" s="54"/>
      <c r="D18" s="54"/>
      <c r="E18" s="54"/>
      <c r="F18" s="54"/>
      <c r="G18" s="54"/>
      <c r="H18" s="54"/>
      <c r="I18" s="54"/>
      <c r="J18" s="54"/>
      <c r="K18" s="54"/>
    </row>
    <row r="19" spans="1:11" x14ac:dyDescent="0.25">
      <c r="A19" s="237" t="s">
        <v>140</v>
      </c>
      <c r="B19" s="237"/>
      <c r="C19" s="237"/>
      <c r="D19" s="237"/>
      <c r="E19" s="237"/>
      <c r="F19" s="237"/>
      <c r="G19" s="237"/>
      <c r="H19" s="237"/>
      <c r="I19" s="237"/>
      <c r="J19" s="237"/>
    </row>
    <row r="20" spans="1:11" x14ac:dyDescent="0.25">
      <c r="A20" s="237" t="s">
        <v>139</v>
      </c>
      <c r="B20" s="237"/>
      <c r="C20" s="237"/>
      <c r="D20" s="237"/>
      <c r="E20" s="237"/>
      <c r="F20" s="237"/>
      <c r="G20" s="237"/>
      <c r="H20" s="237"/>
      <c r="I20" s="237"/>
      <c r="J20" s="237"/>
    </row>
    <row r="21" spans="1:11" x14ac:dyDescent="0.25">
      <c r="A21" s="237" t="s">
        <v>94</v>
      </c>
      <c r="B21" s="237"/>
      <c r="C21" s="237"/>
      <c r="D21" s="237"/>
      <c r="E21" s="237"/>
      <c r="F21" s="237"/>
      <c r="G21" s="237"/>
      <c r="H21" s="237"/>
      <c r="I21" s="237"/>
      <c r="J21" s="237"/>
    </row>
    <row r="22" spans="1:11" x14ac:dyDescent="0.25">
      <c r="A22" s="237" t="s">
        <v>152</v>
      </c>
      <c r="B22" s="237"/>
      <c r="C22" s="237"/>
      <c r="D22" s="237"/>
      <c r="E22" s="237"/>
      <c r="F22" s="237"/>
      <c r="G22" s="237"/>
      <c r="H22" s="237"/>
      <c r="I22" s="237"/>
      <c r="J22" s="237"/>
    </row>
    <row r="23" spans="1:11" x14ac:dyDescent="0.25">
      <c r="A23" s="237" t="s">
        <v>95</v>
      </c>
      <c r="B23" s="237"/>
      <c r="C23" s="237"/>
      <c r="D23" s="237"/>
      <c r="E23" s="237"/>
      <c r="F23" s="237"/>
      <c r="G23" s="237"/>
      <c r="H23" s="237"/>
      <c r="I23" s="237"/>
      <c r="J23" s="237"/>
    </row>
    <row r="24" spans="1:11" x14ac:dyDescent="0.25">
      <c r="A24" s="180" t="s">
        <v>153</v>
      </c>
      <c r="B24" s="134"/>
      <c r="C24" s="134"/>
      <c r="D24" s="134"/>
      <c r="E24" s="134"/>
      <c r="F24" s="134"/>
      <c r="G24" s="134"/>
      <c r="H24" s="134"/>
      <c r="I24" s="134"/>
      <c r="J24" s="134"/>
    </row>
    <row r="25" spans="1:11" x14ac:dyDescent="0.25">
      <c r="A25" s="180" t="s">
        <v>91</v>
      </c>
      <c r="B25" s="17"/>
      <c r="C25" s="17"/>
      <c r="D25" s="17"/>
      <c r="E25" s="17"/>
      <c r="F25" s="18"/>
      <c r="G25" s="17"/>
      <c r="H25" s="17"/>
      <c r="I25" s="17"/>
      <c r="J25" s="17"/>
    </row>
    <row r="26" spans="1:11" x14ac:dyDescent="0.25">
      <c r="A26" s="180" t="s">
        <v>154</v>
      </c>
      <c r="B26" s="17"/>
      <c r="C26" s="17"/>
      <c r="D26" s="17"/>
      <c r="E26" s="17"/>
      <c r="F26" s="18"/>
      <c r="G26" s="17"/>
      <c r="H26" s="17"/>
      <c r="I26" s="17"/>
      <c r="J26" s="17"/>
    </row>
    <row r="27" spans="1:11" x14ac:dyDescent="0.25">
      <c r="A27" s="180" t="s">
        <v>155</v>
      </c>
      <c r="B27" s="17"/>
      <c r="C27" s="17"/>
      <c r="D27" s="17"/>
      <c r="E27" s="17"/>
      <c r="F27" s="18"/>
      <c r="G27" s="17"/>
      <c r="H27" s="17"/>
      <c r="I27" s="17"/>
      <c r="J27" s="17"/>
    </row>
    <row r="28" spans="1:11" x14ac:dyDescent="0.25">
      <c r="A28" s="180"/>
      <c r="B28" s="17"/>
      <c r="C28" s="17"/>
      <c r="D28" s="17"/>
      <c r="E28" s="17"/>
      <c r="F28" s="18"/>
      <c r="G28" s="17"/>
      <c r="H28" s="17"/>
      <c r="I28" s="17"/>
      <c r="J28" s="17"/>
    </row>
    <row r="29" spans="1:11" x14ac:dyDescent="0.25">
      <c r="A29" s="180" t="s">
        <v>156</v>
      </c>
      <c r="B29" s="17"/>
      <c r="C29" s="17"/>
      <c r="D29" s="17"/>
      <c r="E29" s="17"/>
      <c r="F29" s="18"/>
      <c r="G29" s="17"/>
      <c r="H29" s="17"/>
      <c r="I29" s="17"/>
      <c r="J29" s="17"/>
    </row>
    <row r="30" spans="1:11" x14ac:dyDescent="0.25">
      <c r="A30" s="180" t="s">
        <v>89</v>
      </c>
      <c r="B30" s="17"/>
      <c r="C30" s="17"/>
      <c r="D30" s="17"/>
      <c r="E30" s="17"/>
      <c r="F30" s="18"/>
      <c r="G30" s="17"/>
      <c r="H30" s="17"/>
      <c r="I30" s="17"/>
      <c r="J30" s="17"/>
    </row>
    <row r="31" spans="1:11"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2.0g – © 2015-2019, William W. Davis, MSPM, PMP</v>
      </c>
    </row>
    <row r="19" spans="1:10" x14ac:dyDescent="0.25">
      <c r="A19" s="237" t="s">
        <v>140</v>
      </c>
      <c r="B19" s="237"/>
      <c r="C19" s="237"/>
      <c r="D19" s="237"/>
      <c r="E19" s="237"/>
      <c r="F19" s="237"/>
      <c r="G19" s="237"/>
      <c r="H19" s="237"/>
      <c r="I19" s="237"/>
      <c r="J19" s="237"/>
    </row>
    <row r="20" spans="1:10" x14ac:dyDescent="0.25">
      <c r="A20" s="237" t="s">
        <v>139</v>
      </c>
      <c r="B20" s="237"/>
      <c r="C20" s="237"/>
      <c r="D20" s="237"/>
      <c r="E20" s="237"/>
      <c r="F20" s="237"/>
      <c r="G20" s="237"/>
      <c r="H20" s="237"/>
      <c r="I20" s="237"/>
      <c r="J20" s="237"/>
    </row>
    <row r="21" spans="1:10" x14ac:dyDescent="0.25">
      <c r="A21" s="237" t="s">
        <v>94</v>
      </c>
      <c r="B21" s="237"/>
      <c r="C21" s="237"/>
      <c r="D21" s="237"/>
      <c r="E21" s="237"/>
      <c r="F21" s="237"/>
      <c r="G21" s="237"/>
      <c r="H21" s="237"/>
      <c r="I21" s="237"/>
      <c r="J21" s="237"/>
    </row>
    <row r="22" spans="1:10" x14ac:dyDescent="0.25">
      <c r="A22" s="237" t="s">
        <v>152</v>
      </c>
      <c r="B22" s="237"/>
      <c r="C22" s="237"/>
      <c r="D22" s="237"/>
      <c r="E22" s="237"/>
      <c r="F22" s="237"/>
      <c r="G22" s="237"/>
      <c r="H22" s="237"/>
      <c r="I22" s="237"/>
      <c r="J22" s="237"/>
    </row>
    <row r="23" spans="1:10" x14ac:dyDescent="0.25">
      <c r="A23" s="237" t="s">
        <v>95</v>
      </c>
      <c r="B23" s="237"/>
      <c r="C23" s="237"/>
      <c r="D23" s="237"/>
      <c r="E23" s="237"/>
      <c r="F23" s="237"/>
      <c r="G23" s="237"/>
      <c r="H23" s="237"/>
      <c r="I23" s="237"/>
      <c r="J23" s="237"/>
    </row>
    <row r="24" spans="1:10" x14ac:dyDescent="0.25">
      <c r="A24" s="180" t="s">
        <v>153</v>
      </c>
      <c r="B24" s="134"/>
      <c r="C24" s="134"/>
      <c r="D24" s="134"/>
      <c r="E24" s="134"/>
      <c r="F24" s="134"/>
      <c r="G24" s="134"/>
      <c r="H24" s="134"/>
      <c r="I24" s="134"/>
      <c r="J24" s="134"/>
    </row>
    <row r="25" spans="1:10" x14ac:dyDescent="0.25">
      <c r="A25" s="180" t="s">
        <v>91</v>
      </c>
      <c r="B25" s="17"/>
      <c r="C25" s="17"/>
      <c r="D25" s="17"/>
      <c r="E25" s="17"/>
      <c r="F25" s="18"/>
      <c r="G25" s="17"/>
      <c r="H25" s="17"/>
      <c r="I25" s="17"/>
      <c r="J25" s="17"/>
    </row>
    <row r="26" spans="1:10" x14ac:dyDescent="0.25">
      <c r="A26" s="180" t="s">
        <v>154</v>
      </c>
      <c r="B26" s="17"/>
      <c r="C26" s="17"/>
      <c r="D26" s="17"/>
      <c r="E26" s="17"/>
      <c r="F26" s="18"/>
      <c r="G26" s="17"/>
      <c r="H26" s="17"/>
      <c r="I26" s="17"/>
      <c r="J26" s="17"/>
    </row>
    <row r="27" spans="1:10" x14ac:dyDescent="0.25">
      <c r="A27" s="180" t="s">
        <v>155</v>
      </c>
      <c r="B27" s="17"/>
      <c r="C27" s="17"/>
      <c r="D27" s="17"/>
      <c r="E27" s="17"/>
      <c r="F27" s="18"/>
      <c r="G27" s="17"/>
      <c r="H27" s="17"/>
      <c r="I27" s="17"/>
      <c r="J27" s="17"/>
    </row>
    <row r="28" spans="1:10" x14ac:dyDescent="0.25">
      <c r="A28" s="180"/>
      <c r="B28" s="17"/>
      <c r="C28" s="17"/>
      <c r="D28" s="17"/>
      <c r="E28" s="17"/>
      <c r="F28" s="18"/>
      <c r="G28" s="17"/>
      <c r="H28" s="17"/>
      <c r="I28" s="17"/>
      <c r="J28" s="17"/>
    </row>
    <row r="29" spans="1:10" x14ac:dyDescent="0.25">
      <c r="A29" s="180" t="s">
        <v>156</v>
      </c>
      <c r="B29" s="17"/>
      <c r="C29" s="17"/>
      <c r="D29" s="17"/>
      <c r="E29" s="17"/>
      <c r="F29" s="18"/>
      <c r="G29" s="17"/>
      <c r="H29" s="17"/>
      <c r="I29" s="17"/>
      <c r="J29" s="17"/>
    </row>
    <row r="30" spans="1:10" x14ac:dyDescent="0.25">
      <c r="A30" s="180" t="s">
        <v>89</v>
      </c>
      <c r="B30" s="17"/>
      <c r="C30" s="17"/>
      <c r="D30" s="17"/>
      <c r="E30" s="17"/>
      <c r="F30" s="18"/>
      <c r="G30" s="17"/>
      <c r="H30" s="17"/>
      <c r="I30" s="17"/>
      <c r="J30" s="17"/>
    </row>
    <row r="31" spans="1:10"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8" t="s">
        <v>144</v>
      </c>
      <c r="B1" s="96">
        <v>-0.05</v>
      </c>
    </row>
    <row r="2" spans="1:2" x14ac:dyDescent="0.25">
      <c r="A2" s="239"/>
      <c r="B2" s="96">
        <v>-0.1</v>
      </c>
    </row>
    <row r="3" spans="1:2" x14ac:dyDescent="0.25">
      <c r="A3" s="239"/>
      <c r="B3" s="96">
        <v>-0.15</v>
      </c>
    </row>
    <row r="4" spans="1:2" x14ac:dyDescent="0.25">
      <c r="A4" s="239"/>
      <c r="B4" s="96">
        <v>-0.2</v>
      </c>
    </row>
    <row r="5" spans="1:2" x14ac:dyDescent="0.25">
      <c r="A5" s="239"/>
      <c r="B5" s="96">
        <v>-0.25</v>
      </c>
    </row>
    <row r="6" spans="1:2" x14ac:dyDescent="0.25">
      <c r="A6" s="239"/>
      <c r="B6" s="96">
        <v>-0.3</v>
      </c>
    </row>
    <row r="7" spans="1:2" x14ac:dyDescent="0.25">
      <c r="A7" s="239"/>
      <c r="B7" s="96">
        <v>-0.35</v>
      </c>
    </row>
    <row r="8" spans="1:2" x14ac:dyDescent="0.25">
      <c r="A8" s="239"/>
      <c r="B8" s="96">
        <v>-0.4</v>
      </c>
    </row>
    <row r="9" spans="1:2" x14ac:dyDescent="0.25">
      <c r="A9" s="239"/>
      <c r="B9" s="96">
        <v>-0.5</v>
      </c>
    </row>
    <row r="10" spans="1:2" x14ac:dyDescent="0.25">
      <c r="A10" s="239"/>
      <c r="B10" s="96">
        <v>-0.6</v>
      </c>
    </row>
    <row r="11" spans="1:2" x14ac:dyDescent="0.25">
      <c r="A11" s="240"/>
      <c r="B11" s="96">
        <v>-0.7</v>
      </c>
    </row>
    <row r="12" spans="1:2" x14ac:dyDescent="0.25">
      <c r="B12" s="97"/>
    </row>
    <row r="14" spans="1:2" x14ac:dyDescent="0.25">
      <c r="A14" s="241" t="s">
        <v>145</v>
      </c>
      <c r="B14" s="96">
        <v>0.1</v>
      </c>
    </row>
    <row r="15" spans="1:2" x14ac:dyDescent="0.25">
      <c r="A15" s="241"/>
      <c r="B15" s="96">
        <v>0.2</v>
      </c>
    </row>
    <row r="16" spans="1:2" x14ac:dyDescent="0.25">
      <c r="A16" s="241"/>
      <c r="B16" s="96">
        <v>0.3</v>
      </c>
    </row>
    <row r="17" spans="1:11" x14ac:dyDescent="0.25">
      <c r="A17" s="241"/>
      <c r="B17" s="96">
        <v>0.4</v>
      </c>
    </row>
    <row r="18" spans="1:11" x14ac:dyDescent="0.25">
      <c r="A18" s="241"/>
      <c r="B18" s="96">
        <v>0.5</v>
      </c>
    </row>
    <row r="19" spans="1:11" x14ac:dyDescent="0.25">
      <c r="A19" s="241"/>
      <c r="B19" s="96">
        <v>0.75</v>
      </c>
    </row>
    <row r="20" spans="1:11" x14ac:dyDescent="0.25">
      <c r="A20" s="241"/>
      <c r="B20" s="96">
        <v>1</v>
      </c>
    </row>
    <row r="21" spans="1:11" x14ac:dyDescent="0.25">
      <c r="A21" s="241"/>
      <c r="B21" s="96">
        <v>1.25</v>
      </c>
    </row>
    <row r="22" spans="1:11" x14ac:dyDescent="0.25">
      <c r="A22" s="241"/>
      <c r="B22" s="96">
        <v>1.5</v>
      </c>
    </row>
    <row r="23" spans="1:11" x14ac:dyDescent="0.25">
      <c r="A23" s="241"/>
      <c r="B23" s="96">
        <v>1.75</v>
      </c>
    </row>
    <row r="24" spans="1:11" x14ac:dyDescent="0.25">
      <c r="A24" s="241"/>
      <c r="B24" s="96">
        <v>2</v>
      </c>
    </row>
    <row r="27" spans="1:11" x14ac:dyDescent="0.25">
      <c r="A27" s="98" t="s">
        <v>143</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2.0g – © 2015-2019, William W. Davis, MSPM, PMP</v>
      </c>
    </row>
    <row r="37" spans="1:10" x14ac:dyDescent="0.25">
      <c r="A37" s="237" t="s">
        <v>140</v>
      </c>
      <c r="B37" s="237"/>
      <c r="C37" s="237"/>
      <c r="D37" s="237"/>
      <c r="E37" s="237"/>
      <c r="F37" s="237"/>
      <c r="G37" s="237"/>
      <c r="H37" s="237"/>
      <c r="I37" s="237"/>
      <c r="J37" s="237"/>
    </row>
    <row r="38" spans="1:10" x14ac:dyDescent="0.25">
      <c r="A38" s="237" t="s">
        <v>139</v>
      </c>
      <c r="B38" s="237"/>
      <c r="C38" s="237"/>
      <c r="D38" s="237"/>
      <c r="E38" s="237"/>
      <c r="F38" s="237"/>
      <c r="G38" s="237"/>
      <c r="H38" s="237"/>
      <c r="I38" s="237"/>
      <c r="J38" s="237"/>
    </row>
    <row r="39" spans="1:10" x14ac:dyDescent="0.25">
      <c r="A39" s="237" t="s">
        <v>94</v>
      </c>
      <c r="B39" s="237"/>
      <c r="C39" s="237"/>
      <c r="D39" s="237"/>
      <c r="E39" s="237"/>
      <c r="F39" s="237"/>
      <c r="G39" s="237"/>
      <c r="H39" s="237"/>
      <c r="I39" s="237"/>
      <c r="J39" s="237"/>
    </row>
    <row r="40" spans="1:10" x14ac:dyDescent="0.25">
      <c r="A40" s="237" t="s">
        <v>152</v>
      </c>
      <c r="B40" s="237"/>
      <c r="C40" s="237"/>
      <c r="D40" s="237"/>
      <c r="E40" s="237"/>
      <c r="F40" s="237"/>
      <c r="G40" s="237"/>
      <c r="H40" s="237"/>
      <c r="I40" s="237"/>
      <c r="J40" s="237"/>
    </row>
    <row r="41" spans="1:10" x14ac:dyDescent="0.25">
      <c r="A41" s="237" t="s">
        <v>95</v>
      </c>
      <c r="B41" s="237"/>
      <c r="C41" s="237"/>
      <c r="D41" s="237"/>
      <c r="E41" s="237"/>
      <c r="F41" s="237"/>
      <c r="G41" s="237"/>
      <c r="H41" s="237"/>
      <c r="I41" s="237"/>
      <c r="J41" s="237"/>
    </row>
    <row r="42" spans="1:10" x14ac:dyDescent="0.25">
      <c r="A42" s="180" t="s">
        <v>153</v>
      </c>
      <c r="B42" s="134"/>
      <c r="C42" s="134"/>
      <c r="D42" s="134"/>
      <c r="E42" s="134"/>
      <c r="F42" s="134"/>
      <c r="G42" s="134"/>
      <c r="H42" s="134"/>
      <c r="I42" s="134"/>
      <c r="J42" s="134"/>
    </row>
    <row r="43" spans="1:10" x14ac:dyDescent="0.25">
      <c r="A43" s="180" t="s">
        <v>91</v>
      </c>
      <c r="B43" s="17"/>
      <c r="C43" s="17"/>
      <c r="D43" s="17"/>
      <c r="E43" s="17"/>
      <c r="F43" s="18"/>
      <c r="G43" s="17"/>
      <c r="H43" s="17"/>
      <c r="I43" s="17"/>
      <c r="J43" s="17"/>
    </row>
    <row r="44" spans="1:10" x14ac:dyDescent="0.25">
      <c r="A44" s="180" t="s">
        <v>154</v>
      </c>
      <c r="B44" s="17"/>
      <c r="C44" s="17"/>
      <c r="D44" s="17"/>
      <c r="E44" s="17"/>
      <c r="F44" s="18"/>
      <c r="G44" s="17"/>
      <c r="H44" s="17"/>
      <c r="I44" s="17"/>
      <c r="J44" s="17"/>
    </row>
    <row r="45" spans="1:10" x14ac:dyDescent="0.25">
      <c r="A45" s="180" t="s">
        <v>155</v>
      </c>
      <c r="B45" s="17"/>
      <c r="C45" s="17"/>
      <c r="D45" s="17"/>
      <c r="E45" s="17"/>
      <c r="F45" s="18"/>
      <c r="G45" s="17"/>
      <c r="H45" s="17"/>
      <c r="I45" s="17"/>
      <c r="J45" s="17"/>
    </row>
    <row r="46" spans="1:10" x14ac:dyDescent="0.25">
      <c r="A46" s="180"/>
      <c r="B46" s="17"/>
      <c r="C46" s="17"/>
      <c r="D46" s="17"/>
      <c r="E46" s="17"/>
      <c r="F46" s="18"/>
      <c r="G46" s="17"/>
      <c r="H46" s="17"/>
      <c r="I46" s="17"/>
      <c r="J46" s="17"/>
    </row>
    <row r="47" spans="1:10" x14ac:dyDescent="0.25">
      <c r="A47" s="180" t="s">
        <v>156</v>
      </c>
      <c r="B47" s="17"/>
      <c r="C47" s="17"/>
      <c r="D47" s="17"/>
      <c r="E47" s="17"/>
      <c r="F47" s="18"/>
      <c r="G47" s="17"/>
      <c r="H47" s="17"/>
      <c r="I47" s="17"/>
      <c r="J47" s="17"/>
    </row>
    <row r="48" spans="1:10"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43645</v>
      </c>
      <c r="B2" s="187" t="s">
        <v>709</v>
      </c>
      <c r="C2" s="188" t="s">
        <v>710</v>
      </c>
    </row>
    <row r="3" spans="1:3" x14ac:dyDescent="0.25">
      <c r="A3" s="186">
        <v>43645</v>
      </c>
      <c r="B3" s="187" t="s">
        <v>707</v>
      </c>
      <c r="C3" s="188" t="s">
        <v>708</v>
      </c>
    </row>
    <row r="4" spans="1:3" x14ac:dyDescent="0.25">
      <c r="A4" s="186">
        <v>43645</v>
      </c>
      <c r="B4" s="187" t="s">
        <v>706</v>
      </c>
      <c r="C4" s="188" t="s">
        <v>705</v>
      </c>
    </row>
    <row r="5" spans="1:3" x14ac:dyDescent="0.25">
      <c r="A5" s="186">
        <v>43644</v>
      </c>
      <c r="B5" s="187" t="s">
        <v>692</v>
      </c>
      <c r="C5" s="188" t="s">
        <v>701</v>
      </c>
    </row>
    <row r="6" spans="1:3" x14ac:dyDescent="0.25">
      <c r="A6" s="186">
        <v>43643</v>
      </c>
      <c r="B6" s="187" t="s">
        <v>690</v>
      </c>
      <c r="C6" s="188" t="s">
        <v>702</v>
      </c>
    </row>
    <row r="7" spans="1:3" x14ac:dyDescent="0.25">
      <c r="A7" s="186">
        <v>43642</v>
      </c>
      <c r="B7" s="187" t="s">
        <v>689</v>
      </c>
      <c r="C7" s="188" t="s">
        <v>703</v>
      </c>
    </row>
    <row r="8" spans="1:3" x14ac:dyDescent="0.25">
      <c r="A8" s="186">
        <v>43641</v>
      </c>
      <c r="B8" s="187" t="s">
        <v>165</v>
      </c>
      <c r="C8" s="188" t="s">
        <v>704</v>
      </c>
    </row>
    <row r="9" spans="1:3" x14ac:dyDescent="0.25">
      <c r="A9" s="176">
        <v>43543</v>
      </c>
      <c r="B9" s="177" t="s">
        <v>150</v>
      </c>
      <c r="C9" s="42" t="s">
        <v>151</v>
      </c>
    </row>
    <row r="10" spans="1:3" x14ac:dyDescent="0.25">
      <c r="A10" s="176">
        <v>43365</v>
      </c>
      <c r="B10" s="177" t="s">
        <v>148</v>
      </c>
      <c r="C10" s="42" t="s">
        <v>149</v>
      </c>
    </row>
    <row r="11" spans="1:3" x14ac:dyDescent="0.25">
      <c r="A11" s="176">
        <v>42795</v>
      </c>
      <c r="B11" s="177" t="s">
        <v>142</v>
      </c>
      <c r="C11" s="42"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85" t="s">
        <v>166</v>
      </c>
    </row>
    <row r="2" spans="1:1" x14ac:dyDescent="0.25">
      <c r="A2" s="185" t="s">
        <v>167</v>
      </c>
    </row>
    <row r="3" spans="1:1" x14ac:dyDescent="0.25">
      <c r="A3" s="185"/>
    </row>
    <row r="4" spans="1:1" x14ac:dyDescent="0.25">
      <c r="A4" s="185" t="s">
        <v>168</v>
      </c>
    </row>
    <row r="5" spans="1:1" x14ac:dyDescent="0.25">
      <c r="A5" s="185" t="s">
        <v>169</v>
      </c>
    </row>
    <row r="6" spans="1:1" x14ac:dyDescent="0.25">
      <c r="A6" s="185" t="s">
        <v>170</v>
      </c>
    </row>
    <row r="7" spans="1:1" x14ac:dyDescent="0.25">
      <c r="A7" s="185"/>
    </row>
    <row r="8" spans="1:1" x14ac:dyDescent="0.25">
      <c r="A8" s="185" t="s">
        <v>171</v>
      </c>
    </row>
    <row r="9" spans="1:1" x14ac:dyDescent="0.25">
      <c r="A9" s="185"/>
    </row>
    <row r="10" spans="1:1" x14ac:dyDescent="0.25">
      <c r="A10" s="185" t="s">
        <v>172</v>
      </c>
    </row>
    <row r="11" spans="1:1" x14ac:dyDescent="0.25">
      <c r="A11" s="185" t="s">
        <v>173</v>
      </c>
    </row>
    <row r="12" spans="1:1" x14ac:dyDescent="0.25">
      <c r="A12" s="185"/>
    </row>
    <row r="13" spans="1:1" x14ac:dyDescent="0.25">
      <c r="A13" s="185" t="s">
        <v>174</v>
      </c>
    </row>
    <row r="14" spans="1:1" x14ac:dyDescent="0.25">
      <c r="A14" s="185" t="s">
        <v>175</v>
      </c>
    </row>
    <row r="15" spans="1:1" x14ac:dyDescent="0.25">
      <c r="A15" s="185" t="s">
        <v>176</v>
      </c>
    </row>
    <row r="16" spans="1:1" x14ac:dyDescent="0.25">
      <c r="A16" s="185" t="s">
        <v>177</v>
      </c>
    </row>
    <row r="17" spans="1:1" x14ac:dyDescent="0.25">
      <c r="A17" s="185" t="s">
        <v>178</v>
      </c>
    </row>
    <row r="18" spans="1:1" x14ac:dyDescent="0.25">
      <c r="A18" s="185" t="s">
        <v>179</v>
      </c>
    </row>
    <row r="19" spans="1:1" x14ac:dyDescent="0.25">
      <c r="A19" s="185" t="s">
        <v>180</v>
      </c>
    </row>
    <row r="20" spans="1:1" x14ac:dyDescent="0.25">
      <c r="A20" s="185" t="s">
        <v>181</v>
      </c>
    </row>
    <row r="21" spans="1:1" x14ac:dyDescent="0.25">
      <c r="A21" s="185"/>
    </row>
    <row r="22" spans="1:1" x14ac:dyDescent="0.25">
      <c r="A22" s="185" t="s">
        <v>182</v>
      </c>
    </row>
    <row r="23" spans="1:1" x14ac:dyDescent="0.25">
      <c r="A23" s="185" t="s">
        <v>183</v>
      </c>
    </row>
    <row r="24" spans="1:1" x14ac:dyDescent="0.25">
      <c r="A24" s="185" t="s">
        <v>184</v>
      </c>
    </row>
    <row r="25" spans="1:1" x14ac:dyDescent="0.25">
      <c r="A25" s="185" t="s">
        <v>185</v>
      </c>
    </row>
    <row r="26" spans="1:1" x14ac:dyDescent="0.25">
      <c r="A26" s="185" t="s">
        <v>186</v>
      </c>
    </row>
    <row r="27" spans="1:1" x14ac:dyDescent="0.25">
      <c r="A27" s="185" t="s">
        <v>187</v>
      </c>
    </row>
    <row r="28" spans="1:1" x14ac:dyDescent="0.25">
      <c r="A28" s="185"/>
    </row>
    <row r="29" spans="1:1" x14ac:dyDescent="0.25">
      <c r="A29" s="185" t="s">
        <v>188</v>
      </c>
    </row>
    <row r="30" spans="1:1" x14ac:dyDescent="0.25">
      <c r="A30" s="185" t="s">
        <v>189</v>
      </c>
    </row>
    <row r="31" spans="1:1" x14ac:dyDescent="0.25">
      <c r="A31" s="185" t="s">
        <v>190</v>
      </c>
    </row>
    <row r="32" spans="1:1" x14ac:dyDescent="0.25">
      <c r="A32" s="185" t="s">
        <v>191</v>
      </c>
    </row>
    <row r="33" spans="1:1" x14ac:dyDescent="0.25">
      <c r="A33" s="185"/>
    </row>
    <row r="34" spans="1:1" x14ac:dyDescent="0.25">
      <c r="A34" s="185" t="s">
        <v>192</v>
      </c>
    </row>
    <row r="35" spans="1:1" x14ac:dyDescent="0.25">
      <c r="A35" s="185" t="s">
        <v>193</v>
      </c>
    </row>
    <row r="36" spans="1:1" x14ac:dyDescent="0.25">
      <c r="A36" s="185" t="s">
        <v>194</v>
      </c>
    </row>
    <row r="37" spans="1:1" x14ac:dyDescent="0.25">
      <c r="A37" s="185" t="s">
        <v>195</v>
      </c>
    </row>
    <row r="38" spans="1:1" x14ac:dyDescent="0.25">
      <c r="A38" s="185" t="s">
        <v>196</v>
      </c>
    </row>
    <row r="39" spans="1:1" x14ac:dyDescent="0.25">
      <c r="A39" s="185"/>
    </row>
    <row r="40" spans="1:1" x14ac:dyDescent="0.25">
      <c r="A40" s="185" t="s">
        <v>197</v>
      </c>
    </row>
    <row r="41" spans="1:1" x14ac:dyDescent="0.25">
      <c r="A41" s="185" t="s">
        <v>198</v>
      </c>
    </row>
    <row r="42" spans="1:1" x14ac:dyDescent="0.25">
      <c r="A42" s="185" t="s">
        <v>199</v>
      </c>
    </row>
    <row r="43" spans="1:1" x14ac:dyDescent="0.25">
      <c r="A43" s="185"/>
    </row>
    <row r="44" spans="1:1" x14ac:dyDescent="0.25">
      <c r="A44" s="185" t="s">
        <v>200</v>
      </c>
    </row>
    <row r="45" spans="1:1" x14ac:dyDescent="0.25">
      <c r="A45" s="185" t="s">
        <v>201</v>
      </c>
    </row>
    <row r="46" spans="1:1" x14ac:dyDescent="0.25">
      <c r="A46" s="185" t="s">
        <v>202</v>
      </c>
    </row>
    <row r="47" spans="1:1" x14ac:dyDescent="0.25">
      <c r="A47" s="185" t="s">
        <v>203</v>
      </c>
    </row>
    <row r="48" spans="1:1" x14ac:dyDescent="0.25">
      <c r="A48" s="185" t="s">
        <v>204</v>
      </c>
    </row>
    <row r="49" spans="1:1" x14ac:dyDescent="0.25">
      <c r="A49" s="185"/>
    </row>
    <row r="50" spans="1:1" x14ac:dyDescent="0.25">
      <c r="A50" s="185" t="s">
        <v>205</v>
      </c>
    </row>
    <row r="51" spans="1:1" x14ac:dyDescent="0.25">
      <c r="A51" s="185" t="s">
        <v>206</v>
      </c>
    </row>
    <row r="52" spans="1:1" x14ac:dyDescent="0.25">
      <c r="A52" s="185" t="s">
        <v>207</v>
      </c>
    </row>
    <row r="53" spans="1:1" x14ac:dyDescent="0.25">
      <c r="A53" s="185" t="s">
        <v>208</v>
      </c>
    </row>
    <row r="54" spans="1:1" x14ac:dyDescent="0.25">
      <c r="A54" s="185" t="s">
        <v>209</v>
      </c>
    </row>
    <row r="55" spans="1:1" x14ac:dyDescent="0.25">
      <c r="A55" s="185" t="s">
        <v>210</v>
      </c>
    </row>
    <row r="56" spans="1:1" x14ac:dyDescent="0.25">
      <c r="A56" s="185" t="s">
        <v>211</v>
      </c>
    </row>
    <row r="57" spans="1:1" x14ac:dyDescent="0.25">
      <c r="A57" s="185" t="s">
        <v>212</v>
      </c>
    </row>
    <row r="58" spans="1:1" x14ac:dyDescent="0.25">
      <c r="A58" s="185" t="s">
        <v>213</v>
      </c>
    </row>
    <row r="59" spans="1:1" x14ac:dyDescent="0.25">
      <c r="A59" s="185" t="s">
        <v>214</v>
      </c>
    </row>
    <row r="60" spans="1:1" x14ac:dyDescent="0.25">
      <c r="A60" s="185"/>
    </row>
    <row r="61" spans="1:1" x14ac:dyDescent="0.25">
      <c r="A61" s="185" t="s">
        <v>215</v>
      </c>
    </row>
    <row r="62" spans="1:1" x14ac:dyDescent="0.25">
      <c r="A62" s="185" t="s">
        <v>216</v>
      </c>
    </row>
    <row r="63" spans="1:1" x14ac:dyDescent="0.25">
      <c r="A63" s="185" t="s">
        <v>217</v>
      </c>
    </row>
    <row r="64" spans="1:1" x14ac:dyDescent="0.25">
      <c r="A64" s="185" t="s">
        <v>218</v>
      </c>
    </row>
    <row r="65" spans="1:1" x14ac:dyDescent="0.25">
      <c r="A65" s="185" t="s">
        <v>219</v>
      </c>
    </row>
    <row r="66" spans="1:1" x14ac:dyDescent="0.25">
      <c r="A66" s="185" t="s">
        <v>220</v>
      </c>
    </row>
    <row r="67" spans="1:1" x14ac:dyDescent="0.25">
      <c r="A67" s="185"/>
    </row>
    <row r="68" spans="1:1" x14ac:dyDescent="0.25">
      <c r="A68" s="185" t="s">
        <v>221</v>
      </c>
    </row>
    <row r="69" spans="1:1" x14ac:dyDescent="0.25">
      <c r="A69" s="185" t="s">
        <v>222</v>
      </c>
    </row>
    <row r="70" spans="1:1" x14ac:dyDescent="0.25">
      <c r="A70" s="185"/>
    </row>
    <row r="71" spans="1:1" x14ac:dyDescent="0.25">
      <c r="A71" s="185" t="s">
        <v>223</v>
      </c>
    </row>
    <row r="72" spans="1:1" x14ac:dyDescent="0.25">
      <c r="A72" s="185"/>
    </row>
    <row r="73" spans="1:1" x14ac:dyDescent="0.25">
      <c r="A73" s="185" t="s">
        <v>224</v>
      </c>
    </row>
    <row r="74" spans="1:1" x14ac:dyDescent="0.25">
      <c r="A74" s="185"/>
    </row>
    <row r="75" spans="1:1" x14ac:dyDescent="0.25">
      <c r="A75" s="185" t="s">
        <v>225</v>
      </c>
    </row>
    <row r="76" spans="1:1" x14ac:dyDescent="0.25">
      <c r="A76" s="185"/>
    </row>
    <row r="77" spans="1:1" x14ac:dyDescent="0.25">
      <c r="A77" s="185" t="s">
        <v>226</v>
      </c>
    </row>
    <row r="78" spans="1:1" x14ac:dyDescent="0.25">
      <c r="A78" s="185" t="s">
        <v>227</v>
      </c>
    </row>
    <row r="79" spans="1:1" x14ac:dyDescent="0.25">
      <c r="A79" s="185"/>
    </row>
    <row r="80" spans="1:1" x14ac:dyDescent="0.25">
      <c r="A80" s="185" t="s">
        <v>228</v>
      </c>
    </row>
    <row r="81" spans="1:1" x14ac:dyDescent="0.25">
      <c r="A81" s="185" t="s">
        <v>229</v>
      </c>
    </row>
    <row r="82" spans="1:1" x14ac:dyDescent="0.25">
      <c r="A82" s="185" t="s">
        <v>230</v>
      </c>
    </row>
    <row r="83" spans="1:1" x14ac:dyDescent="0.25">
      <c r="A83" s="185"/>
    </row>
    <row r="84" spans="1:1" x14ac:dyDescent="0.25">
      <c r="A84" s="185" t="s">
        <v>231</v>
      </c>
    </row>
    <row r="85" spans="1:1" x14ac:dyDescent="0.25">
      <c r="A85" s="185" t="s">
        <v>232</v>
      </c>
    </row>
    <row r="86" spans="1:1" x14ac:dyDescent="0.25">
      <c r="A86" s="185" t="s">
        <v>233</v>
      </c>
    </row>
    <row r="87" spans="1:1" x14ac:dyDescent="0.25">
      <c r="A87" s="185" t="s">
        <v>234</v>
      </c>
    </row>
    <row r="88" spans="1:1" x14ac:dyDescent="0.25">
      <c r="A88" s="185"/>
    </row>
    <row r="89" spans="1:1" x14ac:dyDescent="0.25">
      <c r="A89" s="185" t="s">
        <v>235</v>
      </c>
    </row>
    <row r="90" spans="1:1" x14ac:dyDescent="0.25">
      <c r="A90" s="185" t="s">
        <v>236</v>
      </c>
    </row>
    <row r="91" spans="1:1" x14ac:dyDescent="0.25">
      <c r="A91" s="185"/>
    </row>
    <row r="92" spans="1:1" x14ac:dyDescent="0.25">
      <c r="A92" s="185" t="s">
        <v>237</v>
      </c>
    </row>
    <row r="93" spans="1:1" x14ac:dyDescent="0.25">
      <c r="A93" s="185" t="s">
        <v>238</v>
      </c>
    </row>
    <row r="94" spans="1:1" x14ac:dyDescent="0.25">
      <c r="A94" s="185" t="s">
        <v>239</v>
      </c>
    </row>
    <row r="95" spans="1:1" x14ac:dyDescent="0.25">
      <c r="A95" s="185" t="s">
        <v>240</v>
      </c>
    </row>
    <row r="96" spans="1:1" x14ac:dyDescent="0.25">
      <c r="A96" s="185" t="s">
        <v>241</v>
      </c>
    </row>
    <row r="97" spans="1:1" x14ac:dyDescent="0.25">
      <c r="A97" s="185" t="s">
        <v>242</v>
      </c>
    </row>
    <row r="98" spans="1:1" x14ac:dyDescent="0.25">
      <c r="A98" s="185"/>
    </row>
    <row r="99" spans="1:1" x14ac:dyDescent="0.25">
      <c r="A99" s="185" t="s">
        <v>243</v>
      </c>
    </row>
    <row r="100" spans="1:1" x14ac:dyDescent="0.25">
      <c r="A100" s="185" t="s">
        <v>244</v>
      </c>
    </row>
    <row r="101" spans="1:1" x14ac:dyDescent="0.25">
      <c r="A101" s="185" t="s">
        <v>245</v>
      </c>
    </row>
    <row r="102" spans="1:1" x14ac:dyDescent="0.25">
      <c r="A102" s="185"/>
    </row>
    <row r="103" spans="1:1" x14ac:dyDescent="0.25">
      <c r="A103" s="185" t="s">
        <v>246</v>
      </c>
    </row>
    <row r="104" spans="1:1" x14ac:dyDescent="0.25">
      <c r="A104" s="185" t="s">
        <v>247</v>
      </c>
    </row>
    <row r="105" spans="1:1" x14ac:dyDescent="0.25">
      <c r="A105" s="185" t="s">
        <v>248</v>
      </c>
    </row>
    <row r="106" spans="1:1" x14ac:dyDescent="0.25">
      <c r="A106" s="185" t="s">
        <v>249</v>
      </c>
    </row>
    <row r="107" spans="1:1" x14ac:dyDescent="0.25">
      <c r="A107" s="185" t="s">
        <v>250</v>
      </c>
    </row>
    <row r="108" spans="1:1" x14ac:dyDescent="0.25">
      <c r="A108" s="185" t="s">
        <v>251</v>
      </c>
    </row>
    <row r="109" spans="1:1" x14ac:dyDescent="0.25">
      <c r="A109" s="185" t="s">
        <v>252</v>
      </c>
    </row>
    <row r="110" spans="1:1" x14ac:dyDescent="0.25">
      <c r="A110" s="185" t="s">
        <v>253</v>
      </c>
    </row>
    <row r="111" spans="1:1" x14ac:dyDescent="0.25">
      <c r="A111" s="185"/>
    </row>
    <row r="112" spans="1:1" x14ac:dyDescent="0.25">
      <c r="A112" s="185" t="s">
        <v>254</v>
      </c>
    </row>
    <row r="113" spans="1:1" x14ac:dyDescent="0.25">
      <c r="A113" s="185"/>
    </row>
    <row r="114" spans="1:1" x14ac:dyDescent="0.25">
      <c r="A114" s="185" t="s">
        <v>255</v>
      </c>
    </row>
    <row r="115" spans="1:1" x14ac:dyDescent="0.25">
      <c r="A115" s="185" t="s">
        <v>256</v>
      </c>
    </row>
    <row r="116" spans="1:1" x14ac:dyDescent="0.25">
      <c r="A116" s="185" t="s">
        <v>257</v>
      </c>
    </row>
    <row r="117" spans="1:1" x14ac:dyDescent="0.25">
      <c r="A117" s="185"/>
    </row>
    <row r="118" spans="1:1" x14ac:dyDescent="0.25">
      <c r="A118" s="185" t="s">
        <v>258</v>
      </c>
    </row>
    <row r="119" spans="1:1" x14ac:dyDescent="0.25">
      <c r="A119" s="185" t="s">
        <v>259</v>
      </c>
    </row>
    <row r="120" spans="1:1" x14ac:dyDescent="0.25">
      <c r="A120" s="185" t="s">
        <v>260</v>
      </c>
    </row>
    <row r="121" spans="1:1" x14ac:dyDescent="0.25">
      <c r="A121" s="185" t="s">
        <v>261</v>
      </c>
    </row>
    <row r="122" spans="1:1" x14ac:dyDescent="0.25">
      <c r="A122" s="185"/>
    </row>
    <row r="123" spans="1:1" x14ac:dyDescent="0.25">
      <c r="A123" s="185" t="s">
        <v>262</v>
      </c>
    </row>
    <row r="124" spans="1:1" x14ac:dyDescent="0.25">
      <c r="A124" s="185" t="s">
        <v>263</v>
      </c>
    </row>
    <row r="125" spans="1:1" x14ac:dyDescent="0.25">
      <c r="A125" s="185" t="s">
        <v>264</v>
      </c>
    </row>
    <row r="126" spans="1:1" x14ac:dyDescent="0.25">
      <c r="A126" s="185" t="s">
        <v>265</v>
      </c>
    </row>
    <row r="127" spans="1:1" x14ac:dyDescent="0.25">
      <c r="A127" s="185" t="s">
        <v>266</v>
      </c>
    </row>
    <row r="128" spans="1:1" x14ac:dyDescent="0.25">
      <c r="A128" s="185" t="s">
        <v>267</v>
      </c>
    </row>
    <row r="129" spans="1:1" x14ac:dyDescent="0.25">
      <c r="A129" s="185" t="s">
        <v>268</v>
      </c>
    </row>
    <row r="130" spans="1:1" x14ac:dyDescent="0.25">
      <c r="A130" s="185" t="s">
        <v>269</v>
      </c>
    </row>
    <row r="131" spans="1:1" x14ac:dyDescent="0.25">
      <c r="A131" s="185" t="s">
        <v>270</v>
      </c>
    </row>
    <row r="132" spans="1:1" x14ac:dyDescent="0.25">
      <c r="A132" s="185" t="s">
        <v>271</v>
      </c>
    </row>
    <row r="133" spans="1:1" x14ac:dyDescent="0.25">
      <c r="A133" s="185"/>
    </row>
    <row r="134" spans="1:1" x14ac:dyDescent="0.25">
      <c r="A134" s="185" t="s">
        <v>272</v>
      </c>
    </row>
    <row r="135" spans="1:1" x14ac:dyDescent="0.25">
      <c r="A135" s="185" t="s">
        <v>273</v>
      </c>
    </row>
    <row r="136" spans="1:1" x14ac:dyDescent="0.25">
      <c r="A136" s="185" t="s">
        <v>274</v>
      </c>
    </row>
    <row r="137" spans="1:1" x14ac:dyDescent="0.25">
      <c r="A137" s="185" t="s">
        <v>275</v>
      </c>
    </row>
    <row r="138" spans="1:1" x14ac:dyDescent="0.25">
      <c r="A138" s="185" t="s">
        <v>276</v>
      </c>
    </row>
    <row r="139" spans="1:1" x14ac:dyDescent="0.25">
      <c r="A139" s="185" t="s">
        <v>277</v>
      </c>
    </row>
    <row r="140" spans="1:1" x14ac:dyDescent="0.25">
      <c r="A140" s="185" t="s">
        <v>278</v>
      </c>
    </row>
    <row r="141" spans="1:1" x14ac:dyDescent="0.25">
      <c r="A141" s="185" t="s">
        <v>279</v>
      </c>
    </row>
    <row r="142" spans="1:1" x14ac:dyDescent="0.25">
      <c r="A142" s="185" t="s">
        <v>280</v>
      </c>
    </row>
    <row r="143" spans="1:1" x14ac:dyDescent="0.25">
      <c r="A143" s="185" t="s">
        <v>281</v>
      </c>
    </row>
    <row r="144" spans="1:1" x14ac:dyDescent="0.25">
      <c r="A144" s="185" t="s">
        <v>282</v>
      </c>
    </row>
    <row r="145" spans="1:1" x14ac:dyDescent="0.25">
      <c r="A145" s="185" t="s">
        <v>283</v>
      </c>
    </row>
    <row r="146" spans="1:1" x14ac:dyDescent="0.25">
      <c r="A146" s="185"/>
    </row>
    <row r="147" spans="1:1" x14ac:dyDescent="0.25">
      <c r="A147" s="185" t="s">
        <v>284</v>
      </c>
    </row>
    <row r="148" spans="1:1" x14ac:dyDescent="0.25">
      <c r="A148" s="185" t="s">
        <v>285</v>
      </c>
    </row>
    <row r="149" spans="1:1" x14ac:dyDescent="0.25">
      <c r="A149" s="185" t="s">
        <v>286</v>
      </c>
    </row>
    <row r="150" spans="1:1" x14ac:dyDescent="0.25">
      <c r="A150" s="185"/>
    </row>
    <row r="151" spans="1:1" x14ac:dyDescent="0.25">
      <c r="A151" s="185" t="s">
        <v>287</v>
      </c>
    </row>
    <row r="152" spans="1:1" x14ac:dyDescent="0.25">
      <c r="A152" s="185" t="s">
        <v>288</v>
      </c>
    </row>
    <row r="153" spans="1:1" x14ac:dyDescent="0.25">
      <c r="A153" s="185"/>
    </row>
    <row r="154" spans="1:1" x14ac:dyDescent="0.25">
      <c r="A154" s="185" t="s">
        <v>289</v>
      </c>
    </row>
    <row r="155" spans="1:1" x14ac:dyDescent="0.25">
      <c r="A155" s="185"/>
    </row>
    <row r="156" spans="1:1" x14ac:dyDescent="0.25">
      <c r="A156" s="185" t="s">
        <v>290</v>
      </c>
    </row>
    <row r="157" spans="1:1" x14ac:dyDescent="0.25">
      <c r="A157" s="185" t="s">
        <v>291</v>
      </c>
    </row>
    <row r="158" spans="1:1" x14ac:dyDescent="0.25">
      <c r="A158" s="185" t="s">
        <v>292</v>
      </c>
    </row>
    <row r="159" spans="1:1" x14ac:dyDescent="0.25">
      <c r="A159" s="185" t="s">
        <v>293</v>
      </c>
    </row>
    <row r="160" spans="1:1" x14ac:dyDescent="0.25">
      <c r="A160" s="185" t="s">
        <v>294</v>
      </c>
    </row>
    <row r="161" spans="1:1" x14ac:dyDescent="0.25">
      <c r="A161" s="185" t="s">
        <v>295</v>
      </c>
    </row>
    <row r="162" spans="1:1" x14ac:dyDescent="0.25">
      <c r="A162" s="185" t="s">
        <v>296</v>
      </c>
    </row>
    <row r="163" spans="1:1" x14ac:dyDescent="0.25">
      <c r="A163" s="185"/>
    </row>
    <row r="164" spans="1:1" x14ac:dyDescent="0.25">
      <c r="A164" s="185" t="s">
        <v>297</v>
      </c>
    </row>
    <row r="165" spans="1:1" x14ac:dyDescent="0.25">
      <c r="A165" s="185" t="s">
        <v>298</v>
      </c>
    </row>
    <row r="166" spans="1:1" x14ac:dyDescent="0.25">
      <c r="A166" s="185" t="s">
        <v>299</v>
      </c>
    </row>
    <row r="167" spans="1:1" x14ac:dyDescent="0.25">
      <c r="A167" s="185" t="s">
        <v>300</v>
      </c>
    </row>
    <row r="168" spans="1:1" x14ac:dyDescent="0.25">
      <c r="A168" s="185" t="s">
        <v>301</v>
      </c>
    </row>
    <row r="169" spans="1:1" x14ac:dyDescent="0.25">
      <c r="A169" s="185" t="s">
        <v>302</v>
      </c>
    </row>
    <row r="170" spans="1:1" x14ac:dyDescent="0.25">
      <c r="A170" s="185" t="s">
        <v>303</v>
      </c>
    </row>
    <row r="171" spans="1:1" x14ac:dyDescent="0.25">
      <c r="A171" s="185" t="s">
        <v>304</v>
      </c>
    </row>
    <row r="172" spans="1:1" x14ac:dyDescent="0.25">
      <c r="A172" s="185" t="s">
        <v>305</v>
      </c>
    </row>
    <row r="173" spans="1:1" x14ac:dyDescent="0.25">
      <c r="A173" s="185" t="s">
        <v>306</v>
      </c>
    </row>
    <row r="174" spans="1:1" x14ac:dyDescent="0.25">
      <c r="A174" s="185"/>
    </row>
    <row r="175" spans="1:1" x14ac:dyDescent="0.25">
      <c r="A175" s="185" t="s">
        <v>307</v>
      </c>
    </row>
    <row r="176" spans="1:1" x14ac:dyDescent="0.25">
      <c r="A176" s="185" t="s">
        <v>308</v>
      </c>
    </row>
    <row r="177" spans="1:1" x14ac:dyDescent="0.25">
      <c r="A177" s="185" t="s">
        <v>309</v>
      </c>
    </row>
    <row r="178" spans="1:1" x14ac:dyDescent="0.25">
      <c r="A178" s="185"/>
    </row>
    <row r="179" spans="1:1" x14ac:dyDescent="0.25">
      <c r="A179" s="185" t="s">
        <v>310</v>
      </c>
    </row>
    <row r="180" spans="1:1" x14ac:dyDescent="0.25">
      <c r="A180" s="185"/>
    </row>
    <row r="181" spans="1:1" x14ac:dyDescent="0.25">
      <c r="A181" s="185" t="s">
        <v>311</v>
      </c>
    </row>
    <row r="182" spans="1:1" x14ac:dyDescent="0.25">
      <c r="A182" s="185" t="s">
        <v>312</v>
      </c>
    </row>
    <row r="183" spans="1:1" x14ac:dyDescent="0.25">
      <c r="A183" s="185" t="s">
        <v>313</v>
      </c>
    </row>
    <row r="184" spans="1:1" x14ac:dyDescent="0.25">
      <c r="A184" s="185" t="s">
        <v>314</v>
      </c>
    </row>
    <row r="185" spans="1:1" x14ac:dyDescent="0.25">
      <c r="A185" s="185" t="s">
        <v>315</v>
      </c>
    </row>
    <row r="186" spans="1:1" x14ac:dyDescent="0.25">
      <c r="A186" s="185"/>
    </row>
    <row r="187" spans="1:1" x14ac:dyDescent="0.25">
      <c r="A187" s="185" t="s">
        <v>316</v>
      </c>
    </row>
    <row r="188" spans="1:1" x14ac:dyDescent="0.25">
      <c r="A188" s="185" t="s">
        <v>317</v>
      </c>
    </row>
    <row r="189" spans="1:1" x14ac:dyDescent="0.25">
      <c r="A189" s="185" t="s">
        <v>318</v>
      </c>
    </row>
    <row r="190" spans="1:1" x14ac:dyDescent="0.25">
      <c r="A190" s="185" t="s">
        <v>319</v>
      </c>
    </row>
    <row r="191" spans="1:1" x14ac:dyDescent="0.25">
      <c r="A191" s="185" t="s">
        <v>320</v>
      </c>
    </row>
    <row r="192" spans="1:1" x14ac:dyDescent="0.25">
      <c r="A192" s="185" t="s">
        <v>321</v>
      </c>
    </row>
    <row r="193" spans="1:1" x14ac:dyDescent="0.25">
      <c r="A193" s="185" t="s">
        <v>322</v>
      </c>
    </row>
    <row r="194" spans="1:1" x14ac:dyDescent="0.25">
      <c r="A194" s="185"/>
    </row>
    <row r="195" spans="1:1" x14ac:dyDescent="0.25">
      <c r="A195" s="185" t="s">
        <v>323</v>
      </c>
    </row>
    <row r="196" spans="1:1" x14ac:dyDescent="0.25">
      <c r="A196" s="185"/>
    </row>
    <row r="197" spans="1:1" x14ac:dyDescent="0.25">
      <c r="A197" s="185" t="s">
        <v>324</v>
      </c>
    </row>
    <row r="198" spans="1:1" x14ac:dyDescent="0.25">
      <c r="A198" s="185" t="s">
        <v>325</v>
      </c>
    </row>
    <row r="199" spans="1:1" x14ac:dyDescent="0.25">
      <c r="A199" s="185" t="s">
        <v>326</v>
      </c>
    </row>
    <row r="200" spans="1:1" x14ac:dyDescent="0.25">
      <c r="A200" s="185" t="s">
        <v>327</v>
      </c>
    </row>
    <row r="201" spans="1:1" x14ac:dyDescent="0.25">
      <c r="A201" s="185" t="s">
        <v>328</v>
      </c>
    </row>
    <row r="202" spans="1:1" x14ac:dyDescent="0.25">
      <c r="A202" s="185" t="s">
        <v>329</v>
      </c>
    </row>
    <row r="203" spans="1:1" x14ac:dyDescent="0.25">
      <c r="A203" s="185" t="s">
        <v>330</v>
      </c>
    </row>
    <row r="204" spans="1:1" x14ac:dyDescent="0.25">
      <c r="A204" s="185"/>
    </row>
    <row r="205" spans="1:1" x14ac:dyDescent="0.25">
      <c r="A205" s="185" t="s">
        <v>331</v>
      </c>
    </row>
    <row r="206" spans="1:1" x14ac:dyDescent="0.25">
      <c r="A206" s="185" t="s">
        <v>332</v>
      </c>
    </row>
    <row r="207" spans="1:1" x14ac:dyDescent="0.25">
      <c r="A207" s="185"/>
    </row>
    <row r="208" spans="1:1" x14ac:dyDescent="0.25">
      <c r="A208" s="185" t="s">
        <v>333</v>
      </c>
    </row>
    <row r="209" spans="1:1" x14ac:dyDescent="0.25">
      <c r="A209" s="185"/>
    </row>
    <row r="210" spans="1:1" x14ac:dyDescent="0.25">
      <c r="A210" s="185" t="s">
        <v>334</v>
      </c>
    </row>
    <row r="211" spans="1:1" x14ac:dyDescent="0.25">
      <c r="A211" s="185" t="s">
        <v>335</v>
      </c>
    </row>
    <row r="212" spans="1:1" x14ac:dyDescent="0.25">
      <c r="A212" s="185" t="s">
        <v>336</v>
      </c>
    </row>
    <row r="213" spans="1:1" x14ac:dyDescent="0.25">
      <c r="A213" s="185"/>
    </row>
    <row r="214" spans="1:1" x14ac:dyDescent="0.25">
      <c r="A214" s="185" t="s">
        <v>337</v>
      </c>
    </row>
    <row r="215" spans="1:1" x14ac:dyDescent="0.25">
      <c r="A215" s="185" t="s">
        <v>338</v>
      </c>
    </row>
    <row r="216" spans="1:1" x14ac:dyDescent="0.25">
      <c r="A216" s="185"/>
    </row>
    <row r="217" spans="1:1" x14ac:dyDescent="0.25">
      <c r="A217" s="185" t="s">
        <v>339</v>
      </c>
    </row>
    <row r="218" spans="1:1" x14ac:dyDescent="0.25">
      <c r="A218" s="185" t="s">
        <v>340</v>
      </c>
    </row>
    <row r="219" spans="1:1" x14ac:dyDescent="0.25">
      <c r="A219" s="185" t="s">
        <v>341</v>
      </c>
    </row>
    <row r="220" spans="1:1" x14ac:dyDescent="0.25">
      <c r="A220" s="185" t="s">
        <v>342</v>
      </c>
    </row>
    <row r="221" spans="1:1" x14ac:dyDescent="0.25">
      <c r="A221" s="185"/>
    </row>
    <row r="222" spans="1:1" x14ac:dyDescent="0.25">
      <c r="A222" s="185" t="s">
        <v>343</v>
      </c>
    </row>
    <row r="223" spans="1:1" x14ac:dyDescent="0.25">
      <c r="A223" s="185" t="s">
        <v>344</v>
      </c>
    </row>
    <row r="224" spans="1:1" x14ac:dyDescent="0.25">
      <c r="A224" s="185" t="s">
        <v>345</v>
      </c>
    </row>
    <row r="225" spans="1:1" x14ac:dyDescent="0.25">
      <c r="A225" s="185" t="s">
        <v>346</v>
      </c>
    </row>
    <row r="226" spans="1:1" x14ac:dyDescent="0.25">
      <c r="A226" s="185" t="s">
        <v>347</v>
      </c>
    </row>
    <row r="227" spans="1:1" x14ac:dyDescent="0.25">
      <c r="A227" s="185" t="s">
        <v>348</v>
      </c>
    </row>
    <row r="228" spans="1:1" x14ac:dyDescent="0.25">
      <c r="A228" s="185" t="s">
        <v>349</v>
      </c>
    </row>
    <row r="229" spans="1:1" x14ac:dyDescent="0.25">
      <c r="A229" s="185"/>
    </row>
    <row r="230" spans="1:1" x14ac:dyDescent="0.25">
      <c r="A230" s="185" t="s">
        <v>350</v>
      </c>
    </row>
    <row r="231" spans="1:1" x14ac:dyDescent="0.25">
      <c r="A231" s="185" t="s">
        <v>351</v>
      </c>
    </row>
    <row r="232" spans="1:1" x14ac:dyDescent="0.25">
      <c r="A232" s="185" t="s">
        <v>352</v>
      </c>
    </row>
    <row r="233" spans="1:1" x14ac:dyDescent="0.25">
      <c r="A233" s="185" t="s">
        <v>353</v>
      </c>
    </row>
    <row r="234" spans="1:1" x14ac:dyDescent="0.25">
      <c r="A234" s="185"/>
    </row>
    <row r="235" spans="1:1" x14ac:dyDescent="0.25">
      <c r="A235" s="185" t="s">
        <v>354</v>
      </c>
    </row>
    <row r="236" spans="1:1" x14ac:dyDescent="0.25">
      <c r="A236" s="185" t="s">
        <v>355</v>
      </c>
    </row>
    <row r="237" spans="1:1" x14ac:dyDescent="0.25">
      <c r="A237" s="185" t="s">
        <v>356</v>
      </c>
    </row>
    <row r="238" spans="1:1" x14ac:dyDescent="0.25">
      <c r="A238" s="185" t="s">
        <v>357</v>
      </c>
    </row>
    <row r="239" spans="1:1" x14ac:dyDescent="0.25">
      <c r="A239" s="185" t="s">
        <v>358</v>
      </c>
    </row>
    <row r="240" spans="1:1" x14ac:dyDescent="0.25">
      <c r="A240" s="185" t="s">
        <v>359</v>
      </c>
    </row>
    <row r="241" spans="1:1" x14ac:dyDescent="0.25">
      <c r="A241" s="185" t="s">
        <v>360</v>
      </c>
    </row>
    <row r="242" spans="1:1" x14ac:dyDescent="0.25">
      <c r="A242" s="185" t="s">
        <v>361</v>
      </c>
    </row>
    <row r="243" spans="1:1" x14ac:dyDescent="0.25">
      <c r="A243" s="185" t="s">
        <v>362</v>
      </c>
    </row>
    <row r="244" spans="1:1" x14ac:dyDescent="0.25">
      <c r="A244" s="185"/>
    </row>
    <row r="245" spans="1:1" x14ac:dyDescent="0.25">
      <c r="A245" s="185" t="s">
        <v>363</v>
      </c>
    </row>
    <row r="246" spans="1:1" x14ac:dyDescent="0.25">
      <c r="A246" s="185"/>
    </row>
    <row r="247" spans="1:1" x14ac:dyDescent="0.25">
      <c r="A247" s="185" t="s">
        <v>364</v>
      </c>
    </row>
    <row r="248" spans="1:1" x14ac:dyDescent="0.25">
      <c r="A248" s="185" t="s">
        <v>365</v>
      </c>
    </row>
    <row r="249" spans="1:1" x14ac:dyDescent="0.25">
      <c r="A249" s="185" t="s">
        <v>366</v>
      </c>
    </row>
    <row r="250" spans="1:1" x14ac:dyDescent="0.25">
      <c r="A250" s="185" t="s">
        <v>367</v>
      </c>
    </row>
    <row r="251" spans="1:1" x14ac:dyDescent="0.25">
      <c r="A251" s="185"/>
    </row>
    <row r="252" spans="1:1" x14ac:dyDescent="0.25">
      <c r="A252" s="185" t="s">
        <v>368</v>
      </c>
    </row>
    <row r="253" spans="1:1" x14ac:dyDescent="0.25">
      <c r="A253" s="185" t="s">
        <v>369</v>
      </c>
    </row>
    <row r="254" spans="1:1" x14ac:dyDescent="0.25">
      <c r="A254" s="185" t="s">
        <v>370</v>
      </c>
    </row>
    <row r="255" spans="1:1" x14ac:dyDescent="0.25">
      <c r="A255" s="185" t="s">
        <v>371</v>
      </c>
    </row>
    <row r="256" spans="1:1" x14ac:dyDescent="0.25">
      <c r="A256" s="185"/>
    </row>
    <row r="257" spans="1:1" x14ac:dyDescent="0.25">
      <c r="A257" s="185" t="s">
        <v>372</v>
      </c>
    </row>
    <row r="258" spans="1:1" x14ac:dyDescent="0.25">
      <c r="A258" s="185" t="s">
        <v>373</v>
      </c>
    </row>
    <row r="259" spans="1:1" x14ac:dyDescent="0.25">
      <c r="A259" s="185" t="s">
        <v>374</v>
      </c>
    </row>
    <row r="260" spans="1:1" x14ac:dyDescent="0.25">
      <c r="A260" s="185" t="s">
        <v>375</v>
      </c>
    </row>
    <row r="261" spans="1:1" x14ac:dyDescent="0.25">
      <c r="A261" s="185" t="s">
        <v>376</v>
      </c>
    </row>
    <row r="262" spans="1:1" x14ac:dyDescent="0.25">
      <c r="A262" s="185" t="s">
        <v>377</v>
      </c>
    </row>
    <row r="263" spans="1:1" x14ac:dyDescent="0.25">
      <c r="A263" s="185" t="s">
        <v>378</v>
      </c>
    </row>
    <row r="264" spans="1:1" x14ac:dyDescent="0.25">
      <c r="A264" s="185" t="s">
        <v>379</v>
      </c>
    </row>
    <row r="265" spans="1:1" x14ac:dyDescent="0.25">
      <c r="A265" s="185" t="s">
        <v>380</v>
      </c>
    </row>
    <row r="266" spans="1:1" x14ac:dyDescent="0.25">
      <c r="A266" s="185" t="s">
        <v>381</v>
      </c>
    </row>
    <row r="267" spans="1:1" x14ac:dyDescent="0.25">
      <c r="A267" s="185" t="s">
        <v>382</v>
      </c>
    </row>
    <row r="268" spans="1:1" x14ac:dyDescent="0.25">
      <c r="A268" s="185"/>
    </row>
    <row r="269" spans="1:1" x14ac:dyDescent="0.25">
      <c r="A269" s="185" t="s">
        <v>383</v>
      </c>
    </row>
    <row r="270" spans="1:1" x14ac:dyDescent="0.25">
      <c r="A270" s="185" t="s">
        <v>384</v>
      </c>
    </row>
    <row r="271" spans="1:1" x14ac:dyDescent="0.25">
      <c r="A271" s="185" t="s">
        <v>385</v>
      </c>
    </row>
    <row r="272" spans="1:1" x14ac:dyDescent="0.25">
      <c r="A272" s="185" t="s">
        <v>386</v>
      </c>
    </row>
    <row r="273" spans="1:1" x14ac:dyDescent="0.25">
      <c r="A273" s="185" t="s">
        <v>387</v>
      </c>
    </row>
    <row r="274" spans="1:1" x14ac:dyDescent="0.25">
      <c r="A274" s="185"/>
    </row>
    <row r="275" spans="1:1" x14ac:dyDescent="0.25">
      <c r="A275" s="185" t="s">
        <v>388</v>
      </c>
    </row>
    <row r="276" spans="1:1" x14ac:dyDescent="0.25">
      <c r="A276" s="185" t="s">
        <v>389</v>
      </c>
    </row>
    <row r="277" spans="1:1" x14ac:dyDescent="0.25">
      <c r="A277" s="185" t="s">
        <v>390</v>
      </c>
    </row>
    <row r="278" spans="1:1" x14ac:dyDescent="0.25">
      <c r="A278" s="185" t="s">
        <v>391</v>
      </c>
    </row>
    <row r="279" spans="1:1" x14ac:dyDescent="0.25">
      <c r="A279" s="185" t="s">
        <v>392</v>
      </c>
    </row>
    <row r="280" spans="1:1" x14ac:dyDescent="0.25">
      <c r="A280" s="185" t="s">
        <v>393</v>
      </c>
    </row>
    <row r="281" spans="1:1" x14ac:dyDescent="0.25">
      <c r="A281" s="185" t="s">
        <v>394</v>
      </c>
    </row>
    <row r="282" spans="1:1" x14ac:dyDescent="0.25">
      <c r="A282" s="185" t="s">
        <v>395</v>
      </c>
    </row>
    <row r="283" spans="1:1" x14ac:dyDescent="0.25">
      <c r="A283" s="185" t="s">
        <v>396</v>
      </c>
    </row>
    <row r="284" spans="1:1" x14ac:dyDescent="0.25">
      <c r="A284" s="185" t="s">
        <v>397</v>
      </c>
    </row>
    <row r="285" spans="1:1" x14ac:dyDescent="0.25">
      <c r="A285" s="185" t="s">
        <v>398</v>
      </c>
    </row>
    <row r="286" spans="1:1" x14ac:dyDescent="0.25">
      <c r="A286" s="185" t="s">
        <v>399</v>
      </c>
    </row>
    <row r="287" spans="1:1" x14ac:dyDescent="0.25">
      <c r="A287" s="185"/>
    </row>
    <row r="288" spans="1:1" x14ac:dyDescent="0.25">
      <c r="A288" s="185" t="s">
        <v>400</v>
      </c>
    </row>
    <row r="289" spans="1:1" x14ac:dyDescent="0.25">
      <c r="A289" s="185" t="s">
        <v>401</v>
      </c>
    </row>
    <row r="290" spans="1:1" x14ac:dyDescent="0.25">
      <c r="A290" s="185" t="s">
        <v>402</v>
      </c>
    </row>
    <row r="291" spans="1:1" x14ac:dyDescent="0.25">
      <c r="A291" s="185" t="s">
        <v>403</v>
      </c>
    </row>
    <row r="292" spans="1:1" x14ac:dyDescent="0.25">
      <c r="A292" s="185"/>
    </row>
    <row r="293" spans="1:1" x14ac:dyDescent="0.25">
      <c r="A293" s="185" t="s">
        <v>404</v>
      </c>
    </row>
    <row r="294" spans="1:1" x14ac:dyDescent="0.25">
      <c r="A294" s="185" t="s">
        <v>405</v>
      </c>
    </row>
    <row r="295" spans="1:1" x14ac:dyDescent="0.25">
      <c r="A295" s="185" t="s">
        <v>406</v>
      </c>
    </row>
    <row r="296" spans="1:1" x14ac:dyDescent="0.25">
      <c r="A296" s="185"/>
    </row>
    <row r="297" spans="1:1" x14ac:dyDescent="0.25">
      <c r="A297" s="185" t="s">
        <v>407</v>
      </c>
    </row>
    <row r="298" spans="1:1" x14ac:dyDescent="0.25">
      <c r="A298" s="185" t="s">
        <v>408</v>
      </c>
    </row>
    <row r="299" spans="1:1" x14ac:dyDescent="0.25">
      <c r="A299" s="185" t="s">
        <v>409</v>
      </c>
    </row>
    <row r="300" spans="1:1" x14ac:dyDescent="0.25">
      <c r="A300" s="185" t="s">
        <v>410</v>
      </c>
    </row>
    <row r="301" spans="1:1" x14ac:dyDescent="0.25">
      <c r="A301" s="185" t="s">
        <v>411</v>
      </c>
    </row>
    <row r="302" spans="1:1" x14ac:dyDescent="0.25">
      <c r="A302" s="185" t="s">
        <v>412</v>
      </c>
    </row>
    <row r="303" spans="1:1" x14ac:dyDescent="0.25">
      <c r="A303" s="185" t="s">
        <v>413</v>
      </c>
    </row>
    <row r="304" spans="1:1" x14ac:dyDescent="0.25">
      <c r="A304" s="185" t="s">
        <v>414</v>
      </c>
    </row>
    <row r="305" spans="1:1" x14ac:dyDescent="0.25">
      <c r="A305" s="185" t="s">
        <v>415</v>
      </c>
    </row>
    <row r="306" spans="1:1" x14ac:dyDescent="0.25">
      <c r="A306" s="185" t="s">
        <v>416</v>
      </c>
    </row>
    <row r="307" spans="1:1" x14ac:dyDescent="0.25">
      <c r="A307" s="185" t="s">
        <v>417</v>
      </c>
    </row>
    <row r="308" spans="1:1" x14ac:dyDescent="0.25">
      <c r="A308" s="185" t="s">
        <v>418</v>
      </c>
    </row>
    <row r="309" spans="1:1" x14ac:dyDescent="0.25">
      <c r="A309" s="185"/>
    </row>
    <row r="310" spans="1:1" x14ac:dyDescent="0.25">
      <c r="A310" s="185" t="s">
        <v>419</v>
      </c>
    </row>
    <row r="311" spans="1:1" x14ac:dyDescent="0.25">
      <c r="A311" s="185" t="s">
        <v>420</v>
      </c>
    </row>
    <row r="312" spans="1:1" x14ac:dyDescent="0.25">
      <c r="A312" s="185" t="s">
        <v>421</v>
      </c>
    </row>
    <row r="313" spans="1:1" x14ac:dyDescent="0.25">
      <c r="A313" s="185" t="s">
        <v>422</v>
      </c>
    </row>
    <row r="314" spans="1:1" x14ac:dyDescent="0.25">
      <c r="A314" s="185" t="s">
        <v>423</v>
      </c>
    </row>
    <row r="315" spans="1:1" x14ac:dyDescent="0.25">
      <c r="A315" s="185" t="s">
        <v>424</v>
      </c>
    </row>
    <row r="316" spans="1:1" x14ac:dyDescent="0.25">
      <c r="A316" s="185" t="s">
        <v>425</v>
      </c>
    </row>
    <row r="317" spans="1:1" x14ac:dyDescent="0.25">
      <c r="A317" s="185"/>
    </row>
    <row r="318" spans="1:1" x14ac:dyDescent="0.25">
      <c r="A318" s="185" t="s">
        <v>426</v>
      </c>
    </row>
    <row r="319" spans="1:1" x14ac:dyDescent="0.25">
      <c r="A319" s="185" t="s">
        <v>427</v>
      </c>
    </row>
    <row r="320" spans="1:1" x14ac:dyDescent="0.25">
      <c r="A320" s="185" t="s">
        <v>428</v>
      </c>
    </row>
    <row r="321" spans="1:1" x14ac:dyDescent="0.25">
      <c r="A321" s="185" t="s">
        <v>429</v>
      </c>
    </row>
    <row r="322" spans="1:1" x14ac:dyDescent="0.25">
      <c r="A322" s="185" t="s">
        <v>430</v>
      </c>
    </row>
    <row r="323" spans="1:1" x14ac:dyDescent="0.25">
      <c r="A323" s="185" t="s">
        <v>431</v>
      </c>
    </row>
    <row r="324" spans="1:1" x14ac:dyDescent="0.25">
      <c r="A324" s="185" t="s">
        <v>432</v>
      </c>
    </row>
    <row r="325" spans="1:1" x14ac:dyDescent="0.25">
      <c r="A325" s="185" t="s">
        <v>433</v>
      </c>
    </row>
    <row r="326" spans="1:1" x14ac:dyDescent="0.25">
      <c r="A326" s="185" t="s">
        <v>434</v>
      </c>
    </row>
    <row r="327" spans="1:1" x14ac:dyDescent="0.25">
      <c r="A327" s="185" t="s">
        <v>435</v>
      </c>
    </row>
    <row r="328" spans="1:1" x14ac:dyDescent="0.25">
      <c r="A328" s="185"/>
    </row>
    <row r="329" spans="1:1" x14ac:dyDescent="0.25">
      <c r="A329" s="185" t="s">
        <v>436</v>
      </c>
    </row>
    <row r="330" spans="1:1" x14ac:dyDescent="0.25">
      <c r="A330" s="185" t="s">
        <v>437</v>
      </c>
    </row>
    <row r="331" spans="1:1" x14ac:dyDescent="0.25">
      <c r="A331" s="185" t="s">
        <v>438</v>
      </c>
    </row>
    <row r="332" spans="1:1" x14ac:dyDescent="0.25">
      <c r="A332" s="185" t="s">
        <v>439</v>
      </c>
    </row>
    <row r="333" spans="1:1" x14ac:dyDescent="0.25">
      <c r="A333" s="185" t="s">
        <v>440</v>
      </c>
    </row>
    <row r="334" spans="1:1" x14ac:dyDescent="0.25">
      <c r="A334" s="185" t="s">
        <v>441</v>
      </c>
    </row>
    <row r="335" spans="1:1" x14ac:dyDescent="0.25">
      <c r="A335" s="185" t="s">
        <v>442</v>
      </c>
    </row>
    <row r="336" spans="1:1" x14ac:dyDescent="0.25">
      <c r="A336" s="185"/>
    </row>
    <row r="337" spans="1:1" x14ac:dyDescent="0.25">
      <c r="A337" s="185" t="s">
        <v>443</v>
      </c>
    </row>
    <row r="338" spans="1:1" x14ac:dyDescent="0.25">
      <c r="A338" s="185" t="s">
        <v>444</v>
      </c>
    </row>
    <row r="339" spans="1:1" x14ac:dyDescent="0.25">
      <c r="A339" s="185" t="s">
        <v>445</v>
      </c>
    </row>
    <row r="340" spans="1:1" x14ac:dyDescent="0.25">
      <c r="A340" s="185" t="s">
        <v>446</v>
      </c>
    </row>
    <row r="341" spans="1:1" x14ac:dyDescent="0.25">
      <c r="A341" s="185" t="s">
        <v>447</v>
      </c>
    </row>
    <row r="342" spans="1:1" x14ac:dyDescent="0.25">
      <c r="A342" s="185"/>
    </row>
    <row r="343" spans="1:1" x14ac:dyDescent="0.25">
      <c r="A343" s="185" t="s">
        <v>448</v>
      </c>
    </row>
    <row r="344" spans="1:1" x14ac:dyDescent="0.25">
      <c r="A344" s="185"/>
    </row>
    <row r="345" spans="1:1" x14ac:dyDescent="0.25">
      <c r="A345" s="185" t="s">
        <v>449</v>
      </c>
    </row>
    <row r="346" spans="1:1" x14ac:dyDescent="0.25">
      <c r="A346" s="185" t="s">
        <v>450</v>
      </c>
    </row>
    <row r="347" spans="1:1" x14ac:dyDescent="0.25">
      <c r="A347" s="185" t="s">
        <v>451</v>
      </c>
    </row>
    <row r="348" spans="1:1" x14ac:dyDescent="0.25">
      <c r="A348" s="185" t="s">
        <v>452</v>
      </c>
    </row>
    <row r="349" spans="1:1" x14ac:dyDescent="0.25">
      <c r="A349" s="185" t="s">
        <v>453</v>
      </c>
    </row>
    <row r="350" spans="1:1" x14ac:dyDescent="0.25">
      <c r="A350" s="185" t="s">
        <v>454</v>
      </c>
    </row>
    <row r="351" spans="1:1" x14ac:dyDescent="0.25">
      <c r="A351" s="185" t="s">
        <v>455</v>
      </c>
    </row>
    <row r="352" spans="1:1" x14ac:dyDescent="0.25">
      <c r="A352" s="185" t="s">
        <v>456</v>
      </c>
    </row>
    <row r="353" spans="1:1" x14ac:dyDescent="0.25">
      <c r="A353" s="185"/>
    </row>
    <row r="354" spans="1:1" x14ac:dyDescent="0.25">
      <c r="A354" s="185" t="s">
        <v>457</v>
      </c>
    </row>
    <row r="355" spans="1:1" x14ac:dyDescent="0.25">
      <c r="A355" s="185" t="s">
        <v>458</v>
      </c>
    </row>
    <row r="356" spans="1:1" x14ac:dyDescent="0.25">
      <c r="A356" s="185" t="s">
        <v>459</v>
      </c>
    </row>
    <row r="357" spans="1:1" x14ac:dyDescent="0.25">
      <c r="A357" s="185" t="s">
        <v>460</v>
      </c>
    </row>
    <row r="358" spans="1:1" x14ac:dyDescent="0.25">
      <c r="A358" s="185" t="s">
        <v>461</v>
      </c>
    </row>
    <row r="359" spans="1:1" x14ac:dyDescent="0.25">
      <c r="A359" s="185" t="s">
        <v>462</v>
      </c>
    </row>
    <row r="360" spans="1:1" x14ac:dyDescent="0.25">
      <c r="A360" s="185"/>
    </row>
    <row r="361" spans="1:1" x14ac:dyDescent="0.25">
      <c r="A361" s="185" t="s">
        <v>463</v>
      </c>
    </row>
    <row r="362" spans="1:1" x14ac:dyDescent="0.25">
      <c r="A362" s="185" t="s">
        <v>464</v>
      </c>
    </row>
    <row r="363" spans="1:1" x14ac:dyDescent="0.25">
      <c r="A363" s="185" t="s">
        <v>465</v>
      </c>
    </row>
    <row r="364" spans="1:1" x14ac:dyDescent="0.25">
      <c r="A364" s="185"/>
    </row>
    <row r="365" spans="1:1" x14ac:dyDescent="0.25">
      <c r="A365" s="185" t="s">
        <v>466</v>
      </c>
    </row>
    <row r="366" spans="1:1" x14ac:dyDescent="0.25">
      <c r="A366" s="185" t="s">
        <v>467</v>
      </c>
    </row>
    <row r="367" spans="1:1" x14ac:dyDescent="0.25">
      <c r="A367" s="185"/>
    </row>
    <row r="368" spans="1:1" x14ac:dyDescent="0.25">
      <c r="A368" s="185" t="s">
        <v>468</v>
      </c>
    </row>
    <row r="369" spans="1:1" x14ac:dyDescent="0.25">
      <c r="A369" s="185" t="s">
        <v>469</v>
      </c>
    </row>
    <row r="370" spans="1:1" x14ac:dyDescent="0.25">
      <c r="A370" s="185" t="s">
        <v>470</v>
      </c>
    </row>
    <row r="371" spans="1:1" x14ac:dyDescent="0.25">
      <c r="A371" s="185"/>
    </row>
    <row r="372" spans="1:1" x14ac:dyDescent="0.25">
      <c r="A372" s="185" t="s">
        <v>471</v>
      </c>
    </row>
    <row r="373" spans="1:1" x14ac:dyDescent="0.25">
      <c r="A373" s="185" t="s">
        <v>472</v>
      </c>
    </row>
    <row r="374" spans="1:1" x14ac:dyDescent="0.25">
      <c r="A374" s="185" t="s">
        <v>473</v>
      </c>
    </row>
    <row r="375" spans="1:1" x14ac:dyDescent="0.25">
      <c r="A375" s="185"/>
    </row>
    <row r="376" spans="1:1" x14ac:dyDescent="0.25">
      <c r="A376" s="185" t="s">
        <v>474</v>
      </c>
    </row>
    <row r="377" spans="1:1" x14ac:dyDescent="0.25">
      <c r="A377" s="185" t="s">
        <v>475</v>
      </c>
    </row>
    <row r="378" spans="1:1" x14ac:dyDescent="0.25">
      <c r="A378" s="185"/>
    </row>
    <row r="379" spans="1:1" x14ac:dyDescent="0.25">
      <c r="A379" s="185" t="s">
        <v>476</v>
      </c>
    </row>
    <row r="380" spans="1:1" x14ac:dyDescent="0.25">
      <c r="A380" s="185" t="s">
        <v>477</v>
      </c>
    </row>
    <row r="381" spans="1:1" x14ac:dyDescent="0.25">
      <c r="A381" s="185"/>
    </row>
    <row r="382" spans="1:1" x14ac:dyDescent="0.25">
      <c r="A382" s="185" t="s">
        <v>478</v>
      </c>
    </row>
    <row r="383" spans="1:1" x14ac:dyDescent="0.25">
      <c r="A383" s="185" t="s">
        <v>479</v>
      </c>
    </row>
    <row r="384" spans="1:1" x14ac:dyDescent="0.25">
      <c r="A384" s="185" t="s">
        <v>480</v>
      </c>
    </row>
    <row r="385" spans="1:1" x14ac:dyDescent="0.25">
      <c r="A385" s="185" t="s">
        <v>481</v>
      </c>
    </row>
    <row r="386" spans="1:1" x14ac:dyDescent="0.25">
      <c r="A386" s="185" t="s">
        <v>482</v>
      </c>
    </row>
    <row r="387" spans="1:1" x14ac:dyDescent="0.25">
      <c r="A387" s="185"/>
    </row>
    <row r="388" spans="1:1" x14ac:dyDescent="0.25">
      <c r="A388" s="185" t="s">
        <v>483</v>
      </c>
    </row>
    <row r="389" spans="1:1" x14ac:dyDescent="0.25">
      <c r="A389" s="185" t="s">
        <v>484</v>
      </c>
    </row>
    <row r="390" spans="1:1" x14ac:dyDescent="0.25">
      <c r="A390" s="185" t="s">
        <v>485</v>
      </c>
    </row>
    <row r="391" spans="1:1" x14ac:dyDescent="0.25">
      <c r="A391" s="185" t="s">
        <v>486</v>
      </c>
    </row>
    <row r="392" spans="1:1" x14ac:dyDescent="0.25">
      <c r="A392" s="185" t="s">
        <v>487</v>
      </c>
    </row>
    <row r="393" spans="1:1" x14ac:dyDescent="0.25">
      <c r="A393" s="185" t="s">
        <v>488</v>
      </c>
    </row>
    <row r="394" spans="1:1" x14ac:dyDescent="0.25">
      <c r="A394" s="185" t="s">
        <v>489</v>
      </c>
    </row>
    <row r="395" spans="1:1" x14ac:dyDescent="0.25">
      <c r="A395" s="185" t="s">
        <v>490</v>
      </c>
    </row>
    <row r="396" spans="1:1" x14ac:dyDescent="0.25">
      <c r="A396" s="185" t="s">
        <v>491</v>
      </c>
    </row>
    <row r="397" spans="1:1" x14ac:dyDescent="0.25">
      <c r="A397" s="185"/>
    </row>
    <row r="398" spans="1:1" x14ac:dyDescent="0.25">
      <c r="A398" s="185" t="s">
        <v>492</v>
      </c>
    </row>
    <row r="399" spans="1:1" x14ac:dyDescent="0.25">
      <c r="A399" s="185" t="s">
        <v>493</v>
      </c>
    </row>
    <row r="400" spans="1:1" x14ac:dyDescent="0.25">
      <c r="A400" s="185" t="s">
        <v>494</v>
      </c>
    </row>
    <row r="401" spans="1:1" x14ac:dyDescent="0.25">
      <c r="A401" s="185" t="s">
        <v>495</v>
      </c>
    </row>
    <row r="402" spans="1:1" x14ac:dyDescent="0.25">
      <c r="A402" s="185"/>
    </row>
    <row r="403" spans="1:1" x14ac:dyDescent="0.25">
      <c r="A403" s="185" t="s">
        <v>496</v>
      </c>
    </row>
    <row r="404" spans="1:1" x14ac:dyDescent="0.25">
      <c r="A404" s="185" t="s">
        <v>497</v>
      </c>
    </row>
    <row r="405" spans="1:1" x14ac:dyDescent="0.25">
      <c r="A405" s="185" t="s">
        <v>498</v>
      </c>
    </row>
    <row r="406" spans="1:1" x14ac:dyDescent="0.25">
      <c r="A406" s="185"/>
    </row>
    <row r="407" spans="1:1" x14ac:dyDescent="0.25">
      <c r="A407" s="185" t="s">
        <v>499</v>
      </c>
    </row>
    <row r="408" spans="1:1" x14ac:dyDescent="0.25">
      <c r="A408" s="185"/>
    </row>
    <row r="409" spans="1:1" x14ac:dyDescent="0.25">
      <c r="A409" s="185" t="s">
        <v>500</v>
      </c>
    </row>
    <row r="410" spans="1:1" x14ac:dyDescent="0.25">
      <c r="A410" s="185" t="s">
        <v>501</v>
      </c>
    </row>
    <row r="411" spans="1:1" x14ac:dyDescent="0.25">
      <c r="A411" s="185" t="s">
        <v>502</v>
      </c>
    </row>
    <row r="412" spans="1:1" x14ac:dyDescent="0.25">
      <c r="A412" s="185" t="s">
        <v>503</v>
      </c>
    </row>
    <row r="413" spans="1:1" x14ac:dyDescent="0.25">
      <c r="A413" s="185" t="s">
        <v>504</v>
      </c>
    </row>
    <row r="414" spans="1:1" x14ac:dyDescent="0.25">
      <c r="A414" s="185"/>
    </row>
    <row r="415" spans="1:1" x14ac:dyDescent="0.25">
      <c r="A415" s="185" t="s">
        <v>505</v>
      </c>
    </row>
    <row r="416" spans="1:1" x14ac:dyDescent="0.25">
      <c r="A416" s="185" t="s">
        <v>506</v>
      </c>
    </row>
    <row r="417" spans="1:1" x14ac:dyDescent="0.25">
      <c r="A417" s="185" t="s">
        <v>507</v>
      </c>
    </row>
    <row r="418" spans="1:1" x14ac:dyDescent="0.25">
      <c r="A418" s="185" t="s">
        <v>508</v>
      </c>
    </row>
    <row r="419" spans="1:1" x14ac:dyDescent="0.25">
      <c r="A419" s="185" t="s">
        <v>509</v>
      </c>
    </row>
    <row r="420" spans="1:1" x14ac:dyDescent="0.25">
      <c r="A420" s="185" t="s">
        <v>510</v>
      </c>
    </row>
    <row r="421" spans="1:1" x14ac:dyDescent="0.25">
      <c r="A421" s="185"/>
    </row>
    <row r="422" spans="1:1" x14ac:dyDescent="0.25">
      <c r="A422" s="185" t="s">
        <v>511</v>
      </c>
    </row>
    <row r="423" spans="1:1" x14ac:dyDescent="0.25">
      <c r="A423" s="185" t="s">
        <v>512</v>
      </c>
    </row>
    <row r="424" spans="1:1" x14ac:dyDescent="0.25">
      <c r="A424" s="185" t="s">
        <v>513</v>
      </c>
    </row>
    <row r="425" spans="1:1" x14ac:dyDescent="0.25">
      <c r="A425" s="185" t="s">
        <v>514</v>
      </c>
    </row>
    <row r="426" spans="1:1" x14ac:dyDescent="0.25">
      <c r="A426" s="185" t="s">
        <v>515</v>
      </c>
    </row>
    <row r="427" spans="1:1" x14ac:dyDescent="0.25">
      <c r="A427" s="185" t="s">
        <v>516</v>
      </c>
    </row>
    <row r="428" spans="1:1" x14ac:dyDescent="0.25">
      <c r="A428" s="185"/>
    </row>
    <row r="429" spans="1:1" x14ac:dyDescent="0.25">
      <c r="A429" s="185" t="s">
        <v>517</v>
      </c>
    </row>
    <row r="430" spans="1:1" x14ac:dyDescent="0.25">
      <c r="A430" s="185" t="s">
        <v>518</v>
      </c>
    </row>
    <row r="431" spans="1:1" x14ac:dyDescent="0.25">
      <c r="A431" s="185" t="s">
        <v>519</v>
      </c>
    </row>
    <row r="432" spans="1:1" x14ac:dyDescent="0.25">
      <c r="A432" s="185" t="s">
        <v>520</v>
      </c>
    </row>
    <row r="433" spans="1:1" x14ac:dyDescent="0.25">
      <c r="A433" s="185" t="s">
        <v>521</v>
      </c>
    </row>
    <row r="434" spans="1:1" x14ac:dyDescent="0.25">
      <c r="A434" s="185"/>
    </row>
    <row r="435" spans="1:1" x14ac:dyDescent="0.25">
      <c r="A435" s="185" t="s">
        <v>522</v>
      </c>
    </row>
    <row r="436" spans="1:1" x14ac:dyDescent="0.25">
      <c r="A436" s="185"/>
    </row>
    <row r="437" spans="1:1" x14ac:dyDescent="0.25">
      <c r="A437" s="185" t="s">
        <v>523</v>
      </c>
    </row>
    <row r="438" spans="1:1" x14ac:dyDescent="0.25">
      <c r="A438" s="185" t="s">
        <v>524</v>
      </c>
    </row>
    <row r="439" spans="1:1" x14ac:dyDescent="0.25">
      <c r="A439" s="185" t="s">
        <v>525</v>
      </c>
    </row>
    <row r="440" spans="1:1" x14ac:dyDescent="0.25">
      <c r="A440" s="185" t="s">
        <v>526</v>
      </c>
    </row>
    <row r="441" spans="1:1" x14ac:dyDescent="0.25">
      <c r="A441" s="185" t="s">
        <v>527</v>
      </c>
    </row>
    <row r="442" spans="1:1" x14ac:dyDescent="0.25">
      <c r="A442" s="185" t="s">
        <v>528</v>
      </c>
    </row>
    <row r="443" spans="1:1" x14ac:dyDescent="0.25">
      <c r="A443" s="185" t="s">
        <v>529</v>
      </c>
    </row>
    <row r="444" spans="1:1" x14ac:dyDescent="0.25">
      <c r="A444" s="185" t="s">
        <v>530</v>
      </c>
    </row>
    <row r="445" spans="1:1" x14ac:dyDescent="0.25">
      <c r="A445" s="185"/>
    </row>
    <row r="446" spans="1:1" x14ac:dyDescent="0.25">
      <c r="A446" s="185" t="s">
        <v>531</v>
      </c>
    </row>
    <row r="447" spans="1:1" x14ac:dyDescent="0.25">
      <c r="A447" s="185"/>
    </row>
    <row r="448" spans="1:1" x14ac:dyDescent="0.25">
      <c r="A448" s="185" t="s">
        <v>532</v>
      </c>
    </row>
    <row r="449" spans="1:1" x14ac:dyDescent="0.25">
      <c r="A449" s="185" t="s">
        <v>533</v>
      </c>
    </row>
    <row r="450" spans="1:1" x14ac:dyDescent="0.25">
      <c r="A450" s="185" t="s">
        <v>534</v>
      </c>
    </row>
    <row r="451" spans="1:1" x14ac:dyDescent="0.25">
      <c r="A451" s="185" t="s">
        <v>535</v>
      </c>
    </row>
    <row r="452" spans="1:1" x14ac:dyDescent="0.25">
      <c r="A452" s="185"/>
    </row>
    <row r="453" spans="1:1" x14ac:dyDescent="0.25">
      <c r="A453" s="185" t="s">
        <v>536</v>
      </c>
    </row>
    <row r="454" spans="1:1" x14ac:dyDescent="0.25">
      <c r="A454" s="185" t="s">
        <v>537</v>
      </c>
    </row>
    <row r="455" spans="1:1" x14ac:dyDescent="0.25">
      <c r="A455" s="185" t="s">
        <v>538</v>
      </c>
    </row>
    <row r="456" spans="1:1" x14ac:dyDescent="0.25">
      <c r="A456" s="185" t="s">
        <v>539</v>
      </c>
    </row>
    <row r="457" spans="1:1" x14ac:dyDescent="0.25">
      <c r="A457" s="185" t="s">
        <v>540</v>
      </c>
    </row>
    <row r="458" spans="1:1" x14ac:dyDescent="0.25">
      <c r="A458" s="185" t="s">
        <v>541</v>
      </c>
    </row>
    <row r="459" spans="1:1" x14ac:dyDescent="0.25">
      <c r="A459" s="185" t="s">
        <v>542</v>
      </c>
    </row>
    <row r="460" spans="1:1" x14ac:dyDescent="0.25">
      <c r="A460" s="185" t="s">
        <v>543</v>
      </c>
    </row>
    <row r="461" spans="1:1" x14ac:dyDescent="0.25">
      <c r="A461" s="185" t="s">
        <v>544</v>
      </c>
    </row>
    <row r="462" spans="1:1" x14ac:dyDescent="0.25">
      <c r="A462" s="185"/>
    </row>
    <row r="463" spans="1:1" x14ac:dyDescent="0.25">
      <c r="A463" s="185" t="s">
        <v>545</v>
      </c>
    </row>
    <row r="464" spans="1:1" x14ac:dyDescent="0.25">
      <c r="A464" s="185" t="s">
        <v>546</v>
      </c>
    </row>
    <row r="465" spans="1:1" x14ac:dyDescent="0.25">
      <c r="A465" s="185" t="s">
        <v>547</v>
      </c>
    </row>
    <row r="466" spans="1:1" x14ac:dyDescent="0.25">
      <c r="A466" s="185" t="s">
        <v>548</v>
      </c>
    </row>
    <row r="467" spans="1:1" x14ac:dyDescent="0.25">
      <c r="A467" s="185" t="s">
        <v>549</v>
      </c>
    </row>
    <row r="468" spans="1:1" x14ac:dyDescent="0.25">
      <c r="A468" s="185" t="s">
        <v>550</v>
      </c>
    </row>
    <row r="469" spans="1:1" x14ac:dyDescent="0.25">
      <c r="A469" s="185" t="s">
        <v>551</v>
      </c>
    </row>
    <row r="470" spans="1:1" x14ac:dyDescent="0.25">
      <c r="A470" s="185"/>
    </row>
    <row r="471" spans="1:1" x14ac:dyDescent="0.25">
      <c r="A471" s="185" t="s">
        <v>552</v>
      </c>
    </row>
    <row r="472" spans="1:1" x14ac:dyDescent="0.25">
      <c r="A472" s="185"/>
    </row>
    <row r="473" spans="1:1" x14ac:dyDescent="0.25">
      <c r="A473" s="185" t="s">
        <v>553</v>
      </c>
    </row>
    <row r="474" spans="1:1" x14ac:dyDescent="0.25">
      <c r="A474" s="185" t="s">
        <v>554</v>
      </c>
    </row>
    <row r="475" spans="1:1" x14ac:dyDescent="0.25">
      <c r="A475" s="185" t="s">
        <v>555</v>
      </c>
    </row>
    <row r="476" spans="1:1" x14ac:dyDescent="0.25">
      <c r="A476" s="185"/>
    </row>
    <row r="477" spans="1:1" x14ac:dyDescent="0.25">
      <c r="A477" s="185" t="s">
        <v>556</v>
      </c>
    </row>
    <row r="478" spans="1:1" x14ac:dyDescent="0.25">
      <c r="A478" s="185" t="s">
        <v>557</v>
      </c>
    </row>
    <row r="479" spans="1:1" x14ac:dyDescent="0.25">
      <c r="A479" s="185" t="s">
        <v>558</v>
      </c>
    </row>
    <row r="480" spans="1:1" x14ac:dyDescent="0.25">
      <c r="A480" s="185" t="s">
        <v>559</v>
      </c>
    </row>
    <row r="481" spans="1:1" x14ac:dyDescent="0.25">
      <c r="A481" s="185" t="s">
        <v>560</v>
      </c>
    </row>
    <row r="482" spans="1:1" x14ac:dyDescent="0.25">
      <c r="A482" s="185" t="s">
        <v>561</v>
      </c>
    </row>
    <row r="483" spans="1:1" x14ac:dyDescent="0.25">
      <c r="A483" s="185" t="s">
        <v>562</v>
      </c>
    </row>
    <row r="484" spans="1:1" x14ac:dyDescent="0.25">
      <c r="A484" s="185" t="s">
        <v>563</v>
      </c>
    </row>
    <row r="485" spans="1:1" x14ac:dyDescent="0.25">
      <c r="A485" s="185" t="s">
        <v>564</v>
      </c>
    </row>
    <row r="486" spans="1:1" x14ac:dyDescent="0.25">
      <c r="A486" s="185"/>
    </row>
    <row r="487" spans="1:1" x14ac:dyDescent="0.25">
      <c r="A487" s="185" t="s">
        <v>565</v>
      </c>
    </row>
    <row r="488" spans="1:1" x14ac:dyDescent="0.25">
      <c r="A488" s="185" t="s">
        <v>566</v>
      </c>
    </row>
    <row r="489" spans="1:1" x14ac:dyDescent="0.25">
      <c r="A489" s="185" t="s">
        <v>567</v>
      </c>
    </row>
    <row r="490" spans="1:1" x14ac:dyDescent="0.25">
      <c r="A490" s="185" t="s">
        <v>568</v>
      </c>
    </row>
    <row r="491" spans="1:1" x14ac:dyDescent="0.25">
      <c r="A491" s="185"/>
    </row>
    <row r="492" spans="1:1" x14ac:dyDescent="0.25">
      <c r="A492" s="185" t="s">
        <v>569</v>
      </c>
    </row>
    <row r="493" spans="1:1" x14ac:dyDescent="0.25">
      <c r="A493" s="185" t="s">
        <v>570</v>
      </c>
    </row>
    <row r="494" spans="1:1" x14ac:dyDescent="0.25">
      <c r="A494" s="185" t="s">
        <v>571</v>
      </c>
    </row>
    <row r="495" spans="1:1" x14ac:dyDescent="0.25">
      <c r="A495" s="185" t="s">
        <v>572</v>
      </c>
    </row>
    <row r="496" spans="1:1" x14ac:dyDescent="0.25">
      <c r="A496" s="185" t="s">
        <v>573</v>
      </c>
    </row>
    <row r="497" spans="1:1" x14ac:dyDescent="0.25">
      <c r="A497" s="185" t="s">
        <v>574</v>
      </c>
    </row>
    <row r="498" spans="1:1" x14ac:dyDescent="0.25">
      <c r="A498" s="185"/>
    </row>
    <row r="499" spans="1:1" x14ac:dyDescent="0.25">
      <c r="A499" s="185" t="s">
        <v>575</v>
      </c>
    </row>
    <row r="500" spans="1:1" x14ac:dyDescent="0.25">
      <c r="A500" s="185" t="s">
        <v>576</v>
      </c>
    </row>
    <row r="501" spans="1:1" x14ac:dyDescent="0.25">
      <c r="A501" s="185" t="s">
        <v>577</v>
      </c>
    </row>
    <row r="502" spans="1:1" x14ac:dyDescent="0.25">
      <c r="A502" s="185" t="s">
        <v>578</v>
      </c>
    </row>
    <row r="503" spans="1:1" x14ac:dyDescent="0.25">
      <c r="A503" s="185" t="s">
        <v>579</v>
      </c>
    </row>
    <row r="504" spans="1:1" x14ac:dyDescent="0.25">
      <c r="A504" s="185" t="s">
        <v>580</v>
      </c>
    </row>
    <row r="505" spans="1:1" x14ac:dyDescent="0.25">
      <c r="A505" s="185" t="s">
        <v>581</v>
      </c>
    </row>
    <row r="506" spans="1:1" x14ac:dyDescent="0.25">
      <c r="A506" s="185" t="s">
        <v>582</v>
      </c>
    </row>
    <row r="507" spans="1:1" x14ac:dyDescent="0.25">
      <c r="A507" s="185" t="s">
        <v>583</v>
      </c>
    </row>
    <row r="508" spans="1:1" x14ac:dyDescent="0.25">
      <c r="A508" s="185" t="s">
        <v>584</v>
      </c>
    </row>
    <row r="509" spans="1:1" x14ac:dyDescent="0.25">
      <c r="A509" s="185" t="s">
        <v>585</v>
      </c>
    </row>
    <row r="510" spans="1:1" x14ac:dyDescent="0.25">
      <c r="A510" s="185" t="s">
        <v>586</v>
      </c>
    </row>
    <row r="511" spans="1:1" x14ac:dyDescent="0.25">
      <c r="A511" s="185" t="s">
        <v>587</v>
      </c>
    </row>
    <row r="512" spans="1:1" x14ac:dyDescent="0.25">
      <c r="A512" s="185"/>
    </row>
    <row r="513" spans="1:1" x14ac:dyDescent="0.25">
      <c r="A513" s="185" t="s">
        <v>588</v>
      </c>
    </row>
    <row r="514" spans="1:1" x14ac:dyDescent="0.25">
      <c r="A514" s="185" t="s">
        <v>589</v>
      </c>
    </row>
    <row r="515" spans="1:1" x14ac:dyDescent="0.25">
      <c r="A515" s="185" t="s">
        <v>590</v>
      </c>
    </row>
    <row r="516" spans="1:1" x14ac:dyDescent="0.25">
      <c r="A516" s="185" t="s">
        <v>591</v>
      </c>
    </row>
    <row r="517" spans="1:1" x14ac:dyDescent="0.25">
      <c r="A517" s="185" t="s">
        <v>592</v>
      </c>
    </row>
    <row r="518" spans="1:1" x14ac:dyDescent="0.25">
      <c r="A518" s="185" t="s">
        <v>593</v>
      </c>
    </row>
    <row r="519" spans="1:1" x14ac:dyDescent="0.25">
      <c r="A519" s="185" t="s">
        <v>594</v>
      </c>
    </row>
    <row r="520" spans="1:1" x14ac:dyDescent="0.25">
      <c r="A520" s="185"/>
    </row>
    <row r="521" spans="1:1" x14ac:dyDescent="0.25">
      <c r="A521" s="185" t="s">
        <v>595</v>
      </c>
    </row>
    <row r="522" spans="1:1" x14ac:dyDescent="0.25">
      <c r="A522" s="185" t="s">
        <v>596</v>
      </c>
    </row>
    <row r="523" spans="1:1" x14ac:dyDescent="0.25">
      <c r="A523" s="185" t="s">
        <v>597</v>
      </c>
    </row>
    <row r="524" spans="1:1" x14ac:dyDescent="0.25">
      <c r="A524" s="185" t="s">
        <v>598</v>
      </c>
    </row>
    <row r="525" spans="1:1" x14ac:dyDescent="0.25">
      <c r="A525" s="185" t="s">
        <v>599</v>
      </c>
    </row>
    <row r="526" spans="1:1" x14ac:dyDescent="0.25">
      <c r="A526" s="185" t="s">
        <v>600</v>
      </c>
    </row>
    <row r="527" spans="1:1" x14ac:dyDescent="0.25">
      <c r="A527" s="185" t="s">
        <v>601</v>
      </c>
    </row>
    <row r="528" spans="1:1" x14ac:dyDescent="0.25">
      <c r="A528" s="185" t="s">
        <v>602</v>
      </c>
    </row>
    <row r="529" spans="1:1" x14ac:dyDescent="0.25">
      <c r="A529" s="185" t="s">
        <v>603</v>
      </c>
    </row>
    <row r="530" spans="1:1" x14ac:dyDescent="0.25">
      <c r="A530" s="185" t="s">
        <v>604</v>
      </c>
    </row>
    <row r="531" spans="1:1" x14ac:dyDescent="0.25">
      <c r="A531" s="185" t="s">
        <v>605</v>
      </c>
    </row>
    <row r="532" spans="1:1" x14ac:dyDescent="0.25">
      <c r="A532" s="185" t="s">
        <v>606</v>
      </c>
    </row>
    <row r="533" spans="1:1" x14ac:dyDescent="0.25">
      <c r="A533" s="185" t="s">
        <v>607</v>
      </c>
    </row>
    <row r="534" spans="1:1" x14ac:dyDescent="0.25">
      <c r="A534" s="185" t="s">
        <v>608</v>
      </c>
    </row>
    <row r="535" spans="1:1" x14ac:dyDescent="0.25">
      <c r="A535" s="185"/>
    </row>
    <row r="536" spans="1:1" x14ac:dyDescent="0.25">
      <c r="A536" s="185" t="s">
        <v>609</v>
      </c>
    </row>
    <row r="537" spans="1:1" x14ac:dyDescent="0.25">
      <c r="A537" s="185" t="s">
        <v>610</v>
      </c>
    </row>
    <row r="538" spans="1:1" x14ac:dyDescent="0.25">
      <c r="A538" s="185" t="s">
        <v>611</v>
      </c>
    </row>
    <row r="539" spans="1:1" x14ac:dyDescent="0.25">
      <c r="A539" s="185"/>
    </row>
    <row r="540" spans="1:1" x14ac:dyDescent="0.25">
      <c r="A540" s="185" t="s">
        <v>612</v>
      </c>
    </row>
    <row r="541" spans="1:1" x14ac:dyDescent="0.25">
      <c r="A541" s="185"/>
    </row>
    <row r="542" spans="1:1" x14ac:dyDescent="0.25">
      <c r="A542" s="185" t="s">
        <v>613</v>
      </c>
    </row>
    <row r="543" spans="1:1" x14ac:dyDescent="0.25">
      <c r="A543" s="185" t="s">
        <v>614</v>
      </c>
    </row>
    <row r="544" spans="1:1" x14ac:dyDescent="0.25">
      <c r="A544" s="185" t="s">
        <v>615</v>
      </c>
    </row>
    <row r="545" spans="1:1" x14ac:dyDescent="0.25">
      <c r="A545" s="185" t="s">
        <v>616</v>
      </c>
    </row>
    <row r="546" spans="1:1" x14ac:dyDescent="0.25">
      <c r="A546" s="185" t="s">
        <v>617</v>
      </c>
    </row>
    <row r="547" spans="1:1" x14ac:dyDescent="0.25">
      <c r="A547" s="185" t="s">
        <v>618</v>
      </c>
    </row>
    <row r="548" spans="1:1" x14ac:dyDescent="0.25">
      <c r="A548" s="185" t="s">
        <v>619</v>
      </c>
    </row>
    <row r="549" spans="1:1" x14ac:dyDescent="0.25">
      <c r="A549" s="185" t="s">
        <v>620</v>
      </c>
    </row>
    <row r="550" spans="1:1" x14ac:dyDescent="0.25">
      <c r="A550" s="185" t="s">
        <v>621</v>
      </c>
    </row>
    <row r="551" spans="1:1" x14ac:dyDescent="0.25">
      <c r="A551" s="185"/>
    </row>
    <row r="552" spans="1:1" x14ac:dyDescent="0.25">
      <c r="A552" s="185" t="s">
        <v>622</v>
      </c>
    </row>
    <row r="553" spans="1:1" x14ac:dyDescent="0.25">
      <c r="A553" s="185"/>
    </row>
    <row r="554" spans="1:1" x14ac:dyDescent="0.25">
      <c r="A554" s="185" t="s">
        <v>623</v>
      </c>
    </row>
    <row r="555" spans="1:1" x14ac:dyDescent="0.25">
      <c r="A555" s="185" t="s">
        <v>624</v>
      </c>
    </row>
    <row r="556" spans="1:1" x14ac:dyDescent="0.25">
      <c r="A556" s="185" t="s">
        <v>625</v>
      </c>
    </row>
    <row r="557" spans="1:1" x14ac:dyDescent="0.25">
      <c r="A557" s="185" t="s">
        <v>626</v>
      </c>
    </row>
    <row r="558" spans="1:1" x14ac:dyDescent="0.25">
      <c r="A558" s="185" t="s">
        <v>627</v>
      </c>
    </row>
    <row r="559" spans="1:1" x14ac:dyDescent="0.25">
      <c r="A559" s="185" t="s">
        <v>628</v>
      </c>
    </row>
    <row r="560" spans="1:1" x14ac:dyDescent="0.25">
      <c r="A560" s="185" t="s">
        <v>629</v>
      </c>
    </row>
    <row r="561" spans="1:1" x14ac:dyDescent="0.25">
      <c r="A561" s="185" t="s">
        <v>630</v>
      </c>
    </row>
    <row r="562" spans="1:1" x14ac:dyDescent="0.25">
      <c r="A562" s="185"/>
    </row>
    <row r="563" spans="1:1" x14ac:dyDescent="0.25">
      <c r="A563" s="185" t="s">
        <v>631</v>
      </c>
    </row>
    <row r="564" spans="1:1" x14ac:dyDescent="0.25">
      <c r="A564" s="185"/>
    </row>
    <row r="565" spans="1:1" x14ac:dyDescent="0.25">
      <c r="A565" s="185" t="s">
        <v>632</v>
      </c>
    </row>
    <row r="566" spans="1:1" x14ac:dyDescent="0.25">
      <c r="A566" s="185" t="s">
        <v>633</v>
      </c>
    </row>
    <row r="567" spans="1:1" x14ac:dyDescent="0.25">
      <c r="A567" s="185" t="s">
        <v>634</v>
      </c>
    </row>
    <row r="568" spans="1:1" x14ac:dyDescent="0.25">
      <c r="A568" s="185" t="s">
        <v>635</v>
      </c>
    </row>
    <row r="569" spans="1:1" x14ac:dyDescent="0.25">
      <c r="A569" s="185"/>
    </row>
    <row r="570" spans="1:1" x14ac:dyDescent="0.25">
      <c r="A570" s="185" t="s">
        <v>636</v>
      </c>
    </row>
    <row r="571" spans="1:1" x14ac:dyDescent="0.25">
      <c r="A571" s="185" t="s">
        <v>637</v>
      </c>
    </row>
    <row r="572" spans="1:1" x14ac:dyDescent="0.25">
      <c r="A572" s="185" t="s">
        <v>638</v>
      </c>
    </row>
    <row r="573" spans="1:1" x14ac:dyDescent="0.25">
      <c r="A573" s="185" t="s">
        <v>639</v>
      </c>
    </row>
    <row r="574" spans="1:1" x14ac:dyDescent="0.25">
      <c r="A574" s="185" t="s">
        <v>640</v>
      </c>
    </row>
    <row r="575" spans="1:1" x14ac:dyDescent="0.25">
      <c r="A575" s="185" t="s">
        <v>641</v>
      </c>
    </row>
    <row r="576" spans="1:1" x14ac:dyDescent="0.25">
      <c r="A576" s="185" t="s">
        <v>642</v>
      </c>
    </row>
    <row r="577" spans="1:1" x14ac:dyDescent="0.25">
      <c r="A577" s="185" t="s">
        <v>643</v>
      </c>
    </row>
    <row r="578" spans="1:1" x14ac:dyDescent="0.25">
      <c r="A578" s="185"/>
    </row>
    <row r="579" spans="1:1" x14ac:dyDescent="0.25">
      <c r="A579" s="185" t="s">
        <v>644</v>
      </c>
    </row>
    <row r="580" spans="1:1" x14ac:dyDescent="0.25">
      <c r="A580" s="185" t="s">
        <v>645</v>
      </c>
    </row>
    <row r="581" spans="1:1" x14ac:dyDescent="0.25">
      <c r="A581" s="185" t="s">
        <v>646</v>
      </c>
    </row>
    <row r="582" spans="1:1" x14ac:dyDescent="0.25">
      <c r="A582" s="185" t="s">
        <v>647</v>
      </c>
    </row>
    <row r="583" spans="1:1" x14ac:dyDescent="0.25">
      <c r="A583" s="185"/>
    </row>
    <row r="584" spans="1:1" x14ac:dyDescent="0.25">
      <c r="A584" s="185" t="s">
        <v>648</v>
      </c>
    </row>
    <row r="585" spans="1:1" x14ac:dyDescent="0.25">
      <c r="A585" s="185" t="s">
        <v>649</v>
      </c>
    </row>
    <row r="586" spans="1:1" x14ac:dyDescent="0.25">
      <c r="A586" s="185" t="s">
        <v>650</v>
      </c>
    </row>
    <row r="587" spans="1:1" x14ac:dyDescent="0.25">
      <c r="A587" s="185" t="s">
        <v>651</v>
      </c>
    </row>
    <row r="588" spans="1:1" x14ac:dyDescent="0.25">
      <c r="A588" s="185"/>
    </row>
    <row r="589" spans="1:1" x14ac:dyDescent="0.25">
      <c r="A589" s="185" t="s">
        <v>652</v>
      </c>
    </row>
    <row r="590" spans="1:1" x14ac:dyDescent="0.25">
      <c r="A590" s="185"/>
    </row>
    <row r="591" spans="1:1" x14ac:dyDescent="0.25">
      <c r="A591" s="185" t="s">
        <v>653</v>
      </c>
    </row>
    <row r="592" spans="1:1" x14ac:dyDescent="0.25">
      <c r="A592" s="185" t="s">
        <v>654</v>
      </c>
    </row>
    <row r="593" spans="1:1" x14ac:dyDescent="0.25">
      <c r="A593" s="185" t="s">
        <v>655</v>
      </c>
    </row>
    <row r="594" spans="1:1" x14ac:dyDescent="0.25">
      <c r="A594" s="185" t="s">
        <v>656</v>
      </c>
    </row>
    <row r="595" spans="1:1" x14ac:dyDescent="0.25">
      <c r="A595" s="185" t="s">
        <v>657</v>
      </c>
    </row>
    <row r="596" spans="1:1" x14ac:dyDescent="0.25">
      <c r="A596" s="185" t="s">
        <v>658</v>
      </c>
    </row>
    <row r="597" spans="1:1" x14ac:dyDescent="0.25">
      <c r="A597" s="185" t="s">
        <v>659</v>
      </c>
    </row>
    <row r="598" spans="1:1" x14ac:dyDescent="0.25">
      <c r="A598" s="185" t="s">
        <v>660</v>
      </c>
    </row>
    <row r="599" spans="1:1" x14ac:dyDescent="0.25">
      <c r="A599" s="185"/>
    </row>
    <row r="600" spans="1:1" x14ac:dyDescent="0.25">
      <c r="A600" s="185" t="s">
        <v>661</v>
      </c>
    </row>
    <row r="601" spans="1:1" x14ac:dyDescent="0.25">
      <c r="A601" s="185"/>
    </row>
    <row r="602" spans="1:1" x14ac:dyDescent="0.25">
      <c r="A602" s="185" t="s">
        <v>662</v>
      </c>
    </row>
    <row r="603" spans="1:1" x14ac:dyDescent="0.25">
      <c r="A603" s="185" t="s">
        <v>663</v>
      </c>
    </row>
    <row r="604" spans="1:1" x14ac:dyDescent="0.25">
      <c r="A604" s="185" t="s">
        <v>664</v>
      </c>
    </row>
    <row r="605" spans="1:1" x14ac:dyDescent="0.25">
      <c r="A605" s="185" t="s">
        <v>665</v>
      </c>
    </row>
    <row r="606" spans="1:1" x14ac:dyDescent="0.25">
      <c r="A606" s="185" t="s">
        <v>666</v>
      </c>
    </row>
    <row r="607" spans="1:1" x14ac:dyDescent="0.25">
      <c r="A607" s="185" t="s">
        <v>667</v>
      </c>
    </row>
    <row r="608" spans="1:1" x14ac:dyDescent="0.25">
      <c r="A608" s="185" t="s">
        <v>668</v>
      </c>
    </row>
    <row r="609" spans="1:1" x14ac:dyDescent="0.25">
      <c r="A609" s="185" t="s">
        <v>669</v>
      </c>
    </row>
    <row r="610" spans="1:1" x14ac:dyDescent="0.25">
      <c r="A610" s="185" t="s">
        <v>670</v>
      </c>
    </row>
    <row r="611" spans="1:1" x14ac:dyDescent="0.25">
      <c r="A611" s="185"/>
    </row>
    <row r="612" spans="1:1" x14ac:dyDescent="0.25">
      <c r="A612" s="185" t="s">
        <v>671</v>
      </c>
    </row>
    <row r="613" spans="1:1" x14ac:dyDescent="0.25">
      <c r="A613" s="185"/>
    </row>
    <row r="614" spans="1:1" x14ac:dyDescent="0.25">
      <c r="A614" s="185" t="s">
        <v>672</v>
      </c>
    </row>
    <row r="615" spans="1:1" x14ac:dyDescent="0.25">
      <c r="A615" s="185" t="s">
        <v>673</v>
      </c>
    </row>
    <row r="616" spans="1:1" x14ac:dyDescent="0.25">
      <c r="A616" s="185" t="s">
        <v>674</v>
      </c>
    </row>
    <row r="617" spans="1:1" x14ac:dyDescent="0.25">
      <c r="A617" s="185" t="s">
        <v>675</v>
      </c>
    </row>
    <row r="618" spans="1:1" x14ac:dyDescent="0.25">
      <c r="A618" s="185" t="s">
        <v>676</v>
      </c>
    </row>
    <row r="619" spans="1:1" x14ac:dyDescent="0.25">
      <c r="A619" s="185" t="s">
        <v>677</v>
      </c>
    </row>
    <row r="620" spans="1:1" x14ac:dyDescent="0.25">
      <c r="A620" s="185"/>
    </row>
    <row r="621" spans="1:1" x14ac:dyDescent="0.25">
      <c r="A621" s="185" t="s">
        <v>678</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2019-06-30T00:01:07Z</dcterms:modified>
</cp:coreProperties>
</file>